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USER\Dropbox (SSD REACH)\REACH_Uganda\1. REACH\1. Ongoing\ECHO\1. Research cycles_Activities\6. Livelihoods\7. Analysis\"/>
    </mc:Choice>
  </mc:AlternateContent>
  <xr:revisionPtr revIDLastSave="0" documentId="8_{B00EBABB-6F8D-431A-B152-11112FBEF1FE}" xr6:coauthVersionLast="47" xr6:coauthVersionMax="47" xr10:uidLastSave="{00000000-0000-0000-0000-000000000000}"/>
  <bookViews>
    <workbookView xWindow="28680" yWindow="-120" windowWidth="29040" windowHeight="15720" xr2:uid="{00000000-000D-0000-FFFF-FFFF00000000}"/>
  </bookViews>
  <sheets>
    <sheet name="READ ME" sheetId="6" r:id="rId1"/>
    <sheet name="Method Report" sheetId="1" r:id="rId2"/>
    <sheet name="DSAG_IDI" sheetId="3" r:id="rId3"/>
    <sheet name="DSAG_FGD" sheetId="4" r:id="rId4"/>
    <sheet name="DSAG_FFA" sheetId="2" r:id="rId5"/>
    <sheet name="DSAG_SC" sheetId="7" r:id="rId6"/>
  </sheets>
  <definedNames>
    <definedName name="_xlnm._FilterDatabase" localSheetId="5" hidden="1">DSAG_SC!$A$1:$AX$36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7" i="7" l="1"/>
  <c r="AM7" i="7"/>
  <c r="AO7" i="7"/>
  <c r="AN7" i="7"/>
  <c r="AP7" i="7"/>
  <c r="AQ7" i="7"/>
  <c r="AL11" i="7"/>
  <c r="AM11" i="7"/>
  <c r="AO11" i="7"/>
  <c r="AN11" i="7"/>
  <c r="AP11" i="7"/>
  <c r="AQ11" i="7"/>
  <c r="AL12" i="7"/>
  <c r="AM12" i="7"/>
  <c r="AO12" i="7"/>
  <c r="AN12" i="7"/>
  <c r="AP12" i="7"/>
  <c r="AQ12" i="7"/>
  <c r="AL8" i="7"/>
  <c r="AM8" i="7"/>
  <c r="AO8" i="7"/>
  <c r="AN8" i="7"/>
  <c r="AP8" i="7"/>
  <c r="AQ8" i="7"/>
  <c r="AL13" i="7"/>
  <c r="AM13" i="7"/>
  <c r="AO13" i="7"/>
  <c r="AN13" i="7"/>
  <c r="AP13" i="7"/>
  <c r="AQ13" i="7"/>
  <c r="AL10" i="7"/>
  <c r="AM10" i="7"/>
  <c r="AO10" i="7"/>
  <c r="AN10" i="7"/>
  <c r="AP10" i="7"/>
  <c r="AQ10" i="7"/>
  <c r="AL15" i="7"/>
  <c r="AM15" i="7"/>
  <c r="AO15" i="7"/>
  <c r="AN15" i="7"/>
  <c r="AP15" i="7"/>
  <c r="AQ15" i="7"/>
  <c r="AL14" i="7"/>
  <c r="AM14" i="7"/>
  <c r="AO14" i="7"/>
  <c r="AN14" i="7"/>
  <c r="AP14" i="7"/>
  <c r="AQ14" i="7"/>
  <c r="AL17" i="7"/>
  <c r="AM17" i="7"/>
  <c r="AO17" i="7"/>
  <c r="AN17" i="7"/>
  <c r="AP17" i="7"/>
  <c r="AQ17" i="7"/>
  <c r="AL23" i="7"/>
  <c r="AM23" i="7"/>
  <c r="AO23" i="7"/>
  <c r="AN23" i="7"/>
  <c r="AP23" i="7"/>
  <c r="AQ23" i="7"/>
  <c r="AL19" i="7"/>
  <c r="AM19" i="7"/>
  <c r="AO19" i="7"/>
  <c r="AN19" i="7"/>
  <c r="AP19" i="7"/>
  <c r="AQ19" i="7"/>
  <c r="AL16" i="7"/>
  <c r="AM16" i="7"/>
  <c r="AO16" i="7"/>
  <c r="AN16" i="7"/>
  <c r="AP16" i="7"/>
  <c r="AQ16" i="7"/>
  <c r="AL18" i="7"/>
  <c r="AM18" i="7"/>
  <c r="AO18" i="7"/>
  <c r="AN18" i="7"/>
  <c r="AP18" i="7"/>
  <c r="AQ18" i="7"/>
  <c r="AL22" i="7"/>
  <c r="AM22" i="7"/>
  <c r="AO22" i="7"/>
  <c r="AN22" i="7"/>
  <c r="AP22" i="7"/>
  <c r="AQ22" i="7"/>
  <c r="AL24" i="7"/>
  <c r="AM24" i="7"/>
  <c r="AO24" i="7"/>
  <c r="AN24" i="7"/>
  <c r="AP24" i="7"/>
  <c r="AQ24" i="7"/>
  <c r="AL20" i="7"/>
  <c r="AM20" i="7"/>
  <c r="AO20" i="7"/>
  <c r="AN20" i="7"/>
  <c r="AP20" i="7"/>
  <c r="AQ20" i="7"/>
  <c r="AL21" i="7"/>
  <c r="AM21" i="7"/>
  <c r="AO21" i="7"/>
  <c r="AN21" i="7"/>
  <c r="AP21" i="7"/>
  <c r="AQ21" i="7"/>
  <c r="AL28" i="7"/>
  <c r="AM28" i="7"/>
  <c r="AO28" i="7"/>
  <c r="AN28" i="7"/>
  <c r="AP28" i="7"/>
  <c r="AQ28" i="7"/>
  <c r="AL27" i="7"/>
  <c r="AM27" i="7"/>
  <c r="AO27" i="7"/>
  <c r="AN27" i="7"/>
  <c r="AP27" i="7"/>
  <c r="AQ27" i="7"/>
  <c r="AL25" i="7"/>
  <c r="AM25" i="7"/>
  <c r="AO25" i="7"/>
  <c r="AN25" i="7"/>
  <c r="AP25" i="7"/>
  <c r="AQ25" i="7"/>
  <c r="AL29" i="7"/>
  <c r="AM29" i="7"/>
  <c r="AO29" i="7"/>
  <c r="AN29" i="7"/>
  <c r="AP29" i="7"/>
  <c r="AQ29" i="7"/>
  <c r="AL31" i="7"/>
  <c r="AM31" i="7"/>
  <c r="AO31" i="7"/>
  <c r="AN31" i="7"/>
  <c r="AP31" i="7"/>
  <c r="AQ31" i="7"/>
  <c r="AL26" i="7"/>
  <c r="AM26" i="7"/>
  <c r="AO26" i="7"/>
  <c r="AN26" i="7"/>
  <c r="AP26" i="7"/>
  <c r="AQ26" i="7"/>
  <c r="AL32" i="7"/>
  <c r="AM32" i="7"/>
  <c r="AO32" i="7"/>
  <c r="AN32" i="7"/>
  <c r="AP32" i="7"/>
  <c r="AQ32" i="7"/>
  <c r="AL34" i="7"/>
  <c r="AM34" i="7"/>
  <c r="AO34" i="7"/>
  <c r="AN34" i="7"/>
  <c r="AP34" i="7"/>
  <c r="AQ34" i="7"/>
  <c r="AL33" i="7"/>
  <c r="AM33" i="7"/>
  <c r="AO33" i="7"/>
  <c r="AN33" i="7"/>
  <c r="AP33" i="7"/>
  <c r="AQ33" i="7"/>
  <c r="AL35" i="7"/>
  <c r="AM35" i="7"/>
  <c r="AO35" i="7"/>
  <c r="AN35" i="7"/>
  <c r="AP35" i="7"/>
  <c r="AQ35" i="7"/>
  <c r="AL36" i="7"/>
  <c r="AM36" i="7"/>
  <c r="AO36" i="7"/>
  <c r="AN36" i="7"/>
  <c r="AP36" i="7"/>
  <c r="AQ36" i="7"/>
  <c r="AL30" i="7"/>
  <c r="AM30" i="7"/>
  <c r="AO30" i="7"/>
  <c r="AN30" i="7"/>
  <c r="AP30" i="7"/>
  <c r="AQ30" i="7"/>
  <c r="AQ9" i="7"/>
  <c r="AP9" i="7"/>
  <c r="AN9" i="7"/>
  <c r="AO9" i="7"/>
  <c r="AM9" i="7"/>
  <c r="AL9" i="7"/>
  <c r="AR11" i="7"/>
  <c r="AR31" i="7"/>
  <c r="AR22" i="7"/>
  <c r="AR23" i="7"/>
  <c r="AT203" i="3"/>
  <c r="AS203" i="3"/>
  <c r="AR203" i="3"/>
  <c r="AQ203" i="3"/>
  <c r="AP203" i="3"/>
  <c r="AO203" i="3"/>
  <c r="AN203" i="3"/>
  <c r="AT202" i="3"/>
  <c r="AS202" i="3"/>
  <c r="AR202" i="3"/>
  <c r="AQ202" i="3"/>
  <c r="AP202" i="3"/>
  <c r="AO202" i="3"/>
  <c r="AN202" i="3"/>
  <c r="AT201" i="3"/>
  <c r="AS201" i="3"/>
  <c r="AR201" i="3"/>
  <c r="AQ201" i="3"/>
  <c r="AP201" i="3"/>
  <c r="AO201" i="3"/>
  <c r="AN201" i="3"/>
  <c r="AT200" i="3"/>
  <c r="AS200" i="3"/>
  <c r="AR200" i="3"/>
  <c r="AQ200" i="3"/>
  <c r="AP200" i="3"/>
  <c r="AO200" i="3"/>
  <c r="AN200" i="3"/>
  <c r="AT199" i="3"/>
  <c r="AS199" i="3"/>
  <c r="AR199" i="3"/>
  <c r="AQ199" i="3"/>
  <c r="AP199" i="3"/>
  <c r="AO199" i="3"/>
  <c r="AN199" i="3"/>
  <c r="AT198" i="3"/>
  <c r="AS198" i="3"/>
  <c r="AR198" i="3"/>
  <c r="AQ198" i="3"/>
  <c r="AP198" i="3"/>
  <c r="AO198" i="3"/>
  <c r="AN198" i="3"/>
  <c r="AT197" i="3"/>
  <c r="AS197" i="3"/>
  <c r="AR197" i="3"/>
  <c r="AQ197" i="3"/>
  <c r="AP197" i="3"/>
  <c r="AO197" i="3"/>
  <c r="AN197" i="3"/>
  <c r="AT196" i="3"/>
  <c r="AS196" i="3"/>
  <c r="AR196" i="3"/>
  <c r="AQ196" i="3"/>
  <c r="AP196" i="3"/>
  <c r="AO196" i="3"/>
  <c r="AN196" i="3"/>
  <c r="AT194" i="3"/>
  <c r="AS194" i="3"/>
  <c r="AR194" i="3"/>
  <c r="AQ194" i="3"/>
  <c r="AP194" i="3"/>
  <c r="AO194" i="3"/>
  <c r="AN194" i="3"/>
  <c r="AT193" i="3"/>
  <c r="AS193" i="3"/>
  <c r="AR193" i="3"/>
  <c r="AQ193" i="3"/>
  <c r="AP193" i="3"/>
  <c r="AO193" i="3"/>
  <c r="AN193" i="3"/>
  <c r="AT192" i="3"/>
  <c r="AS192" i="3"/>
  <c r="AR192" i="3"/>
  <c r="AQ192" i="3"/>
  <c r="AP192" i="3"/>
  <c r="AO192" i="3"/>
  <c r="AN192" i="3"/>
  <c r="AT191" i="3"/>
  <c r="AS191" i="3"/>
  <c r="AR191" i="3"/>
  <c r="AQ191" i="3"/>
  <c r="AP191" i="3"/>
  <c r="AO191" i="3"/>
  <c r="AN191" i="3"/>
  <c r="AT190" i="3"/>
  <c r="AS190" i="3"/>
  <c r="AR190" i="3"/>
  <c r="AQ190" i="3"/>
  <c r="AP190" i="3"/>
  <c r="AO190" i="3"/>
  <c r="AN190" i="3"/>
  <c r="AT189" i="3"/>
  <c r="AS189" i="3"/>
  <c r="AR189" i="3"/>
  <c r="AQ189" i="3"/>
  <c r="AP189" i="3"/>
  <c r="AO189" i="3"/>
  <c r="AN189" i="3"/>
  <c r="AT188" i="3"/>
  <c r="AS188" i="3"/>
  <c r="AR188" i="3"/>
  <c r="AQ188" i="3"/>
  <c r="AP188" i="3"/>
  <c r="AO188" i="3"/>
  <c r="AN188" i="3"/>
  <c r="AT187" i="3"/>
  <c r="AS187" i="3"/>
  <c r="AR187" i="3"/>
  <c r="AQ187" i="3"/>
  <c r="AP187" i="3"/>
  <c r="AO187" i="3"/>
  <c r="AN187" i="3"/>
  <c r="AT185" i="3"/>
  <c r="AS185" i="3"/>
  <c r="AR185" i="3"/>
  <c r="AQ185" i="3"/>
  <c r="AP185" i="3"/>
  <c r="AO185" i="3"/>
  <c r="AN185" i="3"/>
  <c r="AT184" i="3"/>
  <c r="AS184" i="3"/>
  <c r="AR184" i="3"/>
  <c r="AQ184" i="3"/>
  <c r="AP184" i="3"/>
  <c r="AO184" i="3"/>
  <c r="AN184" i="3"/>
  <c r="AT183" i="3"/>
  <c r="AS183" i="3"/>
  <c r="AR183" i="3"/>
  <c r="AQ183" i="3"/>
  <c r="AP183" i="3"/>
  <c r="AO183" i="3"/>
  <c r="AN183" i="3"/>
  <c r="AT181" i="3"/>
  <c r="AS181" i="3"/>
  <c r="AR181" i="3"/>
  <c r="AQ181" i="3"/>
  <c r="AP181" i="3"/>
  <c r="AO181" i="3"/>
  <c r="AN181" i="3"/>
  <c r="AT180" i="3"/>
  <c r="AS180" i="3"/>
  <c r="AR180" i="3"/>
  <c r="AQ180" i="3"/>
  <c r="AP180" i="3"/>
  <c r="AO180" i="3"/>
  <c r="AN180" i="3"/>
  <c r="AT179" i="3"/>
  <c r="AS179" i="3"/>
  <c r="AR179" i="3"/>
  <c r="AQ179" i="3"/>
  <c r="AP179" i="3"/>
  <c r="AO179" i="3"/>
  <c r="AN179" i="3"/>
  <c r="AT177" i="3"/>
  <c r="AS177" i="3"/>
  <c r="AR177" i="3"/>
  <c r="AQ177" i="3"/>
  <c r="AP177" i="3"/>
  <c r="AO177" i="3"/>
  <c r="AN177" i="3"/>
  <c r="AT175" i="3"/>
  <c r="AS175" i="3"/>
  <c r="AR175" i="3"/>
  <c r="AQ175" i="3"/>
  <c r="AP175" i="3"/>
  <c r="AO175" i="3"/>
  <c r="AN175" i="3"/>
  <c r="AT174" i="3"/>
  <c r="AS174" i="3"/>
  <c r="AR174" i="3"/>
  <c r="AQ174" i="3"/>
  <c r="AP174" i="3"/>
  <c r="AO174" i="3"/>
  <c r="AN174" i="3"/>
  <c r="AT173" i="3"/>
  <c r="AS173" i="3"/>
  <c r="AR173" i="3"/>
  <c r="AQ173" i="3"/>
  <c r="AP173" i="3"/>
  <c r="AO173" i="3"/>
  <c r="AN173" i="3"/>
  <c r="AT171" i="3"/>
  <c r="AS171" i="3"/>
  <c r="AR171" i="3"/>
  <c r="AQ171" i="3"/>
  <c r="AP171" i="3"/>
  <c r="AO171" i="3"/>
  <c r="AN171" i="3"/>
  <c r="AT170" i="3"/>
  <c r="AS170" i="3"/>
  <c r="AR170" i="3"/>
  <c r="AQ170" i="3"/>
  <c r="AP170" i="3"/>
  <c r="AO170" i="3"/>
  <c r="AN170" i="3"/>
  <c r="AT169" i="3"/>
  <c r="AS169" i="3"/>
  <c r="AR169" i="3"/>
  <c r="AQ169" i="3"/>
  <c r="AP169" i="3"/>
  <c r="AO169" i="3"/>
  <c r="AN169" i="3"/>
  <c r="AT168" i="3"/>
  <c r="AS168" i="3"/>
  <c r="AR168" i="3"/>
  <c r="AQ168" i="3"/>
  <c r="AP168" i="3"/>
  <c r="AO168" i="3"/>
  <c r="AN168" i="3"/>
  <c r="AT167" i="3"/>
  <c r="AS167" i="3"/>
  <c r="AR167" i="3"/>
  <c r="AQ167" i="3"/>
  <c r="AP167" i="3"/>
  <c r="AO167" i="3"/>
  <c r="AN167" i="3"/>
  <c r="AT166" i="3"/>
  <c r="AS166" i="3"/>
  <c r="AR166" i="3"/>
  <c r="AQ166" i="3"/>
  <c r="AP166" i="3"/>
  <c r="AO166" i="3"/>
  <c r="AN166" i="3"/>
  <c r="AT165" i="3"/>
  <c r="AS165" i="3"/>
  <c r="AR165" i="3"/>
  <c r="AQ165" i="3"/>
  <c r="AP165" i="3"/>
  <c r="AO165" i="3"/>
  <c r="AN165" i="3"/>
  <c r="AT163" i="3"/>
  <c r="AS163" i="3"/>
  <c r="AR163" i="3"/>
  <c r="AQ163" i="3"/>
  <c r="AP163" i="3"/>
  <c r="AO163" i="3"/>
  <c r="AN163" i="3"/>
  <c r="AT162" i="3"/>
  <c r="AS162" i="3"/>
  <c r="AR162" i="3"/>
  <c r="AQ162" i="3"/>
  <c r="AP162" i="3"/>
  <c r="AO162" i="3"/>
  <c r="AN162" i="3"/>
  <c r="AT161" i="3"/>
  <c r="AS161" i="3"/>
  <c r="AR161" i="3"/>
  <c r="AQ161" i="3"/>
  <c r="AP161" i="3"/>
  <c r="AO161" i="3"/>
  <c r="AN161" i="3"/>
  <c r="AT160" i="3"/>
  <c r="AS160" i="3"/>
  <c r="AR160" i="3"/>
  <c r="AQ160" i="3"/>
  <c r="AP160" i="3"/>
  <c r="AO160" i="3"/>
  <c r="AN160" i="3"/>
  <c r="AT159" i="3"/>
  <c r="AS159" i="3"/>
  <c r="AR159" i="3"/>
  <c r="AQ159" i="3"/>
  <c r="AP159" i="3"/>
  <c r="AO159" i="3"/>
  <c r="AN159" i="3"/>
  <c r="AT158" i="3"/>
  <c r="AS158" i="3"/>
  <c r="AR158" i="3"/>
  <c r="AQ158" i="3"/>
  <c r="AP158" i="3"/>
  <c r="AO158" i="3"/>
  <c r="AN158" i="3"/>
  <c r="AT155" i="3"/>
  <c r="AS155" i="3"/>
  <c r="AR155" i="3"/>
  <c r="AQ155" i="3"/>
  <c r="AP155" i="3"/>
  <c r="AO155" i="3"/>
  <c r="AN155" i="3"/>
  <c r="AT154" i="3"/>
  <c r="AS154" i="3"/>
  <c r="AR154" i="3"/>
  <c r="AQ154" i="3"/>
  <c r="AP154" i="3"/>
  <c r="AO154" i="3"/>
  <c r="AN154" i="3"/>
  <c r="AT153" i="3"/>
  <c r="AS153" i="3"/>
  <c r="AR153" i="3"/>
  <c r="AQ153" i="3"/>
  <c r="AP153" i="3"/>
  <c r="AO153" i="3"/>
  <c r="AN153" i="3"/>
  <c r="AT152" i="3"/>
  <c r="AS152" i="3"/>
  <c r="AR152" i="3"/>
  <c r="AQ152" i="3"/>
  <c r="AP152" i="3"/>
  <c r="AO152" i="3"/>
  <c r="AN152" i="3"/>
  <c r="AT151" i="3"/>
  <c r="AS151" i="3"/>
  <c r="AR151" i="3"/>
  <c r="AQ151" i="3"/>
  <c r="AP151" i="3"/>
  <c r="AO151" i="3"/>
  <c r="AN151" i="3"/>
  <c r="AT150" i="3"/>
  <c r="AS150" i="3"/>
  <c r="AR150" i="3"/>
  <c r="AQ150" i="3"/>
  <c r="AP150" i="3"/>
  <c r="AO150" i="3"/>
  <c r="AN150" i="3"/>
  <c r="AT149" i="3"/>
  <c r="AS149" i="3"/>
  <c r="AR149" i="3"/>
  <c r="AQ149" i="3"/>
  <c r="AP149" i="3"/>
  <c r="AO149" i="3"/>
  <c r="AN149" i="3"/>
  <c r="AT148" i="3"/>
  <c r="AS148" i="3"/>
  <c r="AR148" i="3"/>
  <c r="AQ148" i="3"/>
  <c r="AP148" i="3"/>
  <c r="AO148" i="3"/>
  <c r="AN148" i="3"/>
  <c r="AT147" i="3"/>
  <c r="AS147" i="3"/>
  <c r="AR147" i="3"/>
  <c r="AQ147" i="3"/>
  <c r="AP147" i="3"/>
  <c r="AO147" i="3"/>
  <c r="AN147" i="3"/>
  <c r="AT145" i="3"/>
  <c r="AS145" i="3"/>
  <c r="AR145" i="3"/>
  <c r="AQ145" i="3"/>
  <c r="AP145" i="3"/>
  <c r="AO145" i="3"/>
  <c r="AN145" i="3"/>
  <c r="AT144" i="3"/>
  <c r="AS144" i="3"/>
  <c r="AR144" i="3"/>
  <c r="AQ144" i="3"/>
  <c r="AP144" i="3"/>
  <c r="AO144" i="3"/>
  <c r="AN144" i="3"/>
  <c r="AT143" i="3"/>
  <c r="AS143" i="3"/>
  <c r="AR143" i="3"/>
  <c r="AQ143" i="3"/>
  <c r="AP143" i="3"/>
  <c r="AO143" i="3"/>
  <c r="AN143" i="3"/>
  <c r="AT141" i="3"/>
  <c r="AS141" i="3"/>
  <c r="AR141" i="3"/>
  <c r="AQ141" i="3"/>
  <c r="AP141" i="3"/>
  <c r="AO141" i="3"/>
  <c r="AN141" i="3"/>
  <c r="AT140" i="3"/>
  <c r="AS140" i="3"/>
  <c r="AR140" i="3"/>
  <c r="AQ140" i="3"/>
  <c r="AP140" i="3"/>
  <c r="AO140" i="3"/>
  <c r="AN140" i="3"/>
  <c r="AT139" i="3"/>
  <c r="AS139" i="3"/>
  <c r="AR139" i="3"/>
  <c r="AQ139" i="3"/>
  <c r="AP139" i="3"/>
  <c r="AO139" i="3"/>
  <c r="AN139" i="3"/>
  <c r="AT137" i="3"/>
  <c r="AS137" i="3"/>
  <c r="AR137" i="3"/>
  <c r="AQ137" i="3"/>
  <c r="AP137" i="3"/>
  <c r="AO137" i="3"/>
  <c r="AN137" i="3"/>
  <c r="AT135" i="3"/>
  <c r="AS135" i="3"/>
  <c r="AR135" i="3"/>
  <c r="AQ135" i="3"/>
  <c r="AP135" i="3"/>
  <c r="AO135" i="3"/>
  <c r="AN135" i="3"/>
  <c r="AT134" i="3"/>
  <c r="AS134" i="3"/>
  <c r="AR134" i="3"/>
  <c r="AQ134" i="3"/>
  <c r="AP134" i="3"/>
  <c r="AO134" i="3"/>
  <c r="AN134" i="3"/>
  <c r="AT133" i="3"/>
  <c r="AS133" i="3"/>
  <c r="AR133" i="3"/>
  <c r="AQ133" i="3"/>
  <c r="AP133" i="3"/>
  <c r="AO133" i="3"/>
  <c r="AN133" i="3"/>
  <c r="AT132" i="3"/>
  <c r="AS132" i="3"/>
  <c r="AR132" i="3"/>
  <c r="AQ132" i="3"/>
  <c r="AP132" i="3"/>
  <c r="AO132" i="3"/>
  <c r="AN132" i="3"/>
  <c r="AT130" i="3"/>
  <c r="AS130" i="3"/>
  <c r="AR130" i="3"/>
  <c r="AQ130" i="3"/>
  <c r="AP130" i="3"/>
  <c r="AO130" i="3"/>
  <c r="AN130" i="3"/>
  <c r="AT129" i="3"/>
  <c r="AS129" i="3"/>
  <c r="AR129" i="3"/>
  <c r="AQ129" i="3"/>
  <c r="AP129" i="3"/>
  <c r="AO129" i="3"/>
  <c r="AN129" i="3"/>
  <c r="AT128" i="3"/>
  <c r="AS128" i="3"/>
  <c r="AR128" i="3"/>
  <c r="AQ128" i="3"/>
  <c r="AP128" i="3"/>
  <c r="AO128" i="3"/>
  <c r="AN128" i="3"/>
  <c r="AT127" i="3"/>
  <c r="AS127" i="3"/>
  <c r="AR127" i="3"/>
  <c r="AQ127" i="3"/>
  <c r="AP127" i="3"/>
  <c r="AO127" i="3"/>
  <c r="AN127" i="3"/>
  <c r="AT126" i="3"/>
  <c r="AS126" i="3"/>
  <c r="AR126" i="3"/>
  <c r="AQ126" i="3"/>
  <c r="AP126" i="3"/>
  <c r="AO126" i="3"/>
  <c r="AN126" i="3"/>
  <c r="AT125" i="3"/>
  <c r="AS125" i="3"/>
  <c r="AR125" i="3"/>
  <c r="AQ125" i="3"/>
  <c r="AP125" i="3"/>
  <c r="AO125" i="3"/>
  <c r="AN125" i="3"/>
  <c r="AT124" i="3"/>
  <c r="AS124" i="3"/>
  <c r="AR124" i="3"/>
  <c r="AQ124" i="3"/>
  <c r="AP124" i="3"/>
  <c r="AO124" i="3"/>
  <c r="AN124" i="3"/>
  <c r="AT123" i="3"/>
  <c r="AS123" i="3"/>
  <c r="AR123" i="3"/>
  <c r="AQ123" i="3"/>
  <c r="AP123" i="3"/>
  <c r="AO123" i="3"/>
  <c r="AN123" i="3"/>
  <c r="AT122" i="3"/>
  <c r="AS122" i="3"/>
  <c r="AR122" i="3"/>
  <c r="AQ122" i="3"/>
  <c r="AP122" i="3"/>
  <c r="AO122" i="3"/>
  <c r="AN122" i="3"/>
  <c r="AT121" i="3"/>
  <c r="AS121" i="3"/>
  <c r="AR121" i="3"/>
  <c r="AQ121" i="3"/>
  <c r="AP121" i="3"/>
  <c r="AO121" i="3"/>
  <c r="AN121" i="3"/>
  <c r="AT120" i="3"/>
  <c r="AS120" i="3"/>
  <c r="AR120" i="3"/>
  <c r="AQ120" i="3"/>
  <c r="AP120" i="3"/>
  <c r="AO120" i="3"/>
  <c r="AN120" i="3"/>
  <c r="AT118" i="3"/>
  <c r="AS118" i="3"/>
  <c r="AR118" i="3"/>
  <c r="AQ118" i="3"/>
  <c r="AP118" i="3"/>
  <c r="AO118" i="3"/>
  <c r="AN118" i="3"/>
  <c r="AT117" i="3"/>
  <c r="AS117" i="3"/>
  <c r="AR117" i="3"/>
  <c r="AQ117" i="3"/>
  <c r="AP117" i="3"/>
  <c r="AO117" i="3"/>
  <c r="AN117" i="3"/>
  <c r="AT116" i="3"/>
  <c r="AS116" i="3"/>
  <c r="AR116" i="3"/>
  <c r="AQ116" i="3"/>
  <c r="AP116" i="3"/>
  <c r="AO116" i="3"/>
  <c r="AN116" i="3"/>
  <c r="AT115" i="3"/>
  <c r="AS115" i="3"/>
  <c r="AR115" i="3"/>
  <c r="AQ115" i="3"/>
  <c r="AP115" i="3"/>
  <c r="AO115" i="3"/>
  <c r="AN115" i="3"/>
  <c r="AT114" i="3"/>
  <c r="AS114" i="3"/>
  <c r="AR114" i="3"/>
  <c r="AQ114" i="3"/>
  <c r="AP114" i="3"/>
  <c r="AO114" i="3"/>
  <c r="AN114" i="3"/>
  <c r="AT113" i="3"/>
  <c r="AS113" i="3"/>
  <c r="AR113" i="3"/>
  <c r="AQ113" i="3"/>
  <c r="AP113" i="3"/>
  <c r="AO113" i="3"/>
  <c r="AN113" i="3"/>
  <c r="AT112" i="3"/>
  <c r="AS112" i="3"/>
  <c r="AR112" i="3"/>
  <c r="AQ112" i="3"/>
  <c r="AP112" i="3"/>
  <c r="AO112" i="3"/>
  <c r="AN112" i="3"/>
  <c r="AT111" i="3"/>
  <c r="AS111" i="3"/>
  <c r="AR111" i="3"/>
  <c r="AQ111" i="3"/>
  <c r="AP111" i="3"/>
  <c r="AO111" i="3"/>
  <c r="AN111" i="3"/>
  <c r="AT110" i="3"/>
  <c r="AS110" i="3"/>
  <c r="AR110" i="3"/>
  <c r="AQ110" i="3"/>
  <c r="AP110" i="3"/>
  <c r="AO110" i="3"/>
  <c r="AN110" i="3"/>
  <c r="AT107" i="3"/>
  <c r="AS107" i="3"/>
  <c r="AR107" i="3"/>
  <c r="AQ107" i="3"/>
  <c r="AP107" i="3"/>
  <c r="AO107" i="3"/>
  <c r="AN107" i="3"/>
  <c r="AT106" i="3"/>
  <c r="AS106" i="3"/>
  <c r="AR106" i="3"/>
  <c r="AQ106" i="3"/>
  <c r="AP106" i="3"/>
  <c r="AO106" i="3"/>
  <c r="AN106" i="3"/>
  <c r="AT105" i="3"/>
  <c r="AS105" i="3"/>
  <c r="AR105" i="3"/>
  <c r="AQ105" i="3"/>
  <c r="AP105" i="3"/>
  <c r="AO105" i="3"/>
  <c r="AN105" i="3"/>
  <c r="AT104" i="3"/>
  <c r="AS104" i="3"/>
  <c r="AR104" i="3"/>
  <c r="AQ104" i="3"/>
  <c r="AP104" i="3"/>
  <c r="AO104" i="3"/>
  <c r="AN104" i="3"/>
  <c r="AT103" i="3"/>
  <c r="AS103" i="3"/>
  <c r="AR103" i="3"/>
  <c r="AQ103" i="3"/>
  <c r="AP103" i="3"/>
  <c r="AO103" i="3"/>
  <c r="AN103" i="3"/>
  <c r="AT101" i="3"/>
  <c r="AS101" i="3"/>
  <c r="AR101" i="3"/>
  <c r="AQ101" i="3"/>
  <c r="AP101" i="3"/>
  <c r="AO101" i="3"/>
  <c r="AN101" i="3"/>
  <c r="AT99" i="3"/>
  <c r="AS99" i="3"/>
  <c r="AR99" i="3"/>
  <c r="AQ99" i="3"/>
  <c r="AP99" i="3"/>
  <c r="AO99" i="3"/>
  <c r="AN99" i="3"/>
  <c r="AT98" i="3"/>
  <c r="AS98" i="3"/>
  <c r="AR98" i="3"/>
  <c r="AQ98" i="3"/>
  <c r="AP98" i="3"/>
  <c r="AO98" i="3"/>
  <c r="AN98" i="3"/>
  <c r="AT97" i="3"/>
  <c r="AS97" i="3"/>
  <c r="AR97" i="3"/>
  <c r="AQ97" i="3"/>
  <c r="AP97" i="3"/>
  <c r="AO97" i="3"/>
  <c r="AN97" i="3"/>
  <c r="AT96" i="3"/>
  <c r="AS96" i="3"/>
  <c r="AR96" i="3"/>
  <c r="AQ96" i="3"/>
  <c r="AP96" i="3"/>
  <c r="AO96" i="3"/>
  <c r="AN96" i="3"/>
  <c r="AT95" i="3"/>
  <c r="AS95" i="3"/>
  <c r="AR95" i="3"/>
  <c r="AQ95" i="3"/>
  <c r="AP95" i="3"/>
  <c r="AO95" i="3"/>
  <c r="AN95" i="3"/>
  <c r="AT94" i="3"/>
  <c r="AS94" i="3"/>
  <c r="AR94" i="3"/>
  <c r="AQ94" i="3"/>
  <c r="AP94" i="3"/>
  <c r="AO94" i="3"/>
  <c r="AN94" i="3"/>
  <c r="AT92" i="3"/>
  <c r="AS92" i="3"/>
  <c r="AR92" i="3"/>
  <c r="AQ92" i="3"/>
  <c r="AP92" i="3"/>
  <c r="AO92" i="3"/>
  <c r="AN92" i="3"/>
  <c r="AT90" i="3"/>
  <c r="AS90" i="3"/>
  <c r="AR90" i="3"/>
  <c r="AQ90" i="3"/>
  <c r="AP90" i="3"/>
  <c r="AO90" i="3"/>
  <c r="AN90" i="3"/>
  <c r="AT89" i="3"/>
  <c r="AS89" i="3"/>
  <c r="AR89" i="3"/>
  <c r="AQ89" i="3"/>
  <c r="AP89" i="3"/>
  <c r="AO89" i="3"/>
  <c r="AN89" i="3"/>
  <c r="AT88" i="3"/>
  <c r="AS88" i="3"/>
  <c r="AR88" i="3"/>
  <c r="AQ88" i="3"/>
  <c r="AP88" i="3"/>
  <c r="AO88" i="3"/>
  <c r="AN88" i="3"/>
  <c r="AT86" i="3"/>
  <c r="AS86" i="3"/>
  <c r="AR86" i="3"/>
  <c r="AQ86" i="3"/>
  <c r="AP86" i="3"/>
  <c r="AO86" i="3"/>
  <c r="AN86" i="3"/>
  <c r="AT85" i="3"/>
  <c r="AS85" i="3"/>
  <c r="AR85" i="3"/>
  <c r="AQ85" i="3"/>
  <c r="AP85" i="3"/>
  <c r="AO85" i="3"/>
  <c r="AN85" i="3"/>
  <c r="AT84" i="3"/>
  <c r="AS84" i="3"/>
  <c r="AR84" i="3"/>
  <c r="AQ84" i="3"/>
  <c r="AP84" i="3"/>
  <c r="AO84" i="3"/>
  <c r="AN84" i="3"/>
  <c r="AT83" i="3"/>
  <c r="AS83" i="3"/>
  <c r="AR83" i="3"/>
  <c r="AQ83" i="3"/>
  <c r="AP83" i="3"/>
  <c r="AO83" i="3"/>
  <c r="AN83" i="3"/>
  <c r="AT82" i="3"/>
  <c r="AS82" i="3"/>
  <c r="AR82" i="3"/>
  <c r="AQ82" i="3"/>
  <c r="AP82" i="3"/>
  <c r="AO82" i="3"/>
  <c r="AN82" i="3"/>
  <c r="AT81" i="3"/>
  <c r="AS81" i="3"/>
  <c r="AR81" i="3"/>
  <c r="AQ81" i="3"/>
  <c r="AP81" i="3"/>
  <c r="AO81" i="3"/>
  <c r="AN81" i="3"/>
  <c r="AT79" i="3"/>
  <c r="AS79" i="3"/>
  <c r="AR79" i="3"/>
  <c r="AQ79" i="3"/>
  <c r="AP79" i="3"/>
  <c r="AO79" i="3"/>
  <c r="AN79" i="3"/>
  <c r="AT78" i="3"/>
  <c r="AS78" i="3"/>
  <c r="AR78" i="3"/>
  <c r="AQ78" i="3"/>
  <c r="AP78" i="3"/>
  <c r="AO78" i="3"/>
  <c r="AN78" i="3"/>
  <c r="AT77" i="3"/>
  <c r="AS77" i="3"/>
  <c r="AR77" i="3"/>
  <c r="AQ77" i="3"/>
  <c r="AP77" i="3"/>
  <c r="AO77" i="3"/>
  <c r="AN77" i="3"/>
  <c r="AT76" i="3"/>
  <c r="AS76" i="3"/>
  <c r="AR76" i="3"/>
  <c r="AQ76" i="3"/>
  <c r="AP76" i="3"/>
  <c r="AO76" i="3"/>
  <c r="AN76" i="3"/>
  <c r="AT75" i="3"/>
  <c r="AS75" i="3"/>
  <c r="AR75" i="3"/>
  <c r="AQ75" i="3"/>
  <c r="AP75" i="3"/>
  <c r="AO75" i="3"/>
  <c r="AN75" i="3"/>
  <c r="AT74" i="3"/>
  <c r="AS74" i="3"/>
  <c r="AR74" i="3"/>
  <c r="AQ74" i="3"/>
  <c r="AP74" i="3"/>
  <c r="AO74" i="3"/>
  <c r="AN74" i="3"/>
  <c r="AT73" i="3"/>
  <c r="AS73" i="3"/>
  <c r="AR73" i="3"/>
  <c r="AQ73" i="3"/>
  <c r="AP73" i="3"/>
  <c r="AO73" i="3"/>
  <c r="AN73" i="3"/>
  <c r="AT70" i="3"/>
  <c r="AS70" i="3"/>
  <c r="AR70" i="3"/>
  <c r="AQ70" i="3"/>
  <c r="AP70" i="3"/>
  <c r="AO70" i="3"/>
  <c r="AN70" i="3"/>
  <c r="AT69" i="3"/>
  <c r="AS69" i="3"/>
  <c r="AR69" i="3"/>
  <c r="AQ69" i="3"/>
  <c r="AP69" i="3"/>
  <c r="AO69" i="3"/>
  <c r="AN69" i="3"/>
  <c r="AT68" i="3"/>
  <c r="AS68" i="3"/>
  <c r="AR68" i="3"/>
  <c r="AQ68" i="3"/>
  <c r="AP68" i="3"/>
  <c r="AO68" i="3"/>
  <c r="AN68" i="3"/>
  <c r="AT67" i="3"/>
  <c r="AS67" i="3"/>
  <c r="AR67" i="3"/>
  <c r="AQ67" i="3"/>
  <c r="AP67" i="3"/>
  <c r="AO67" i="3"/>
  <c r="AN67" i="3"/>
  <c r="AT66" i="3"/>
  <c r="AS66" i="3"/>
  <c r="AR66" i="3"/>
  <c r="AQ66" i="3"/>
  <c r="AP66" i="3"/>
  <c r="AO66" i="3"/>
  <c r="AN66" i="3"/>
  <c r="AT65" i="3"/>
  <c r="AS65" i="3"/>
  <c r="AR65" i="3"/>
  <c r="AQ65" i="3"/>
  <c r="AP65" i="3"/>
  <c r="AO65" i="3"/>
  <c r="AN65" i="3"/>
  <c r="AT64" i="3"/>
  <c r="AS64" i="3"/>
  <c r="AR64" i="3"/>
  <c r="AQ64" i="3"/>
  <c r="AP64" i="3"/>
  <c r="AO64" i="3"/>
  <c r="AN64" i="3"/>
  <c r="AT63" i="3"/>
  <c r="AS63" i="3"/>
  <c r="AR63" i="3"/>
  <c r="AQ63" i="3"/>
  <c r="AP63" i="3"/>
  <c r="AO63" i="3"/>
  <c r="AN63" i="3"/>
  <c r="AT61" i="3"/>
  <c r="AS61" i="3"/>
  <c r="AR61" i="3"/>
  <c r="AQ61" i="3"/>
  <c r="AP61" i="3"/>
  <c r="AO61" i="3"/>
  <c r="AN61" i="3"/>
  <c r="AT60" i="3"/>
  <c r="AS60" i="3"/>
  <c r="AR60" i="3"/>
  <c r="AQ60" i="3"/>
  <c r="AP60" i="3"/>
  <c r="AO60" i="3"/>
  <c r="AN60" i="3"/>
  <c r="AT59" i="3"/>
  <c r="AS59" i="3"/>
  <c r="AR59" i="3"/>
  <c r="AQ59" i="3"/>
  <c r="AP59" i="3"/>
  <c r="AO59" i="3"/>
  <c r="AN59" i="3"/>
  <c r="AT58" i="3"/>
  <c r="AS58" i="3"/>
  <c r="AR58" i="3"/>
  <c r="AQ58" i="3"/>
  <c r="AP58" i="3"/>
  <c r="AO58" i="3"/>
  <c r="AN58" i="3"/>
  <c r="AT57" i="3"/>
  <c r="AS57" i="3"/>
  <c r="AR57" i="3"/>
  <c r="AQ57" i="3"/>
  <c r="AP57" i="3"/>
  <c r="AO57" i="3"/>
  <c r="AN57" i="3"/>
  <c r="AT55" i="3"/>
  <c r="AS55" i="3"/>
  <c r="AR55" i="3"/>
  <c r="AQ55" i="3"/>
  <c r="AP55" i="3"/>
  <c r="AO55" i="3"/>
  <c r="AN55" i="3"/>
  <c r="AT54" i="3"/>
  <c r="AS54" i="3"/>
  <c r="AR54" i="3"/>
  <c r="AQ54" i="3"/>
  <c r="AP54" i="3"/>
  <c r="AO54" i="3"/>
  <c r="AN54" i="3"/>
  <c r="AT53" i="3"/>
  <c r="AS53" i="3"/>
  <c r="AR53" i="3"/>
  <c r="AQ53" i="3"/>
  <c r="AP53" i="3"/>
  <c r="AO53" i="3"/>
  <c r="AN53" i="3"/>
  <c r="AT52" i="3"/>
  <c r="AS52" i="3"/>
  <c r="AR52" i="3"/>
  <c r="AQ52" i="3"/>
  <c r="AP52" i="3"/>
  <c r="AO52" i="3"/>
  <c r="AN52" i="3"/>
  <c r="AT51" i="3"/>
  <c r="AS51" i="3"/>
  <c r="AR51" i="3"/>
  <c r="AQ51" i="3"/>
  <c r="AP51" i="3"/>
  <c r="AO51" i="3"/>
  <c r="AN51" i="3"/>
  <c r="AT50" i="3"/>
  <c r="AS50" i="3"/>
  <c r="AR50" i="3"/>
  <c r="AQ50" i="3"/>
  <c r="AP50" i="3"/>
  <c r="AO50" i="3"/>
  <c r="AN50" i="3"/>
  <c r="AT49" i="3"/>
  <c r="AS49" i="3"/>
  <c r="AR49" i="3"/>
  <c r="AQ49" i="3"/>
  <c r="AP49" i="3"/>
  <c r="AO49" i="3"/>
  <c r="AN49" i="3"/>
  <c r="AT48" i="3"/>
  <c r="AS48" i="3"/>
  <c r="AR48" i="3"/>
  <c r="AQ48" i="3"/>
  <c r="AP48" i="3"/>
  <c r="AO48" i="3"/>
  <c r="AN48" i="3"/>
  <c r="AT47" i="3"/>
  <c r="AS47" i="3"/>
  <c r="AR47" i="3"/>
  <c r="AQ47" i="3"/>
  <c r="AP47" i="3"/>
  <c r="AO47" i="3"/>
  <c r="AN47" i="3"/>
  <c r="AT46" i="3"/>
  <c r="AS46" i="3"/>
  <c r="AR46" i="3"/>
  <c r="AQ46" i="3"/>
  <c r="AP46" i="3"/>
  <c r="AO46" i="3"/>
  <c r="AN46" i="3"/>
  <c r="AT45" i="3"/>
  <c r="AS45" i="3"/>
  <c r="AR45" i="3"/>
  <c r="AQ45" i="3"/>
  <c r="AP45" i="3"/>
  <c r="AO45" i="3"/>
  <c r="AN45" i="3"/>
  <c r="AT44" i="3"/>
  <c r="AS44" i="3"/>
  <c r="AR44" i="3"/>
  <c r="AQ44" i="3"/>
  <c r="AP44" i="3"/>
  <c r="AO44" i="3"/>
  <c r="AN44" i="3"/>
  <c r="AT42" i="3"/>
  <c r="AS42" i="3"/>
  <c r="AR42" i="3"/>
  <c r="AQ42" i="3"/>
  <c r="AP42" i="3"/>
  <c r="AO42" i="3"/>
  <c r="AN42" i="3"/>
  <c r="AT41" i="3"/>
  <c r="AS41" i="3"/>
  <c r="AR41" i="3"/>
  <c r="AQ41" i="3"/>
  <c r="AP41" i="3"/>
  <c r="AO41" i="3"/>
  <c r="AN41" i="3"/>
  <c r="AT40" i="3"/>
  <c r="AS40" i="3"/>
  <c r="AR40" i="3"/>
  <c r="AQ40" i="3"/>
  <c r="AP40" i="3"/>
  <c r="AO40" i="3"/>
  <c r="AN40" i="3"/>
  <c r="AT39" i="3"/>
  <c r="AS39" i="3"/>
  <c r="AR39" i="3"/>
  <c r="AQ39" i="3"/>
  <c r="AP39" i="3"/>
  <c r="AO39" i="3"/>
  <c r="AN39" i="3"/>
  <c r="AT38" i="3"/>
  <c r="AS38" i="3"/>
  <c r="AR38" i="3"/>
  <c r="AQ38" i="3"/>
  <c r="AP38" i="3"/>
  <c r="AO38" i="3"/>
  <c r="AN38" i="3"/>
  <c r="AT37" i="3"/>
  <c r="AS37" i="3"/>
  <c r="AR37" i="3"/>
  <c r="AQ37" i="3"/>
  <c r="AP37" i="3"/>
  <c r="AO37" i="3"/>
  <c r="AN37" i="3"/>
  <c r="AT36" i="3"/>
  <c r="AS36" i="3"/>
  <c r="AR36" i="3"/>
  <c r="AQ36" i="3"/>
  <c r="AP36" i="3"/>
  <c r="AO36" i="3"/>
  <c r="AN36" i="3"/>
  <c r="AT35" i="3"/>
  <c r="AS35" i="3"/>
  <c r="AR35" i="3"/>
  <c r="AQ35" i="3"/>
  <c r="AP35" i="3"/>
  <c r="AO35" i="3"/>
  <c r="AN35" i="3"/>
  <c r="AT34" i="3"/>
  <c r="AS34" i="3"/>
  <c r="AR34" i="3"/>
  <c r="AQ34" i="3"/>
  <c r="AP34" i="3"/>
  <c r="AO34" i="3"/>
  <c r="AN34" i="3"/>
  <c r="AT33" i="3"/>
  <c r="AS33" i="3"/>
  <c r="AR33" i="3"/>
  <c r="AQ33" i="3"/>
  <c r="AP33" i="3"/>
  <c r="AO33" i="3"/>
  <c r="AN33" i="3"/>
  <c r="AT31" i="3"/>
  <c r="AS31" i="3"/>
  <c r="AR31" i="3"/>
  <c r="AQ31" i="3"/>
  <c r="AP31" i="3"/>
  <c r="AO31" i="3"/>
  <c r="AN31" i="3"/>
  <c r="AT30" i="3"/>
  <c r="AS30" i="3"/>
  <c r="AR30" i="3"/>
  <c r="AQ30" i="3"/>
  <c r="AP30" i="3"/>
  <c r="AO30" i="3"/>
  <c r="AN30" i="3"/>
  <c r="AT29" i="3"/>
  <c r="AS29" i="3"/>
  <c r="AR29" i="3"/>
  <c r="AQ29" i="3"/>
  <c r="AP29" i="3"/>
  <c r="AO29" i="3"/>
  <c r="AN29" i="3"/>
  <c r="AT28" i="3"/>
  <c r="AS28" i="3"/>
  <c r="AR28" i="3"/>
  <c r="AQ28" i="3"/>
  <c r="AP28" i="3"/>
  <c r="AO28" i="3"/>
  <c r="AN28" i="3"/>
  <c r="AT27" i="3"/>
  <c r="AS27" i="3"/>
  <c r="AR27" i="3"/>
  <c r="AQ27" i="3"/>
  <c r="AP27" i="3"/>
  <c r="AO27" i="3"/>
  <c r="AN27" i="3"/>
  <c r="AT26" i="3"/>
  <c r="AS26" i="3"/>
  <c r="AR26" i="3"/>
  <c r="AQ26" i="3"/>
  <c r="AP26" i="3"/>
  <c r="AO26" i="3"/>
  <c r="AN26" i="3"/>
  <c r="AT25" i="3"/>
  <c r="AS25" i="3"/>
  <c r="AR25" i="3"/>
  <c r="AQ25" i="3"/>
  <c r="AP25" i="3"/>
  <c r="AO25" i="3"/>
  <c r="AN25" i="3"/>
  <c r="AT24" i="3"/>
  <c r="AS24" i="3"/>
  <c r="AR24" i="3"/>
  <c r="AQ24" i="3"/>
  <c r="AP24" i="3"/>
  <c r="AO24" i="3"/>
  <c r="AN24" i="3"/>
  <c r="AT21" i="3"/>
  <c r="AS21" i="3"/>
  <c r="AR21" i="3"/>
  <c r="AQ21" i="3"/>
  <c r="AP21" i="3"/>
  <c r="AO21" i="3"/>
  <c r="AN21" i="3"/>
  <c r="AT20" i="3"/>
  <c r="AS20" i="3"/>
  <c r="AR20" i="3"/>
  <c r="AQ20" i="3"/>
  <c r="AP20" i="3"/>
  <c r="AO20" i="3"/>
  <c r="AN20" i="3"/>
  <c r="AT19" i="3"/>
  <c r="AS19" i="3"/>
  <c r="AR19" i="3"/>
  <c r="AQ19" i="3"/>
  <c r="AP19" i="3"/>
  <c r="AO19" i="3"/>
  <c r="AN19" i="3"/>
  <c r="AT18" i="3"/>
  <c r="AS18" i="3"/>
  <c r="AR18" i="3"/>
  <c r="AQ18" i="3"/>
  <c r="AP18" i="3"/>
  <c r="AO18" i="3"/>
  <c r="AN18" i="3"/>
  <c r="AT17" i="3"/>
  <c r="AS17" i="3"/>
  <c r="AR17" i="3"/>
  <c r="AQ17" i="3"/>
  <c r="AP17" i="3"/>
  <c r="AO17" i="3"/>
  <c r="AN17" i="3"/>
  <c r="AT16" i="3"/>
  <c r="AS16" i="3"/>
  <c r="AR16" i="3"/>
  <c r="AQ16" i="3"/>
  <c r="AP16" i="3"/>
  <c r="AO16" i="3"/>
  <c r="AN16" i="3"/>
  <c r="AT15" i="3"/>
  <c r="AS15" i="3"/>
  <c r="AR15" i="3"/>
  <c r="AQ15" i="3"/>
  <c r="AP15" i="3"/>
  <c r="AO15" i="3"/>
  <c r="AN15" i="3"/>
  <c r="AT14" i="3"/>
  <c r="AS14" i="3"/>
  <c r="AR14" i="3"/>
  <c r="AQ14" i="3"/>
  <c r="AP14" i="3"/>
  <c r="AO14" i="3"/>
  <c r="AN14" i="3"/>
  <c r="AT13" i="3"/>
  <c r="AS13" i="3"/>
  <c r="AR13" i="3"/>
  <c r="AQ13" i="3"/>
  <c r="AP13" i="3"/>
  <c r="AO13" i="3"/>
  <c r="AN13" i="3"/>
  <c r="AT12" i="3"/>
  <c r="AS12" i="3"/>
  <c r="AR12" i="3"/>
  <c r="AQ12" i="3"/>
  <c r="AP12" i="3"/>
  <c r="AO12" i="3"/>
  <c r="AN12" i="3"/>
  <c r="AT11" i="3"/>
  <c r="AS11" i="3"/>
  <c r="AR11" i="3"/>
  <c r="AQ11" i="3"/>
  <c r="AP11" i="3"/>
  <c r="AO11" i="3"/>
  <c r="AN11" i="3"/>
  <c r="AV127" i="2"/>
  <c r="AU127" i="2"/>
  <c r="AT127" i="2"/>
  <c r="AS127" i="2"/>
  <c r="AR127" i="2"/>
  <c r="AQ127" i="2"/>
  <c r="AP127" i="2"/>
  <c r="AV126" i="2"/>
  <c r="AU126" i="2"/>
  <c r="AT126" i="2"/>
  <c r="AS126" i="2"/>
  <c r="AR126" i="2"/>
  <c r="AQ126" i="2"/>
  <c r="AP126" i="2"/>
  <c r="AV125" i="2"/>
  <c r="AU125" i="2"/>
  <c r="AT125" i="2"/>
  <c r="AS125" i="2"/>
  <c r="AR125" i="2"/>
  <c r="AQ125" i="2"/>
  <c r="AP125" i="2"/>
  <c r="AV124" i="2"/>
  <c r="AU124" i="2"/>
  <c r="AT124" i="2"/>
  <c r="AS124" i="2"/>
  <c r="AR124" i="2"/>
  <c r="AQ124" i="2"/>
  <c r="AP124" i="2"/>
  <c r="AV123" i="2"/>
  <c r="AU123" i="2"/>
  <c r="AT123" i="2"/>
  <c r="AS123" i="2"/>
  <c r="AR123" i="2"/>
  <c r="AQ123" i="2"/>
  <c r="AP123" i="2"/>
  <c r="AO123" i="2"/>
  <c r="AN123" i="2"/>
  <c r="AV122" i="2"/>
  <c r="AU122" i="2"/>
  <c r="AT122" i="2"/>
  <c r="AS122" i="2"/>
  <c r="AR122" i="2"/>
  <c r="AQ122" i="2"/>
  <c r="AP122" i="2"/>
  <c r="AO122" i="2"/>
  <c r="AN122" i="2"/>
  <c r="AV121" i="2"/>
  <c r="AU121" i="2"/>
  <c r="AT121" i="2"/>
  <c r="AS121" i="2"/>
  <c r="AR121" i="2"/>
  <c r="AQ121" i="2"/>
  <c r="AP121" i="2"/>
  <c r="AO121" i="2"/>
  <c r="AN121" i="2"/>
  <c r="AV120" i="2"/>
  <c r="AU120" i="2"/>
  <c r="AT120" i="2"/>
  <c r="AS120" i="2"/>
  <c r="AR120" i="2"/>
  <c r="AQ120" i="2"/>
  <c r="AP120" i="2"/>
  <c r="AO120" i="2"/>
  <c r="AN120" i="2"/>
  <c r="AV119" i="2"/>
  <c r="AU119" i="2"/>
  <c r="AT119" i="2"/>
  <c r="AS119" i="2"/>
  <c r="AR119" i="2"/>
  <c r="AQ119" i="2"/>
  <c r="AP119" i="2"/>
  <c r="AO119" i="2"/>
  <c r="AN119" i="2"/>
  <c r="AV118" i="2"/>
  <c r="AU118" i="2"/>
  <c r="AT118" i="2"/>
  <c r="AS118" i="2"/>
  <c r="AR118" i="2"/>
  <c r="AQ118" i="2"/>
  <c r="AP118" i="2"/>
  <c r="AO118" i="2"/>
  <c r="AN118" i="2"/>
  <c r="AV117" i="2"/>
  <c r="AU117" i="2"/>
  <c r="AT117" i="2"/>
  <c r="AS117" i="2"/>
  <c r="AR117" i="2"/>
  <c r="AQ117" i="2"/>
  <c r="AP117" i="2"/>
  <c r="AO117" i="2"/>
  <c r="AN117" i="2"/>
  <c r="AV116" i="2"/>
  <c r="AU116" i="2"/>
  <c r="AT116" i="2"/>
  <c r="AS116" i="2"/>
  <c r="AR116" i="2"/>
  <c r="AQ116" i="2"/>
  <c r="AP116" i="2"/>
  <c r="AO116" i="2"/>
  <c r="AN116" i="2"/>
  <c r="AV115" i="2"/>
  <c r="AU115" i="2"/>
  <c r="AT115" i="2"/>
  <c r="AS115" i="2"/>
  <c r="AR115" i="2"/>
  <c r="AQ115" i="2"/>
  <c r="AP115" i="2"/>
  <c r="AO115" i="2"/>
  <c r="AN115" i="2"/>
  <c r="AV114" i="2"/>
  <c r="AU114" i="2"/>
  <c r="AT114" i="2"/>
  <c r="AS114" i="2"/>
  <c r="AR114" i="2"/>
  <c r="AQ114" i="2"/>
  <c r="AP114" i="2"/>
  <c r="AO114" i="2"/>
  <c r="AN114" i="2"/>
  <c r="AV113" i="2"/>
  <c r="AU113" i="2"/>
  <c r="AT113" i="2"/>
  <c r="AS113" i="2"/>
  <c r="AR113" i="2"/>
  <c r="AQ113" i="2"/>
  <c r="AP113" i="2"/>
  <c r="AO113" i="2"/>
  <c r="AN113" i="2"/>
  <c r="AV112" i="2"/>
  <c r="AU112" i="2"/>
  <c r="AT112" i="2"/>
  <c r="AS112" i="2"/>
  <c r="AR112" i="2"/>
  <c r="AQ112" i="2"/>
  <c r="AP112" i="2"/>
  <c r="AO112" i="2"/>
  <c r="AN112" i="2"/>
  <c r="AV110" i="2"/>
  <c r="AU110" i="2"/>
  <c r="AT110" i="2"/>
  <c r="AS110" i="2"/>
  <c r="AR110" i="2"/>
  <c r="AQ110" i="2"/>
  <c r="AP110" i="2"/>
  <c r="AO110" i="2"/>
  <c r="AN110" i="2"/>
  <c r="AV109" i="2"/>
  <c r="AU109" i="2"/>
  <c r="AT109" i="2"/>
  <c r="AS109" i="2"/>
  <c r="AR109" i="2"/>
  <c r="AQ109" i="2"/>
  <c r="AP109" i="2"/>
  <c r="AO109" i="2"/>
  <c r="AN109" i="2"/>
  <c r="AV108" i="2"/>
  <c r="AU108" i="2"/>
  <c r="AT108" i="2"/>
  <c r="AS108" i="2"/>
  <c r="AR108" i="2"/>
  <c r="AQ108" i="2"/>
  <c r="AP108" i="2"/>
  <c r="AO108" i="2"/>
  <c r="AN108" i="2"/>
  <c r="AV107" i="2"/>
  <c r="AU107" i="2"/>
  <c r="AT107" i="2"/>
  <c r="AS107" i="2"/>
  <c r="AR107" i="2"/>
  <c r="AQ107" i="2"/>
  <c r="AP107" i="2"/>
  <c r="AO107" i="2"/>
  <c r="AN107" i="2"/>
  <c r="AV106" i="2"/>
  <c r="AU106" i="2"/>
  <c r="AT106" i="2"/>
  <c r="AS106" i="2"/>
  <c r="AR106" i="2"/>
  <c r="AQ106" i="2"/>
  <c r="AP106" i="2"/>
  <c r="AO106" i="2"/>
  <c r="AN106" i="2"/>
  <c r="AV105" i="2"/>
  <c r="AU105" i="2"/>
  <c r="AT105" i="2"/>
  <c r="AS105" i="2"/>
  <c r="AR105" i="2"/>
  <c r="AQ105" i="2"/>
  <c r="AP105" i="2"/>
  <c r="AO105" i="2"/>
  <c r="AN105" i="2"/>
  <c r="AV104" i="2"/>
  <c r="AU104" i="2"/>
  <c r="AT104" i="2"/>
  <c r="AS104" i="2"/>
  <c r="AR104" i="2"/>
  <c r="AQ104" i="2"/>
  <c r="AP104" i="2"/>
  <c r="AO104" i="2"/>
  <c r="AN104" i="2"/>
  <c r="AV103" i="2"/>
  <c r="AU103" i="2"/>
  <c r="AT103" i="2"/>
  <c r="AS103" i="2"/>
  <c r="AR103" i="2"/>
  <c r="AQ103" i="2"/>
  <c r="AP103" i="2"/>
  <c r="AO103" i="2"/>
  <c r="AN103" i="2"/>
  <c r="AV102" i="2"/>
  <c r="AU102" i="2"/>
  <c r="AT102" i="2"/>
  <c r="AS102" i="2"/>
  <c r="AR102" i="2"/>
  <c r="AQ102" i="2"/>
  <c r="AP102" i="2"/>
  <c r="AO102" i="2"/>
  <c r="AN102" i="2"/>
  <c r="AV100" i="2"/>
  <c r="AU100" i="2"/>
  <c r="AT100" i="2"/>
  <c r="AS100" i="2"/>
  <c r="AR100" i="2"/>
  <c r="AQ100" i="2"/>
  <c r="AP100" i="2"/>
  <c r="AO100" i="2"/>
  <c r="AN100" i="2"/>
  <c r="AV99" i="2"/>
  <c r="AU99" i="2"/>
  <c r="AT99" i="2"/>
  <c r="AS99" i="2"/>
  <c r="AR99" i="2"/>
  <c r="AQ99" i="2"/>
  <c r="AP99" i="2"/>
  <c r="AO99" i="2"/>
  <c r="AN99" i="2"/>
  <c r="AV98" i="2"/>
  <c r="AU98" i="2"/>
  <c r="AT98" i="2"/>
  <c r="AS98" i="2"/>
  <c r="AR98" i="2"/>
  <c r="AQ98" i="2"/>
  <c r="AP98" i="2"/>
  <c r="AO98" i="2"/>
  <c r="AN98" i="2"/>
  <c r="AV97" i="2"/>
  <c r="AU97" i="2"/>
  <c r="AT97" i="2"/>
  <c r="AS97" i="2"/>
  <c r="AR97" i="2"/>
  <c r="AQ97" i="2"/>
  <c r="AP97" i="2"/>
  <c r="AO97" i="2"/>
  <c r="AN97" i="2"/>
  <c r="AV96" i="2"/>
  <c r="AU96" i="2"/>
  <c r="AT96" i="2"/>
  <c r="AS96" i="2"/>
  <c r="AR96" i="2"/>
  <c r="AQ96" i="2"/>
  <c r="AP96" i="2"/>
  <c r="AO96" i="2"/>
  <c r="AN96" i="2"/>
  <c r="AV94" i="2"/>
  <c r="AU94" i="2"/>
  <c r="AT94" i="2"/>
  <c r="AS94" i="2"/>
  <c r="AR94" i="2"/>
  <c r="AQ94" i="2"/>
  <c r="AP94" i="2"/>
  <c r="AO94" i="2"/>
  <c r="AN94" i="2"/>
  <c r="AV93" i="2"/>
  <c r="AU93" i="2"/>
  <c r="AT93" i="2"/>
  <c r="AS93" i="2"/>
  <c r="AR93" i="2"/>
  <c r="AQ93" i="2"/>
  <c r="AP93" i="2"/>
  <c r="AO93" i="2"/>
  <c r="AN93" i="2"/>
  <c r="AV92" i="2"/>
  <c r="AU92" i="2"/>
  <c r="AT92" i="2"/>
  <c r="AS92" i="2"/>
  <c r="AR92" i="2"/>
  <c r="AQ92" i="2"/>
  <c r="AP92" i="2"/>
  <c r="AO92" i="2"/>
  <c r="AN92" i="2"/>
  <c r="AV90" i="2"/>
  <c r="AU90" i="2"/>
  <c r="AT90" i="2"/>
  <c r="AS90" i="2"/>
  <c r="AR90" i="2"/>
  <c r="AQ90" i="2"/>
  <c r="AP90" i="2"/>
  <c r="AO90" i="2"/>
  <c r="AN90" i="2"/>
  <c r="AV89" i="2"/>
  <c r="AU89" i="2"/>
  <c r="AT89" i="2"/>
  <c r="AS89" i="2"/>
  <c r="AR89" i="2"/>
  <c r="AQ89" i="2"/>
  <c r="AP89" i="2"/>
  <c r="AO89" i="2"/>
  <c r="AN89" i="2"/>
  <c r="AV88" i="2"/>
  <c r="AU88" i="2"/>
  <c r="AT88" i="2"/>
  <c r="AS88" i="2"/>
  <c r="AR88" i="2"/>
  <c r="AQ88" i="2"/>
  <c r="AP88" i="2"/>
  <c r="AO88" i="2"/>
  <c r="AN88" i="2"/>
  <c r="AV87" i="2"/>
  <c r="AU87" i="2"/>
  <c r="AT87" i="2"/>
  <c r="AS87" i="2"/>
  <c r="AR87" i="2"/>
  <c r="AQ87" i="2"/>
  <c r="AP87" i="2"/>
  <c r="AO87" i="2"/>
  <c r="AN87" i="2"/>
  <c r="AV86" i="2"/>
  <c r="AU86" i="2"/>
  <c r="AT86" i="2"/>
  <c r="AS86" i="2"/>
  <c r="AR86" i="2"/>
  <c r="AQ86" i="2"/>
  <c r="AP86" i="2"/>
  <c r="AO86" i="2"/>
  <c r="AN86" i="2"/>
  <c r="AV84" i="2"/>
  <c r="AU84" i="2"/>
  <c r="AT84" i="2"/>
  <c r="AS84" i="2"/>
  <c r="AR84" i="2"/>
  <c r="AQ84" i="2"/>
  <c r="AP84" i="2"/>
  <c r="AO84" i="2"/>
  <c r="AN84" i="2"/>
  <c r="AV83" i="2"/>
  <c r="AU83" i="2"/>
  <c r="AT83" i="2"/>
  <c r="AS83" i="2"/>
  <c r="AR83" i="2"/>
  <c r="AQ83" i="2"/>
  <c r="AP83" i="2"/>
  <c r="AO83" i="2"/>
  <c r="AN83" i="2"/>
  <c r="AV82" i="2"/>
  <c r="AU82" i="2"/>
  <c r="AT82" i="2"/>
  <c r="AS82" i="2"/>
  <c r="AR82" i="2"/>
  <c r="AQ82" i="2"/>
  <c r="AP82" i="2"/>
  <c r="AO82" i="2"/>
  <c r="AN82" i="2"/>
  <c r="AV81" i="2"/>
  <c r="AU81" i="2"/>
  <c r="AT81" i="2"/>
  <c r="AS81" i="2"/>
  <c r="AR81" i="2"/>
  <c r="AQ81" i="2"/>
  <c r="AP81" i="2"/>
  <c r="AO81" i="2"/>
  <c r="AN81" i="2"/>
  <c r="AV80" i="2"/>
  <c r="AU80" i="2"/>
  <c r="AT80" i="2"/>
  <c r="AS80" i="2"/>
  <c r="AR80" i="2"/>
  <c r="AQ80" i="2"/>
  <c r="AP80" i="2"/>
  <c r="AO80" i="2"/>
  <c r="AN80" i="2"/>
  <c r="AV79" i="2"/>
  <c r="AU79" i="2"/>
  <c r="AT79" i="2"/>
  <c r="AS79" i="2"/>
  <c r="AR79" i="2"/>
  <c r="AQ79" i="2"/>
  <c r="AP79" i="2"/>
  <c r="AO79" i="2"/>
  <c r="AN79" i="2"/>
  <c r="AV78" i="2"/>
  <c r="AU78" i="2"/>
  <c r="AT78" i="2"/>
  <c r="AS78" i="2"/>
  <c r="AR78" i="2"/>
  <c r="AQ78" i="2"/>
  <c r="AP78" i="2"/>
  <c r="AO78" i="2"/>
  <c r="AN78" i="2"/>
  <c r="AV77" i="2"/>
  <c r="AU77" i="2"/>
  <c r="AT77" i="2"/>
  <c r="AS77" i="2"/>
  <c r="AR77" i="2"/>
  <c r="AQ77" i="2"/>
  <c r="AP77" i="2"/>
  <c r="AO77" i="2"/>
  <c r="AN77" i="2"/>
  <c r="AV76" i="2"/>
  <c r="AU76" i="2"/>
  <c r="AT76" i="2"/>
  <c r="AS76" i="2"/>
  <c r="AR76" i="2"/>
  <c r="AQ76" i="2"/>
  <c r="AP76" i="2"/>
  <c r="AO76" i="2"/>
  <c r="AN76" i="2"/>
  <c r="AV74" i="2"/>
  <c r="AU74" i="2"/>
  <c r="AT74" i="2"/>
  <c r="AS74" i="2"/>
  <c r="AR74" i="2"/>
  <c r="AQ74" i="2"/>
  <c r="AP74" i="2"/>
  <c r="AO74" i="2"/>
  <c r="AN74" i="2"/>
  <c r="AV73" i="2"/>
  <c r="AU73" i="2"/>
  <c r="AT73" i="2"/>
  <c r="AS73" i="2"/>
  <c r="AR73" i="2"/>
  <c r="AQ73" i="2"/>
  <c r="AP73" i="2"/>
  <c r="AO73" i="2"/>
  <c r="AN73" i="2"/>
  <c r="AV72" i="2"/>
  <c r="AU72" i="2"/>
  <c r="AT72" i="2"/>
  <c r="AS72" i="2"/>
  <c r="AR72" i="2"/>
  <c r="AQ72" i="2"/>
  <c r="AP72" i="2"/>
  <c r="AO72" i="2"/>
  <c r="AN72" i="2"/>
  <c r="AV71" i="2"/>
  <c r="AU71" i="2"/>
  <c r="AT71" i="2"/>
  <c r="AS71" i="2"/>
  <c r="AR71" i="2"/>
  <c r="AQ71" i="2"/>
  <c r="AP71" i="2"/>
  <c r="AO71" i="2"/>
  <c r="AN71" i="2"/>
  <c r="AV70" i="2"/>
  <c r="AU70" i="2"/>
  <c r="AT70" i="2"/>
  <c r="AS70" i="2"/>
  <c r="AR70" i="2"/>
  <c r="AQ70" i="2"/>
  <c r="AP70" i="2"/>
  <c r="AO70" i="2"/>
  <c r="AN70" i="2"/>
  <c r="AV69" i="2"/>
  <c r="AU69" i="2"/>
  <c r="AT69" i="2"/>
  <c r="AS69" i="2"/>
  <c r="AR69" i="2"/>
  <c r="AQ69" i="2"/>
  <c r="AP69" i="2"/>
  <c r="AO69" i="2"/>
  <c r="AN69" i="2"/>
  <c r="AV68" i="2"/>
  <c r="AU68" i="2"/>
  <c r="AT68" i="2"/>
  <c r="AS68" i="2"/>
  <c r="AR68" i="2"/>
  <c r="AQ68" i="2"/>
  <c r="AP68" i="2"/>
  <c r="AO68" i="2"/>
  <c r="AN68" i="2"/>
  <c r="AV67" i="2"/>
  <c r="AU67" i="2"/>
  <c r="AT67" i="2"/>
  <c r="AS67" i="2"/>
  <c r="AR67" i="2"/>
  <c r="AQ67" i="2"/>
  <c r="AP67" i="2"/>
  <c r="AO67" i="2"/>
  <c r="AN67" i="2"/>
  <c r="AV66" i="2"/>
  <c r="AU66" i="2"/>
  <c r="AT66" i="2"/>
  <c r="AS66" i="2"/>
  <c r="AR66" i="2"/>
  <c r="AQ66" i="2"/>
  <c r="AP66" i="2"/>
  <c r="AO66" i="2"/>
  <c r="AN66" i="2"/>
  <c r="AV65" i="2"/>
  <c r="AU65" i="2"/>
  <c r="AT65" i="2"/>
  <c r="AS65" i="2"/>
  <c r="AR65" i="2"/>
  <c r="AQ65" i="2"/>
  <c r="AP65" i="2"/>
  <c r="AO65" i="2"/>
  <c r="AN65" i="2"/>
  <c r="AV64" i="2"/>
  <c r="AU64" i="2"/>
  <c r="AT64" i="2"/>
  <c r="AS64" i="2"/>
  <c r="AR64" i="2"/>
  <c r="AQ64" i="2"/>
  <c r="AP64" i="2"/>
  <c r="AO64" i="2"/>
  <c r="AN64" i="2"/>
  <c r="AV63" i="2"/>
  <c r="AU63" i="2"/>
  <c r="AT63" i="2"/>
  <c r="AS63" i="2"/>
  <c r="AR63" i="2"/>
  <c r="AQ63" i="2"/>
  <c r="AP63" i="2"/>
  <c r="AO63" i="2"/>
  <c r="AN63" i="2"/>
  <c r="AV62" i="2"/>
  <c r="AU62" i="2"/>
  <c r="AT62" i="2"/>
  <c r="AS62" i="2"/>
  <c r="AR62" i="2"/>
  <c r="AQ62" i="2"/>
  <c r="AP62" i="2"/>
  <c r="AO62" i="2"/>
  <c r="AN62" i="2"/>
  <c r="AV61" i="2"/>
  <c r="AU61" i="2"/>
  <c r="AT61" i="2"/>
  <c r="AS61" i="2"/>
  <c r="AR61" i="2"/>
  <c r="AQ61" i="2"/>
  <c r="AP61" i="2"/>
  <c r="AO61" i="2"/>
  <c r="AN61" i="2"/>
  <c r="AV59" i="2"/>
  <c r="AU59" i="2"/>
  <c r="AT59" i="2"/>
  <c r="AS59" i="2"/>
  <c r="AR59" i="2"/>
  <c r="AQ59" i="2"/>
  <c r="AP59" i="2"/>
  <c r="AO59" i="2"/>
  <c r="AN59" i="2"/>
  <c r="AV58" i="2"/>
  <c r="AU58" i="2"/>
  <c r="AT58" i="2"/>
  <c r="AS58" i="2"/>
  <c r="AR58" i="2"/>
  <c r="AQ58" i="2"/>
  <c r="AP58" i="2"/>
  <c r="AO58" i="2"/>
  <c r="AN58" i="2"/>
  <c r="AV57" i="2"/>
  <c r="AU57" i="2"/>
  <c r="AT57" i="2"/>
  <c r="AS57" i="2"/>
  <c r="AR57" i="2"/>
  <c r="AQ57" i="2"/>
  <c r="AP57" i="2"/>
  <c r="AO57" i="2"/>
  <c r="AN57" i="2"/>
  <c r="AV56" i="2"/>
  <c r="AU56" i="2"/>
  <c r="AT56" i="2"/>
  <c r="AS56" i="2"/>
  <c r="AR56" i="2"/>
  <c r="AQ56" i="2"/>
  <c r="AP56" i="2"/>
  <c r="AO56" i="2"/>
  <c r="AN56" i="2"/>
  <c r="AV55" i="2"/>
  <c r="AU55" i="2"/>
  <c r="AT55" i="2"/>
  <c r="AS55" i="2"/>
  <c r="AR55" i="2"/>
  <c r="AQ55" i="2"/>
  <c r="AP55" i="2"/>
  <c r="AO55" i="2"/>
  <c r="AN55" i="2"/>
  <c r="AV54" i="2"/>
  <c r="AU54" i="2"/>
  <c r="AT54" i="2"/>
  <c r="AS54" i="2"/>
  <c r="AR54" i="2"/>
  <c r="AQ54" i="2"/>
  <c r="AP54" i="2"/>
  <c r="AO54" i="2"/>
  <c r="AN54" i="2"/>
  <c r="AV53" i="2"/>
  <c r="AU53" i="2"/>
  <c r="AT53" i="2"/>
  <c r="AS53" i="2"/>
  <c r="AR53" i="2"/>
  <c r="AQ53" i="2"/>
  <c r="AP53" i="2"/>
  <c r="AO53" i="2"/>
  <c r="AN53" i="2"/>
  <c r="AV52" i="2"/>
  <c r="AU52" i="2"/>
  <c r="AT52" i="2"/>
  <c r="AS52" i="2"/>
  <c r="AR52" i="2"/>
  <c r="AQ52" i="2"/>
  <c r="AP52" i="2"/>
  <c r="AO52" i="2"/>
  <c r="AN52" i="2"/>
  <c r="AV51" i="2"/>
  <c r="AU51" i="2"/>
  <c r="AT51" i="2"/>
  <c r="AS51" i="2"/>
  <c r="AR51" i="2"/>
  <c r="AQ51" i="2"/>
  <c r="AP51" i="2"/>
  <c r="AO51" i="2"/>
  <c r="AN51" i="2"/>
  <c r="AV50" i="2"/>
  <c r="AU50" i="2"/>
  <c r="AT50" i="2"/>
  <c r="AS50" i="2"/>
  <c r="AR50" i="2"/>
  <c r="AQ50" i="2"/>
  <c r="AP50" i="2"/>
  <c r="AO50" i="2"/>
  <c r="AN50" i="2"/>
  <c r="AV49" i="2"/>
  <c r="AU49" i="2"/>
  <c r="AT49" i="2"/>
  <c r="AS49" i="2"/>
  <c r="AR49" i="2"/>
  <c r="AQ49" i="2"/>
  <c r="AP49" i="2"/>
  <c r="AO49" i="2"/>
  <c r="AN49" i="2"/>
  <c r="AV47" i="2"/>
  <c r="AU47" i="2"/>
  <c r="AT47" i="2"/>
  <c r="AS47" i="2"/>
  <c r="AR47" i="2"/>
  <c r="AQ47" i="2"/>
  <c r="AP47" i="2"/>
  <c r="AO47" i="2"/>
  <c r="AN47" i="2"/>
  <c r="AV46" i="2"/>
  <c r="AU46" i="2"/>
  <c r="AT46" i="2"/>
  <c r="AS46" i="2"/>
  <c r="AR46" i="2"/>
  <c r="AQ46" i="2"/>
  <c r="AP46" i="2"/>
  <c r="AO46" i="2"/>
  <c r="AN46" i="2"/>
  <c r="AV44" i="2"/>
  <c r="AU44" i="2"/>
  <c r="AT44" i="2"/>
  <c r="AS44" i="2"/>
  <c r="AR44" i="2"/>
  <c r="AQ44" i="2"/>
  <c r="AP44" i="2"/>
  <c r="AO44" i="2"/>
  <c r="AN44" i="2"/>
  <c r="AV43" i="2"/>
  <c r="AU43" i="2"/>
  <c r="AT43" i="2"/>
  <c r="AS43" i="2"/>
  <c r="AR43" i="2"/>
  <c r="AQ43" i="2"/>
  <c r="AP43" i="2"/>
  <c r="AO43" i="2"/>
  <c r="AN43" i="2"/>
  <c r="AV42" i="2"/>
  <c r="AU42" i="2"/>
  <c r="AT42" i="2"/>
  <c r="AS42" i="2"/>
  <c r="AR42" i="2"/>
  <c r="AQ42" i="2"/>
  <c r="AP42" i="2"/>
  <c r="AO42" i="2"/>
  <c r="AN42" i="2"/>
  <c r="AV41" i="2"/>
  <c r="AU41" i="2"/>
  <c r="AT41" i="2"/>
  <c r="AS41" i="2"/>
  <c r="AR41" i="2"/>
  <c r="AQ41" i="2"/>
  <c r="AP41" i="2"/>
  <c r="AO41" i="2"/>
  <c r="AN41" i="2"/>
  <c r="AV39" i="2"/>
  <c r="AU39" i="2"/>
  <c r="AT39" i="2"/>
  <c r="AS39" i="2"/>
  <c r="AR39" i="2"/>
  <c r="AQ39" i="2"/>
  <c r="AP39" i="2"/>
  <c r="AO39" i="2"/>
  <c r="AN39" i="2"/>
  <c r="AV38" i="2"/>
  <c r="AU38" i="2"/>
  <c r="AT38" i="2"/>
  <c r="AS38" i="2"/>
  <c r="AR38" i="2"/>
  <c r="AQ38" i="2"/>
  <c r="AP38" i="2"/>
  <c r="AO38" i="2"/>
  <c r="AN38" i="2"/>
  <c r="AV37" i="2"/>
  <c r="AU37" i="2"/>
  <c r="AT37" i="2"/>
  <c r="AS37" i="2"/>
  <c r="AR37" i="2"/>
  <c r="AQ37" i="2"/>
  <c r="AP37" i="2"/>
  <c r="AO37" i="2"/>
  <c r="AN37" i="2"/>
  <c r="AV36" i="2"/>
  <c r="AU36" i="2"/>
  <c r="AT36" i="2"/>
  <c r="AS36" i="2"/>
  <c r="AR36" i="2"/>
  <c r="AQ36" i="2"/>
  <c r="AP36" i="2"/>
  <c r="AO36" i="2"/>
  <c r="AN36" i="2"/>
  <c r="AV34" i="2"/>
  <c r="AU34" i="2"/>
  <c r="AT34" i="2"/>
  <c r="AS34" i="2"/>
  <c r="AR34" i="2"/>
  <c r="AQ34" i="2"/>
  <c r="AP34" i="2"/>
  <c r="AO34" i="2"/>
  <c r="AN34" i="2"/>
  <c r="AV33" i="2"/>
  <c r="AU33" i="2"/>
  <c r="AT33" i="2"/>
  <c r="AS33" i="2"/>
  <c r="AR33" i="2"/>
  <c r="AQ33" i="2"/>
  <c r="AP33" i="2"/>
  <c r="AO33" i="2"/>
  <c r="AN33" i="2"/>
  <c r="AV32" i="2"/>
  <c r="AU32" i="2"/>
  <c r="AT32" i="2"/>
  <c r="AS32" i="2"/>
  <c r="AR32" i="2"/>
  <c r="AQ32" i="2"/>
  <c r="AP32" i="2"/>
  <c r="AO32" i="2"/>
  <c r="AN32" i="2"/>
  <c r="AV31" i="2"/>
  <c r="AU31" i="2"/>
  <c r="AT31" i="2"/>
  <c r="AS31" i="2"/>
  <c r="AR31" i="2"/>
  <c r="AQ31" i="2"/>
  <c r="AP31" i="2"/>
  <c r="AO31" i="2"/>
  <c r="AN31" i="2"/>
  <c r="AV29" i="2"/>
  <c r="AU29" i="2"/>
  <c r="AT29" i="2"/>
  <c r="AS29" i="2"/>
  <c r="AR29" i="2"/>
  <c r="AQ29" i="2"/>
  <c r="AP29" i="2"/>
  <c r="AO29" i="2"/>
  <c r="AN29" i="2"/>
  <c r="AV28" i="2"/>
  <c r="AU28" i="2"/>
  <c r="AT28" i="2"/>
  <c r="AS28" i="2"/>
  <c r="AR28" i="2"/>
  <c r="AQ28" i="2"/>
  <c r="AP28" i="2"/>
  <c r="AO28" i="2"/>
  <c r="AN28" i="2"/>
  <c r="AV27" i="2"/>
  <c r="AU27" i="2"/>
  <c r="AT27" i="2"/>
  <c r="AS27" i="2"/>
  <c r="AR27" i="2"/>
  <c r="AQ27" i="2"/>
  <c r="AP27" i="2"/>
  <c r="AO27" i="2"/>
  <c r="AN27" i="2"/>
  <c r="AV26" i="2"/>
  <c r="AU26" i="2"/>
  <c r="AT26" i="2"/>
  <c r="AS26" i="2"/>
  <c r="AR26" i="2"/>
  <c r="AQ26" i="2"/>
  <c r="AP26" i="2"/>
  <c r="AO26" i="2"/>
  <c r="AN26" i="2"/>
  <c r="AV25" i="2"/>
  <c r="AU25" i="2"/>
  <c r="AT25" i="2"/>
  <c r="AS25" i="2"/>
  <c r="AR25" i="2"/>
  <c r="AQ25" i="2"/>
  <c r="AP25" i="2"/>
  <c r="AO25" i="2"/>
  <c r="AN25" i="2"/>
  <c r="AV24" i="2"/>
  <c r="AU24" i="2"/>
  <c r="AT24" i="2"/>
  <c r="AS24" i="2"/>
  <c r="AR24" i="2"/>
  <c r="AQ24" i="2"/>
  <c r="AP24" i="2"/>
  <c r="AO24" i="2"/>
  <c r="AN24" i="2"/>
  <c r="AV23" i="2"/>
  <c r="AU23" i="2"/>
  <c r="AT23" i="2"/>
  <c r="AS23" i="2"/>
  <c r="AR23" i="2"/>
  <c r="AQ23" i="2"/>
  <c r="AP23" i="2"/>
  <c r="AO23" i="2"/>
  <c r="AN23" i="2"/>
  <c r="AV22" i="2"/>
  <c r="AU22" i="2"/>
  <c r="AT22" i="2"/>
  <c r="AS22" i="2"/>
  <c r="AR22" i="2"/>
  <c r="AQ22" i="2"/>
  <c r="AP22" i="2"/>
  <c r="AO22" i="2"/>
  <c r="AN22" i="2"/>
  <c r="AV21" i="2"/>
  <c r="AU21" i="2"/>
  <c r="AT21" i="2"/>
  <c r="AS21" i="2"/>
  <c r="AR21" i="2"/>
  <c r="AQ21" i="2"/>
  <c r="AP21" i="2"/>
  <c r="AO21" i="2"/>
  <c r="AN21" i="2"/>
  <c r="AV19" i="2"/>
  <c r="AU19" i="2"/>
  <c r="AT19" i="2"/>
  <c r="AS19" i="2"/>
  <c r="AR19" i="2"/>
  <c r="AQ19" i="2"/>
  <c r="AP19" i="2"/>
  <c r="AO19" i="2"/>
  <c r="AN19" i="2"/>
  <c r="AV18" i="2"/>
  <c r="AU18" i="2"/>
  <c r="AT18" i="2"/>
  <c r="AS18" i="2"/>
  <c r="AR18" i="2"/>
  <c r="AQ18" i="2"/>
  <c r="AP18" i="2"/>
  <c r="AO18" i="2"/>
  <c r="AN18" i="2"/>
  <c r="AV17" i="2"/>
  <c r="AU17" i="2"/>
  <c r="AT17" i="2"/>
  <c r="AS17" i="2"/>
  <c r="AR17" i="2"/>
  <c r="AQ17" i="2"/>
  <c r="AP17" i="2"/>
  <c r="AO17" i="2"/>
  <c r="AN17" i="2"/>
  <c r="AV16" i="2"/>
  <c r="AU16" i="2"/>
  <c r="AT16" i="2"/>
  <c r="AS16" i="2"/>
  <c r="AR16" i="2"/>
  <c r="AQ16" i="2"/>
  <c r="AP16" i="2"/>
  <c r="AO16" i="2"/>
  <c r="AN16" i="2"/>
  <c r="AV15" i="2"/>
  <c r="AU15" i="2"/>
  <c r="AT15" i="2"/>
  <c r="AS15" i="2"/>
  <c r="AR15" i="2"/>
  <c r="AQ15" i="2"/>
  <c r="AP15" i="2"/>
  <c r="AO15" i="2"/>
  <c r="AN15" i="2"/>
  <c r="AV14" i="2"/>
  <c r="AU14" i="2"/>
  <c r="AT14" i="2"/>
  <c r="AS14" i="2"/>
  <c r="AR14" i="2"/>
  <c r="AQ14" i="2"/>
  <c r="AP14" i="2"/>
  <c r="AO14" i="2"/>
  <c r="AN14" i="2"/>
  <c r="AV13" i="2"/>
  <c r="AU13" i="2"/>
  <c r="AT13" i="2"/>
  <c r="AS13" i="2"/>
  <c r="AR13" i="2"/>
  <c r="AQ13" i="2"/>
  <c r="AP13" i="2"/>
  <c r="AO13" i="2"/>
  <c r="AN13" i="2"/>
  <c r="AV12" i="2"/>
  <c r="AU12" i="2"/>
  <c r="AT12" i="2"/>
  <c r="AS12" i="2"/>
  <c r="AR12" i="2"/>
  <c r="AQ12" i="2"/>
  <c r="AP12" i="2"/>
  <c r="AO12" i="2"/>
  <c r="AN12" i="2"/>
  <c r="AV11" i="2"/>
  <c r="AU11" i="2"/>
  <c r="AT11" i="2"/>
  <c r="AS11" i="2"/>
  <c r="AR11" i="2"/>
  <c r="AQ11" i="2"/>
  <c r="AP11" i="2"/>
  <c r="AO11" i="2"/>
  <c r="AN11" i="2"/>
  <c r="AV10" i="2"/>
  <c r="AU10" i="2"/>
  <c r="AT10" i="2"/>
  <c r="AS10" i="2"/>
  <c r="AR10" i="2"/>
  <c r="AQ10" i="2"/>
  <c r="AP10" i="2"/>
  <c r="AO10" i="2"/>
  <c r="AN10" i="2"/>
  <c r="AV9" i="2"/>
  <c r="AU9" i="2"/>
  <c r="AT9" i="2"/>
  <c r="AS9" i="2"/>
  <c r="AR9" i="2"/>
  <c r="AQ9" i="2"/>
  <c r="AP9" i="2"/>
  <c r="AO9" i="2"/>
  <c r="AN9" i="2"/>
  <c r="AR33" i="7" l="1"/>
  <c r="AR36" i="7"/>
  <c r="AR25" i="7"/>
  <c r="AR21" i="7"/>
  <c r="AR8" i="7"/>
  <c r="AR34" i="7"/>
  <c r="AR35" i="7"/>
  <c r="AR27" i="7"/>
  <c r="AR19" i="7"/>
  <c r="AR12" i="7"/>
  <c r="AR17" i="7"/>
  <c r="AR29" i="7"/>
  <c r="AR28" i="7"/>
  <c r="AR9" i="7"/>
  <c r="AR13" i="7"/>
  <c r="AR10" i="7"/>
  <c r="AR18" i="7"/>
  <c r="AR20" i="7"/>
  <c r="AR24" i="7"/>
  <c r="AR32" i="7"/>
  <c r="AR14" i="7"/>
  <c r="AR26" i="7"/>
  <c r="AR15" i="7"/>
  <c r="AR7" i="7"/>
  <c r="AR30" i="7"/>
  <c r="AR16" i="7"/>
</calcChain>
</file>

<file path=xl/sharedStrings.xml><?xml version="1.0" encoding="utf-8"?>
<sst xmlns="http://schemas.openxmlformats.org/spreadsheetml/2006/main" count="2670" uniqueCount="607">
  <si>
    <t xml:space="preserve">Urban Refugees and Sustainable Livelihoods in Uganda
 </t>
  </si>
  <si>
    <t>Qualitative analysis
November 2022</t>
  </si>
  <si>
    <t>Item</t>
  </si>
  <si>
    <t>Further information</t>
  </si>
  <si>
    <t>Assessment background</t>
  </si>
  <si>
    <t xml:space="preserve">This assessment is done jointly by IMPACT/REACH and U-Learn. The research objectives and design were developed in close coordination with the Livelihoods and Resilience Sector Working Group (LRSWG) in Uganda. 
The general objective of the assessment is to create a better understanding of the movement of refugees between settlements and urban centres, and to inform how the livelihoods of refugee and host communities in both settlement and urban contexts can best be supported. More specifically, the assessment aims to: 
1) Understand the movement intentions and movement patterns of refugees between settlements and urban centres;
2) Understand the main barriers and enabling factors of sustainable livelihoods of the following groups: refugees in settlements; refugees in urban centres; host communities around settlements; and host communities in urban centres;
3) Map and summarize ongoing livelihoods programmes across contexts, and understand how they relate to the livelihoods situation assessed under specific objective 2. 
For more information, see the link to the terms of reference below. </t>
  </si>
  <si>
    <t>Methodology</t>
  </si>
  <si>
    <t xml:space="preserve">A mixed-method approach has been deployed, consisting of extensive secondary desk review, quantitative data collection through household surveys, and qualitative data collection. Qualitative data collection consisted of the following exercises: 
a. 36 in-depth interviews with persons with special needs and female heads of household (18 per group), disaggregated by: location and population group
b. 36 focus group discussions with community leaders, disaggregated by: location, population group, and gender
c. 18 participatory workshops, disaggregated by location and population group. 
The participatory workshops were full-day workshops were female and male participants (in separate groups) were tasked to do a resource mapping, seasonal calendar, and forcefield analysis. For more information on these tools, see the terms of reference and tools linked below. </t>
  </si>
  <si>
    <t>Scope</t>
  </si>
  <si>
    <t xml:space="preserve">Data collection was done with refugees and host community members in 9 locations: 4 settlements and 5 cities. The following settlements were covered: Bidibidi; Nakivale; Palabek; Rhino Camp. The following cities were covered: Arua; Gulu; Kampala; Kitgum; Mbarara. </t>
  </si>
  <si>
    <t>Data collection timeline</t>
  </si>
  <si>
    <t xml:space="preserve">All qualitative data collection was done between September 13 and October 28. Quantitative data was collection between October 16 and November 1. </t>
  </si>
  <si>
    <t>In this workbook</t>
  </si>
  <si>
    <t xml:space="preserve">This workbook contains the analysis grids for the qualitative data that was collected. Further analysis will be presented in briefs and a final report that bring toghether assessment findings form the different methods deployed. </t>
  </si>
  <si>
    <t>Terms of reference</t>
  </si>
  <si>
    <t xml:space="preserve">The TOR for the assessment can be found here. </t>
  </si>
  <si>
    <t>Tools</t>
  </si>
  <si>
    <t>The tools can be found here.</t>
  </si>
  <si>
    <t>Contact</t>
  </si>
  <si>
    <t xml:space="preserve">Melle van Hilten, melle.van-hilten@impact-initiatives.org </t>
  </si>
  <si>
    <t>U-Learn</t>
  </si>
  <si>
    <t xml:space="preserve">To learn more about U-Learn, see here. </t>
  </si>
  <si>
    <t>Sheet</t>
  </si>
  <si>
    <t>Details</t>
  </si>
  <si>
    <t>Method Report</t>
  </si>
  <si>
    <t xml:space="preserve">Details the objectives, data collection methods, analysis approach, assumptions, strenghts, and limitations of the presentation analysis in the other sheets in the workbook. </t>
  </si>
  <si>
    <t>DSAG_IDI</t>
  </si>
  <si>
    <t xml:space="preserve">Contains the qualitative analysis grid and summaries for the collected in-depth interviews with persons with special needs (PSNs) and Female Heads of Household (FHHs). </t>
  </si>
  <si>
    <t>DSAG_FGD</t>
  </si>
  <si>
    <t xml:space="preserve">Contains the qualitative analysis grid and summaries for the collected focus group discussions with community leaders. </t>
  </si>
  <si>
    <t>DSAG_FFA</t>
  </si>
  <si>
    <t>Contains the qualitative analysis grid and summaries for the forcefield analysis that was done during the participatory workshops with community members.</t>
  </si>
  <si>
    <t>DSAG_SC</t>
  </si>
  <si>
    <t>Contains the qualitative analysis grid and summaries for the seasonal calendar exercise that was done during the participatory workshops with community members.</t>
  </si>
  <si>
    <t>Abbreviation</t>
  </si>
  <si>
    <t>Meaning</t>
  </si>
  <si>
    <t>DSAG</t>
  </si>
  <si>
    <t>Data saturation and analysis grid</t>
  </si>
  <si>
    <t>IDI</t>
  </si>
  <si>
    <t>In-depth interview</t>
  </si>
  <si>
    <t>PSN</t>
  </si>
  <si>
    <t>Person with special needs</t>
  </si>
  <si>
    <t>FHH</t>
  </si>
  <si>
    <t>Female Head of Household</t>
  </si>
  <si>
    <t>FGD</t>
  </si>
  <si>
    <t>Focus group discussion</t>
  </si>
  <si>
    <t>FFA</t>
  </si>
  <si>
    <t>Forcefield analysis</t>
  </si>
  <si>
    <t>SC</t>
  </si>
  <si>
    <t>Seasonal calendar</t>
  </si>
  <si>
    <t xml:space="preserve">Method Report </t>
  </si>
  <si>
    <t>What is the objective of this analysis?</t>
  </si>
  <si>
    <t xml:space="preserve">The objective of the qualitative analysis presented here is to better understand the motivation behind refugee movements from settlements to urban centers, and to understand general livelihoods patterns across locations and the perceived barriers and enabling factors for sustainable livelihoods. More specifically, each tool and associate analysis have the following objectives: 
IDI: Understand how livelihoods, and the associated barriers and enabling factors, differ for certain vulnerable groups (PSNs, FHH)
FGD: Understand push and pull factors for refugee movements from settlements to urban centers, and understand general livelihood patterns and the perceived barriers to sustainable liveilhoods in each of the locations
FFA: Understand which barriers and enabling factors the populations of interest perceive to be the most important for their liveilhoods
SC: Understand what kind of dynamics, trends, and factors the populations of interests consider to be the most important to their well-being and livelihoods. 
The cross-cutting objective across all tools is to understand how findings for the research questions differ between refugees and host communities and between rural and urban settings. </t>
  </si>
  <si>
    <t>What method was used to collect the data?</t>
  </si>
  <si>
    <t xml:space="preserve">The qualitative methodology consisted of IDIs, FGDs, and participatory workshops. These various methods were chosen to approach the research questions from different angles. A total of 36 IDIs were conducted to capture the specific livelihoods and challenges of PSNs and FHHs. Per location covered (see READ ME), 4 IDIs were conducted, consisting of 1 IDI with a host community PSN, 1 IDI with a refugee PSN, 1 IDI with a host community FHH, and 1 IDI with a refugee FHH. FGDs were conducted with community leaders. A total of 36 FGDs were completed. Per location, 4 FGDs were conducted, consisting of 1 FGD with male host community leaders, 1 FGD with female host community leaders, 1 FGD with male refugee leaders, and 1 FGD with female refugee leaders. There are two exceptions to this distribution of FGDs per location. Firstly, in Kitgum, two female refugee FGDs were conducted as too few male refugees were identified for data collection. Secondly, in Palabek, two mixed FGDs were conducted with refugees due to some unforeseen logistical issues. The participatory workshops were conducted with community members. Per location, 2 workshops were held - 1 with refugees and 1 with host communities. Workshops had approximately 10 male and 10 female participants who broke into 2 separate groups for the data collection exercises. The outputs from the male and female groups are considered separately and independently in the analysis. Due to the aforementioned issues with identifying male refugees in Kitgum, the refugee workshop in Kitgum consisted of 2 female groups. During the workshops, the seasonal calendars and forcefield analysis were created by the groups. </t>
  </si>
  <si>
    <t>What approach was used for the analysis and why? </t>
  </si>
  <si>
    <t xml:space="preserve">The analysis for all 4 tools was done largely independently. For each tool, an iterative approach was used. In the first round of analysis, the analysis was done organically where codes were created for each unique discussion point mentioned in the transcripts/outputs. After this was completed for the FFAs, IDIs, and FGDs, the codebooks from the first round were compared and re-organized to fit within the conceptual and analytical framework used for the assessment (see more on the Sustainable Livelihoods Framework (SLF) in the linked TOR in the READ ME). After the creation of this revised version of the codebooks, another round of analysis was done for each tool independently to code the data correctly according to the framework. Finally, the coding system for the 3 tools was compared one more time to make sure that all codes were interpreted the same way across all analyses. For the SC, it was decided after the first round of coding that the responses provided were too broad to fit the SLF coding framework, so instead the second round of coding was done through merging and re-organizing of round 1 codes according to the discretion of the assessment officer to create a summarized and digestable analysis grid. </t>
  </si>
  <si>
    <t>Assumptions and Choices Made</t>
  </si>
  <si>
    <t xml:space="preserve">Several choices had to be made in the development of the final codebooks for the FFAs, IDIs, and FGDs. Several codes could be interpreted as belonging to different components of the SLF. For example, responses related to discrimination could be grouped under 'social capital' as an indication of social integration issues or under ' structures &amp; processes' as a form of cultural/normative systems. In these cases, decisions were made with all assessment team members and decisions were implemented across analyses processes to make sure that all forms of analysis are consistent with each other. 
Across all collected data, some responses are not included in the final analysis. This is especially true for the workshop outputs, as the pronts were generally broader and left space for answers that are not necessarily relevant to the research questions. Examples of excluded responses include responses that are related to purely personal circumstances ("my husband died"), responses that were not well-defined in the transcripts/outputs ("Unhealthy competition"), and responses that have no potential strategic or programmatic implications ("God helps us"). 
For the IDIs, the tool contained questions regarding livelihoods barriers and asset gaps for the respondent and the wider community separately. It was clear from the data that this distinction was not always clear. As a result, responses for these questions have been grouped and analysed together. 
For the SC, while the data was collected in a calendar format in order to prompt the participants to remember events, the calendar aspect was dropped from the analysis in order to maintain the most frequently mentioned events (regardless of what month), but not their place in time. This is partly due to the fact that many of these events were not month-bound, but rather structural (such as issues pertaining to education, or gender-based violence). </t>
  </si>
  <si>
    <t>Strengths and Limitations of the Qualitative Analysis</t>
  </si>
  <si>
    <t xml:space="preserve">There are some limitations associated with the presented analysis. Firstly, data collection was often done by field officers who did not speak the relevant language for that group/region. As a result, data collection often relied on translators, which risks some information having gotten lost or misinterpreted. Secondly, the participatory workshops were open-ended exercises where the participants largely took the lead in completing the exercises. While this may have reduced some bias in the data collection, it does raise some concerns regarding how certain prompts may have been interpreted differently by different groups across the locations. The main strenght of the presented analysis here is the diverse profiles of the respondents as well as the consistency in employed coding frameworks that link directly to the conceptual framework that underpins the assessment. </t>
  </si>
  <si>
    <t xml:space="preserve">Do you intend to publish the qualitative analysis (e.g. Data Saturation Grid and any additional qualitative analysis)? </t>
  </si>
  <si>
    <t>Yes X</t>
  </si>
  <si>
    <t>No</t>
  </si>
  <si>
    <t>If “Yes”, please answer the following short questions:</t>
  </si>
  <si>
    <t>If “No”, what is the reason we do not wish to publish?</t>
  </si>
  <si>
    <t>What files do we anticipate sharing?</t>
  </si>
  <si>
    <r>
      <rPr>
        <b/>
        <sz val="10"/>
        <color rgb="FF000000"/>
        <rFont val="Arial Narrow"/>
      </rPr>
      <t>Is this a PANDA or IMPACT Research Cycle, and so the analysis should not be made public?</t>
    </r>
    <r>
      <rPr>
        <sz val="10"/>
        <color rgb="FF000000"/>
        <rFont val="Arial Narrow"/>
      </rPr>
      <t xml:space="preserve"> 
Yes 
No </t>
    </r>
  </si>
  <si>
    <t>Only the data saturation grids in this file</t>
  </si>
  <si>
    <r>
      <rPr>
        <b/>
        <sz val="10"/>
        <color rgb="FF000000"/>
        <rFont val="Arial Narrow"/>
        <family val="2"/>
      </rPr>
      <t>If no, please elaborate on the reasons we do not wish to publish</t>
    </r>
    <r>
      <rPr>
        <sz val="10"/>
        <color rgb="FF000000"/>
        <rFont val="Arial Narrow"/>
        <family val="2"/>
      </rPr>
      <t xml:space="preserve">
</t>
    </r>
  </si>
  <si>
    <t>Has a READ_ME sheet already been developed to explain the content of the analysis file?</t>
  </si>
  <si>
    <t>Yes</t>
  </si>
  <si>
    <t>What is the expected date of publication?</t>
  </si>
  <si>
    <t>IDI name/document name</t>
  </si>
  <si>
    <t>Arua_HC_IDI_FHH</t>
  </si>
  <si>
    <t>Arua_HC_IDI_PSN</t>
  </si>
  <si>
    <t>Arua_refugees_IDI_FHH</t>
  </si>
  <si>
    <t>Arua_refugees_IDI_PSN</t>
  </si>
  <si>
    <t>Bidibidi_HC_IDI_FHH</t>
  </si>
  <si>
    <t>Bidibidi_HC_IDI_PSN</t>
  </si>
  <si>
    <t>Bidibidi_refugees_IDI_FHH</t>
  </si>
  <si>
    <t>Bidibidi_refugees_IDI_PSN</t>
  </si>
  <si>
    <t>Gulu_HC_IDI_FHH</t>
  </si>
  <si>
    <t>Gulu_HC_IDI_PSN</t>
  </si>
  <si>
    <t>Gulu_refugees_IDI_FHH</t>
  </si>
  <si>
    <t>Gulu_refugees_IDI_PSN</t>
  </si>
  <si>
    <t>Kampala_host_IDI_FHH</t>
  </si>
  <si>
    <t>Kampala_host_IDI_PSN</t>
  </si>
  <si>
    <t>Kampala_refugees_IDI_FHH</t>
  </si>
  <si>
    <t>Kampala_refugees_IDI_PSN</t>
  </si>
  <si>
    <t>Kitgum_HC_IDI_FHH</t>
  </si>
  <si>
    <t>Kitgum_HC_IDI_PSN</t>
  </si>
  <si>
    <t>Kitgum_refugees_IDI_FHH</t>
  </si>
  <si>
    <t>Kitgum_refugees_IDI_PSN</t>
  </si>
  <si>
    <t>Mbarara_HC_IDI_FHH</t>
  </si>
  <si>
    <t>Mbarara_HC_IDI_PSN</t>
  </si>
  <si>
    <t>Mbarara_refugees_IDI_FHH</t>
  </si>
  <si>
    <t>Mbarara_refugees_IDI_PSN</t>
  </si>
  <si>
    <t>Nakivale_HC_IDI_FHH</t>
  </si>
  <si>
    <t>Nakivale_HC_IDI_PSN</t>
  </si>
  <si>
    <t>Nakivale_refugees_IDI_FHH</t>
  </si>
  <si>
    <t>Nakivale_refugees_IDI_PSN</t>
  </si>
  <si>
    <t>Palabek_HC_IDI_FHH</t>
  </si>
  <si>
    <t>Palabek_HC_IDI_PSN</t>
  </si>
  <si>
    <t>Palabek_refugees_IDI_FHH</t>
  </si>
  <si>
    <t>Palabek_refugees_IDI_PSN</t>
  </si>
  <si>
    <t>Rhino_HC_IDI_FHH</t>
  </si>
  <si>
    <t>Rhino_HC_IDI_PSN</t>
  </si>
  <si>
    <t>Rhino_refugees_IDI_FHH</t>
  </si>
  <si>
    <t>Rhino_refugees_IDI_PSN</t>
  </si>
  <si>
    <t>Sum: Disaggregated by location type</t>
  </si>
  <si>
    <t>Sum: Disaggregated by population group</t>
  </si>
  <si>
    <t>Sum: Disaggregated by IDI type</t>
  </si>
  <si>
    <t>Sum: Total</t>
  </si>
  <si>
    <t>Key findings summaries</t>
  </si>
  <si>
    <t>Location type</t>
  </si>
  <si>
    <t>Urban</t>
  </si>
  <si>
    <t>Rural/settlement</t>
  </si>
  <si>
    <t>Location</t>
  </si>
  <si>
    <t>Arua</t>
  </si>
  <si>
    <t>Bidibidi</t>
  </si>
  <si>
    <t>Gulu</t>
  </si>
  <si>
    <t>Kampala</t>
  </si>
  <si>
    <t>Kitgum</t>
  </si>
  <si>
    <t>Mbarara</t>
  </si>
  <si>
    <t>Nakivale</t>
  </si>
  <si>
    <t>Palabek</t>
  </si>
  <si>
    <t>Rhino</t>
  </si>
  <si>
    <t>Population group</t>
  </si>
  <si>
    <t>Host community</t>
  </si>
  <si>
    <t>Refugee</t>
  </si>
  <si>
    <t>IDI type</t>
  </si>
  <si>
    <t>IF PSN: Gender of respondent</t>
  </si>
  <si>
    <t>N/A</t>
  </si>
  <si>
    <t>Male</t>
  </si>
  <si>
    <t>Female</t>
  </si>
  <si>
    <t>IF PSN: Type of special need</t>
  </si>
  <si>
    <t>Physical disability</t>
  </si>
  <si>
    <t>Elderly</t>
  </si>
  <si>
    <t>Breastfeeding</t>
  </si>
  <si>
    <t>Urban (20)</t>
  </si>
  <si>
    <t>Rural/settlement (16)</t>
  </si>
  <si>
    <t>Host community (18)</t>
  </si>
  <si>
    <t>Refugee (18)</t>
  </si>
  <si>
    <t>PSN (18)</t>
  </si>
  <si>
    <t>FHH (18)</t>
  </si>
  <si>
    <t>Section</t>
  </si>
  <si>
    <t>Topic</t>
  </si>
  <si>
    <t>Discussion points</t>
  </si>
  <si>
    <t>1. Household decision making</t>
  </si>
  <si>
    <t>Household characteristics</t>
  </si>
  <si>
    <t>1-person household</t>
  </si>
  <si>
    <t xml:space="preserve">Half of the IDI respondents (18) were parts of large households with more than 6 household members. One of these households was also polygamous (the male respondent had multiple wives). Large households often consisted of minors as well as adult children. In some cases, respondents reported living with their own children as well as with the children of their siblings. The majority of the other half of respondents reported to have small to medium households. 2 respondents were the only members in their household. </t>
  </si>
  <si>
    <t>Small household (2-4)</t>
  </si>
  <si>
    <t>Medium household (5-6)</t>
  </si>
  <si>
    <t>Large household (&gt;6)</t>
  </si>
  <si>
    <t>Polygamous household</t>
  </si>
  <si>
    <t>Decision-making</t>
  </si>
  <si>
    <t>Sole or primary decision-maker, male</t>
  </si>
  <si>
    <t xml:space="preserve">Almost all interviewed female heads of household reported to be the sole decision-maker in their household. One of the FHH respondents reported to that her elder children were also involved in decision-making in regards to their own children's education. Among PSN IDIs, most respondents reported either that there was one sole male decision-maker or that the decisions were made jointly by the parents in the household. </t>
  </si>
  <si>
    <t>Sole or primary decision-maker, female</t>
  </si>
  <si>
    <t>Multiple decision-makers, couple</t>
  </si>
  <si>
    <t>Multiple decision-makers, non-couple</t>
  </si>
  <si>
    <t>N/A - 1-person household</t>
  </si>
  <si>
    <t>2. Livelihoods</t>
  </si>
  <si>
    <t>Household livelihoods activities</t>
  </si>
  <si>
    <t xml:space="preserve">Casual labour </t>
  </si>
  <si>
    <t xml:space="preserve">Household livelihood activitiies differ quite a bit between urban and settlement contexts. In urban settings, the large majority of respondents (16) reported to be in engaged with small business activities. There activities include selling food items and prepared food, selling clothing and crafts, hairdressing, mechanic work, and running small shops or restaurants. In settlements, the most commonly reported livelihood activity was crop production. Casual labour and livestock rearing were also somewhat commonly reported across locations and groups. Casual labour includes washing clothes for other households, digging on land of others, and one-off jobs with NGOs. Several of the refugee respondents in Nakivale and Palabek reported to be paid for their casual labour in food. Notably, only one of the FHH respondents reported to do livestock rearing. Overall, refugee households  more commonly reported to not be engaged in livelihood activities, and to more so rely on different forms of assistance (both formal and informal). </t>
  </si>
  <si>
    <t>Crop production/farming</t>
  </si>
  <si>
    <t>Fishing</t>
  </si>
  <si>
    <t>Livestock rearing</t>
  </si>
  <si>
    <t>Rent from properties</t>
  </si>
  <si>
    <t>Selling of received assistance</t>
  </si>
  <si>
    <t>Small business(es), service/retail</t>
  </si>
  <si>
    <t>Wage labour</t>
  </si>
  <si>
    <t>Preferred household liveilhood activities</t>
  </si>
  <si>
    <t>Agricultural service provision</t>
  </si>
  <si>
    <t xml:space="preserve">In terms of preferred liveilhoods, small business activities were most commonly reported, despite this already being the most commonly mentioned current livelihood activity among respondents. In many cases, small business activities were reported as being preferred by respondents who are currently engaged in agricultural and/or casual labour. Nonetheless, quite a few respondents also reported to ideally want to have a different kind of business than they do now. For example, the FHH refugee respondent in Gulu reported to have been in the business of repairing and selling shoes in South Sudan, but she is currently knitting cushion covers to make some money. As an other example, the host community PSN respondent in Kampala reported that her husband is currently selling produce in Owino and she does not currently work, but she ideally would have a msall kiosk for general merchandise. In the settlements, it was also commonly reported by respondents that they would like to be able to scale up their agricultural activities (5). </t>
  </si>
  <si>
    <t>Large-scale business</t>
  </si>
  <si>
    <t>Large-scale crop production/farming</t>
  </si>
  <si>
    <t>Large-scale livestock rearing</t>
  </si>
  <si>
    <t>Religious service</t>
  </si>
  <si>
    <t>Small business(es), services/retail</t>
  </si>
  <si>
    <t>Social work</t>
  </si>
  <si>
    <t>Barriers to preferred livelihood activities</t>
  </si>
  <si>
    <t>Access to education</t>
  </si>
  <si>
    <t xml:space="preserve">The tools did not include any question that asked directly about the barriers faced to do their preferred livelihoods activities. However, quite a few respondents volunteered information regarding what is preventing them from changing or expanding their livelihoods activities. Among the barriers mentioned, financial barriers or limited access to capital were most commonly mentioned (13). </t>
  </si>
  <si>
    <t>Discrimination/nepotism</t>
  </si>
  <si>
    <t>Farm assets</t>
  </si>
  <si>
    <t>Financial barriers/access to capital</t>
  </si>
  <si>
    <t>Jobs not available</t>
  </si>
  <si>
    <t>Lack or size of land</t>
  </si>
  <si>
    <t>Non-farm assets</t>
  </si>
  <si>
    <t>Physical ability</t>
  </si>
  <si>
    <t>Qualification issues</t>
  </si>
  <si>
    <t>Skills, business</t>
  </si>
  <si>
    <t>Skills, farming</t>
  </si>
  <si>
    <t>Skills, vocational</t>
  </si>
  <si>
    <t>Respondent livelihood activities</t>
  </si>
  <si>
    <t>Casual labour</t>
  </si>
  <si>
    <t xml:space="preserve">After the questions regarding the household's liveilhoods activities, the respondents were asked which activities they were specifically engaged in. For the FHH respondents, this typically aligned with the household activities, as they are often the primary income earners. For the PSN respondents, there was a bit more variation. Most notably, 5 of the PSN respondents to not be engaged in any of the livelihoods activities themselves. In most cases, this was reported to be the case due to not being physically able to work.  These respondents reported relying on other household members for food and/or income. </t>
  </si>
  <si>
    <t>None</t>
  </si>
  <si>
    <t>Community livelihood activities</t>
  </si>
  <si>
    <t xml:space="preserve">Respondents were asked whether they believed that other individuals with their shared characteristics (PSN or FHH) were doing the same kinds of livelihoods as them. Similar amounts of respondents reported that others were doing large the same (15) or largely different things (13) then themselves. Yet the general findings here align with the findings above: in urban settings, small business activities are relatively more common, and PSN were more often reported to not be able to work. </t>
  </si>
  <si>
    <t>Mostly or completely same as respondent</t>
  </si>
  <si>
    <t>Mostly or completely different from respondent</t>
  </si>
  <si>
    <t>3. Assets and enabling factors</t>
  </si>
  <si>
    <t>Human capital</t>
  </si>
  <si>
    <t>Access to healthcare</t>
  </si>
  <si>
    <t xml:space="preserve">Overall, human capital was not often raised an asset that households already owned that were helping them build their livelihoods. It was slightly more often raised by respondents in urban settings. The most commonly mentioned forms of human capital were business skills (4) and vocational skills (5). Vocational skills included making sofa cover, cushion covers, shoe making, and mechanic skills. </t>
  </si>
  <si>
    <t>Access to trainings</t>
  </si>
  <si>
    <t>Available labour in the household</t>
  </si>
  <si>
    <t>Skills, general</t>
  </si>
  <si>
    <t>Physical capital</t>
  </si>
  <si>
    <t>Access to electricity</t>
  </si>
  <si>
    <t xml:space="preserve">Among all assts and enabling factors, physical access to markets was most commonly reported (17). Physical access to markets is defined here as having a market structure within a reasonable distance where the respondent could go and sell their produce or products. On the flipside, commonly reported barriers associated with markets were limited buyers/low values for products, and infrastructural and transport issues (see next section). Built properties were reported by some of the respondents, especially host community membes in urban settings. These properties included their own houses as well as stores. </t>
  </si>
  <si>
    <t>Access to farm assets/inputs</t>
  </si>
  <si>
    <t>Access to non-farm productive assets/inputs</t>
  </si>
  <si>
    <t>Access to transport</t>
  </si>
  <si>
    <t>Built properties</t>
  </si>
  <si>
    <t>Physical access to markets</t>
  </si>
  <si>
    <t>Financial capital</t>
  </si>
  <si>
    <t>Access to financial services</t>
  </si>
  <si>
    <t xml:space="preserve">Financial capital was rarely raised as an asset by respondents. 3 respondents reported to have access to remittances that are used for their livelihoods activities. All 3 were located in urban centers. </t>
  </si>
  <si>
    <t>Access to loans</t>
  </si>
  <si>
    <t>Access to remittances/family financial support</t>
  </si>
  <si>
    <t>Social capital</t>
  </si>
  <si>
    <t>Social connections</t>
  </si>
  <si>
    <t xml:space="preserve">Social connections were reported quite often. Social connections were mostly reported as being important for finding buyers/customers. Some of the refugee respondents in Nakivale and Palabek noted that their relationship to the host community is key to them accessing (casual) labour. </t>
  </si>
  <si>
    <t>Natural capital</t>
  </si>
  <si>
    <t>Access to clean/drinking water</t>
  </si>
  <si>
    <t xml:space="preserve">Various kinds of natural capital were reported by respondents. A total of 14 respondents reported to have access to land which they consider an asset for their livelihoods. Host community respondents more often reported to own that land (5). Land was also mentioned more often by respondents in rural settings, though still 6 respondents in urban settings mentioned land as an asset. Access to clean drinking water was additionally reported by 6 respondents. </t>
  </si>
  <si>
    <t>Access to water for irrigation</t>
  </si>
  <si>
    <t>Land, occupancy not specified</t>
  </si>
  <si>
    <t>Land, owned</t>
  </si>
  <si>
    <t>Land, rented</t>
  </si>
  <si>
    <t>Large bodies of water</t>
  </si>
  <si>
    <t>Context</t>
  </si>
  <si>
    <t>Security</t>
  </si>
  <si>
    <t xml:space="preserve">Security in their area was reported by 2 host community respondents in urban settings. The PSN respondent in Arua specifically mentioned that security around the border area is important as many people in the region reportedly rely on cross-border business in (e.g.,) DRC. </t>
  </si>
  <si>
    <t>Structures &amp; processes</t>
  </si>
  <si>
    <t>Access to assistance</t>
  </si>
  <si>
    <t xml:space="preserve">Access to buyers was often reported as an asset in conjunction with physical access to markets. There are some expections, for example the host community FHH respondent in Nakivale reported that buyers come directlty to their dwelling. As per the social capital section, several respondents reported that access to buyers was facilitated by their social connections. Several of the respondents mentioned that despite access to buyers, the prices they received for their goods and services were often still quite low. As per the next section, access to buyers, especially high-value ones, was reported by 11 respondent as a barrier to sustainable livelihoods. </t>
  </si>
  <si>
    <t>Access to buyers</t>
  </si>
  <si>
    <t>Access to employment</t>
  </si>
  <si>
    <t>Available labour in the area</t>
  </si>
  <si>
    <t>Freedom of movement</t>
  </si>
  <si>
    <t>4. Asset gaps and barriers</t>
  </si>
  <si>
    <t xml:space="preserve">Human capital asset gaps were somewhat commonly mentioned. Access to education was the issue mentioned the most. Access to education here includes issues such as high costs (most common), poor facilities, and insufficient tailored support for PSNs. Also somewhat common were reports of intra-household dynamics or responsibilities hindering livelihoods activities (6). As the host community FHH respondent in Kampala noted: "Another worse category of women facing difficulties is the one with children below 18 years of age. These women can’t have full time engagement in any productive activity while taking care of the young children (preparing for them food, taking them to school and picking them back among others) plus other household chores". Neglect or abuse by male partners was also reported as an issue for the wider community by some respondents. Examples of reported lacking vocational skills (5) include crafting, catering, tailoring, and hairdressing. </t>
  </si>
  <si>
    <t>Family planning</t>
  </si>
  <si>
    <t>Intra-household dynamics</t>
  </si>
  <si>
    <t>Physical and/or mental ability</t>
  </si>
  <si>
    <t xml:space="preserve">Various assets gaps related to physical capitals were reported. Access to farm assets and/or inputs was noted as an issue by 11 respondents. Some respondents noted examples such as tractors, ox-ploughs, seeds, livestock, livestock feed, pesticides, and milling machines. Access to transport, including both public and private transport, was reported by 11 respondents as an issue. Respondents in rural settings or with special needs reported this as an issue a bit more often. The host community PSN respondent in Arua specifically mentioned issues for people with disabilities who are unable to climb the high public transport vehicles, which significantly inhibits their movements. Poor access to transport was often attributed to high costs and mentioned alongside long distances and poor infrastructure. Several respondents noted that these issues complicate and sometimes prevent their access to markets. This was mentioned, for example, by all respondents in Bidibidi. Among rural respondents, 8 mentioned distance to basic services and/or markets as an issue. This was not raised by urban respondents. Distance was also reported more often by refugees than host community members. </t>
  </si>
  <si>
    <t>Access to shelter</t>
  </si>
  <si>
    <t>Access to transportation</t>
  </si>
  <si>
    <t>Construction materials</t>
  </si>
  <si>
    <t>Distance to basic services and/or markets</t>
  </si>
  <si>
    <t>Distance to own physical assets</t>
  </si>
  <si>
    <t>Infrastructure/roads</t>
  </si>
  <si>
    <t>Lack of wheelchairs</t>
  </si>
  <si>
    <t xml:space="preserve">Among all asset gaps and barriers that were raised by respondents, lack of access to capital came up most often (24). General poverty and lack of income was also commonly mentioned (18). Quite a few respondents would mention this issue of capital consistently throughout the interview, as the key (and sometimes only) barrier to their livelihoods. Access to loans was pointed out by respondents in Arua and Kampala. The respondents in Arua especially pointed out issues with the demand for collatoral for accessing loans, and respondents in Kampala emphasized the issue of high interests rates. </t>
  </si>
  <si>
    <t>Access to start-up/business capital</t>
  </si>
  <si>
    <t>Low income/poverty</t>
  </si>
  <si>
    <t xml:space="preserve">Social connections were reported considerably more often as an asset than as a gap. Lacking social connections were mentioned by respondents in Bidibidi and Rhino, with the respondent in Bidibidi mentioning that their social connections are limited due to disrimination. </t>
  </si>
  <si>
    <t xml:space="preserve">Several issues related to land and water were raised. Issues with access to clean water (4) were particularly mentioned by the 2 refugee respondents in Rhino Camp, and singular respondents in Bidibidi and Nakivale. The respondent in Nakivale noted that NGOs supported to the water supply of refugees in Isingiro but have not done the same for the host community. Issues with land were mentioned by 15 respondents, 11 of whom were refugees. </t>
  </si>
  <si>
    <t>Access to land</t>
  </si>
  <si>
    <t>Land/plot too small</t>
  </si>
  <si>
    <t xml:space="preserve">Environmental and climatic factors </t>
  </si>
  <si>
    <t xml:space="preserve">In terms of contextual factors influencing livelihoods, general food insecurity was mentioned by 8 respondents. Respondents noted that household members will at times have to go to bed without food, and that most if not all of the income has to go to food. In terms of security, incidences and fears of theft of property were noted by respondents in Nakivale, Mbarara, and Kampala. </t>
  </si>
  <si>
    <t>Food security</t>
  </si>
  <si>
    <t xml:space="preserve">Various different barriers related to the structures, actors, and trends present in the public and private sectors were mentioned. High commodity prices was mentioned by 17 of the respondents. Of those respondents, 12 were located in urban settings. Also commonly reported were access to assistance (13), access to buyers (11), and access to employment (10). Access to assistance issues include cuts in the food ration, limited financial support, and lack of access for urban refugees specifically. Half of the PSN respondents noted issues with access to assistance, often emphasizing the lack of support for PSNs. For example, several respondents in Arua noted that persons with disabilities are not afforded certain forms of support that are needed, such as a provision of wheelchairs. Access to buyers here primarily refers to high-value buyers that would afford them good prices for goods and services. This was noted by, for example, all respondents in Mbarara who argued that there was a need for better access roads to other markets. The refugee FHH respondent in Mbarara mentioned that some Ugandan nationals only buy from other nationals. This relates also to discrimination, which was mentioned by 9 respondents, 8 of whom were in urban settings. Forms of discrimination mentioned include discrimination based on refugee status, gender, and disability status.  </t>
  </si>
  <si>
    <t>Awareness regarding assistance</t>
  </si>
  <si>
    <t>Discrimination</t>
  </si>
  <si>
    <t>Government policy &amp; implementation</t>
  </si>
  <si>
    <t>High commodity prices</t>
  </si>
  <si>
    <t>High taxes</t>
  </si>
  <si>
    <t>5. Prioritized changes &amp; assistance</t>
  </si>
  <si>
    <t>Improved access to education</t>
  </si>
  <si>
    <t xml:space="preserve">One of the most commonly mentioned priorities for changes in the community was improved access to education (14). Specifically, several respondents noted the need to make education more affordable, especially for children or households with special needs, as affordability can be especially tricky for them. Healthcare was also a commonly mentioned priority (11), though it was not often brought up when speaking about livelihoods issues. For healthcare, but improvements in quality and affordability were noted. Skilling was mentioned as a priority by a total of 15 respondents. Business training (including financial literacy) (9) and vocational skilling were mentioned the most (10). </t>
  </si>
  <si>
    <t>Improved access to healthcare</t>
  </si>
  <si>
    <t>Skilling, business</t>
  </si>
  <si>
    <t>Skilling, farming</t>
  </si>
  <si>
    <t>Skilling, general</t>
  </si>
  <si>
    <t>Skilling, vocational</t>
  </si>
  <si>
    <t>Improved access to electricity</t>
  </si>
  <si>
    <t xml:space="preserve">Prioritized improvements related to physical assets included improvements in infrastructure/roads (9), improved physical access to markets (7), and improved access to transportation (4). These three are closely related and often respondents would bring up these issues jointly as all contributing to an issue of free movement and accessibility of services and markets. Improved access to shelter was mentioned by 5 respondents. When it comes to shelter, urban respondents noted issues with high rents and respondents in rural settings more so argued for a need for better quality shelters. </t>
  </si>
  <si>
    <t>Improved access to shelter</t>
  </si>
  <si>
    <t>Improved access to transportation</t>
  </si>
  <si>
    <t>Improved infrastructure/roads</t>
  </si>
  <si>
    <t>Improved physical access to markets</t>
  </si>
  <si>
    <t>Provision of farm assets/inputs</t>
  </si>
  <si>
    <t>Provision of non-farm productive assets/inputs</t>
  </si>
  <si>
    <t>Financial support (unconditional)</t>
  </si>
  <si>
    <t xml:space="preserve">In line with the asset gaps and barriers section, the most commonly noted assistance priority was improved access to capital (21). A few respondents additional argued for the need to extend unconditional financial support. </t>
  </si>
  <si>
    <t>Improved access to start-up/business capital</t>
  </si>
  <si>
    <t>Promotion of VSLAs</t>
  </si>
  <si>
    <t>Improved social cohesion</t>
  </si>
  <si>
    <t xml:space="preserve">Improved social cohesion was mentioned by a few participants. The 2 host community respondents in Kitgum noted this as a priority, with one noting specific issues related to land conflicts that were occuring. The refugee FHH respondent in Arua argued for better refugee-host relations. </t>
  </si>
  <si>
    <t>Improved access to clean/drinking water</t>
  </si>
  <si>
    <t xml:space="preserve">Priorities related to natural capital were rarely noted, and never noted by respondents in urban centers. Despite issues of land noted in the section above, few mentioned land in this section. However, this is likely related to obvious issues with, for example, provision of additional land in the context of increasing land conflicts. </t>
  </si>
  <si>
    <t>Promotion alternative sources of fuel</t>
  </si>
  <si>
    <t>Provision of land</t>
  </si>
  <si>
    <t>Food assistance</t>
  </si>
  <si>
    <t xml:space="preserve">A somewhat small number of 4 respondents noted that food assistance should be prioritized. Another 4 respondents argued that actors should facilitate resettlement. Half of these respondents (2) specifically mentioned resettlement to third countries where there may be more job opportunities. </t>
  </si>
  <si>
    <t>Improved security</t>
  </si>
  <si>
    <t>Resettlement</t>
  </si>
  <si>
    <t>Change in community leadership</t>
  </si>
  <si>
    <t>Compared to the widespread reporting of barriers related to structures and processes, relatively few respondents noted priorities related to this. This is likely due to solutions to these types of issues being less straightforward or obvious. A total of 8 respondents did note the need to reduce commodity prices. Improving access to buyers and improving access to employment were also reported by 5 respondents each.</t>
  </si>
  <si>
    <t>Change in culture, religion, and/or attitudes</t>
  </si>
  <si>
    <t>Expansion private sector</t>
  </si>
  <si>
    <t>Improved access to buyers</t>
  </si>
  <si>
    <t>Improved access to employment</t>
  </si>
  <si>
    <t>Promotion commercial farming</t>
  </si>
  <si>
    <t>Reduction commodity prices</t>
  </si>
  <si>
    <t>Training and sensitization of local leaders</t>
  </si>
  <si>
    <t>Targeting of specific groups</t>
  </si>
  <si>
    <t>Elderly persons</t>
  </si>
  <si>
    <t xml:space="preserve">As part of the prioritized changes and forms of assistance, many respondents noted that certain groups should be targetted especially. Women were most often mentioned as a priority group, though it should be taken into consideration that 10 of the 11 respondents mentioning women here were FHH respondents who were asked directly about the situation of other women in their community at several stages during the interview. Also commonly mentioned groups were elderly persons and persons with disabilities. Though again, this information will have been heavily influenced by the profiles of the respondents. </t>
  </si>
  <si>
    <t>PSNs (not further specified)</t>
  </si>
  <si>
    <t>PWDs</t>
  </si>
  <si>
    <t>Teenage mothers</t>
  </si>
  <si>
    <t>Unaccompanied minors</t>
  </si>
  <si>
    <t>Widows</t>
  </si>
  <si>
    <t>Women</t>
  </si>
  <si>
    <t>Youth</t>
  </si>
  <si>
    <t>FGD name/document name</t>
  </si>
  <si>
    <t>C_Livelihoods_FGD_HC_Arua_Men</t>
  </si>
  <si>
    <t>C_Livelihoods_FGD_HC_Arua_Women</t>
  </si>
  <si>
    <t>C_Livelihoods_FGD_REF_Arua_Men</t>
  </si>
  <si>
    <t>C_Livelihoods_FGD_REF_Arua_Women</t>
  </si>
  <si>
    <t>C_Livelihoods_FGD_HC_Bidibidi_Men</t>
  </si>
  <si>
    <t>C_Livelihoods_FGD_HC_Bidibidi_Women</t>
  </si>
  <si>
    <t>C_Livelihoods_FGD_REF_Bidibidi_Men</t>
  </si>
  <si>
    <t>C_Livelihoods_FGD_REF_Bidibidi_Women</t>
  </si>
  <si>
    <t>B_Livelihoods_FGD_HC_Gulu_Men</t>
  </si>
  <si>
    <t>B_Livelihoods_FGD_HC_Gulu_Women</t>
  </si>
  <si>
    <t>B_Livelihoods_FGD_REF_Gulu_Men</t>
  </si>
  <si>
    <t>B_Livelihoods_FGD_REF_Gulu_Women</t>
  </si>
  <si>
    <t>B_Livelihoods_FGD_HC_Kitgum_Men</t>
  </si>
  <si>
    <t>B_Livelihoods_FGD_HC_Kitgum_Women</t>
  </si>
  <si>
    <t>B_Livelihoods_FGD_REF_Kitgum_Women_1</t>
  </si>
  <si>
    <t>B_Livelihoods_FGD_REF_Kitgum_Women_2</t>
  </si>
  <si>
    <t>A_Livelihoods_FGD_HC_Kampala_Men</t>
  </si>
  <si>
    <t>A_Livelihoods_FGD_HC_Kampala_Women</t>
  </si>
  <si>
    <t>A_Livelihoods_FGD_REF_Kampala_Men</t>
  </si>
  <si>
    <t>A_Livelihoods_FGD_REF_Kampala_Women</t>
  </si>
  <si>
    <t>A_Livelihoods_FGD_HC_Mbarara_Men</t>
  </si>
  <si>
    <t>A_Livelihoods_FGD_HC_Mbarara_Women</t>
  </si>
  <si>
    <t>A_Livelihoods_FGD_REF_Mbarara_Men</t>
  </si>
  <si>
    <t>A_Livelihoods_FGD_REF_Mbarara_Women</t>
  </si>
  <si>
    <t>A_Livelihoods_FGD_HC_Isingiro_Men</t>
  </si>
  <si>
    <t>A_Livelihoods_FGD_HC_Isingiro_Women</t>
  </si>
  <si>
    <t>A_Livelihoods_FGD_REF_Nakivale_Men</t>
  </si>
  <si>
    <t>A_Livelihoods_FGD_REF_Nakivale_Women</t>
  </si>
  <si>
    <t>B_Livelihoods_FGD_HC_Palabek_Men</t>
  </si>
  <si>
    <t>B_Livelihoods_FGD_HC_Palabek_Women</t>
  </si>
  <si>
    <t>B_Livelihoods_FGD_REF_Palabek_Mixed_1</t>
  </si>
  <si>
    <t>B_Livelihoods_FGD_REF_Palabek_Mixed_2</t>
  </si>
  <si>
    <t>C_Livelihoods_FGD_HC_Madi Okollo_Men</t>
  </si>
  <si>
    <t>C_Livelihoods_FGD_HC_Madi Okollo_Women</t>
  </si>
  <si>
    <t>C_Livelihoods_FGD_REF_Rhino Camp_Men</t>
  </si>
  <si>
    <t>C_Livelihoods_FGD_REF_Rhino Camp_Women</t>
  </si>
  <si>
    <t>Sum: Dissagregated by location type</t>
  </si>
  <si>
    <t>Sum: Disaggregated by gender</t>
  </si>
  <si>
    <t xml:space="preserve">Sum: Total </t>
  </si>
  <si>
    <t>Kamapala</t>
  </si>
  <si>
    <t>Rhino camp</t>
  </si>
  <si>
    <t>Rhino Camp</t>
  </si>
  <si>
    <t xml:space="preserve">Gender </t>
  </si>
  <si>
    <t>Mixed</t>
  </si>
  <si>
    <t>Male (16)</t>
  </si>
  <si>
    <t>Female (18)</t>
  </si>
  <si>
    <t>Mixed (2)</t>
  </si>
  <si>
    <t> </t>
  </si>
  <si>
    <t>1. Movement</t>
  </si>
  <si>
    <t>Push factors - settlements</t>
  </si>
  <si>
    <t>Drug/alcohol abuse</t>
  </si>
  <si>
    <t xml:space="preserve">According to FGD participants, there are three main push factors driving refugees away from settlements: camps are reported to offer a limited access to employment (17), there is limited access to quality education and/or trainings (16), and security concerns (15). All three were reported during both male and female FGDs in nearly equal measures. Both employment and education are considered by the refugees as ways to achieve financial stability and indicate their drive to be independent from humanitarian aid of which the limited access to (in form of cash assistance) was reported by only 6 FGDs. The issue of security is closely linked to the security threats in the country of departure (such as ethnic tensions and past feuds which are brought into the camps). </t>
  </si>
  <si>
    <t>Environmental and climatic factors</t>
  </si>
  <si>
    <t>General lack of basic services/needs</t>
  </si>
  <si>
    <t>Language barriers</t>
  </si>
  <si>
    <t>Limited access to cash assistance</t>
  </si>
  <si>
    <t>Limited access to clean water</t>
  </si>
  <si>
    <t>Limited access to eletricity</t>
  </si>
  <si>
    <t>Limited access to employment</t>
  </si>
  <si>
    <t>Limited access to farm assets/inputs</t>
  </si>
  <si>
    <t>Limited access to food (assistance)</t>
  </si>
  <si>
    <t>Limited access to health assistance</t>
  </si>
  <si>
    <t>Limited access to land</t>
  </si>
  <si>
    <t>Limited access to markets, goods</t>
  </si>
  <si>
    <t>Limited access to NFIs</t>
  </si>
  <si>
    <t>Limited access to quality education/training</t>
  </si>
  <si>
    <t>Limited opportunity for resettlement</t>
  </si>
  <si>
    <t>Low quality shelters</t>
  </si>
  <si>
    <t>Refugee status not provided</t>
  </si>
  <si>
    <t>Tension with the HC</t>
  </si>
  <si>
    <t>Used to city life</t>
  </si>
  <si>
    <t>Urban center - pull factors</t>
  </si>
  <si>
    <t>Access to land ownership</t>
  </si>
  <si>
    <t xml:space="preserve">Respondents of 13 FGDs reported that the majority of the refugees would move to the urban centres so that their children may access better schools (13), to access more livelihood opportunities (12), and to access better healthcare (10). These reasons are consistent with the push factors which drive out refugees from camps. Social networks (9) are also mentioned and described as providing the necessary information, support (which could indicate financial and/or emotional support), and is often provided by ones community of origin or linguistic community. Better security compared to the camps (7) was also mentioned as an important factor namely due to the fact that cities are bigger which could reduce the chances of encountering threats that drove them away from the country of departure in the first place. </t>
  </si>
  <si>
    <t>Access to places of worship</t>
  </si>
  <si>
    <t>Better access to education</t>
  </si>
  <si>
    <t>Better access to electricity</t>
  </si>
  <si>
    <t>Better access to financial services</t>
  </si>
  <si>
    <t>Better access to food</t>
  </si>
  <si>
    <t>Better access to healthcare</t>
  </si>
  <si>
    <t>Better access to internet</t>
  </si>
  <si>
    <t>Better access to markets</t>
  </si>
  <si>
    <t>Better access to recreational spaces</t>
  </si>
  <si>
    <t>Better access to services, not specified</t>
  </si>
  <si>
    <t>Better access to shelter</t>
  </si>
  <si>
    <t>Better access to transportation</t>
  </si>
  <si>
    <t>Better access to water</t>
  </si>
  <si>
    <t>Better infrastructure</t>
  </si>
  <si>
    <t>Easier to travel back to home country</t>
  </si>
  <si>
    <t>Integration with the HC</t>
  </si>
  <si>
    <t>Languages</t>
  </si>
  <si>
    <t>Livelihood opportunities</t>
  </si>
  <si>
    <t>Proximity to settlement to keep status</t>
  </si>
  <si>
    <t>Social networks</t>
  </si>
  <si>
    <t>Urban centers - deterring factors</t>
  </si>
  <si>
    <t>Attachments/benefits to the settlements</t>
  </si>
  <si>
    <t>Factors deterring refugees from relocating to urban centers can be due to having attachments or comparative benefits to living in the settlements on the one hand, and/or issues with reaching and living urban centers. The main attachment the settlement is the access to humanitarian assistance and the free services provided in camps (11). It is also the main reason provided by refugees in the settlement, whereas refugees in urban areas mostly pointed towards the general adaptation to life in the camps (6), which has sometimes been explained as refugees being used to life in villages/rural areas (5) and therefore being more apt to understand the ways of life in camps/rural areas. However, this was mostly reported during FGDs with urban refugees (6) compared to refugees in the settlements (1), which could point towards an interpretation by refugees who have left the settlement rather than empirical evidence. Others decide to stay where they have their social networks (5) which can can be understood as their linguistic, ethnic, or country of departure community, but also as having integrated the host community (e.g. through marriage).
On the other hand, refugee can choose to stay in camps not due to preference for camps but rather due to barriers preventing them from relocating to the urban centers. Participants in nearly all the refugee FGD’s (16) reported the urban centers to be too expensive (e.g. rent, commodity prices, education and health costs, transportation to the cities, etc). Large households and People With Special Needs (PSNs) were also reported to be additionally disadvantaged in terms of relocation.</t>
  </si>
  <si>
    <t>Access to (free) land/shelter</t>
  </si>
  <si>
    <t>Access to assistance/free services</t>
  </si>
  <si>
    <t>Adapted to the settlement</t>
  </si>
  <si>
    <t>Better access to education/training</t>
  </si>
  <si>
    <t>Social networks and cohesion</t>
  </si>
  <si>
    <t>Used to rural/agricultural settings</t>
  </si>
  <si>
    <t>Issues with the urban centers</t>
  </si>
  <si>
    <t>Discrimination against refugees</t>
  </si>
  <si>
    <t>Fear of starting over</t>
  </si>
  <si>
    <t>HH too large</t>
  </si>
  <si>
    <t>High(er) cost of living</t>
  </si>
  <si>
    <t>Insecurity</t>
  </si>
  <si>
    <t>Lack of access to employment</t>
  </si>
  <si>
    <t>Lack of access to healthcare</t>
  </si>
  <si>
    <t>Lack of access to land</t>
  </si>
  <si>
    <t>Lack of capital</t>
  </si>
  <si>
    <t>Lack of family support</t>
  </si>
  <si>
    <t>Lack of moving permit</t>
  </si>
  <si>
    <t>Lack of social networks</t>
  </si>
  <si>
    <t>Not accessible for PSNs</t>
  </si>
  <si>
    <t>Potential loss of refugee status</t>
  </si>
  <si>
    <t>Household decision-making / movement</t>
  </si>
  <si>
    <t xml:space="preserve">Decision-making within the household regarding relocation/movement has been reported to be mostly at the parental/couple level (13). Alternatively, participants in 9 FGDs reported the decision to fall mostly the male decision-maker (9). Participants have reported variations to be dependent on the generation (younger parents reportedly make more decisions together or with their household) and the ethnicity/religion of the household. </t>
  </si>
  <si>
    <t>Sole or primary decision-making, female</t>
  </si>
  <si>
    <t>Sole or primary decision-maker, breadwinner/head of household</t>
  </si>
  <si>
    <t>Livelihoods</t>
  </si>
  <si>
    <t>Casual labor</t>
  </si>
  <si>
    <t>For all the demographic groups (population group, gender, and location type), the main source of livelihood is small businesses and/or service/retail (36) followed by casual labor (32) and crop production/farming (25).  Livestock rearing has been reported during more HC FGDs (10) compared to refugee FGDs (4), likely due to access to land and possibly the means to acquire livestock. Criminal activities such as theft and prostitution were more often reported during HC FGDs (6) compared to refugee FGDs (1) and during FGDs in urban settings (6) compared to rural/settlement settings (1). This could be explained by the services and the security provided in camps.</t>
  </si>
  <si>
    <t>Criminal activities</t>
  </si>
  <si>
    <t>Medium-large business(es), service/retail</t>
  </si>
  <si>
    <t>Wage labor</t>
  </si>
  <si>
    <t>Household decision-making / finances</t>
  </si>
  <si>
    <t xml:space="preserve">The finances are mostly managed jointly by the couple/parents of the household or by the breadwinner of the HH, regardless of gender. According to the respondents, this can vary depending on the age of the decision-making parents, as well as their ethnicity. </t>
  </si>
  <si>
    <t>Sole or primary decision-maker, breadwinner</t>
  </si>
  <si>
    <t>3. Asset gaps and barriers</t>
  </si>
  <si>
    <t>The main barrier to livelihoods in terms of human capital is access to education, which comprises both lack of financial access as well as lack of presence of schools offering quality education. While this was reported throughout all demographic groups, there was a notable difference between the urban FGDs (16) and the rural/settlement FGDs (7). This could be explained by the free educational services offered in camps. Lack of general skills (18) has been put forward as another barrier, though predominantly more in the HC (12 vs 6) and in urban settings (12 vs 6). Intra-household dynamics, which can be understood as lack of parental support but also men discouraging or forbidding women from taking jobs, was reported in 8 female FGDs compared to 4 male FGDs.</t>
  </si>
  <si>
    <t>Access to information</t>
  </si>
  <si>
    <t>Language</t>
  </si>
  <si>
    <t xml:space="preserve">Physical capital seemed to be slightly more of barriers to FGD members from the host communities and rural/settlement areas. For example, lack of access to farm assets/inputs and access to shelter was reported during 6 and 4 rural/settlement FGDs respectively, but were not mentioned at all during the urban FGDs. Feedback regarding shetler mainly pertained to the quality of shelters in settlements. </t>
  </si>
  <si>
    <t xml:space="preserve">Financial capital is reportedly limited by low income and poverty in general. The available and accessible jobs do not bring in sufficient income, and the rising prices result in decreasing profits for household members engaged in some form os business. Poverty is partly considered as a barrier to livelihoods as it limites access to quality education/training, business development or expansion opportunities, and time/resources to seek out better paying jobs, and is closely linked to access to start-up/business capital. </t>
  </si>
  <si>
    <t>Social cohesion</t>
  </si>
  <si>
    <t xml:space="preserve">Natural capital is largely limited by the lack of access to land and was reported similary across demographic groups. Access to land in Uganda has been historically divisive: FGDs participants from both HC and refugee communities have mentioned the general lack of enough land, but have also accused the other community of being given the land over them, which count point towards some resentment between both groups. </t>
  </si>
  <si>
    <t>Access to fuel</t>
  </si>
  <si>
    <t>Fertility of land</t>
  </si>
  <si>
    <t>Land rights and conflicts</t>
  </si>
  <si>
    <t>Contextual factors were few but are important in that they can exarcebate the impact of the lack of human, financial, natural, social, and physical capital. Security issues were described as crime and theft. Crime in the settlement and/or refugee context was predominantly linked to the inter-ethnic conflicts which caused the displacement from the country of departure to Uganda. Households in refugee settlements could be facing violent retributions as they can be compelled to live near (or with the risk of running into) households they have previously been in conflict with.</t>
  </si>
  <si>
    <t>Four structural issues were frequently mentioned: access to employment (35), high commodity prices (22), culturture, religion, and attitudes (20), and discrimination (19). Access to employment represents a barrier in that there are reportedly not sufficient well-paying jobs accessible to a population which seems to also report on lack of access to education, training, and possession of general skills, which, alternatively, could also point towards a lack of low-skilled jobs with decent pay. This access is reportedly also hampered by discrimination against refugee, ethnic groups, or people from certain regions of the country.</t>
  </si>
  <si>
    <t>Access to documentation</t>
  </si>
  <si>
    <t>Corruption</t>
  </si>
  <si>
    <t>Culture, religion, and attitudes</t>
  </si>
  <si>
    <t>4. Vulnerable groups</t>
  </si>
  <si>
    <t>Boda bodas/taxi drivers</t>
  </si>
  <si>
    <t xml:space="preserve">Three demographic groups were reported to be especially vulnerable: the elderly (26), People with Disabilities (PWDs) (26), and Single Headed Households (SHH).  (25). Unaccompanied minors (19) and large households (16) were also frequently reported. Unaccompagnied minors were mostly reported during refugee FGDs (13) compared to HC FGDs (6), which might be explained by a larger incidence of unaccompagnied children amongst the refugee community as well as less social networks for the unaccompagnied minors to rely on compared to unaccompagnied minors in host communities. Large household were reported mainly during female FGDs (13) as compared to male FGDs (2). This could potentially be explained by the traditional gendered roles of women as caretakers and who would therefore bear the brunt of a larger household. Incidently, large households were reported by female FGDs (5) as barrier for refugee households wanting to relocate to the cities, but not during male FGDs (0).
 It is unclear whether the vulnerability of these groups is compensated in any way by targeted support (e.g. the elderly being supported by their families or PWDs in camps).  </t>
  </si>
  <si>
    <t>Child-headed households</t>
  </si>
  <si>
    <t>Drug users / households with drug abuse</t>
  </si>
  <si>
    <t>Large households</t>
  </si>
  <si>
    <t>Married children</t>
  </si>
  <si>
    <t>New arrivals in settlements</t>
  </si>
  <si>
    <t>Parents</t>
  </si>
  <si>
    <t>Persons with protection issues</t>
  </si>
  <si>
    <t>Single heads of household</t>
  </si>
  <si>
    <t>Unemployed persons</t>
  </si>
  <si>
    <t>PW output name</t>
  </si>
  <si>
    <t>Arua_hc_ffa_f</t>
  </si>
  <si>
    <t>Arua_hc_ffa_m</t>
  </si>
  <si>
    <t>Arua_ref_ffa_f</t>
  </si>
  <si>
    <t>Arua_ref_ffa_m</t>
  </si>
  <si>
    <t>Bidibidi_hc_ffa_f</t>
  </si>
  <si>
    <t>Bidibidi_hc_ffa_m</t>
  </si>
  <si>
    <t>Bidibidi_ref_ffa_f</t>
  </si>
  <si>
    <t>Bidibidi_ref_ffa_m</t>
  </si>
  <si>
    <t>Gulu_hc_ffa_f</t>
  </si>
  <si>
    <t>Gulu_hc_ffa_m</t>
  </si>
  <si>
    <t>Gulu_ref_ffa_f</t>
  </si>
  <si>
    <t>Gulu_ref_ffa_m</t>
  </si>
  <si>
    <t>Kampala_hc_ffa_f</t>
  </si>
  <si>
    <t>Kampala_hc_ffa_m</t>
  </si>
  <si>
    <t>Kampala_ref_ffa_f</t>
  </si>
  <si>
    <t>Kampala_ref_ffa_m</t>
  </si>
  <si>
    <t>Kitgum_hc_ffa_f</t>
  </si>
  <si>
    <t>Kitgum_hc_ffa_m</t>
  </si>
  <si>
    <t>Kitgum_ref_ffa_f</t>
  </si>
  <si>
    <t>Kitgum_ref_ffa_f2</t>
  </si>
  <si>
    <t>Mbarara_hc_ffa_f</t>
  </si>
  <si>
    <t>Mbarara_hc_ffa_m</t>
  </si>
  <si>
    <t>Mbarara_ref_ffa_f</t>
  </si>
  <si>
    <t>Mbarara_ref_ffa_m</t>
  </si>
  <si>
    <t>Nakivale_hc_ffa_f</t>
  </si>
  <si>
    <t>Nakivale_hc_ffa_m</t>
  </si>
  <si>
    <t>Nakivale_ref_ffa_f</t>
  </si>
  <si>
    <t>Nakivale_ref_ffa_m</t>
  </si>
  <si>
    <t>Palabek_hc_ffa_f</t>
  </si>
  <si>
    <t>Palabek_hc_ffa_m</t>
  </si>
  <si>
    <t>Palabek_ref_ffa_f</t>
  </si>
  <si>
    <t>Palabek_ref_ffa_m</t>
  </si>
  <si>
    <t>Rhino_hc_ffa_f</t>
  </si>
  <si>
    <t>Rhino_hc_ffa_m</t>
  </si>
  <si>
    <t>Rhino_ref_ffa_f</t>
  </si>
  <si>
    <t>Rhino_ref_ffa_m</t>
  </si>
  <si>
    <t>Sum: disaggregated by prioritized vs. non-prioritized</t>
  </si>
  <si>
    <t>Sum: Disaggregated by gender of participants</t>
  </si>
  <si>
    <t>Key findings summary</t>
  </si>
  <si>
    <t>Gender of participants</t>
  </si>
  <si>
    <t>Prioritized</t>
  </si>
  <si>
    <t>Non-prioritized</t>
  </si>
  <si>
    <t>Male (17)</t>
  </si>
  <si>
    <t>Female (19)</t>
  </si>
  <si>
    <t>1. Assets and enabling factors</t>
  </si>
  <si>
    <t>x</t>
  </si>
  <si>
    <t xml:space="preserve">Access to education (24) was the second most commonly reported enabler of a sustainable livelihood across all categories. This was reported by both the host and refugee communities. They specifically mentioned: Accessibility of education services (public schools), UPE/USE Programs, university government loan schemes, scholarship opportunities, and good and considerate teachers. Access to healthcare (22) was the second most commonly mentioned aspect under human capital livelihood enablers. This was also largely reported by both the host and refugee participants. the participants mentioned factors like: availability of private health care facilities, access to hospitals, free HIV/AIDS drugs (ARVs), a generator at a regional referral hospital, free cervical cancer testing, and referrals by NGOs for health assistance. Access to training (15) was also commonly reported. This was mostly reported by the male participants during both the host and refugee PWs. They mentioned factors like: NGOs and CBOs teaching vocational skills, vocational institutions, availability of good advisory services, and availability of demonstration farms. Other enablers mentioned were: access to information (6), farming skills (5), vocational skills (5), and others. Access to information was not particular well-defined in most groups, but typically refers to good communication structures within the area. Notably, access to information was most commonly mentioned in urban settings. </t>
  </si>
  <si>
    <t>Literacy</t>
  </si>
  <si>
    <t>Access to communication</t>
  </si>
  <si>
    <t xml:space="preserve">Physical access to markets (20) was reported regularly as an enabler of sustainable livelihoods with 8 prioritizing it and 12 others reporting it as a non-priority. Participants reported that market availability and reliability have helped people to easily get items. Accessibility of markets was often reported together with infrastructures and roads (17). Generally both accessibility of markets and good infrastructure was more commonly reported by urban groups. Similarly, access to electricity (11) was also reported especially by the groups in urban settings (9). Other enabling factors commonly reported were access to farm assets (7) and access to transportation (5). </t>
  </si>
  <si>
    <t>Access to hygiene items</t>
  </si>
  <si>
    <t>Access to waste management</t>
  </si>
  <si>
    <t xml:space="preserve">Access to financial services was mentioned by 12 groups, with 8 groups prioritizing it. A total of 11 groups specifically mentioned access to loans, and overall 18 groups noted either financial services or loans as an enabler they have access to. The groups reported that the ability to access financial service providers like banks and the availability of savings groups like VSLAs and SACCOS support their liveilhood activities. Notably, the absence of financial capital was more commonly reported as a barrier (see section below). </t>
  </si>
  <si>
    <t>Access to remittances</t>
  </si>
  <si>
    <t>Access to local government</t>
  </si>
  <si>
    <t xml:space="preserve">Social cohesion was reported by 12 groups as an enabling factor to a sustainable livelihood. Participants talked about the hospitality of the host community and the peaceful coexistence between refugees and the host community. The importance of social cohesion was more commonly raised by refugees. Additionally, 8 groups mentioned access to places of the worship as another enabler to a sustainable livelihood. </t>
  </si>
  <si>
    <t xml:space="preserve">Access to land was mentioned by half of the groups as an enabling factor. The participants mentioned access to land for agriculture/ farming and land for livestock farming. Note this was mostly reported by the host community (13), male participants (8), and in settlement settings (12). Access to clean drinking water (16) was also commonly reported by both the refugee and host community participants. This, in turn, was more commonly reported in urban settings. </t>
  </si>
  <si>
    <t>Access to natural resources, not further specified</t>
  </si>
  <si>
    <t>Afforestation</t>
  </si>
  <si>
    <t>Land</t>
  </si>
  <si>
    <t xml:space="preserve">Across all enabling factors, security was the most commonly reported (25), especially in urban settings (18). Participants reported that there is peace in the country, police posts in the community, and they are free to move. Environmental and climatic factors were also mentioned, though they were more commonly reported as barriers, see section below. </t>
  </si>
  <si>
    <t>Structures and processes</t>
  </si>
  <si>
    <t xml:space="preserve">Access to assistance was commonly mentioned as an enabling factors for livelihoods by groups in all locations. Participants reported access to rations from WFP, and support from the government and NGOs. Government policy &amp; implementation (19) was also mentioned as enabling factor. Participants talked about policies on trade, and free movement for refugees. They also talked about government programs like EMYOGA, PDM, NAADS, and DR.DIP. Also commonly reported were access to the private sector (11), good leadership (10), and access to employment (9). Access to the private sector and access to employment are closely related, though access to the private sector was more commonly mentioned in the context of running small businesses and access to employment refers more so access to casual or wage labour. Access to private sector was especially commonly mentioned in urban settings. Notably, access to employment was far more commonly mentioned as a barriers (see section below). Under good leadership, participants mentioned several examples including women councils, Village Health Teams (VHTs), and Local Councils (LCs). Good leadership was more commonly mentioned in urban settings. </t>
  </si>
  <si>
    <t>Access to food</t>
  </si>
  <si>
    <t>Access to the private sector</t>
  </si>
  <si>
    <t>Arrival of refugees</t>
  </si>
  <si>
    <t>Good leadership</t>
  </si>
  <si>
    <t>2. Asset gaps and barriers</t>
  </si>
  <si>
    <t xml:space="preserve">Access to education is the second most commonly reported barrier to livelihoods across all categories. Access to education was often noted by respondents as both an enabling factor and a barrier, indicating the perceived importance of education among the communities. As barriers, the participants often reported high school fees/requirements, lack of scholarships, and limited availability of schools in some areas.  Also commonly mentioned were access to healthcare (20), intra-household dynamics (17), and skills (total of 18). As was the case under enabling factors, access to healthcare was more commonly mentioned by urban groups, indicating that this may be more of a priority for communities in urban settings. Commonly reported healthcare issues were high costs, long queues, and poor attitudes of health workers. Intra-household dynamics captures various different issues that prevent especially women from pursuing sustainable livelihoods. Intra-household dynamic issues included domestic violence, disunity or disagreeements within the household, and distrust between family members. Somewhat related to these issues were reported barriers related to family planning (9). These issues included early marriages, teenage pregnancies, and large unplanned households that could hinder a household's ability to work and meet needs. </t>
  </si>
  <si>
    <t>Access to training</t>
  </si>
  <si>
    <t xml:space="preserve">Family support </t>
  </si>
  <si>
    <t>Substance abuse</t>
  </si>
  <si>
    <t xml:space="preserve">Poor infrastructure/roads was the most commonly mentioned physical capital barrierto livelihoods (22). Participants reported poor road networks including both the main and access roads in their communities. This was more commonly reported by the host community (14) compared to the refugee groups (8). Similarly, access to transportation was commonly noted (13). Participants mentioned that fuel costs are high which has led to high transport costs. Access to farm assets/inputs (10) was most commonly reported by rural groups, who reported a lack of seeds, limited access to millers, poor technology, low-quality agricultural products, and lack of irrigation systems. Access to shelter was mentioned as a barrier by 9 groups, 5 of which were urban refugee groups. Reported barriers were primarily related to the costs of rent and construction. </t>
  </si>
  <si>
    <t>X</t>
  </si>
  <si>
    <t xml:space="preserve">Low income and poverty in the community was the most commonly prioritized barrier to livelihoods across all reported barriers (15 groups prioritized it). Overall 24 groups reported it as a barrier. A total of 17 groups reported difficulty in accessing start-up/business capital. Access to start-ups is a barrier cutting evenly across all location types, groups, and gender of participants. The participants often reported having either limited or completely no capital to start up or sustain their businesses. Several groups also reported facing difficulty in accessing loans (7). They reported that, aside from finding it hard to get loans, the interest rates are very high and the collateral asked is also significant. </t>
  </si>
  <si>
    <t>Disputes between host community/refugees</t>
  </si>
  <si>
    <t xml:space="preserve">Barriers related to social capital were not reported very often among the groups. Some groups (5) did raise some isssues related to disputes between the host community and refugees - this was more common among refugee groups then host community groups. Examples of disputes include conflicts related to land and loans.                                        </t>
  </si>
  <si>
    <t>Disputes with host community</t>
  </si>
  <si>
    <t>Various issues related to land were mentioned as barriers to livelihoods. Most commonly, participants would note that they either cannot access land or that the land they have is too small for them (18). Issues related to land rights and conflicts were also raised, especially by the host community groups (8).  Also commonly mentioned was access to clean/drinking water (12). Some participants mentioned that clean water sources were limited, while others mentioned that they often experience a shortage of water.</t>
  </si>
  <si>
    <t>Lack of land/plots too small</t>
  </si>
  <si>
    <t>Disease</t>
  </si>
  <si>
    <t xml:space="preserve">A total of 23 groups mentioned environmental and climate factors as barriers to their sustainable livelihoods. Climatic factors included floods, prolonged drought, and hailstorms. According to both the host and refugee communities, this affects agriculture as their crops are destroyed always.  5/23 pointed it out as a priority. Security concerns were raised by 17 groups, especially host community groups. Security concerns included high crime rates, petty theft, and theft of agricultural produce and property. Furthermore, 16 groups reported diseases and disease rates as barriers to livelihoods. Participants mentioned various diseases whose incidences have affected, of may affect, their livelihoods, including Ebola, COVID-19, and malaria. This is also closely related to human capital, as losses within the household affect available labour and skills.  </t>
  </si>
  <si>
    <t>Conflict elsewhere</t>
  </si>
  <si>
    <t>Low value of SSD pound</t>
  </si>
  <si>
    <t>Maternal death rate</t>
  </si>
  <si>
    <t>Pests</t>
  </si>
  <si>
    <t>Population growth</t>
  </si>
  <si>
    <t>Among all reported barriers to liveihoods, access to employment was mentioned the most often (29). Access to employment was reported similarly by all groups of interests. Issues related to access to employment included generally high unemployment rates, job restrictions (among refugees), and a general lack of opportunities. Some reasons were highlighted by some of the groups. For example, discrimination (12) was often reported as a cause of access to employment issues. Examples of reported forms of discrimination include discrimination on the basis of gender and refugee status. Nepotism was also reported within the job market. Culture, religion, and attitudes (18) were often reported as barriers to livelihoods in the wider community. Several groups noted issues such as idleness and laziness among community members, as well as religious beliefs and cultural attitudes that were perceived to be adverse to development. High commodity prices were also reported by half (18) of the groups. This was somewhat more common in urban settings, where cost of living does tend to be a bit higher. Slightly less than half of the groups (17) reported that issues related to accessing assistance are barriers to their livelihoods. This was reported more commonly by refugee groups (12). Issues related to accessing assistance included food ration cuts, exclusion of some groups in assistance delivery, lack of tailored support for PSNs, and limited access to government programs. Finally, another commonly reported barriers in this section was government policy and implemention (16). Notably, this was mentioned by 19 groups as an enabling factor in the section above. As barriers, groups reported on limited rights for refugees, strict laws associated with establishing water points or connections, and generally poor planning.</t>
  </si>
  <si>
    <t>Economic instability</t>
  </si>
  <si>
    <t>Limited industrialization</t>
  </si>
  <si>
    <t>Kitgum_ref_ffa_m</t>
  </si>
  <si>
    <t>Male (18)</t>
  </si>
  <si>
    <t>Disasters (natural and man-made disasters)</t>
  </si>
  <si>
    <r>
      <t xml:space="preserve">Disasters (natural and man-made disasters) (35): </t>
    </r>
    <r>
      <rPr>
        <sz val="10"/>
        <color rgb="FF000000"/>
        <rFont val="Arial Narrow"/>
        <family val="2"/>
      </rPr>
      <t xml:space="preserve">Disasters like locusts, floods, and drought were reported by both the refugee and the host community.
</t>
    </r>
    <r>
      <rPr>
        <b/>
        <sz val="10"/>
        <color rgb="FF000000"/>
        <rFont val="Arial Narrow"/>
        <family val="2"/>
      </rPr>
      <t xml:space="preserve">Economic instability/high cost of living (35): </t>
    </r>
    <r>
      <rPr>
        <sz val="10"/>
        <color rgb="FF000000"/>
        <rFont val="Arial Narrow"/>
        <family val="2"/>
      </rPr>
      <t xml:space="preserve">The participants talked about the high prices of goods and services, for example high fuel costs, high cost of food items, and rental fees.
</t>
    </r>
    <r>
      <rPr>
        <b/>
        <sz val="10"/>
        <color rgb="FF000000"/>
        <rFont val="Arial Narrow"/>
        <family val="2"/>
      </rPr>
      <t>Access to education (29):</t>
    </r>
    <r>
      <rPr>
        <sz val="10"/>
        <color rgb="FF000000"/>
        <rFont val="Arial Narrow"/>
        <family val="2"/>
      </rPr>
      <t xml:space="preserve"> The participants reported both positive and negative factors related to education. On the positive side, they noted the re-opening of schools with the end of the lockdown. On the more negative side, participants mentioned dropout rates among high school students, high school fees, and strict entrance requirements. This was more commonly mentioned by the host community groups. 
</t>
    </r>
    <r>
      <rPr>
        <b/>
        <sz val="10"/>
        <color rgb="FF000000"/>
        <rFont val="Arial Narrow"/>
        <family val="2"/>
      </rPr>
      <t xml:space="preserve">Conflicts and unrest (internal/external) (27): </t>
    </r>
    <r>
      <rPr>
        <sz val="10"/>
        <color rgb="FF000000"/>
        <rFont val="Arial Narrow"/>
        <family val="2"/>
      </rPr>
      <t xml:space="preserve">Both the host and refugee participants reported internal and external conflicts like the Ukraine war, the war in Congo, and conflicts in South Sudan. They also mentioned the Kampala suicide bombing and the insecurity in Karamoja.  
</t>
    </r>
    <r>
      <rPr>
        <b/>
        <sz val="10"/>
        <color rgb="FF000000"/>
        <rFont val="Arial Narrow"/>
        <family val="2"/>
      </rPr>
      <t>COVID-19 outbreak and its effects (26)</t>
    </r>
    <r>
      <rPr>
        <sz val="10"/>
        <color rgb="FF000000"/>
        <rFont val="Arial Narrow"/>
        <family val="2"/>
      </rPr>
      <t xml:space="preserve">. According to the participants, they felt the effects of the COVID-19 outbreak throughout the year. This was reported by both the host and refugee communities and was attributed to the country being in lockdown and the COVID-related deaths and contaminations. 
</t>
    </r>
    <r>
      <rPr>
        <b/>
        <sz val="10"/>
        <color rgb="FF000000"/>
        <rFont val="Arial Narrow"/>
        <family val="2"/>
      </rPr>
      <t>Assistance from NGOs/government (25)</t>
    </r>
    <r>
      <rPr>
        <sz val="10"/>
        <color rgb="FF000000"/>
        <rFont val="Arial Narrow"/>
        <family val="2"/>
      </rPr>
      <t xml:space="preserve">. This was mostly reported by the refugee participants (15). The participants commonly mentioned the food ration ration cuts from WFP. This period was also reported as the beginning of the DRDIP program (a project that provides development and direct income support to the poor and vulnerable within refugee hosting districts in Uganda) which, according to the participants, helps the construction of roads.
</t>
    </r>
    <r>
      <rPr>
        <b/>
        <sz val="10"/>
        <color rgb="FF000000"/>
        <rFont val="Arial Narrow"/>
        <family val="2"/>
      </rPr>
      <t xml:space="preserve">Famine/poverty(25): </t>
    </r>
    <r>
      <rPr>
        <sz val="10"/>
        <color rgb="FF000000"/>
        <rFont val="Arial Narrow"/>
        <family val="2"/>
      </rPr>
      <t xml:space="preserve">Many groups reported being affected by famine and poverty. According to the participants, famine claimed the lives of some of their community members. Gamine was primarily reported in the months from February to August 2022.
                                                                          </t>
    </r>
  </si>
  <si>
    <t>Economic instability/high cost of living</t>
  </si>
  <si>
    <t>Conflicts and unrest (internal/external)</t>
  </si>
  <si>
    <t>COVID-19 outbreak and its effects</t>
  </si>
  <si>
    <t>Assistance from NGOs/government</t>
  </si>
  <si>
    <t>Famine/poverty</t>
  </si>
  <si>
    <t>Deaths</t>
  </si>
  <si>
    <t>Culture/beliefs/GBV in the community</t>
  </si>
  <si>
    <t>Public holidays and celebrations</t>
  </si>
  <si>
    <t>Increased crime rate</t>
  </si>
  <si>
    <t xml:space="preserve">Re-opening of the economy </t>
  </si>
  <si>
    <t>Harvest season</t>
  </si>
  <si>
    <t>Disease outbreaks (excluding COVID-19)</t>
  </si>
  <si>
    <t>Infrustructure development (roads/schools)</t>
  </si>
  <si>
    <t>Planting season</t>
  </si>
  <si>
    <t>Refugee influx</t>
  </si>
  <si>
    <t>Development, general</t>
  </si>
  <si>
    <t>Election of leaders (local and/or national level)</t>
  </si>
  <si>
    <t>Strikes</t>
  </si>
  <si>
    <t>Water scarcity</t>
  </si>
  <si>
    <t>Increased family disputes</t>
  </si>
  <si>
    <t>Pest outbreaks</t>
  </si>
  <si>
    <t>Increased substance abuse</t>
  </si>
  <si>
    <t>Drug shortage in hospitals</t>
  </si>
  <si>
    <t>Environmental degradation</t>
  </si>
  <si>
    <t>Change of settlement commandments</t>
  </si>
  <si>
    <t>Examinations (PLE/UCE/UACE)</t>
  </si>
  <si>
    <t>Land conflicts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</si>
</sst>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Narrow"/>
      <family val="2"/>
    </font>
    <font>
      <b/>
      <sz val="10"/>
      <color theme="0"/>
      <name val="Arial Narrow"/>
      <family val="2"/>
    </font>
    <font>
      <b/>
      <sz val="10"/>
      <name val="Arial Narrow"/>
      <family val="2"/>
    </font>
    <font>
      <sz val="11"/>
      <name val="Calibri"/>
    </font>
    <font>
      <b/>
      <sz val="10"/>
      <color rgb="FF000000"/>
      <name val="Arial Narrow"/>
      <family val="2"/>
    </font>
    <font>
      <sz val="10"/>
      <color rgb="FF000000"/>
      <name val="Arial Narrow"/>
      <family val="2"/>
    </font>
    <font>
      <b/>
      <sz val="10"/>
      <color rgb="FFFFFFFF"/>
      <name val="Arial Narrow"/>
      <family val="2"/>
    </font>
    <font>
      <sz val="10"/>
      <color theme="1"/>
      <name val="Arial Narrow"/>
      <family val="2"/>
    </font>
    <font>
      <b/>
      <sz val="16"/>
      <color theme="0"/>
      <name val="Arial Narrow"/>
      <family val="2"/>
    </font>
    <font>
      <b/>
      <sz val="16"/>
      <color theme="1"/>
      <name val="Arial Narrow"/>
      <family val="2"/>
    </font>
    <font>
      <b/>
      <sz val="14"/>
      <color theme="1"/>
      <name val="Arial Narrow"/>
      <family val="2"/>
    </font>
    <font>
      <b/>
      <sz val="10"/>
      <color theme="1"/>
      <name val="Arial Narrow"/>
      <family val="2"/>
    </font>
    <font>
      <sz val="10"/>
      <color theme="1"/>
      <name val="Calibri"/>
      <family val="2"/>
      <scheme val="minor"/>
    </font>
    <font>
      <u/>
      <sz val="11"/>
      <color theme="10"/>
      <name val="Calibri"/>
      <family val="2"/>
      <scheme val="minor"/>
    </font>
    <font>
      <u/>
      <sz val="10"/>
      <color theme="10"/>
      <name val="Arial Narrow"/>
      <family val="2"/>
    </font>
    <font>
      <sz val="10"/>
      <color rgb="FF000000"/>
      <name val="Arial Narrow"/>
    </font>
    <font>
      <sz val="10"/>
      <name val="Arial Narrow"/>
    </font>
    <font>
      <b/>
      <sz val="10"/>
      <color rgb="FF000000"/>
      <name val="Arial Narrow"/>
    </font>
    <font>
      <b/>
      <sz val="10"/>
      <name val="Arial Narrow"/>
    </font>
  </fonts>
  <fills count="43">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EE5859"/>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666666"/>
        <bgColor indexed="64"/>
      </patternFill>
    </fill>
    <fill>
      <patternFill patternType="solid">
        <fgColor rgb="FF595959"/>
        <bgColor rgb="FF000000"/>
      </patternFill>
    </fill>
    <fill>
      <patternFill patternType="solid">
        <fgColor rgb="FFEE5859"/>
        <bgColor rgb="FF000000"/>
      </patternFill>
    </fill>
    <fill>
      <patternFill patternType="solid">
        <fgColor rgb="FF757171"/>
        <bgColor rgb="FF000000"/>
      </patternFill>
    </fill>
    <fill>
      <patternFill patternType="solid">
        <fgColor rgb="FFAEAAAA"/>
        <bgColor rgb="FF000000"/>
      </patternFill>
    </fill>
    <fill>
      <patternFill patternType="solid">
        <fgColor rgb="FFD9D9D9"/>
        <bgColor rgb="FF000000"/>
      </patternFill>
    </fill>
    <fill>
      <patternFill patternType="solid">
        <fgColor rgb="FFF49090"/>
        <bgColor rgb="FF000000"/>
      </patternFill>
    </fill>
    <fill>
      <patternFill patternType="solid">
        <fgColor rgb="FFFCF8FB"/>
        <bgColor rgb="FF000000"/>
      </patternFill>
    </fill>
    <fill>
      <patternFill patternType="solid">
        <fgColor rgb="FFFCECEF"/>
        <bgColor rgb="FF000000"/>
      </patternFill>
    </fill>
    <fill>
      <patternFill patternType="solid">
        <fgColor rgb="FFFCF4F7"/>
        <bgColor rgb="FF000000"/>
      </patternFill>
    </fill>
    <fill>
      <patternFill patternType="solid">
        <fgColor rgb="FFFCFCFF"/>
        <bgColor rgb="FF000000"/>
      </patternFill>
    </fill>
    <fill>
      <patternFill patternType="solid">
        <fgColor rgb="FFFCE7EA"/>
        <bgColor rgb="FF000000"/>
      </patternFill>
    </fill>
    <fill>
      <patternFill patternType="solid">
        <fgColor rgb="FFFBB9BC"/>
        <bgColor rgb="FF000000"/>
      </patternFill>
    </fill>
    <fill>
      <patternFill patternType="solid">
        <fgColor rgb="FFFBCACD"/>
        <bgColor rgb="FF000000"/>
      </patternFill>
    </fill>
    <fill>
      <patternFill patternType="solid">
        <fgColor rgb="FFFBD2D5"/>
        <bgColor rgb="FF000000"/>
      </patternFill>
    </fill>
    <fill>
      <patternFill patternType="solid">
        <fgColor rgb="FFFCE3E6"/>
        <bgColor rgb="FF000000"/>
      </patternFill>
    </fill>
    <fill>
      <patternFill patternType="solid">
        <fgColor rgb="FFFBBDC0"/>
        <bgColor rgb="FF000000"/>
      </patternFill>
    </fill>
    <fill>
      <patternFill patternType="solid">
        <fgColor rgb="FFFCF0F3"/>
        <bgColor rgb="FF000000"/>
      </patternFill>
    </fill>
    <fill>
      <patternFill patternType="solid">
        <fgColor rgb="FFFBC2C4"/>
        <bgColor rgb="FF000000"/>
      </patternFill>
    </fill>
    <fill>
      <patternFill patternType="solid">
        <fgColor rgb="FFFBD7D9"/>
        <bgColor rgb="FF000000"/>
      </patternFill>
    </fill>
    <fill>
      <patternFill patternType="solid">
        <fgColor rgb="FFFBCED1"/>
        <bgColor rgb="FF000000"/>
      </patternFill>
    </fill>
    <fill>
      <patternFill patternType="solid">
        <fgColor rgb="FFFCDBDE"/>
        <bgColor rgb="FF000000"/>
      </patternFill>
    </fill>
    <fill>
      <patternFill patternType="solid">
        <fgColor rgb="FFFCDFE2"/>
        <bgColor rgb="FF000000"/>
      </patternFill>
    </fill>
    <fill>
      <patternFill patternType="solid">
        <fgColor rgb="FFF97A7C"/>
        <bgColor rgb="FF000000"/>
      </patternFill>
    </fill>
    <fill>
      <patternFill patternType="solid">
        <fgColor rgb="FFFA989A"/>
        <bgColor rgb="FF000000"/>
      </patternFill>
    </fill>
    <fill>
      <patternFill patternType="solid">
        <fgColor rgb="FFFBC6C9"/>
        <bgColor rgb="FF000000"/>
      </patternFill>
    </fill>
    <fill>
      <patternFill patternType="solid">
        <fgColor rgb="FFF8696B"/>
        <bgColor rgb="FF000000"/>
      </patternFill>
    </fill>
    <fill>
      <patternFill patternType="solid">
        <fgColor rgb="FFFAB1B3"/>
        <bgColor rgb="FF000000"/>
      </patternFill>
    </fill>
    <fill>
      <patternFill patternType="solid">
        <fgColor rgb="FFFAA4A7"/>
        <bgColor rgb="FF000000"/>
      </patternFill>
    </fill>
    <fill>
      <patternFill patternType="solid">
        <fgColor rgb="FFFAA0A2"/>
        <bgColor rgb="FF000000"/>
      </patternFill>
    </fill>
    <fill>
      <patternFill patternType="solid">
        <fgColor rgb="FFFBB5B8"/>
        <bgColor rgb="FF000000"/>
      </patternFill>
    </fill>
    <fill>
      <patternFill patternType="solid">
        <fgColor rgb="FFFAADAF"/>
        <bgColor rgb="FF000000"/>
      </patternFill>
    </fill>
    <fill>
      <patternFill patternType="solid">
        <fgColor rgb="FFF96E70"/>
        <bgColor rgb="FF000000"/>
      </patternFill>
    </fill>
    <fill>
      <patternFill patternType="solid">
        <fgColor rgb="FFFA9396"/>
        <bgColor rgb="FF000000"/>
      </patternFill>
    </fill>
    <fill>
      <patternFill patternType="solid">
        <fgColor theme="2" tint="-0.499984740745262"/>
        <bgColor rgb="FF000000"/>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14" fillId="0" borderId="0" applyNumberFormat="0" applyFill="0" applyBorder="0" applyAlignment="0" applyProtection="0"/>
  </cellStyleXfs>
  <cellXfs count="311">
    <xf numFmtId="0" fontId="0" fillId="0" borderId="0" xfId="0"/>
    <xf numFmtId="0" fontId="1" fillId="2" borderId="1" xfId="0" applyFont="1" applyFill="1" applyBorder="1"/>
    <xf numFmtId="0" fontId="1" fillId="2" borderId="2" xfId="0" applyFont="1" applyFill="1" applyBorder="1"/>
    <xf numFmtId="0" fontId="1" fillId="2" borderId="3" xfId="0" applyFont="1" applyFill="1" applyBorder="1" applyAlignment="1">
      <alignment horizontal="right"/>
    </xf>
    <xf numFmtId="0" fontId="2" fillId="3" borderId="1" xfId="0" applyFont="1" applyFill="1" applyBorder="1"/>
    <xf numFmtId="0" fontId="2" fillId="3" borderId="2" xfId="0" applyFont="1" applyFill="1" applyBorder="1"/>
    <xf numFmtId="0" fontId="2" fillId="3" borderId="3" xfId="0" applyFont="1" applyFill="1" applyBorder="1"/>
    <xf numFmtId="0" fontId="1" fillId="0" borderId="0" xfId="0" applyFont="1"/>
    <xf numFmtId="0" fontId="1" fillId="2" borderId="5" xfId="0" applyFont="1" applyFill="1" applyBorder="1"/>
    <xf numFmtId="0" fontId="1" fillId="2" borderId="0" xfId="0" applyFont="1" applyFill="1"/>
    <xf numFmtId="0" fontId="1" fillId="2" borderId="6" xfId="0" applyFont="1" applyFill="1" applyBorder="1" applyAlignment="1">
      <alignment horizontal="right"/>
    </xf>
    <xf numFmtId="0" fontId="2" fillId="3" borderId="5" xfId="0" applyFont="1" applyFill="1" applyBorder="1"/>
    <xf numFmtId="0" fontId="2" fillId="3" borderId="0" xfId="0" applyFont="1" applyFill="1"/>
    <xf numFmtId="0" fontId="2" fillId="3" borderId="6" xfId="0" applyFont="1" applyFill="1" applyBorder="1"/>
    <xf numFmtId="0" fontId="2" fillId="5" borderId="5" xfId="0" applyFont="1" applyFill="1" applyBorder="1"/>
    <xf numFmtId="0" fontId="2" fillId="5" borderId="0" xfId="0" applyFont="1" applyFill="1"/>
    <xf numFmtId="0" fontId="2" fillId="5" borderId="6" xfId="0" applyFont="1" applyFill="1" applyBorder="1"/>
    <xf numFmtId="0" fontId="2" fillId="5" borderId="7" xfId="0" applyFont="1" applyFill="1" applyBorder="1" applyAlignment="1">
      <alignment horizontal="left" vertical="top"/>
    </xf>
    <xf numFmtId="0" fontId="2" fillId="6" borderId="5" xfId="0" applyFont="1" applyFill="1" applyBorder="1"/>
    <xf numFmtId="0" fontId="2" fillId="6" borderId="0" xfId="0" applyFont="1" applyFill="1"/>
    <xf numFmtId="0" fontId="2" fillId="6" borderId="6" xfId="0" applyFont="1" applyFill="1" applyBorder="1"/>
    <xf numFmtId="0" fontId="2" fillId="6" borderId="7" xfId="0" applyFont="1" applyFill="1" applyBorder="1" applyAlignment="1">
      <alignment horizontal="left" vertical="top"/>
    </xf>
    <xf numFmtId="0" fontId="3" fillId="7" borderId="0" xfId="0" applyFont="1" applyFill="1"/>
    <xf numFmtId="0" fontId="1" fillId="7" borderId="6" xfId="0" applyFont="1" applyFill="1" applyBorder="1"/>
    <xf numFmtId="0" fontId="1" fillId="7" borderId="5" xfId="0" applyFont="1" applyFill="1" applyBorder="1"/>
    <xf numFmtId="0" fontId="1" fillId="7" borderId="0" xfId="0" applyFont="1" applyFill="1"/>
    <xf numFmtId="0" fontId="1" fillId="7" borderId="7" xfId="0" applyFont="1" applyFill="1" applyBorder="1" applyAlignment="1">
      <alignment horizontal="left" vertical="top"/>
    </xf>
    <xf numFmtId="0" fontId="3" fillId="2" borderId="0" xfId="0" applyFont="1" applyFill="1"/>
    <xf numFmtId="0" fontId="1" fillId="0" borderId="6" xfId="0" applyFont="1" applyBorder="1"/>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3" fillId="0" borderId="6" xfId="0" applyFont="1" applyBorder="1" applyAlignment="1">
      <alignment horizontal="center" vertical="center"/>
    </xf>
    <xf numFmtId="0" fontId="1" fillId="7" borderId="5" xfId="0" applyFont="1" applyFill="1" applyBorder="1" applyAlignment="1">
      <alignment horizontal="center" vertical="center"/>
    </xf>
    <xf numFmtId="0" fontId="1" fillId="7" borderId="0" xfId="0" applyFont="1" applyFill="1" applyAlignment="1">
      <alignment horizontal="center" vertical="center"/>
    </xf>
    <xf numFmtId="0" fontId="1" fillId="7" borderId="6" xfId="0" applyFont="1" applyFill="1" applyBorder="1" applyAlignment="1">
      <alignment horizontal="center" vertical="center"/>
    </xf>
    <xf numFmtId="0" fontId="3" fillId="7" borderId="6" xfId="0" applyFont="1" applyFill="1" applyBorder="1" applyAlignment="1">
      <alignment horizontal="center" vertical="center"/>
    </xf>
    <xf numFmtId="0" fontId="1" fillId="0" borderId="6" xfId="0" applyFont="1" applyBorder="1" applyAlignment="1">
      <alignment vertical="top"/>
    </xf>
    <xf numFmtId="0" fontId="2" fillId="6" borderId="5" xfId="0" applyFont="1" applyFill="1" applyBorder="1" applyAlignment="1">
      <alignment horizontal="center" vertical="center"/>
    </xf>
    <xf numFmtId="0" fontId="2" fillId="6" borderId="0" xfId="0" applyFont="1" applyFill="1" applyAlignment="1">
      <alignment horizontal="center" vertical="center"/>
    </xf>
    <xf numFmtId="0" fontId="2" fillId="6" borderId="6"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0" xfId="0" applyFont="1" applyFill="1" applyAlignment="1">
      <alignment horizontal="center" vertical="center"/>
    </xf>
    <xf numFmtId="0" fontId="3" fillId="6" borderId="6" xfId="0" applyFont="1" applyFill="1" applyBorder="1" applyAlignment="1">
      <alignment horizontal="center" vertical="center"/>
    </xf>
    <xf numFmtId="0" fontId="1" fillId="2" borderId="8" xfId="0" applyFont="1" applyFill="1" applyBorder="1"/>
    <xf numFmtId="0" fontId="3" fillId="2" borderId="9" xfId="0" applyFont="1" applyFill="1" applyBorder="1"/>
    <xf numFmtId="0" fontId="1" fillId="0" borderId="10" xfId="0" applyFont="1" applyBorder="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0" borderId="10" xfId="0" applyFont="1" applyBorder="1" applyAlignment="1">
      <alignment horizontal="center" vertical="center"/>
    </xf>
    <xf numFmtId="0" fontId="3" fillId="0" borderId="0" xfId="0" applyFont="1"/>
    <xf numFmtId="0" fontId="1" fillId="0" borderId="0" xfId="0" applyFont="1" applyAlignment="1">
      <alignment horizontal="left" vertical="top"/>
    </xf>
    <xf numFmtId="0" fontId="1" fillId="2" borderId="1" xfId="1" applyFont="1" applyFill="1" applyBorder="1"/>
    <xf numFmtId="0" fontId="1" fillId="2" borderId="2" xfId="1" applyFont="1" applyFill="1" applyBorder="1"/>
    <xf numFmtId="0" fontId="1" fillId="2" borderId="3" xfId="1" applyFont="1" applyFill="1" applyBorder="1" applyAlignment="1">
      <alignment horizontal="right" vertical="top"/>
    </xf>
    <xf numFmtId="0" fontId="2" fillId="3" borderId="2" xfId="1" applyFont="1" applyFill="1" applyBorder="1" applyAlignment="1">
      <alignment horizontal="left" vertical="top"/>
    </xf>
    <xf numFmtId="0" fontId="2" fillId="3" borderId="0" xfId="1" applyFont="1" applyFill="1" applyAlignment="1">
      <alignment horizontal="left" vertical="top"/>
    </xf>
    <xf numFmtId="0" fontId="2" fillId="3" borderId="3" xfId="1" applyFont="1" applyFill="1" applyBorder="1" applyAlignment="1">
      <alignment horizontal="left" vertical="top"/>
    </xf>
    <xf numFmtId="0" fontId="1" fillId="0" borderId="0" xfId="1" applyFont="1"/>
    <xf numFmtId="0" fontId="1" fillId="2" borderId="5" xfId="1" applyFont="1" applyFill="1" applyBorder="1"/>
    <xf numFmtId="0" fontId="1" fillId="2" borderId="0" xfId="1" applyFont="1" applyFill="1"/>
    <xf numFmtId="0" fontId="1" fillId="2" borderId="6" xfId="1" applyFont="1" applyFill="1" applyBorder="1" applyAlignment="1">
      <alignment horizontal="right" vertical="top"/>
    </xf>
    <xf numFmtId="0" fontId="2" fillId="3" borderId="6" xfId="1" applyFont="1" applyFill="1" applyBorder="1" applyAlignment="1">
      <alignment horizontal="left" vertical="top"/>
    </xf>
    <xf numFmtId="0" fontId="2" fillId="4" borderId="5" xfId="1" applyFont="1" applyFill="1" applyBorder="1" applyAlignment="1">
      <alignment horizontal="center"/>
    </xf>
    <xf numFmtId="0" fontId="2" fillId="4" borderId="0" xfId="1" applyFont="1" applyFill="1" applyAlignment="1">
      <alignment horizontal="center"/>
    </xf>
    <xf numFmtId="0" fontId="2" fillId="5" borderId="5" xfId="1" applyFont="1" applyFill="1" applyBorder="1"/>
    <xf numFmtId="0" fontId="2" fillId="5" borderId="0" xfId="1" applyFont="1" applyFill="1"/>
    <xf numFmtId="0" fontId="2" fillId="5" borderId="6" xfId="1" applyFont="1" applyFill="1" applyBorder="1"/>
    <xf numFmtId="0" fontId="2" fillId="5" borderId="0" xfId="1" applyFont="1" applyFill="1" applyAlignment="1">
      <alignment horizontal="left" vertical="top"/>
    </xf>
    <xf numFmtId="0" fontId="2" fillId="5" borderId="6" xfId="1" applyFont="1" applyFill="1" applyBorder="1" applyAlignment="1">
      <alignment horizontal="left" vertical="top"/>
    </xf>
    <xf numFmtId="0" fontId="2" fillId="5" borderId="6" xfId="1" applyFont="1" applyFill="1" applyBorder="1" applyAlignment="1">
      <alignment vertical="center" wrapText="1"/>
    </xf>
    <xf numFmtId="0" fontId="2" fillId="5" borderId="7" xfId="1" applyFont="1" applyFill="1" applyBorder="1" applyAlignment="1">
      <alignment horizontal="left" vertical="top" wrapText="1"/>
    </xf>
    <xf numFmtId="0" fontId="2" fillId="0" borderId="0" xfId="1" applyFont="1"/>
    <xf numFmtId="0" fontId="2" fillId="6" borderId="5" xfId="1" applyFont="1" applyFill="1" applyBorder="1"/>
    <xf numFmtId="0" fontId="2" fillId="6" borderId="0" xfId="1" applyFont="1" applyFill="1"/>
    <xf numFmtId="0" fontId="2" fillId="6" borderId="6" xfId="1" applyFont="1" applyFill="1" applyBorder="1" applyAlignment="1">
      <alignment horizontal="left" vertical="top"/>
    </xf>
    <xf numFmtId="0" fontId="2" fillId="6" borderId="0" xfId="1" applyFont="1" applyFill="1" applyAlignment="1">
      <alignment horizontal="left" vertical="top"/>
    </xf>
    <xf numFmtId="0" fontId="2" fillId="6" borderId="6" xfId="1" applyFont="1" applyFill="1" applyBorder="1"/>
    <xf numFmtId="0" fontId="2" fillId="6" borderId="7" xfId="1" applyFont="1" applyFill="1" applyBorder="1" applyAlignment="1">
      <alignment horizontal="left" vertical="top" wrapText="1"/>
    </xf>
    <xf numFmtId="0" fontId="2" fillId="2" borderId="5" xfId="1" applyFont="1" applyFill="1" applyBorder="1"/>
    <xf numFmtId="0" fontId="3" fillId="7" borderId="0" xfId="1" applyFont="1" applyFill="1"/>
    <xf numFmtId="0" fontId="5" fillId="7" borderId="6" xfId="1" applyFont="1" applyFill="1" applyBorder="1" applyAlignment="1">
      <alignment horizontal="left" vertical="top"/>
    </xf>
    <xf numFmtId="0" fontId="5" fillId="7" borderId="0" xfId="1" applyFont="1" applyFill="1" applyAlignment="1">
      <alignment horizontal="left" vertical="top"/>
    </xf>
    <xf numFmtId="0" fontId="3" fillId="7" borderId="5" xfId="1" applyFont="1" applyFill="1" applyBorder="1"/>
    <xf numFmtId="0" fontId="3" fillId="7" borderId="6" xfId="1" applyFont="1" applyFill="1" applyBorder="1"/>
    <xf numFmtId="0" fontId="3" fillId="7" borderId="7" xfId="1" applyFont="1" applyFill="1" applyBorder="1" applyAlignment="1">
      <alignment horizontal="left" vertical="top" wrapText="1"/>
    </xf>
    <xf numFmtId="0" fontId="3" fillId="2" borderId="0" xfId="1" applyFont="1" applyFill="1"/>
    <xf numFmtId="0" fontId="1" fillId="0" borderId="6" xfId="1" applyFont="1" applyBorder="1"/>
    <xf numFmtId="49" fontId="6" fillId="0" borderId="0" xfId="1" applyNumberFormat="1" applyFont="1" applyAlignment="1">
      <alignment horizontal="center" vertical="center"/>
    </xf>
    <xf numFmtId="49" fontId="6" fillId="0" borderId="6" xfId="1" applyNumberFormat="1" applyFont="1" applyBorder="1" applyAlignment="1">
      <alignment horizontal="center" vertical="center"/>
    </xf>
    <xf numFmtId="0" fontId="1" fillId="0" borderId="5" xfId="1" applyFont="1" applyBorder="1" applyAlignment="1">
      <alignment horizontal="center" vertical="center"/>
    </xf>
    <xf numFmtId="0" fontId="1" fillId="0" borderId="0" xfId="1" applyFont="1" applyAlignment="1">
      <alignment horizontal="center" vertical="center"/>
    </xf>
    <xf numFmtId="0" fontId="3" fillId="0" borderId="6" xfId="1" applyFont="1" applyBorder="1" applyAlignment="1">
      <alignment horizontal="center" vertical="center"/>
    </xf>
    <xf numFmtId="0" fontId="1" fillId="0" borderId="7" xfId="1" applyFont="1" applyBorder="1" applyAlignment="1">
      <alignment horizontal="left" vertical="top" wrapText="1"/>
    </xf>
    <xf numFmtId="0" fontId="1" fillId="7" borderId="6" xfId="1" applyFont="1" applyFill="1" applyBorder="1"/>
    <xf numFmtId="49" fontId="6" fillId="7" borderId="0" xfId="1" applyNumberFormat="1" applyFont="1" applyFill="1" applyAlignment="1">
      <alignment horizontal="center" vertical="center"/>
    </xf>
    <xf numFmtId="49" fontId="6" fillId="7" borderId="6" xfId="1" applyNumberFormat="1" applyFont="1" applyFill="1" applyBorder="1" applyAlignment="1">
      <alignment horizontal="center" vertical="center"/>
    </xf>
    <xf numFmtId="0" fontId="1" fillId="7" borderId="5" xfId="1" applyFont="1" applyFill="1" applyBorder="1" applyAlignment="1">
      <alignment horizontal="center" vertical="center"/>
    </xf>
    <xf numFmtId="0" fontId="1" fillId="7" borderId="0" xfId="1" applyFont="1" applyFill="1" applyAlignment="1">
      <alignment horizontal="center" vertical="center"/>
    </xf>
    <xf numFmtId="0" fontId="3" fillId="7" borderId="6" xfId="1" applyFont="1" applyFill="1" applyBorder="1" applyAlignment="1">
      <alignment horizontal="center" vertical="center"/>
    </xf>
    <xf numFmtId="0" fontId="1" fillId="7" borderId="7" xfId="1" applyFont="1" applyFill="1" applyBorder="1" applyAlignment="1">
      <alignment horizontal="left" vertical="top" wrapText="1"/>
    </xf>
    <xf numFmtId="0" fontId="3" fillId="6" borderId="0" xfId="1" applyFont="1" applyFill="1"/>
    <xf numFmtId="0" fontId="1" fillId="0" borderId="6" xfId="1" applyFont="1" applyBorder="1" applyAlignment="1">
      <alignment vertical="top"/>
    </xf>
    <xf numFmtId="0" fontId="2" fillId="2" borderId="8" xfId="1" applyFont="1" applyFill="1" applyBorder="1"/>
    <xf numFmtId="0" fontId="3" fillId="2" borderId="9" xfId="1" applyFont="1" applyFill="1" applyBorder="1"/>
    <xf numFmtId="0" fontId="1" fillId="0" borderId="10" xfId="1" applyFont="1" applyBorder="1"/>
    <xf numFmtId="49" fontId="6" fillId="0" borderId="9" xfId="1" applyNumberFormat="1" applyFont="1" applyBorder="1" applyAlignment="1">
      <alignment horizontal="center" vertical="center"/>
    </xf>
    <xf numFmtId="49" fontId="6" fillId="0" borderId="10" xfId="1" applyNumberFormat="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3" fillId="0" borderId="10" xfId="1" applyFont="1" applyBorder="1" applyAlignment="1">
      <alignment horizontal="center" vertical="center"/>
    </xf>
    <xf numFmtId="0" fontId="3" fillId="0" borderId="0" xfId="1" applyFont="1"/>
    <xf numFmtId="0" fontId="1" fillId="0" borderId="0" xfId="1" applyFont="1" applyAlignment="1">
      <alignment horizontal="left" vertical="top" wrapText="1"/>
    </xf>
    <xf numFmtId="0" fontId="8" fillId="0" borderId="0" xfId="0" applyFont="1"/>
    <xf numFmtId="0" fontId="8" fillId="0" borderId="16" xfId="0" applyFont="1" applyBorder="1"/>
    <xf numFmtId="0" fontId="8" fillId="0" borderId="17" xfId="0" applyFont="1" applyBorder="1"/>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indent="1"/>
    </xf>
    <xf numFmtId="0" fontId="6" fillId="0" borderId="19" xfId="0" applyFont="1" applyBorder="1" applyAlignment="1">
      <alignment horizontal="left" vertical="center" wrapText="1" indent="1"/>
    </xf>
    <xf numFmtId="0" fontId="7" fillId="8" borderId="20" xfId="0" applyFont="1" applyFill="1" applyBorder="1" applyAlignment="1">
      <alignment horizontal="justify" vertical="center" wrapText="1"/>
    </xf>
    <xf numFmtId="0" fontId="5" fillId="0" borderId="21" xfId="0" applyFont="1" applyBorder="1" applyAlignment="1">
      <alignment vertical="center" wrapText="1"/>
    </xf>
    <xf numFmtId="0" fontId="6" fillId="0" borderId="22" xfId="0" applyFont="1" applyBorder="1" applyAlignment="1">
      <alignment vertical="center" wrapText="1"/>
    </xf>
    <xf numFmtId="0" fontId="8" fillId="0" borderId="22" xfId="0" applyFont="1" applyBorder="1" applyAlignment="1">
      <alignment vertical="top" wrapText="1"/>
    </xf>
    <xf numFmtId="0" fontId="5" fillId="0" borderId="22" xfId="0" applyFont="1" applyBorder="1" applyAlignment="1">
      <alignment vertical="center" wrapText="1"/>
    </xf>
    <xf numFmtId="0" fontId="12" fillId="0" borderId="0" xfId="0" applyFont="1" applyAlignment="1">
      <alignment horizontal="left" vertical="top" wrapText="1"/>
    </xf>
    <xf numFmtId="0" fontId="2" fillId="4" borderId="0" xfId="0" applyFont="1" applyFill="1"/>
    <xf numFmtId="0" fontId="8" fillId="0" borderId="24" xfId="0" applyFont="1" applyBorder="1" applyAlignment="1">
      <alignment horizontal="left" vertical="top" wrapText="1"/>
    </xf>
    <xf numFmtId="0" fontId="12" fillId="0" borderId="0" xfId="0" applyFont="1"/>
    <xf numFmtId="0" fontId="13" fillId="0" borderId="0" xfId="0" applyFont="1"/>
    <xf numFmtId="0" fontId="8" fillId="0" borderId="24" xfId="0" applyFont="1" applyBorder="1"/>
    <xf numFmtId="0" fontId="15" fillId="0" borderId="24" xfId="2" applyFont="1" applyBorder="1"/>
    <xf numFmtId="0" fontId="15" fillId="0" borderId="24" xfId="2" applyFont="1" applyBorder="1" applyAlignment="1">
      <alignment horizontal="left" vertical="top" wrapText="1"/>
    </xf>
    <xf numFmtId="0" fontId="8" fillId="0" borderId="0" xfId="0" applyFont="1" applyAlignment="1">
      <alignment vertical="top"/>
    </xf>
    <xf numFmtId="17" fontId="6" fillId="0" borderId="23" xfId="0" applyNumberFormat="1" applyFont="1" applyBorder="1" applyAlignment="1">
      <alignment vertical="center" wrapText="1"/>
    </xf>
    <xf numFmtId="0" fontId="16" fillId="0" borderId="21" xfId="0" applyFont="1" applyBorder="1" applyAlignment="1">
      <alignment horizontal="justify" vertical="center" wrapText="1"/>
    </xf>
    <xf numFmtId="0" fontId="7" fillId="9" borderId="2" xfId="0" applyFont="1" applyFill="1" applyBorder="1"/>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42" borderId="5" xfId="0" applyFont="1" applyFill="1" applyBorder="1"/>
    <xf numFmtId="0" fontId="7" fillId="42" borderId="6" xfId="0" applyFont="1" applyFill="1" applyBorder="1"/>
    <xf numFmtId="0" fontId="7" fillId="9" borderId="0" xfId="0" applyFont="1" applyFill="1"/>
    <xf numFmtId="0" fontId="7" fillId="10" borderId="0" xfId="0" applyFont="1" applyFill="1" applyAlignment="1">
      <alignment horizontal="center" vertical="center" wrapText="1"/>
    </xf>
    <xf numFmtId="0" fontId="6" fillId="0" borderId="0" xfId="0" applyFont="1"/>
    <xf numFmtId="0" fontId="7" fillId="42" borderId="0" xfId="0" applyFont="1" applyFill="1"/>
    <xf numFmtId="0" fontId="8" fillId="5" borderId="0" xfId="0" applyFont="1" applyFill="1"/>
    <xf numFmtId="0" fontId="1" fillId="14" borderId="0" xfId="0" applyFont="1" applyFill="1" applyAlignment="1">
      <alignment horizontal="center" vertical="center"/>
    </xf>
    <xf numFmtId="0" fontId="6" fillId="0" borderId="0" xfId="0" applyFont="1" applyAlignment="1">
      <alignment horizontal="center" vertical="center"/>
    </xf>
    <xf numFmtId="0" fontId="3" fillId="14" borderId="0" xfId="0" applyFont="1" applyFill="1" applyAlignment="1">
      <alignment horizontal="center" vertical="center"/>
    </xf>
    <xf numFmtId="0" fontId="5" fillId="0" borderId="0" xfId="0" applyFont="1"/>
    <xf numFmtId="0" fontId="8" fillId="0" borderId="0" xfId="0" applyFont="1" applyAlignment="1">
      <alignment horizontal="left"/>
    </xf>
    <xf numFmtId="0" fontId="7" fillId="10" borderId="0" xfId="0" applyFont="1" applyFill="1" applyAlignment="1">
      <alignment horizontal="center" vertical="center"/>
    </xf>
    <xf numFmtId="0" fontId="7" fillId="0" borderId="0" xfId="0" applyFont="1"/>
    <xf numFmtId="0" fontId="19" fillId="13" borderId="0" xfId="0" applyFont="1" applyFill="1" applyAlignment="1">
      <alignment vertical="center"/>
    </xf>
    <xf numFmtId="0" fontId="1" fillId="0" borderId="0" xfId="0" applyFont="1" applyAlignment="1">
      <alignment vertical="center"/>
    </xf>
    <xf numFmtId="0" fontId="7" fillId="9" borderId="0" xfId="0" applyFont="1" applyFill="1" applyAlignment="1">
      <alignment vertical="center"/>
    </xf>
    <xf numFmtId="0" fontId="4" fillId="0" borderId="0" xfId="0" applyFont="1" applyAlignment="1">
      <alignment vertical="center"/>
    </xf>
    <xf numFmtId="0" fontId="0" fillId="0" borderId="0" xfId="0" applyAlignment="1">
      <alignment vertical="center"/>
    </xf>
    <xf numFmtId="0" fontId="7" fillId="11" borderId="0" xfId="0" applyFont="1" applyFill="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7" fillId="12" borderId="0" xfId="0" applyFont="1" applyFill="1" applyAlignment="1">
      <alignment vertical="center"/>
    </xf>
    <xf numFmtId="0" fontId="3" fillId="13" borderId="0" xfId="0" applyFont="1" applyFill="1" applyAlignment="1">
      <alignment vertical="center"/>
    </xf>
    <xf numFmtId="0" fontId="5" fillId="13" borderId="0" xfId="0" applyFont="1" applyFill="1" applyAlignment="1">
      <alignment vertical="center"/>
    </xf>
    <xf numFmtId="0" fontId="7" fillId="13" borderId="0" xfId="0" applyFont="1" applyFill="1" applyAlignment="1">
      <alignment vertical="center"/>
    </xf>
    <xf numFmtId="0" fontId="3" fillId="0" borderId="0" xfId="0" applyFont="1" applyAlignment="1">
      <alignment vertical="center"/>
    </xf>
    <xf numFmtId="0" fontId="6" fillId="14" borderId="0" xfId="0" applyFont="1" applyFill="1" applyAlignment="1">
      <alignment horizontal="center" vertical="center"/>
    </xf>
    <xf numFmtId="0" fontId="7" fillId="13" borderId="0" xfId="0" applyFont="1" applyFill="1" applyAlignment="1">
      <alignment horizontal="center" vertical="center"/>
    </xf>
    <xf numFmtId="0" fontId="7" fillId="12" borderId="0" xfId="0" applyFont="1" applyFill="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0" fontId="0" fillId="5" borderId="0" xfId="0" applyFill="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7" fillId="11" borderId="7" xfId="0" applyFont="1" applyFill="1" applyBorder="1" applyAlignment="1">
      <alignment horizontal="center" vertical="center"/>
    </xf>
    <xf numFmtId="0" fontId="7" fillId="12" borderId="7" xfId="0" applyFont="1" applyFill="1" applyBorder="1" applyAlignment="1">
      <alignment horizontal="left" vertical="top" wrapText="1"/>
    </xf>
    <xf numFmtId="0" fontId="7" fillId="13" borderId="7" xfId="0" applyFont="1" applyFill="1" applyBorder="1" applyAlignment="1">
      <alignment horizontal="left" vertical="top" wrapText="1"/>
    </xf>
    <xf numFmtId="0" fontId="7" fillId="10" borderId="5" xfId="0" applyFont="1" applyFill="1" applyBorder="1" applyAlignment="1">
      <alignment horizontal="center" vertical="center"/>
    </xf>
    <xf numFmtId="0" fontId="7" fillId="42" borderId="6" xfId="0" applyFont="1" applyFill="1" applyBorder="1" applyAlignment="1">
      <alignment vertical="center" wrapText="1"/>
    </xf>
    <xf numFmtId="0" fontId="7" fillId="12" borderId="5" xfId="0" applyFont="1" applyFill="1" applyBorder="1" applyAlignment="1">
      <alignment vertical="center"/>
    </xf>
    <xf numFmtId="0" fontId="7" fillId="12" borderId="6" xfId="0" applyFont="1" applyFill="1" applyBorder="1" applyAlignment="1">
      <alignment vertical="center"/>
    </xf>
    <xf numFmtId="0" fontId="7" fillId="13" borderId="5" xfId="0" applyFont="1" applyFill="1" applyBorder="1" applyAlignment="1">
      <alignment vertical="center"/>
    </xf>
    <xf numFmtId="0" fontId="7" fillId="13" borderId="6" xfId="0" applyFont="1" applyFill="1" applyBorder="1" applyAlignment="1">
      <alignment vertical="center"/>
    </xf>
    <xf numFmtId="0" fontId="1" fillId="15" borderId="6" xfId="0" applyFont="1" applyFill="1" applyBorder="1" applyAlignment="1">
      <alignment horizontal="center" vertical="center"/>
    </xf>
    <xf numFmtId="0" fontId="1" fillId="16" borderId="6" xfId="0" applyFont="1" applyFill="1" applyBorder="1" applyAlignment="1">
      <alignment horizontal="center" vertical="center"/>
    </xf>
    <xf numFmtId="0" fontId="1" fillId="17" borderId="6" xfId="0" applyFont="1" applyFill="1" applyBorder="1" applyAlignment="1">
      <alignment horizontal="center" vertical="center"/>
    </xf>
    <xf numFmtId="0" fontId="1" fillId="18" borderId="6" xfId="0" applyFont="1" applyFill="1" applyBorder="1" applyAlignment="1">
      <alignment horizontal="center" vertical="center"/>
    </xf>
    <xf numFmtId="0" fontId="1" fillId="19" borderId="6" xfId="0" applyFont="1" applyFill="1" applyBorder="1" applyAlignment="1">
      <alignment horizontal="center" vertical="center"/>
    </xf>
    <xf numFmtId="0" fontId="1" fillId="20" borderId="6" xfId="0" applyFont="1" applyFill="1" applyBorder="1" applyAlignment="1">
      <alignment horizontal="center" vertical="center"/>
    </xf>
    <xf numFmtId="0" fontId="1" fillId="21" borderId="6" xfId="0" applyFont="1" applyFill="1" applyBorder="1" applyAlignment="1">
      <alignment horizontal="center" vertical="center"/>
    </xf>
    <xf numFmtId="0" fontId="1" fillId="22" borderId="6" xfId="0" applyFont="1" applyFill="1" applyBorder="1" applyAlignment="1">
      <alignment horizontal="center" vertical="center"/>
    </xf>
    <xf numFmtId="0" fontId="1" fillId="23" borderId="6" xfId="0" applyFont="1" applyFill="1" applyBorder="1" applyAlignment="1">
      <alignment horizontal="center" vertical="center"/>
    </xf>
    <xf numFmtId="0" fontId="1" fillId="24" borderId="6" xfId="0" applyFont="1" applyFill="1" applyBorder="1" applyAlignment="1">
      <alignment horizontal="center" vertical="center"/>
    </xf>
    <xf numFmtId="0" fontId="1" fillId="25" borderId="6" xfId="0" applyFont="1" applyFill="1" applyBorder="1" applyAlignment="1">
      <alignment horizontal="center" vertical="center"/>
    </xf>
    <xf numFmtId="0" fontId="1" fillId="26" borderId="6"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6" xfId="0" applyFont="1" applyFill="1" applyBorder="1" applyAlignment="1">
      <alignment horizontal="center" vertical="center"/>
    </xf>
    <xf numFmtId="0" fontId="1" fillId="27" borderId="6" xfId="0" applyFont="1" applyFill="1" applyBorder="1" applyAlignment="1">
      <alignment horizontal="center" vertical="center"/>
    </xf>
    <xf numFmtId="0" fontId="1" fillId="28" borderId="6" xfId="0" applyFont="1" applyFill="1" applyBorder="1" applyAlignment="1">
      <alignment horizontal="center" vertical="center"/>
    </xf>
    <xf numFmtId="0" fontId="1" fillId="29" borderId="6" xfId="0" applyFont="1" applyFill="1" applyBorder="1" applyAlignment="1">
      <alignment horizontal="center" vertical="center"/>
    </xf>
    <xf numFmtId="0" fontId="19" fillId="13" borderId="5" xfId="0" applyFont="1" applyFill="1" applyBorder="1" applyAlignment="1">
      <alignment vertical="center"/>
    </xf>
    <xf numFmtId="0" fontId="19" fillId="13" borderId="6" xfId="0" applyFont="1" applyFill="1" applyBorder="1" applyAlignment="1">
      <alignment vertical="center"/>
    </xf>
    <xf numFmtId="0" fontId="1" fillId="30" borderId="6" xfId="0" applyFont="1" applyFill="1" applyBorder="1" applyAlignment="1">
      <alignment horizontal="center" vertical="center"/>
    </xf>
    <xf numFmtId="0" fontId="7" fillId="12" borderId="5" xfId="0" applyFont="1" applyFill="1" applyBorder="1" applyAlignment="1">
      <alignment horizontal="center" vertical="center"/>
    </xf>
    <xf numFmtId="0" fontId="7" fillId="12" borderId="6" xfId="0" applyFont="1" applyFill="1" applyBorder="1" applyAlignment="1">
      <alignment horizontal="center" vertical="center"/>
    </xf>
    <xf numFmtId="0" fontId="1" fillId="31" borderId="6" xfId="0" applyFont="1" applyFill="1" applyBorder="1" applyAlignment="1">
      <alignment horizontal="center" vertical="center"/>
    </xf>
    <xf numFmtId="0" fontId="1" fillId="32" borderId="6" xfId="0" applyFont="1" applyFill="1" applyBorder="1" applyAlignment="1">
      <alignment horizontal="center" vertical="center"/>
    </xf>
    <xf numFmtId="0" fontId="1" fillId="33" borderId="6" xfId="0" applyFont="1" applyFill="1" applyBorder="1" applyAlignment="1">
      <alignment horizontal="center" vertical="center"/>
    </xf>
    <xf numFmtId="0" fontId="1" fillId="34" borderId="6" xfId="0" applyFont="1" applyFill="1" applyBorder="1" applyAlignment="1">
      <alignment horizontal="center" vertical="center"/>
    </xf>
    <xf numFmtId="0" fontId="1" fillId="35" borderId="6" xfId="0" applyFont="1" applyFill="1" applyBorder="1" applyAlignment="1">
      <alignment horizontal="center" vertical="center"/>
    </xf>
    <xf numFmtId="0" fontId="1" fillId="36" borderId="6" xfId="0" applyFont="1" applyFill="1" applyBorder="1" applyAlignment="1">
      <alignment horizontal="center" vertical="center"/>
    </xf>
    <xf numFmtId="0" fontId="1" fillId="37" borderId="6" xfId="0" applyFont="1" applyFill="1" applyBorder="1" applyAlignment="1">
      <alignment horizontal="center" vertical="center"/>
    </xf>
    <xf numFmtId="0" fontId="1" fillId="38" borderId="6" xfId="0" applyFont="1" applyFill="1" applyBorder="1" applyAlignment="1">
      <alignment horizontal="center" vertical="center"/>
    </xf>
    <xf numFmtId="0" fontId="1" fillId="39" borderId="6" xfId="0" applyFont="1" applyFill="1" applyBorder="1" applyAlignment="1">
      <alignment horizontal="center" vertical="center"/>
    </xf>
    <xf numFmtId="0" fontId="1" fillId="40" borderId="6" xfId="0" applyFont="1" applyFill="1" applyBorder="1" applyAlignment="1">
      <alignment horizontal="center" vertical="center"/>
    </xf>
    <xf numFmtId="0" fontId="1" fillId="41" borderId="6" xfId="0" applyFont="1" applyFill="1" applyBorder="1" applyAlignment="1">
      <alignment horizontal="center" vertical="center"/>
    </xf>
    <xf numFmtId="0" fontId="1" fillId="30" borderId="10" xfId="0" applyFont="1" applyFill="1" applyBorder="1" applyAlignment="1">
      <alignment horizontal="center" vertical="center"/>
    </xf>
    <xf numFmtId="0" fontId="7" fillId="9" borderId="1" xfId="0" applyFont="1" applyFill="1" applyBorder="1" applyAlignment="1">
      <alignment vertical="center"/>
    </xf>
    <xf numFmtId="0" fontId="7" fillId="9" borderId="2" xfId="0" applyFont="1" applyFill="1" applyBorder="1" applyAlignment="1">
      <alignment vertical="center"/>
    </xf>
    <xf numFmtId="0" fontId="7" fillId="9" borderId="3" xfId="0" applyFont="1" applyFill="1" applyBorder="1" applyAlignment="1">
      <alignment vertical="center"/>
    </xf>
    <xf numFmtId="0" fontId="7" fillId="9" borderId="5" xfId="0" applyFont="1" applyFill="1" applyBorder="1" applyAlignment="1">
      <alignment vertical="center"/>
    </xf>
    <xf numFmtId="0" fontId="7" fillId="9" borderId="6" xfId="0" applyFont="1" applyFill="1" applyBorder="1" applyAlignment="1">
      <alignment vertical="center"/>
    </xf>
    <xf numFmtId="0" fontId="7" fillId="11" borderId="5" xfId="0" applyFont="1" applyFill="1" applyBorder="1" applyAlignment="1">
      <alignment horizontal="center" vertical="center"/>
    </xf>
    <xf numFmtId="0" fontId="7" fillId="11" borderId="6" xfId="0" applyFont="1" applyFill="1" applyBorder="1" applyAlignment="1">
      <alignment horizontal="center" vertical="center"/>
    </xf>
    <xf numFmtId="0" fontId="6" fillId="14" borderId="6" xfId="0" applyFont="1" applyFill="1" applyBorder="1" applyAlignment="1">
      <alignment horizontal="center" vertical="center"/>
    </xf>
    <xf numFmtId="0" fontId="6" fillId="14" borderId="5" xfId="0" applyFont="1" applyFill="1" applyBorder="1" applyAlignment="1">
      <alignment horizontal="center" vertical="center"/>
    </xf>
    <xf numFmtId="0" fontId="6" fillId="14"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2" borderId="0" xfId="0" applyFont="1" applyFill="1" applyAlignment="1">
      <alignment vertical="center"/>
    </xf>
    <xf numFmtId="0" fontId="1" fillId="2" borderId="0" xfId="0" applyFont="1" applyFill="1" applyAlignment="1">
      <alignment vertical="center"/>
    </xf>
    <xf numFmtId="0" fontId="6" fillId="0" borderId="8" xfId="0" applyFont="1" applyBorder="1" applyAlignment="1">
      <alignment horizontal="center"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horizontal="right" vertical="center"/>
    </xf>
    <xf numFmtId="0" fontId="1" fillId="2" borderId="5" xfId="0" applyFont="1" applyFill="1" applyBorder="1" applyAlignment="1">
      <alignment vertical="center"/>
    </xf>
    <xf numFmtId="0" fontId="1" fillId="2" borderId="6" xfId="0" applyFont="1" applyFill="1" applyBorder="1" applyAlignment="1">
      <alignment horizontal="right" vertical="center"/>
    </xf>
    <xf numFmtId="0" fontId="7" fillId="2" borderId="5" xfId="0" applyFont="1" applyFill="1" applyBorder="1" applyAlignment="1">
      <alignment vertical="center"/>
    </xf>
    <xf numFmtId="0" fontId="3" fillId="13" borderId="6" xfId="0" applyFont="1" applyFill="1" applyBorder="1" applyAlignment="1">
      <alignment vertical="center"/>
    </xf>
    <xf numFmtId="0" fontId="3" fillId="2" borderId="5" xfId="0" applyFont="1" applyFill="1" applyBorder="1" applyAlignment="1">
      <alignment vertical="center"/>
    </xf>
    <xf numFmtId="0" fontId="1" fillId="0" borderId="6" xfId="0" applyFont="1" applyBorder="1" applyAlignment="1">
      <alignment vertical="center"/>
    </xf>
    <xf numFmtId="0" fontId="3" fillId="2" borderId="8" xfId="0" applyFont="1" applyFill="1" applyBorder="1" applyAlignment="1">
      <alignment vertical="center"/>
    </xf>
    <xf numFmtId="0" fontId="3" fillId="2" borderId="9" xfId="0" applyFont="1" applyFill="1" applyBorder="1" applyAlignment="1">
      <alignment vertical="center"/>
    </xf>
    <xf numFmtId="0" fontId="1" fillId="0" borderId="10" xfId="0" applyFont="1" applyBorder="1" applyAlignment="1">
      <alignment vertical="center"/>
    </xf>
    <xf numFmtId="0" fontId="2" fillId="5" borderId="5" xfId="1" applyFont="1" applyFill="1" applyBorder="1" applyAlignment="1">
      <alignment vertical="center"/>
    </xf>
    <xf numFmtId="0" fontId="2" fillId="5" borderId="0" xfId="1" applyFont="1" applyFill="1" applyAlignment="1">
      <alignment vertical="center"/>
    </xf>
    <xf numFmtId="0" fontId="2" fillId="5" borderId="6" xfId="1" applyFont="1" applyFill="1" applyBorder="1" applyAlignment="1">
      <alignment vertical="center"/>
    </xf>
    <xf numFmtId="0" fontId="8" fillId="2" borderId="4" xfId="0" applyFont="1" applyFill="1" applyBorder="1" applyAlignment="1">
      <alignment horizontal="right"/>
    </xf>
    <xf numFmtId="0" fontId="8" fillId="2" borderId="7" xfId="0" applyFont="1" applyFill="1" applyBorder="1" applyAlignment="1">
      <alignment horizontal="right"/>
    </xf>
    <xf numFmtId="0" fontId="7" fillId="42" borderId="7" xfId="0" applyFont="1" applyFill="1" applyBorder="1"/>
    <xf numFmtId="0" fontId="1" fillId="0" borderId="7" xfId="0" applyFont="1" applyBorder="1" applyAlignment="1">
      <alignment horizontal="left"/>
    </xf>
    <xf numFmtId="0" fontId="1" fillId="0" borderId="11" xfId="0" applyFont="1" applyBorder="1" applyAlignment="1">
      <alignment horizontal="left"/>
    </xf>
    <xf numFmtId="0" fontId="7" fillId="9" borderId="1" xfId="0" applyFont="1" applyFill="1" applyBorder="1"/>
    <xf numFmtId="0" fontId="7" fillId="9" borderId="3" xfId="0" applyFont="1" applyFill="1" applyBorder="1"/>
    <xf numFmtId="0" fontId="7" fillId="9" borderId="5" xfId="0" applyFont="1" applyFill="1" applyBorder="1"/>
    <xf numFmtId="0" fontId="7" fillId="9" borderId="6" xfId="0" applyFont="1" applyFill="1" applyBorder="1"/>
    <xf numFmtId="0" fontId="1" fillId="14" borderId="5" xfId="0" applyFont="1" applyFill="1" applyBorder="1" applyAlignment="1">
      <alignment horizontal="center" vertical="center"/>
    </xf>
    <xf numFmtId="0" fontId="1" fillId="14" borderId="6" xfId="0" applyFont="1" applyFill="1" applyBorder="1" applyAlignment="1">
      <alignment horizontal="center" vertical="center"/>
    </xf>
    <xf numFmtId="0" fontId="1" fillId="14" borderId="9" xfId="0" applyFont="1" applyFill="1" applyBorder="1" applyAlignment="1">
      <alignment horizontal="center" vertical="center"/>
    </xf>
    <xf numFmtId="0" fontId="8" fillId="5" borderId="5" xfId="0" applyFont="1" applyFill="1" applyBorder="1"/>
    <xf numFmtId="0" fontId="2" fillId="4" borderId="0" xfId="0" applyFont="1" applyFill="1" applyAlignment="1">
      <alignment horizontal="center"/>
    </xf>
    <xf numFmtId="0" fontId="2" fillId="4" borderId="5" xfId="0" applyFont="1" applyFill="1" applyBorder="1" applyAlignment="1">
      <alignment horizontal="center"/>
    </xf>
    <xf numFmtId="0" fontId="10"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wrapText="1"/>
    </xf>
    <xf numFmtId="0" fontId="7" fillId="8" borderId="12" xfId="0" applyFont="1" applyFill="1" applyBorder="1" applyAlignment="1">
      <alignment horizontal="left" vertical="center" wrapText="1"/>
    </xf>
    <xf numFmtId="0" fontId="7" fillId="8" borderId="13" xfId="0" applyFont="1" applyFill="1" applyBorder="1" applyAlignment="1">
      <alignment horizontal="left" vertical="center"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9" fillId="3" borderId="5" xfId="0" applyFont="1" applyFill="1" applyBorder="1" applyAlignment="1">
      <alignment horizontal="left" vertical="center" wrapText="1"/>
    </xf>
    <xf numFmtId="0" fontId="2" fillId="3" borderId="0" xfId="0" applyFont="1" applyFill="1" applyAlignment="1">
      <alignment horizontal="left" vertical="center" wrapText="1"/>
    </xf>
    <xf numFmtId="0" fontId="7" fillId="8" borderId="18" xfId="0" applyFont="1" applyFill="1" applyBorder="1" applyAlignment="1">
      <alignment vertical="center" wrapText="1"/>
    </xf>
    <xf numFmtId="0" fontId="7" fillId="8" borderId="19" xfId="0" applyFont="1" applyFill="1" applyBorder="1" applyAlignment="1">
      <alignment vertical="center"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 fillId="0" borderId="7" xfId="1" applyFont="1" applyBorder="1" applyAlignment="1">
      <alignment horizontal="left" vertical="top" wrapText="1"/>
    </xf>
    <xf numFmtId="0" fontId="2" fillId="4" borderId="1" xfId="1"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5" xfId="1" applyFont="1" applyFill="1" applyBorder="1" applyAlignment="1">
      <alignment horizontal="center" vertical="center" wrapText="1"/>
    </xf>
    <xf numFmtId="0" fontId="2" fillId="4" borderId="0" xfId="1" applyFont="1" applyFill="1" applyAlignment="1">
      <alignment horizontal="center" vertical="center" wrapText="1"/>
    </xf>
    <xf numFmtId="0" fontId="2" fillId="4" borderId="3" xfId="1" applyFont="1" applyFill="1" applyBorder="1" applyAlignment="1">
      <alignment horizontal="center" vertical="center" wrapText="1"/>
    </xf>
    <xf numFmtId="0" fontId="2" fillId="4" borderId="6"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1" fillId="0" borderId="11" xfId="1" applyFont="1" applyBorder="1" applyAlignment="1">
      <alignment horizontal="left" vertical="top" wrapText="1"/>
    </xf>
    <xf numFmtId="0" fontId="7" fillId="10" borderId="3"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7" xfId="0" applyFont="1" applyBorder="1" applyAlignment="1">
      <alignment horizontal="left" vertical="top" wrapText="1"/>
    </xf>
    <xf numFmtId="0" fontId="7" fillId="10" borderId="2" xfId="0" applyFont="1" applyFill="1" applyBorder="1" applyAlignment="1">
      <alignment horizontal="center" vertical="center" wrapText="1"/>
    </xf>
    <xf numFmtId="0" fontId="7" fillId="10" borderId="0" xfId="0" applyFont="1" applyFill="1" applyAlignment="1">
      <alignment horizontal="center" vertical="center" wrapText="1"/>
    </xf>
    <xf numFmtId="0" fontId="1" fillId="0" borderId="11" xfId="0" applyFont="1" applyBorder="1" applyAlignment="1">
      <alignment horizontal="left" vertical="top" wrapText="1"/>
    </xf>
    <xf numFmtId="0" fontId="7" fillId="10" borderId="4"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17" fillId="0" borderId="7" xfId="0" applyFont="1" applyBorder="1" applyAlignment="1">
      <alignment horizontal="left" vertical="top"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3"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5" fillId="0" borderId="7" xfId="0" applyFont="1" applyBorder="1" applyAlignment="1">
      <alignment horizontal="left" vertical="top" wrapText="1"/>
    </xf>
    <xf numFmtId="0" fontId="5" fillId="0" borderId="11" xfId="0" applyFont="1" applyBorder="1" applyAlignment="1">
      <alignment horizontal="left" vertical="top" wrapText="1"/>
    </xf>
    <xf numFmtId="0" fontId="2" fillId="10" borderId="1"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0" xfId="0" applyFont="1" applyFill="1" applyAlignment="1">
      <alignment horizontal="center" vertical="center" wrapText="1"/>
    </xf>
  </cellXfs>
  <cellStyles count="3">
    <cellStyle name="Hyperlink" xfId="2" builtinId="8"/>
    <cellStyle name="Normal" xfId="0" builtinId="0"/>
    <cellStyle name="Normal 2" xfId="1" xr:uid="{E2F4D7EE-FE78-4904-ACB1-13BDD10B1E1A}"/>
  </cellStyles>
  <dxfs count="3">
    <dxf>
      <fill>
        <patternFill>
          <bgColor rgb="FFF9BFBF"/>
        </patternFill>
      </fill>
    </dxf>
    <dxf>
      <fill>
        <patternFill>
          <bgColor rgb="FFF49494"/>
        </patternFill>
      </fill>
    </dxf>
    <dxf>
      <fill>
        <patternFill>
          <bgColor rgb="FFF49090"/>
        </patternFill>
      </fill>
    </dxf>
  </dxfs>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learn-uganda.org/" TargetMode="External"/><Relationship Id="rId2" Type="http://schemas.openxmlformats.org/officeDocument/2006/relationships/hyperlink" Target="https://www.impact-repository.org/document/reach/6c346ca1/REACH_UGA_Tools_UGA2205_August2022.xlsx" TargetMode="External"/><Relationship Id="rId1" Type="http://schemas.openxmlformats.org/officeDocument/2006/relationships/hyperlink" Target="https://www.impact-repository.org/document/reach/8bc2b0ca/REACH_UGA_TOR_UGA2205_August2022_externa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521F0-44DD-4DC3-800B-2A8DC9BBDEA7}">
  <dimension ref="A1:B38"/>
  <sheetViews>
    <sheetView tabSelected="1" zoomScale="110" workbookViewId="0">
      <selection activeCell="B6" sqref="B6"/>
    </sheetView>
  </sheetViews>
  <sheetFormatPr defaultRowHeight="14.5"/>
  <cols>
    <col min="1" max="1" width="24.81640625" customWidth="1"/>
    <col min="2" max="2" width="142.1796875" customWidth="1"/>
  </cols>
  <sheetData>
    <row r="1" spans="1:2" ht="20">
      <c r="A1" s="263" t="s">
        <v>0</v>
      </c>
      <c r="B1" s="264"/>
    </row>
    <row r="2" spans="1:2">
      <c r="A2" s="265" t="s">
        <v>1</v>
      </c>
      <c r="B2" s="265"/>
    </row>
    <row r="3" spans="1:2" ht="26.5" customHeight="1">
      <c r="A3" s="265"/>
      <c r="B3" s="265"/>
    </row>
    <row r="4" spans="1:2">
      <c r="A4" s="127" t="s">
        <v>2</v>
      </c>
      <c r="B4" s="127" t="s">
        <v>3</v>
      </c>
    </row>
    <row r="5" spans="1:2" ht="156">
      <c r="A5" s="128" t="s">
        <v>4</v>
      </c>
      <c r="B5" s="128" t="s">
        <v>5</v>
      </c>
    </row>
    <row r="6" spans="1:2" ht="117">
      <c r="A6" s="128" t="s">
        <v>6</v>
      </c>
      <c r="B6" s="128" t="s">
        <v>7</v>
      </c>
    </row>
    <row r="7" spans="1:2" ht="26">
      <c r="A7" s="128" t="s">
        <v>8</v>
      </c>
      <c r="B7" s="128" t="s">
        <v>9</v>
      </c>
    </row>
    <row r="8" spans="1:2">
      <c r="A8" s="128" t="s">
        <v>10</v>
      </c>
      <c r="B8" s="128" t="s">
        <v>11</v>
      </c>
    </row>
    <row r="9" spans="1:2" ht="26">
      <c r="A9" s="128" t="s">
        <v>12</v>
      </c>
      <c r="B9" s="128" t="s">
        <v>13</v>
      </c>
    </row>
    <row r="10" spans="1:2">
      <c r="A10" s="128" t="s">
        <v>14</v>
      </c>
      <c r="B10" s="132" t="s">
        <v>15</v>
      </c>
    </row>
    <row r="11" spans="1:2">
      <c r="A11" s="128" t="s">
        <v>16</v>
      </c>
      <c r="B11" s="132" t="s">
        <v>17</v>
      </c>
    </row>
    <row r="12" spans="1:2">
      <c r="A12" s="128" t="s">
        <v>18</v>
      </c>
      <c r="B12" s="131" t="s">
        <v>19</v>
      </c>
    </row>
    <row r="13" spans="1:2">
      <c r="A13" s="128" t="s">
        <v>20</v>
      </c>
      <c r="B13" s="133" t="s">
        <v>21</v>
      </c>
    </row>
    <row r="14" spans="1:2">
      <c r="A14" s="126"/>
      <c r="B14" s="126"/>
    </row>
    <row r="15" spans="1:2">
      <c r="A15" s="127" t="s">
        <v>22</v>
      </c>
      <c r="B15" s="127" t="s">
        <v>23</v>
      </c>
    </row>
    <row r="16" spans="1:2">
      <c r="A16" s="128" t="s">
        <v>24</v>
      </c>
      <c r="B16" s="128" t="s">
        <v>25</v>
      </c>
    </row>
    <row r="17" spans="1:2">
      <c r="A17" s="128" t="s">
        <v>26</v>
      </c>
      <c r="B17" s="128" t="s">
        <v>27</v>
      </c>
    </row>
    <row r="18" spans="1:2">
      <c r="A18" s="128" t="s">
        <v>28</v>
      </c>
      <c r="B18" s="128" t="s">
        <v>29</v>
      </c>
    </row>
    <row r="19" spans="1:2">
      <c r="A19" s="128" t="s">
        <v>30</v>
      </c>
      <c r="B19" s="128" t="s">
        <v>31</v>
      </c>
    </row>
    <row r="20" spans="1:2">
      <c r="A20" s="128" t="s">
        <v>32</v>
      </c>
      <c r="B20" s="128" t="s">
        <v>33</v>
      </c>
    </row>
    <row r="21" spans="1:2">
      <c r="A21" s="114"/>
      <c r="B21" s="114"/>
    </row>
    <row r="22" spans="1:2">
      <c r="A22" s="127" t="s">
        <v>34</v>
      </c>
      <c r="B22" s="127" t="s">
        <v>35</v>
      </c>
    </row>
    <row r="23" spans="1:2">
      <c r="A23" s="128" t="s">
        <v>36</v>
      </c>
      <c r="B23" s="128" t="s">
        <v>37</v>
      </c>
    </row>
    <row r="24" spans="1:2">
      <c r="A24" s="128" t="s">
        <v>38</v>
      </c>
      <c r="B24" s="128" t="s">
        <v>39</v>
      </c>
    </row>
    <row r="25" spans="1:2">
      <c r="A25" s="128" t="s">
        <v>40</v>
      </c>
      <c r="B25" s="128" t="s">
        <v>41</v>
      </c>
    </row>
    <row r="26" spans="1:2">
      <c r="A26" s="128" t="s">
        <v>42</v>
      </c>
      <c r="B26" s="128" t="s">
        <v>43</v>
      </c>
    </row>
    <row r="27" spans="1:2">
      <c r="A27" s="128" t="s">
        <v>44</v>
      </c>
      <c r="B27" s="128" t="s">
        <v>45</v>
      </c>
    </row>
    <row r="28" spans="1:2">
      <c r="A28" s="128" t="s">
        <v>46</v>
      </c>
      <c r="B28" s="128" t="s">
        <v>47</v>
      </c>
    </row>
    <row r="29" spans="1:2">
      <c r="A29" s="128" t="s">
        <v>48</v>
      </c>
      <c r="B29" s="128" t="s">
        <v>49</v>
      </c>
    </row>
    <row r="30" spans="1:2">
      <c r="A30" s="114"/>
      <c r="B30" s="114"/>
    </row>
    <row r="31" spans="1:2">
      <c r="A31" s="114"/>
      <c r="B31" s="114"/>
    </row>
    <row r="32" spans="1:2">
      <c r="A32" s="114"/>
      <c r="B32" s="114"/>
    </row>
    <row r="33" spans="1:2">
      <c r="A33" s="114"/>
      <c r="B33" s="114"/>
    </row>
    <row r="34" spans="1:2">
      <c r="A34" s="129"/>
      <c r="B34" s="114"/>
    </row>
    <row r="35" spans="1:2">
      <c r="A35" s="114"/>
    </row>
    <row r="36" spans="1:2">
      <c r="A36" s="114"/>
    </row>
    <row r="37" spans="1:2">
      <c r="A37" s="114"/>
    </row>
    <row r="38" spans="1:2">
      <c r="A38" s="130"/>
      <c r="B38" s="130"/>
    </row>
  </sheetData>
  <mergeCells count="2">
    <mergeCell ref="A1:B1"/>
    <mergeCell ref="A2:B3"/>
  </mergeCells>
  <hyperlinks>
    <hyperlink ref="B10" r:id="rId1" display="The TOR for the assessment can be found here: https://www.impact-repository.org/document/reach/8bc2b0ca/REACH_UGA_TOR_UGA2205_August2022_external.pdf " xr:uid="{94B8C860-A805-4E34-98CF-CB7B2FCDF286}"/>
    <hyperlink ref="B11" r:id="rId2" xr:uid="{C0E10CF0-F944-4B4A-AD96-9327CA637C79}"/>
    <hyperlink ref="B13" r:id="rId3" xr:uid="{15473176-4F6F-4E86-8EAD-06BA7DB644B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workbookViewId="0">
      <selection activeCell="A31" sqref="A31"/>
    </sheetView>
  </sheetViews>
  <sheetFormatPr defaultColWidth="8.7265625" defaultRowHeight="13"/>
  <cols>
    <col min="1" max="1" width="86.26953125" style="114" customWidth="1"/>
    <col min="2" max="2" width="86" style="114" customWidth="1"/>
    <col min="3" max="16384" width="8.7265625" style="114"/>
  </cols>
  <sheetData>
    <row r="1" spans="1:2" ht="29.5" customHeight="1" thickBot="1">
      <c r="A1" s="270" t="s">
        <v>50</v>
      </c>
      <c r="B1" s="271"/>
    </row>
    <row r="2" spans="1:2">
      <c r="A2" s="266" t="s">
        <v>51</v>
      </c>
      <c r="B2" s="267"/>
    </row>
    <row r="3" spans="1:2" ht="113.25" customHeight="1">
      <c r="A3" s="268" t="s">
        <v>52</v>
      </c>
      <c r="B3" s="269"/>
    </row>
    <row r="4" spans="1:2" ht="13.5" thickBot="1">
      <c r="A4" s="115"/>
      <c r="B4" s="116"/>
    </row>
    <row r="5" spans="1:2">
      <c r="A5" s="266" t="s">
        <v>53</v>
      </c>
      <c r="B5" s="267"/>
    </row>
    <row r="6" spans="1:2" ht="89.25" customHeight="1">
      <c r="A6" s="268" t="s">
        <v>54</v>
      </c>
      <c r="B6" s="269"/>
    </row>
    <row r="7" spans="1:2" ht="13.5" thickBot="1">
      <c r="A7" s="115"/>
      <c r="B7" s="116"/>
    </row>
    <row r="8" spans="1:2">
      <c r="A8" s="266" t="s">
        <v>55</v>
      </c>
      <c r="B8" s="267"/>
    </row>
    <row r="9" spans="1:2" ht="75" customHeight="1">
      <c r="A9" s="268" t="s">
        <v>56</v>
      </c>
      <c r="B9" s="269"/>
    </row>
    <row r="10" spans="1:2" ht="13.5" thickBot="1">
      <c r="A10" s="115"/>
      <c r="B10" s="116"/>
    </row>
    <row r="11" spans="1:2">
      <c r="A11" s="266" t="s">
        <v>57</v>
      </c>
      <c r="B11" s="267"/>
    </row>
    <row r="12" spans="1:2" ht="181.5" customHeight="1">
      <c r="A12" s="276" t="s">
        <v>58</v>
      </c>
      <c r="B12" s="277"/>
    </row>
    <row r="13" spans="1:2" ht="13.5" thickBot="1">
      <c r="A13" s="117"/>
      <c r="B13" s="118"/>
    </row>
    <row r="14" spans="1:2">
      <c r="A14" s="266" t="s">
        <v>59</v>
      </c>
      <c r="B14" s="267"/>
    </row>
    <row r="15" spans="1:2" s="134" customFormat="1" ht="51.75" customHeight="1">
      <c r="A15" s="268" t="s">
        <v>60</v>
      </c>
      <c r="B15" s="269"/>
    </row>
    <row r="16" spans="1:2" ht="13.5" thickBot="1">
      <c r="A16" s="115"/>
      <c r="B16" s="116"/>
    </row>
    <row r="17" spans="1:2">
      <c r="A17" s="272" t="s">
        <v>61</v>
      </c>
      <c r="B17" s="119" t="s">
        <v>62</v>
      </c>
    </row>
    <row r="18" spans="1:2" ht="13.5" thickBot="1">
      <c r="A18" s="273"/>
      <c r="B18" s="120" t="s">
        <v>63</v>
      </c>
    </row>
    <row r="19" spans="1:2" ht="13.5" thickBot="1">
      <c r="A19" s="121" t="s">
        <v>64</v>
      </c>
      <c r="B19" s="121" t="s">
        <v>65</v>
      </c>
    </row>
    <row r="20" spans="1:2" ht="52">
      <c r="A20" s="122" t="s">
        <v>66</v>
      </c>
      <c r="B20" s="136" t="s">
        <v>67</v>
      </c>
    </row>
    <row r="21" spans="1:2">
      <c r="A21" s="123" t="s">
        <v>68</v>
      </c>
      <c r="B21" s="274" t="s">
        <v>69</v>
      </c>
    </row>
    <row r="22" spans="1:2">
      <c r="A22" s="124"/>
      <c r="B22" s="274"/>
    </row>
    <row r="23" spans="1:2">
      <c r="A23" s="125" t="s">
        <v>70</v>
      </c>
      <c r="B23" s="274"/>
    </row>
    <row r="24" spans="1:2">
      <c r="A24" s="123" t="s">
        <v>71</v>
      </c>
      <c r="B24" s="274"/>
    </row>
    <row r="25" spans="1:2">
      <c r="A25" s="124"/>
      <c r="B25" s="274"/>
    </row>
    <row r="26" spans="1:2">
      <c r="A26" s="125" t="s">
        <v>72</v>
      </c>
      <c r="B26" s="274"/>
    </row>
    <row r="27" spans="1:2" ht="13.5" thickBot="1">
      <c r="A27" s="135">
        <v>44866</v>
      </c>
      <c r="B27" s="275"/>
    </row>
  </sheetData>
  <mergeCells count="13">
    <mergeCell ref="A15:B15"/>
    <mergeCell ref="A17:A18"/>
    <mergeCell ref="B21:B27"/>
    <mergeCell ref="A9:B9"/>
    <mergeCell ref="A11:B11"/>
    <mergeCell ref="A12:B12"/>
    <mergeCell ref="A14:B14"/>
    <mergeCell ref="A5:B5"/>
    <mergeCell ref="A6:B6"/>
    <mergeCell ref="A8:B8"/>
    <mergeCell ref="A1:B1"/>
    <mergeCell ref="A2:B2"/>
    <mergeCell ref="A3:B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529A4-8482-4144-8021-76146019D5A0}">
  <dimension ref="A1:AU203"/>
  <sheetViews>
    <sheetView zoomScale="87" workbookViewId="0">
      <pane xSplit="3" ySplit="7" topLeftCell="AI9" activePane="bottomRight" state="frozen"/>
      <selection pane="topRight" activeCell="D1" sqref="D1"/>
      <selection pane="bottomLeft" activeCell="A8" sqref="A8"/>
      <selection pane="bottomRight" activeCell="AN11" sqref="AN11"/>
    </sheetView>
  </sheetViews>
  <sheetFormatPr defaultColWidth="8.7265625" defaultRowHeight="13"/>
  <cols>
    <col min="1" max="1" width="8.7265625" style="73" customWidth="1"/>
    <col min="2" max="2" width="8.26953125" style="112" customWidth="1"/>
    <col min="3" max="3" width="31.1796875" style="59" customWidth="1"/>
    <col min="4" max="15" width="8.7265625" style="59"/>
    <col min="16" max="16" width="11" style="59" customWidth="1"/>
    <col min="17" max="39" width="8.7265625" style="59"/>
    <col min="40" max="40" width="11.26953125" style="59" customWidth="1"/>
    <col min="41" max="41" width="16.1796875" style="59" customWidth="1"/>
    <col min="42" max="42" width="16.7265625" style="59" customWidth="1"/>
    <col min="43" max="43" width="11.1796875" style="59" customWidth="1"/>
    <col min="44" max="44" width="9.1796875" style="59" customWidth="1"/>
    <col min="45" max="45" width="10.7265625" style="59" customWidth="1"/>
    <col min="46" max="46" width="15.81640625" style="59" customWidth="1"/>
    <col min="47" max="47" width="99.7265625" style="113" customWidth="1"/>
    <col min="48" max="16384" width="8.7265625" style="59"/>
  </cols>
  <sheetData>
    <row r="1" spans="1:47" ht="14.5" customHeight="1">
      <c r="A1" s="53"/>
      <c r="B1" s="54"/>
      <c r="C1" s="55" t="s">
        <v>73</v>
      </c>
      <c r="D1" s="56" t="s">
        <v>74</v>
      </c>
      <c r="E1" s="56" t="s">
        <v>75</v>
      </c>
      <c r="F1" s="56" t="s">
        <v>76</v>
      </c>
      <c r="G1" s="56" t="s">
        <v>77</v>
      </c>
      <c r="H1" s="56" t="s">
        <v>78</v>
      </c>
      <c r="I1" s="56" t="s">
        <v>79</v>
      </c>
      <c r="J1" s="56" t="s">
        <v>80</v>
      </c>
      <c r="K1" s="56" t="s">
        <v>81</v>
      </c>
      <c r="L1" s="56" t="s">
        <v>82</v>
      </c>
      <c r="M1" s="56" t="s">
        <v>83</v>
      </c>
      <c r="N1" s="56" t="s">
        <v>84</v>
      </c>
      <c r="O1" s="57" t="s">
        <v>85</v>
      </c>
      <c r="P1" s="57" t="s">
        <v>86</v>
      </c>
      <c r="Q1" s="56" t="s">
        <v>87</v>
      </c>
      <c r="R1" s="56" t="s">
        <v>88</v>
      </c>
      <c r="S1" s="56" t="s">
        <v>89</v>
      </c>
      <c r="T1" s="56" t="s">
        <v>90</v>
      </c>
      <c r="U1" s="56" t="s">
        <v>91</v>
      </c>
      <c r="V1" s="56" t="s">
        <v>92</v>
      </c>
      <c r="W1" s="56" t="s">
        <v>93</v>
      </c>
      <c r="X1" s="56" t="s">
        <v>94</v>
      </c>
      <c r="Y1" s="56" t="s">
        <v>95</v>
      </c>
      <c r="Z1" s="56" t="s">
        <v>96</v>
      </c>
      <c r="AA1" s="56" t="s">
        <v>97</v>
      </c>
      <c r="AB1" s="56" t="s">
        <v>98</v>
      </c>
      <c r="AC1" s="56" t="s">
        <v>99</v>
      </c>
      <c r="AD1" s="56" t="s">
        <v>100</v>
      </c>
      <c r="AE1" s="56" t="s">
        <v>101</v>
      </c>
      <c r="AF1" s="56" t="s">
        <v>102</v>
      </c>
      <c r="AG1" s="56" t="s">
        <v>103</v>
      </c>
      <c r="AH1" s="56" t="s">
        <v>104</v>
      </c>
      <c r="AI1" s="56" t="s">
        <v>105</v>
      </c>
      <c r="AJ1" s="56" t="s">
        <v>106</v>
      </c>
      <c r="AK1" s="56" t="s">
        <v>107</v>
      </c>
      <c r="AL1" s="56" t="s">
        <v>108</v>
      </c>
      <c r="AM1" s="58" t="s">
        <v>109</v>
      </c>
      <c r="AN1" s="279" t="s">
        <v>110</v>
      </c>
      <c r="AO1" s="280"/>
      <c r="AP1" s="280" t="s">
        <v>111</v>
      </c>
      <c r="AQ1" s="280"/>
      <c r="AR1" s="280" t="s">
        <v>112</v>
      </c>
      <c r="AS1" s="280"/>
      <c r="AT1" s="283" t="s">
        <v>113</v>
      </c>
      <c r="AU1" s="285" t="s">
        <v>114</v>
      </c>
    </row>
    <row r="2" spans="1:47">
      <c r="A2" s="60"/>
      <c r="B2" s="61"/>
      <c r="C2" s="62" t="s">
        <v>115</v>
      </c>
      <c r="D2" s="57" t="s">
        <v>116</v>
      </c>
      <c r="E2" s="57" t="s">
        <v>116</v>
      </c>
      <c r="F2" s="57" t="s">
        <v>116</v>
      </c>
      <c r="G2" s="57" t="s">
        <v>116</v>
      </c>
      <c r="H2" s="57" t="s">
        <v>117</v>
      </c>
      <c r="I2" s="57" t="s">
        <v>117</v>
      </c>
      <c r="J2" s="57" t="s">
        <v>117</v>
      </c>
      <c r="K2" s="57" t="s">
        <v>117</v>
      </c>
      <c r="L2" s="57" t="s">
        <v>116</v>
      </c>
      <c r="M2" s="57" t="s">
        <v>116</v>
      </c>
      <c r="N2" s="57" t="s">
        <v>116</v>
      </c>
      <c r="O2" s="57" t="s">
        <v>116</v>
      </c>
      <c r="P2" s="57" t="s">
        <v>116</v>
      </c>
      <c r="Q2" s="57" t="s">
        <v>116</v>
      </c>
      <c r="R2" s="57" t="s">
        <v>116</v>
      </c>
      <c r="S2" s="57" t="s">
        <v>116</v>
      </c>
      <c r="T2" s="57" t="s">
        <v>116</v>
      </c>
      <c r="U2" s="57" t="s">
        <v>116</v>
      </c>
      <c r="V2" s="57" t="s">
        <v>116</v>
      </c>
      <c r="W2" s="57" t="s">
        <v>116</v>
      </c>
      <c r="X2" s="57" t="s">
        <v>116</v>
      </c>
      <c r="Y2" s="57" t="s">
        <v>116</v>
      </c>
      <c r="Z2" s="57" t="s">
        <v>116</v>
      </c>
      <c r="AA2" s="57" t="s">
        <v>116</v>
      </c>
      <c r="AB2" s="57" t="s">
        <v>117</v>
      </c>
      <c r="AC2" s="57" t="s">
        <v>117</v>
      </c>
      <c r="AD2" s="57" t="s">
        <v>117</v>
      </c>
      <c r="AE2" s="57" t="s">
        <v>117</v>
      </c>
      <c r="AF2" s="57" t="s">
        <v>117</v>
      </c>
      <c r="AG2" s="57" t="s">
        <v>117</v>
      </c>
      <c r="AH2" s="57" t="s">
        <v>117</v>
      </c>
      <c r="AI2" s="57" t="s">
        <v>117</v>
      </c>
      <c r="AJ2" s="57" t="s">
        <v>117</v>
      </c>
      <c r="AK2" s="57" t="s">
        <v>117</v>
      </c>
      <c r="AL2" s="57" t="s">
        <v>117</v>
      </c>
      <c r="AM2" s="63" t="s">
        <v>117</v>
      </c>
      <c r="AN2" s="281"/>
      <c r="AO2" s="282"/>
      <c r="AP2" s="282"/>
      <c r="AQ2" s="282"/>
      <c r="AR2" s="282"/>
      <c r="AS2" s="282"/>
      <c r="AT2" s="284"/>
      <c r="AU2" s="286"/>
    </row>
    <row r="3" spans="1:47">
      <c r="A3" s="60"/>
      <c r="B3" s="61"/>
      <c r="C3" s="62" t="s">
        <v>118</v>
      </c>
      <c r="D3" s="57" t="s">
        <v>119</v>
      </c>
      <c r="E3" s="57" t="s">
        <v>119</v>
      </c>
      <c r="F3" s="57" t="s">
        <v>119</v>
      </c>
      <c r="G3" s="57" t="s">
        <v>119</v>
      </c>
      <c r="H3" s="57" t="s">
        <v>120</v>
      </c>
      <c r="I3" s="57" t="s">
        <v>120</v>
      </c>
      <c r="J3" s="57" t="s">
        <v>120</v>
      </c>
      <c r="K3" s="57" t="s">
        <v>120</v>
      </c>
      <c r="L3" s="57" t="s">
        <v>121</v>
      </c>
      <c r="M3" s="57" t="s">
        <v>121</v>
      </c>
      <c r="N3" s="57" t="s">
        <v>121</v>
      </c>
      <c r="O3" s="57" t="s">
        <v>121</v>
      </c>
      <c r="P3" s="57" t="s">
        <v>122</v>
      </c>
      <c r="Q3" s="57" t="s">
        <v>122</v>
      </c>
      <c r="R3" s="57" t="s">
        <v>122</v>
      </c>
      <c r="S3" s="57" t="s">
        <v>122</v>
      </c>
      <c r="T3" s="57" t="s">
        <v>123</v>
      </c>
      <c r="U3" s="57" t="s">
        <v>123</v>
      </c>
      <c r="V3" s="57" t="s">
        <v>123</v>
      </c>
      <c r="W3" s="57" t="s">
        <v>123</v>
      </c>
      <c r="X3" s="57" t="s">
        <v>124</v>
      </c>
      <c r="Y3" s="57" t="s">
        <v>124</v>
      </c>
      <c r="Z3" s="57" t="s">
        <v>124</v>
      </c>
      <c r="AA3" s="57" t="s">
        <v>124</v>
      </c>
      <c r="AB3" s="57" t="s">
        <v>125</v>
      </c>
      <c r="AC3" s="57" t="s">
        <v>125</v>
      </c>
      <c r="AD3" s="57" t="s">
        <v>125</v>
      </c>
      <c r="AE3" s="57" t="s">
        <v>125</v>
      </c>
      <c r="AF3" s="57" t="s">
        <v>126</v>
      </c>
      <c r="AG3" s="57" t="s">
        <v>126</v>
      </c>
      <c r="AH3" s="57" t="s">
        <v>126</v>
      </c>
      <c r="AI3" s="57" t="s">
        <v>126</v>
      </c>
      <c r="AJ3" s="57" t="s">
        <v>127</v>
      </c>
      <c r="AK3" s="57" t="s">
        <v>127</v>
      </c>
      <c r="AL3" s="57" t="s">
        <v>127</v>
      </c>
      <c r="AM3" s="63" t="s">
        <v>127</v>
      </c>
      <c r="AN3" s="281"/>
      <c r="AO3" s="282"/>
      <c r="AP3" s="282"/>
      <c r="AQ3" s="282"/>
      <c r="AR3" s="282"/>
      <c r="AS3" s="282"/>
      <c r="AT3" s="284"/>
      <c r="AU3" s="286"/>
    </row>
    <row r="4" spans="1:47">
      <c r="A4" s="60"/>
      <c r="B4" s="61"/>
      <c r="C4" s="62" t="s">
        <v>128</v>
      </c>
      <c r="D4" s="57" t="s">
        <v>129</v>
      </c>
      <c r="E4" s="57" t="s">
        <v>129</v>
      </c>
      <c r="F4" s="57" t="s">
        <v>130</v>
      </c>
      <c r="G4" s="57" t="s">
        <v>130</v>
      </c>
      <c r="H4" s="57" t="s">
        <v>129</v>
      </c>
      <c r="I4" s="57" t="s">
        <v>129</v>
      </c>
      <c r="J4" s="57" t="s">
        <v>130</v>
      </c>
      <c r="K4" s="57" t="s">
        <v>130</v>
      </c>
      <c r="L4" s="57" t="s">
        <v>129</v>
      </c>
      <c r="M4" s="57" t="s">
        <v>129</v>
      </c>
      <c r="N4" s="57" t="s">
        <v>130</v>
      </c>
      <c r="O4" s="57" t="s">
        <v>130</v>
      </c>
      <c r="P4" s="57" t="s">
        <v>129</v>
      </c>
      <c r="Q4" s="57" t="s">
        <v>129</v>
      </c>
      <c r="R4" s="57" t="s">
        <v>130</v>
      </c>
      <c r="S4" s="57" t="s">
        <v>130</v>
      </c>
      <c r="T4" s="57" t="s">
        <v>129</v>
      </c>
      <c r="U4" s="57" t="s">
        <v>129</v>
      </c>
      <c r="V4" s="57" t="s">
        <v>130</v>
      </c>
      <c r="W4" s="57" t="s">
        <v>130</v>
      </c>
      <c r="X4" s="57" t="s">
        <v>129</v>
      </c>
      <c r="Y4" s="57" t="s">
        <v>129</v>
      </c>
      <c r="Z4" s="57" t="s">
        <v>130</v>
      </c>
      <c r="AA4" s="57" t="s">
        <v>130</v>
      </c>
      <c r="AB4" s="57" t="s">
        <v>129</v>
      </c>
      <c r="AC4" s="57" t="s">
        <v>129</v>
      </c>
      <c r="AD4" s="57" t="s">
        <v>130</v>
      </c>
      <c r="AE4" s="57" t="s">
        <v>130</v>
      </c>
      <c r="AF4" s="57" t="s">
        <v>129</v>
      </c>
      <c r="AG4" s="57" t="s">
        <v>129</v>
      </c>
      <c r="AH4" s="57" t="s">
        <v>130</v>
      </c>
      <c r="AI4" s="57" t="s">
        <v>130</v>
      </c>
      <c r="AJ4" s="57" t="s">
        <v>129</v>
      </c>
      <c r="AK4" s="57" t="s">
        <v>129</v>
      </c>
      <c r="AL4" s="57" t="s">
        <v>130</v>
      </c>
      <c r="AM4" s="63" t="s">
        <v>130</v>
      </c>
      <c r="AN4" s="281"/>
      <c r="AO4" s="282"/>
      <c r="AP4" s="282"/>
      <c r="AQ4" s="282"/>
      <c r="AR4" s="282"/>
      <c r="AS4" s="282"/>
      <c r="AT4" s="284"/>
      <c r="AU4" s="286"/>
    </row>
    <row r="5" spans="1:47">
      <c r="A5" s="60"/>
      <c r="B5" s="61"/>
      <c r="C5" s="62" t="s">
        <v>131</v>
      </c>
      <c r="D5" s="57" t="s">
        <v>42</v>
      </c>
      <c r="E5" s="57" t="s">
        <v>40</v>
      </c>
      <c r="F5" s="57" t="s">
        <v>42</v>
      </c>
      <c r="G5" s="57" t="s">
        <v>40</v>
      </c>
      <c r="H5" s="57" t="s">
        <v>42</v>
      </c>
      <c r="I5" s="57" t="s">
        <v>40</v>
      </c>
      <c r="J5" s="57" t="s">
        <v>42</v>
      </c>
      <c r="K5" s="57" t="s">
        <v>40</v>
      </c>
      <c r="L5" s="57" t="s">
        <v>42</v>
      </c>
      <c r="M5" s="57" t="s">
        <v>40</v>
      </c>
      <c r="N5" s="57" t="s">
        <v>42</v>
      </c>
      <c r="O5" s="57" t="s">
        <v>40</v>
      </c>
      <c r="P5" s="57" t="s">
        <v>42</v>
      </c>
      <c r="Q5" s="57" t="s">
        <v>40</v>
      </c>
      <c r="R5" s="57" t="s">
        <v>42</v>
      </c>
      <c r="S5" s="57" t="s">
        <v>40</v>
      </c>
      <c r="T5" s="57" t="s">
        <v>42</v>
      </c>
      <c r="U5" s="57" t="s">
        <v>40</v>
      </c>
      <c r="V5" s="57" t="s">
        <v>42</v>
      </c>
      <c r="W5" s="57" t="s">
        <v>40</v>
      </c>
      <c r="X5" s="57" t="s">
        <v>42</v>
      </c>
      <c r="Y5" s="57" t="s">
        <v>40</v>
      </c>
      <c r="Z5" s="57" t="s">
        <v>42</v>
      </c>
      <c r="AA5" s="57" t="s">
        <v>40</v>
      </c>
      <c r="AB5" s="57" t="s">
        <v>42</v>
      </c>
      <c r="AC5" s="57" t="s">
        <v>40</v>
      </c>
      <c r="AD5" s="57" t="s">
        <v>42</v>
      </c>
      <c r="AE5" s="57" t="s">
        <v>40</v>
      </c>
      <c r="AF5" s="57" t="s">
        <v>42</v>
      </c>
      <c r="AG5" s="57" t="s">
        <v>40</v>
      </c>
      <c r="AH5" s="57" t="s">
        <v>42</v>
      </c>
      <c r="AI5" s="57" t="s">
        <v>40</v>
      </c>
      <c r="AJ5" s="57" t="s">
        <v>42</v>
      </c>
      <c r="AK5" s="57" t="s">
        <v>40</v>
      </c>
      <c r="AL5" s="57" t="s">
        <v>42</v>
      </c>
      <c r="AM5" s="63" t="s">
        <v>40</v>
      </c>
      <c r="AN5" s="281"/>
      <c r="AO5" s="282"/>
      <c r="AP5" s="282"/>
      <c r="AQ5" s="282"/>
      <c r="AR5" s="282"/>
      <c r="AS5" s="282"/>
      <c r="AT5" s="284"/>
      <c r="AU5" s="286"/>
    </row>
    <row r="6" spans="1:47">
      <c r="A6" s="60"/>
      <c r="B6" s="61"/>
      <c r="C6" s="62" t="s">
        <v>132</v>
      </c>
      <c r="D6" s="57" t="s">
        <v>133</v>
      </c>
      <c r="E6" s="57" t="s">
        <v>134</v>
      </c>
      <c r="F6" s="57" t="s">
        <v>133</v>
      </c>
      <c r="G6" s="57" t="s">
        <v>134</v>
      </c>
      <c r="H6" s="57" t="s">
        <v>133</v>
      </c>
      <c r="I6" s="57" t="s">
        <v>134</v>
      </c>
      <c r="J6" s="57" t="s">
        <v>133</v>
      </c>
      <c r="K6" s="57" t="s">
        <v>134</v>
      </c>
      <c r="L6" s="57" t="s">
        <v>133</v>
      </c>
      <c r="M6" s="57" t="s">
        <v>134</v>
      </c>
      <c r="N6" s="57" t="s">
        <v>133</v>
      </c>
      <c r="O6" s="57" t="s">
        <v>135</v>
      </c>
      <c r="P6" s="57" t="s">
        <v>133</v>
      </c>
      <c r="Q6" s="57" t="s">
        <v>135</v>
      </c>
      <c r="R6" s="57" t="s">
        <v>133</v>
      </c>
      <c r="S6" s="57" t="s">
        <v>135</v>
      </c>
      <c r="T6" s="57" t="s">
        <v>133</v>
      </c>
      <c r="U6" s="57" t="s">
        <v>134</v>
      </c>
      <c r="V6" s="57" t="s">
        <v>133</v>
      </c>
      <c r="W6" s="57" t="s">
        <v>135</v>
      </c>
      <c r="X6" s="57" t="s">
        <v>133</v>
      </c>
      <c r="Y6" s="57" t="s">
        <v>134</v>
      </c>
      <c r="Z6" s="57" t="s">
        <v>133</v>
      </c>
      <c r="AA6" s="57" t="s">
        <v>134</v>
      </c>
      <c r="AB6" s="57" t="s">
        <v>133</v>
      </c>
      <c r="AC6" s="57" t="s">
        <v>135</v>
      </c>
      <c r="AD6" s="57" t="s">
        <v>133</v>
      </c>
      <c r="AE6" s="57" t="s">
        <v>134</v>
      </c>
      <c r="AF6" s="57" t="s">
        <v>133</v>
      </c>
      <c r="AG6" s="57" t="s">
        <v>134</v>
      </c>
      <c r="AH6" s="57" t="s">
        <v>133</v>
      </c>
      <c r="AI6" s="57" t="s">
        <v>134</v>
      </c>
      <c r="AJ6" s="57" t="s">
        <v>133</v>
      </c>
      <c r="AK6" s="57" t="s">
        <v>134</v>
      </c>
      <c r="AL6" s="57" t="s">
        <v>133</v>
      </c>
      <c r="AM6" s="63" t="s">
        <v>134</v>
      </c>
      <c r="AN6" s="281"/>
      <c r="AO6" s="282"/>
      <c r="AP6" s="282"/>
      <c r="AQ6" s="282"/>
      <c r="AR6" s="282"/>
      <c r="AS6" s="282"/>
      <c r="AT6" s="284"/>
      <c r="AU6" s="286"/>
    </row>
    <row r="7" spans="1:47">
      <c r="A7" s="60"/>
      <c r="B7" s="61"/>
      <c r="C7" s="62" t="s">
        <v>136</v>
      </c>
      <c r="D7" s="57" t="s">
        <v>133</v>
      </c>
      <c r="E7" s="57" t="s">
        <v>137</v>
      </c>
      <c r="F7" s="57" t="s">
        <v>133</v>
      </c>
      <c r="G7" s="57" t="s">
        <v>138</v>
      </c>
      <c r="H7" s="57" t="s">
        <v>133</v>
      </c>
      <c r="I7" s="57" t="s">
        <v>138</v>
      </c>
      <c r="J7" s="57" t="s">
        <v>133</v>
      </c>
      <c r="K7" s="57" t="s">
        <v>138</v>
      </c>
      <c r="L7" s="57" t="s">
        <v>133</v>
      </c>
      <c r="M7" s="57" t="s">
        <v>137</v>
      </c>
      <c r="N7" s="57" t="s">
        <v>133</v>
      </c>
      <c r="O7" s="57" t="s">
        <v>138</v>
      </c>
      <c r="P7" s="57" t="s">
        <v>133</v>
      </c>
      <c r="Q7" s="57" t="s">
        <v>139</v>
      </c>
      <c r="R7" s="57" t="s">
        <v>133</v>
      </c>
      <c r="S7" s="57" t="s">
        <v>138</v>
      </c>
      <c r="T7" s="57" t="s">
        <v>133</v>
      </c>
      <c r="U7" s="57" t="s">
        <v>137</v>
      </c>
      <c r="V7" s="57" t="s">
        <v>133</v>
      </c>
      <c r="W7" s="57" t="s">
        <v>137</v>
      </c>
      <c r="X7" s="57" t="s">
        <v>133</v>
      </c>
      <c r="Y7" s="57" t="s">
        <v>138</v>
      </c>
      <c r="Z7" s="57" t="s">
        <v>133</v>
      </c>
      <c r="AA7" s="57" t="s">
        <v>138</v>
      </c>
      <c r="AB7" s="57" t="s">
        <v>133</v>
      </c>
      <c r="AC7" s="57" t="s">
        <v>138</v>
      </c>
      <c r="AD7" s="57" t="s">
        <v>133</v>
      </c>
      <c r="AE7" s="57" t="s">
        <v>138</v>
      </c>
      <c r="AF7" s="57" t="s">
        <v>133</v>
      </c>
      <c r="AG7" s="57" t="s">
        <v>137</v>
      </c>
      <c r="AH7" s="57" t="s">
        <v>133</v>
      </c>
      <c r="AI7" s="57" t="s">
        <v>137</v>
      </c>
      <c r="AJ7" s="57" t="s">
        <v>133</v>
      </c>
      <c r="AK7" s="57" t="s">
        <v>138</v>
      </c>
      <c r="AL7" s="57" t="s">
        <v>133</v>
      </c>
      <c r="AM7" s="63" t="s">
        <v>137</v>
      </c>
      <c r="AN7" s="64" t="s">
        <v>140</v>
      </c>
      <c r="AO7" s="65" t="s">
        <v>141</v>
      </c>
      <c r="AP7" s="65" t="s">
        <v>142</v>
      </c>
      <c r="AQ7" s="65" t="s">
        <v>143</v>
      </c>
      <c r="AR7" s="65" t="s">
        <v>144</v>
      </c>
      <c r="AS7" s="65" t="s">
        <v>145</v>
      </c>
      <c r="AT7" s="284"/>
      <c r="AU7" s="286"/>
    </row>
    <row r="8" spans="1:47" s="73" customFormat="1">
      <c r="A8" s="66" t="s">
        <v>146</v>
      </c>
      <c r="B8" s="67" t="s">
        <v>147</v>
      </c>
      <c r="C8" s="68" t="s">
        <v>148</v>
      </c>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70"/>
      <c r="AN8" s="67"/>
      <c r="AO8" s="67"/>
      <c r="AP8" s="67"/>
      <c r="AQ8" s="67"/>
      <c r="AR8" s="67"/>
      <c r="AS8" s="67"/>
      <c r="AT8" s="71"/>
      <c r="AU8" s="72"/>
    </row>
    <row r="9" spans="1:47">
      <c r="A9" s="74" t="s">
        <v>149</v>
      </c>
      <c r="B9" s="75"/>
      <c r="C9" s="76"/>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6"/>
      <c r="AN9" s="74"/>
      <c r="AO9" s="75"/>
      <c r="AP9" s="75"/>
      <c r="AQ9" s="75"/>
      <c r="AR9" s="75"/>
      <c r="AS9" s="75"/>
      <c r="AT9" s="78"/>
      <c r="AU9" s="79"/>
    </row>
    <row r="10" spans="1:47">
      <c r="A10" s="80"/>
      <c r="B10" s="81" t="s">
        <v>150</v>
      </c>
      <c r="C10" s="82"/>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2"/>
      <c r="AN10" s="84"/>
      <c r="AO10" s="81"/>
      <c r="AP10" s="81"/>
      <c r="AQ10" s="81"/>
      <c r="AR10" s="81"/>
      <c r="AS10" s="81"/>
      <c r="AT10" s="85"/>
      <c r="AU10" s="86"/>
    </row>
    <row r="11" spans="1:47">
      <c r="A11" s="80"/>
      <c r="B11" s="87"/>
      <c r="C11" s="88" t="s">
        <v>151</v>
      </c>
      <c r="D11" s="89">
        <v>0</v>
      </c>
      <c r="E11" s="89">
        <v>0</v>
      </c>
      <c r="F11" s="89">
        <v>0</v>
      </c>
      <c r="G11" s="89">
        <v>0</v>
      </c>
      <c r="H11" s="89">
        <v>0</v>
      </c>
      <c r="I11" s="89">
        <v>0</v>
      </c>
      <c r="J11" s="89">
        <v>0</v>
      </c>
      <c r="K11" s="89">
        <v>0</v>
      </c>
      <c r="L11" s="89">
        <v>0</v>
      </c>
      <c r="M11" s="89">
        <v>1</v>
      </c>
      <c r="N11" s="89">
        <v>0</v>
      </c>
      <c r="O11" s="89">
        <v>0</v>
      </c>
      <c r="P11" s="89">
        <v>0</v>
      </c>
      <c r="Q11" s="89">
        <v>0</v>
      </c>
      <c r="R11" s="89">
        <v>0</v>
      </c>
      <c r="S11" s="89">
        <v>0</v>
      </c>
      <c r="T11" s="89">
        <v>0</v>
      </c>
      <c r="U11" s="89">
        <v>0</v>
      </c>
      <c r="V11" s="89">
        <v>0</v>
      </c>
      <c r="W11" s="89">
        <v>0</v>
      </c>
      <c r="X11" s="89">
        <v>0</v>
      </c>
      <c r="Y11" s="89">
        <v>0</v>
      </c>
      <c r="Z11" s="89">
        <v>0</v>
      </c>
      <c r="AA11" s="89">
        <v>0</v>
      </c>
      <c r="AB11" s="89">
        <v>0</v>
      </c>
      <c r="AC11" s="89">
        <v>0</v>
      </c>
      <c r="AD11" s="89">
        <v>0</v>
      </c>
      <c r="AE11" s="89">
        <v>0</v>
      </c>
      <c r="AF11" s="89">
        <v>0</v>
      </c>
      <c r="AG11" s="89">
        <v>1</v>
      </c>
      <c r="AH11" s="89">
        <v>0</v>
      </c>
      <c r="AI11" s="89">
        <v>0</v>
      </c>
      <c r="AJ11" s="89">
        <v>0</v>
      </c>
      <c r="AK11" s="89">
        <v>0</v>
      </c>
      <c r="AL11" s="89">
        <v>0</v>
      </c>
      <c r="AM11" s="90">
        <v>0</v>
      </c>
      <c r="AN11" s="91">
        <f t="shared" ref="AN11:AN21" si="0">IF(C11="", "", COUNTIFS(D11:AM11, "1", $D$2:$AM$2, "Urban"))</f>
        <v>1</v>
      </c>
      <c r="AO11" s="92">
        <f t="shared" ref="AO11:AO21" si="1">IF(C11="", "", COUNTIFS(D11:AM11, "1", $D$2:$AM$2, "Rural/settlement"))</f>
        <v>1</v>
      </c>
      <c r="AP11" s="92">
        <f t="shared" ref="AP11:AP21" si="2">IF(C11="", "", COUNTIFS(D11:AM11, "1", $D$4:$AM$4, "Host community"))</f>
        <v>2</v>
      </c>
      <c r="AQ11" s="92">
        <f t="shared" ref="AQ11:AQ21" si="3">IF(C11="", "", COUNTIFS(D11:AM11, "1", $D$4:$AM$4, "Refugee"))</f>
        <v>0</v>
      </c>
      <c r="AR11" s="92">
        <f t="shared" ref="AR11:AR21" si="4">IF(C11="", "", COUNTIFS(D11:AM11, "1", $D$5:$AM$5, "PSN"))</f>
        <v>2</v>
      </c>
      <c r="AS11" s="92">
        <f t="shared" ref="AS11:AS21" si="5">IF(C11="", "", COUNTIFS(D11:AM11, "1", $D$5:$AM$5, "FHH"))</f>
        <v>0</v>
      </c>
      <c r="AT11" s="93">
        <f t="shared" ref="AT11:AT21" si="6">IF(C11 = "", "", COUNTIF(D11:AM11, 1))</f>
        <v>2</v>
      </c>
      <c r="AU11" s="278" t="s">
        <v>152</v>
      </c>
    </row>
    <row r="12" spans="1:47">
      <c r="A12" s="80"/>
      <c r="B12" s="87"/>
      <c r="C12" s="88" t="s">
        <v>153</v>
      </c>
      <c r="D12" s="89">
        <v>1</v>
      </c>
      <c r="E12" s="89">
        <v>0</v>
      </c>
      <c r="F12" s="89">
        <v>0</v>
      </c>
      <c r="G12" s="89">
        <v>0</v>
      </c>
      <c r="H12" s="89">
        <v>0</v>
      </c>
      <c r="I12" s="89">
        <v>0</v>
      </c>
      <c r="J12" s="89">
        <v>0</v>
      </c>
      <c r="K12" s="89">
        <v>0</v>
      </c>
      <c r="L12" s="89">
        <v>0</v>
      </c>
      <c r="M12" s="89">
        <v>0</v>
      </c>
      <c r="N12" s="89">
        <v>0</v>
      </c>
      <c r="O12" s="89">
        <v>0</v>
      </c>
      <c r="P12" s="89">
        <v>0</v>
      </c>
      <c r="Q12" s="89">
        <v>0</v>
      </c>
      <c r="R12" s="89">
        <v>1</v>
      </c>
      <c r="S12" s="89">
        <v>0</v>
      </c>
      <c r="T12" s="89">
        <v>1</v>
      </c>
      <c r="U12" s="89">
        <v>1</v>
      </c>
      <c r="V12" s="89">
        <v>0</v>
      </c>
      <c r="W12" s="89">
        <v>1</v>
      </c>
      <c r="X12" s="89">
        <v>0</v>
      </c>
      <c r="Y12" s="89">
        <v>0</v>
      </c>
      <c r="Z12" s="89">
        <v>0</v>
      </c>
      <c r="AA12" s="89">
        <v>1</v>
      </c>
      <c r="AB12" s="89">
        <v>0</v>
      </c>
      <c r="AC12" s="89">
        <v>0</v>
      </c>
      <c r="AD12" s="89">
        <v>1</v>
      </c>
      <c r="AE12" s="89">
        <v>1</v>
      </c>
      <c r="AF12" s="89">
        <v>0</v>
      </c>
      <c r="AG12" s="89">
        <v>0</v>
      </c>
      <c r="AH12" s="89">
        <v>0</v>
      </c>
      <c r="AI12" s="89">
        <v>0</v>
      </c>
      <c r="AJ12" s="89">
        <v>0</v>
      </c>
      <c r="AK12" s="89">
        <v>0</v>
      </c>
      <c r="AL12" s="89">
        <v>0</v>
      </c>
      <c r="AM12" s="90">
        <v>0</v>
      </c>
      <c r="AN12" s="91">
        <f t="shared" si="0"/>
        <v>6</v>
      </c>
      <c r="AO12" s="92">
        <f t="shared" si="1"/>
        <v>2</v>
      </c>
      <c r="AP12" s="92">
        <f t="shared" si="2"/>
        <v>3</v>
      </c>
      <c r="AQ12" s="92">
        <f t="shared" si="3"/>
        <v>5</v>
      </c>
      <c r="AR12" s="92">
        <f t="shared" si="4"/>
        <v>4</v>
      </c>
      <c r="AS12" s="92">
        <f t="shared" si="5"/>
        <v>4</v>
      </c>
      <c r="AT12" s="93">
        <f t="shared" si="6"/>
        <v>8</v>
      </c>
      <c r="AU12" s="278"/>
    </row>
    <row r="13" spans="1:47">
      <c r="A13" s="80"/>
      <c r="B13" s="87"/>
      <c r="C13" s="88" t="s">
        <v>154</v>
      </c>
      <c r="D13" s="89">
        <v>0</v>
      </c>
      <c r="E13" s="89">
        <v>0</v>
      </c>
      <c r="F13" s="89">
        <v>0</v>
      </c>
      <c r="G13" s="89">
        <v>0</v>
      </c>
      <c r="H13" s="89">
        <v>0</v>
      </c>
      <c r="I13" s="89">
        <v>0</v>
      </c>
      <c r="J13" s="89">
        <v>1</v>
      </c>
      <c r="K13" s="89">
        <v>0</v>
      </c>
      <c r="L13" s="89">
        <v>1</v>
      </c>
      <c r="M13" s="89">
        <v>0</v>
      </c>
      <c r="N13" s="89">
        <v>0</v>
      </c>
      <c r="O13" s="89">
        <v>0</v>
      </c>
      <c r="P13" s="89">
        <v>0</v>
      </c>
      <c r="Q13" s="89">
        <v>1</v>
      </c>
      <c r="R13" s="89">
        <v>0</v>
      </c>
      <c r="S13" s="89">
        <v>1</v>
      </c>
      <c r="T13" s="89">
        <v>0</v>
      </c>
      <c r="U13" s="89">
        <v>0</v>
      </c>
      <c r="V13" s="89">
        <v>1</v>
      </c>
      <c r="W13" s="89">
        <v>0</v>
      </c>
      <c r="X13" s="89">
        <v>0</v>
      </c>
      <c r="Y13" s="89">
        <v>0</v>
      </c>
      <c r="Z13" s="89">
        <v>0</v>
      </c>
      <c r="AA13" s="89">
        <v>0</v>
      </c>
      <c r="AB13" s="89">
        <v>0</v>
      </c>
      <c r="AC13" s="89">
        <v>0</v>
      </c>
      <c r="AD13" s="89">
        <v>0</v>
      </c>
      <c r="AE13" s="89">
        <v>0</v>
      </c>
      <c r="AF13" s="89">
        <v>1</v>
      </c>
      <c r="AG13" s="89">
        <v>0</v>
      </c>
      <c r="AH13" s="89">
        <v>0</v>
      </c>
      <c r="AI13" s="89">
        <v>0</v>
      </c>
      <c r="AJ13" s="89">
        <v>1</v>
      </c>
      <c r="AK13" s="89">
        <v>0</v>
      </c>
      <c r="AL13" s="89">
        <v>1</v>
      </c>
      <c r="AM13" s="90">
        <v>0</v>
      </c>
      <c r="AN13" s="91">
        <f t="shared" si="0"/>
        <v>4</v>
      </c>
      <c r="AO13" s="92">
        <f t="shared" si="1"/>
        <v>4</v>
      </c>
      <c r="AP13" s="92">
        <f t="shared" si="2"/>
        <v>4</v>
      </c>
      <c r="AQ13" s="92">
        <f t="shared" si="3"/>
        <v>4</v>
      </c>
      <c r="AR13" s="92">
        <f t="shared" si="4"/>
        <v>2</v>
      </c>
      <c r="AS13" s="92">
        <f t="shared" si="5"/>
        <v>6</v>
      </c>
      <c r="AT13" s="93">
        <f t="shared" si="6"/>
        <v>8</v>
      </c>
      <c r="AU13" s="278"/>
    </row>
    <row r="14" spans="1:47">
      <c r="A14" s="80"/>
      <c r="B14" s="87"/>
      <c r="C14" s="88" t="s">
        <v>155</v>
      </c>
      <c r="D14" s="89">
        <v>0</v>
      </c>
      <c r="E14" s="89">
        <v>1</v>
      </c>
      <c r="F14" s="89">
        <v>1</v>
      </c>
      <c r="G14" s="89">
        <v>1</v>
      </c>
      <c r="H14" s="89">
        <v>1</v>
      </c>
      <c r="I14" s="89">
        <v>1</v>
      </c>
      <c r="J14" s="89">
        <v>0</v>
      </c>
      <c r="K14" s="89">
        <v>1</v>
      </c>
      <c r="L14" s="89">
        <v>0</v>
      </c>
      <c r="M14" s="89">
        <v>0</v>
      </c>
      <c r="N14" s="89">
        <v>1</v>
      </c>
      <c r="O14" s="89">
        <v>1</v>
      </c>
      <c r="P14" s="89">
        <v>1</v>
      </c>
      <c r="Q14" s="89">
        <v>0</v>
      </c>
      <c r="R14" s="89">
        <v>0</v>
      </c>
      <c r="S14" s="89">
        <v>0</v>
      </c>
      <c r="T14" s="89">
        <v>0</v>
      </c>
      <c r="U14" s="89">
        <v>0</v>
      </c>
      <c r="V14" s="89">
        <v>0</v>
      </c>
      <c r="W14" s="89">
        <v>0</v>
      </c>
      <c r="X14" s="89">
        <v>1</v>
      </c>
      <c r="Y14" s="89">
        <v>1</v>
      </c>
      <c r="Z14" s="89">
        <v>1</v>
      </c>
      <c r="AA14" s="89">
        <v>0</v>
      </c>
      <c r="AB14" s="89">
        <v>1</v>
      </c>
      <c r="AC14" s="89">
        <v>1</v>
      </c>
      <c r="AD14" s="89">
        <v>0</v>
      </c>
      <c r="AE14" s="89">
        <v>0</v>
      </c>
      <c r="AF14" s="89">
        <v>0</v>
      </c>
      <c r="AG14" s="89">
        <v>0</v>
      </c>
      <c r="AH14" s="89">
        <v>1</v>
      </c>
      <c r="AI14" s="89">
        <v>1</v>
      </c>
      <c r="AJ14" s="89">
        <v>0</v>
      </c>
      <c r="AK14" s="89">
        <v>1</v>
      </c>
      <c r="AL14" s="89">
        <v>0</v>
      </c>
      <c r="AM14" s="90">
        <v>1</v>
      </c>
      <c r="AN14" s="91">
        <f t="shared" si="0"/>
        <v>9</v>
      </c>
      <c r="AO14" s="92">
        <f t="shared" si="1"/>
        <v>9</v>
      </c>
      <c r="AP14" s="92">
        <f t="shared" si="2"/>
        <v>9</v>
      </c>
      <c r="AQ14" s="92">
        <f t="shared" si="3"/>
        <v>9</v>
      </c>
      <c r="AR14" s="92">
        <f t="shared" si="4"/>
        <v>10</v>
      </c>
      <c r="AS14" s="92">
        <f t="shared" si="5"/>
        <v>8</v>
      </c>
      <c r="AT14" s="93">
        <f t="shared" si="6"/>
        <v>18</v>
      </c>
      <c r="AU14" s="278"/>
    </row>
    <row r="15" spans="1:47">
      <c r="A15" s="80"/>
      <c r="B15" s="87"/>
      <c r="C15" s="88" t="s">
        <v>156</v>
      </c>
      <c r="D15" s="89">
        <v>0</v>
      </c>
      <c r="E15" s="89">
        <v>0</v>
      </c>
      <c r="F15" s="89">
        <v>0</v>
      </c>
      <c r="G15" s="89">
        <v>0</v>
      </c>
      <c r="H15" s="89">
        <v>0</v>
      </c>
      <c r="I15" s="89">
        <v>1</v>
      </c>
      <c r="J15" s="89">
        <v>0</v>
      </c>
      <c r="K15" s="89">
        <v>0</v>
      </c>
      <c r="L15" s="89">
        <v>0</v>
      </c>
      <c r="M15" s="89">
        <v>0</v>
      </c>
      <c r="N15" s="89">
        <v>0</v>
      </c>
      <c r="O15" s="89">
        <v>0</v>
      </c>
      <c r="P15" s="89">
        <v>0</v>
      </c>
      <c r="Q15" s="89">
        <v>0</v>
      </c>
      <c r="R15" s="89">
        <v>0</v>
      </c>
      <c r="S15" s="89">
        <v>0</v>
      </c>
      <c r="T15" s="89">
        <v>0</v>
      </c>
      <c r="U15" s="89">
        <v>0</v>
      </c>
      <c r="V15" s="89">
        <v>0</v>
      </c>
      <c r="W15" s="89">
        <v>0</v>
      </c>
      <c r="X15" s="89">
        <v>0</v>
      </c>
      <c r="Y15" s="89">
        <v>0</v>
      </c>
      <c r="Z15" s="89">
        <v>0</v>
      </c>
      <c r="AA15" s="89">
        <v>0</v>
      </c>
      <c r="AB15" s="89">
        <v>0</v>
      </c>
      <c r="AC15" s="89">
        <v>0</v>
      </c>
      <c r="AD15" s="89">
        <v>0</v>
      </c>
      <c r="AE15" s="89">
        <v>0</v>
      </c>
      <c r="AF15" s="89">
        <v>0</v>
      </c>
      <c r="AG15" s="89">
        <v>0</v>
      </c>
      <c r="AH15" s="89">
        <v>0</v>
      </c>
      <c r="AI15" s="89">
        <v>0</v>
      </c>
      <c r="AJ15" s="89">
        <v>0</v>
      </c>
      <c r="AK15" s="89">
        <v>0</v>
      </c>
      <c r="AL15" s="89">
        <v>0</v>
      </c>
      <c r="AM15" s="90">
        <v>0</v>
      </c>
      <c r="AN15" s="91">
        <f t="shared" si="0"/>
        <v>0</v>
      </c>
      <c r="AO15" s="92">
        <f t="shared" si="1"/>
        <v>1</v>
      </c>
      <c r="AP15" s="92">
        <f t="shared" si="2"/>
        <v>1</v>
      </c>
      <c r="AQ15" s="92">
        <f t="shared" si="3"/>
        <v>0</v>
      </c>
      <c r="AR15" s="92">
        <f t="shared" si="4"/>
        <v>1</v>
      </c>
      <c r="AS15" s="92">
        <f t="shared" si="5"/>
        <v>0</v>
      </c>
      <c r="AT15" s="93">
        <f t="shared" si="6"/>
        <v>1</v>
      </c>
      <c r="AU15" s="278"/>
    </row>
    <row r="16" spans="1:47">
      <c r="A16" s="80"/>
      <c r="B16" s="81" t="s">
        <v>157</v>
      </c>
      <c r="C16" s="95"/>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7"/>
      <c r="AN16" s="98" t="str">
        <f t="shared" si="0"/>
        <v/>
      </c>
      <c r="AO16" s="99" t="str">
        <f t="shared" si="1"/>
        <v/>
      </c>
      <c r="AP16" s="99" t="str">
        <f t="shared" si="2"/>
        <v/>
      </c>
      <c r="AQ16" s="99" t="str">
        <f t="shared" si="3"/>
        <v/>
      </c>
      <c r="AR16" s="99" t="str">
        <f t="shared" si="4"/>
        <v/>
      </c>
      <c r="AS16" s="99" t="str">
        <f t="shared" si="5"/>
        <v/>
      </c>
      <c r="AT16" s="100" t="str">
        <f t="shared" si="6"/>
        <v/>
      </c>
      <c r="AU16" s="101"/>
    </row>
    <row r="17" spans="1:47">
      <c r="A17" s="80"/>
      <c r="B17" s="87"/>
      <c r="C17" s="88" t="s">
        <v>158</v>
      </c>
      <c r="D17" s="89">
        <v>0</v>
      </c>
      <c r="E17" s="89">
        <v>1</v>
      </c>
      <c r="F17" s="89">
        <v>0</v>
      </c>
      <c r="G17" s="89">
        <v>0</v>
      </c>
      <c r="H17" s="89">
        <v>0</v>
      </c>
      <c r="I17" s="89">
        <v>0</v>
      </c>
      <c r="J17" s="89">
        <v>0</v>
      </c>
      <c r="K17" s="89">
        <v>0</v>
      </c>
      <c r="L17" s="89">
        <v>0</v>
      </c>
      <c r="M17" s="89">
        <v>0</v>
      </c>
      <c r="N17" s="89">
        <v>0</v>
      </c>
      <c r="O17" s="89">
        <v>0</v>
      </c>
      <c r="P17" s="89">
        <v>0</v>
      </c>
      <c r="Q17" s="89">
        <v>1</v>
      </c>
      <c r="R17" s="89">
        <v>0</v>
      </c>
      <c r="S17" s="89">
        <v>0</v>
      </c>
      <c r="T17" s="89">
        <v>0</v>
      </c>
      <c r="U17" s="89">
        <v>0</v>
      </c>
      <c r="V17" s="89">
        <v>0</v>
      </c>
      <c r="W17" s="89">
        <v>0</v>
      </c>
      <c r="X17" s="89">
        <v>0</v>
      </c>
      <c r="Y17" s="89">
        <v>0</v>
      </c>
      <c r="Z17" s="89">
        <v>0</v>
      </c>
      <c r="AA17" s="89">
        <v>0</v>
      </c>
      <c r="AB17" s="89">
        <v>0</v>
      </c>
      <c r="AC17" s="89">
        <v>1</v>
      </c>
      <c r="AD17" s="89">
        <v>0</v>
      </c>
      <c r="AE17" s="89">
        <v>1</v>
      </c>
      <c r="AF17" s="89">
        <v>0</v>
      </c>
      <c r="AG17" s="89">
        <v>0</v>
      </c>
      <c r="AH17" s="89">
        <v>0</v>
      </c>
      <c r="AI17" s="89">
        <v>0</v>
      </c>
      <c r="AJ17" s="89">
        <v>0</v>
      </c>
      <c r="AK17" s="89">
        <v>0</v>
      </c>
      <c r="AL17" s="89">
        <v>0</v>
      </c>
      <c r="AM17" s="90">
        <v>1</v>
      </c>
      <c r="AN17" s="91">
        <f t="shared" si="0"/>
        <v>2</v>
      </c>
      <c r="AO17" s="92">
        <f t="shared" si="1"/>
        <v>3</v>
      </c>
      <c r="AP17" s="92">
        <f t="shared" si="2"/>
        <v>3</v>
      </c>
      <c r="AQ17" s="92">
        <f t="shared" si="3"/>
        <v>2</v>
      </c>
      <c r="AR17" s="92">
        <f t="shared" si="4"/>
        <v>5</v>
      </c>
      <c r="AS17" s="92">
        <f t="shared" si="5"/>
        <v>0</v>
      </c>
      <c r="AT17" s="93">
        <f t="shared" si="6"/>
        <v>5</v>
      </c>
      <c r="AU17" s="278" t="s">
        <v>159</v>
      </c>
    </row>
    <row r="18" spans="1:47">
      <c r="A18" s="80"/>
      <c r="B18" s="87"/>
      <c r="C18" s="88" t="s">
        <v>160</v>
      </c>
      <c r="D18" s="89">
        <v>1</v>
      </c>
      <c r="E18" s="89">
        <v>0</v>
      </c>
      <c r="F18" s="89">
        <v>1</v>
      </c>
      <c r="G18" s="89">
        <v>1</v>
      </c>
      <c r="H18" s="89">
        <v>1</v>
      </c>
      <c r="I18" s="89">
        <v>0</v>
      </c>
      <c r="J18" s="89">
        <v>1</v>
      </c>
      <c r="K18" s="89">
        <v>0</v>
      </c>
      <c r="L18" s="89">
        <v>1</v>
      </c>
      <c r="M18" s="89">
        <v>0</v>
      </c>
      <c r="N18" s="89">
        <v>1</v>
      </c>
      <c r="O18" s="89">
        <v>0</v>
      </c>
      <c r="P18" s="89">
        <v>1</v>
      </c>
      <c r="Q18" s="89">
        <v>0</v>
      </c>
      <c r="R18" s="89">
        <v>1</v>
      </c>
      <c r="S18" s="89">
        <v>0</v>
      </c>
      <c r="T18" s="89">
        <v>1</v>
      </c>
      <c r="U18" s="89">
        <v>0</v>
      </c>
      <c r="V18" s="89">
        <v>1</v>
      </c>
      <c r="W18" s="89">
        <v>1</v>
      </c>
      <c r="X18" s="89">
        <v>1</v>
      </c>
      <c r="Y18" s="89">
        <v>0</v>
      </c>
      <c r="Z18" s="89">
        <v>0</v>
      </c>
      <c r="AA18" s="89">
        <v>0</v>
      </c>
      <c r="AB18" s="89">
        <v>1</v>
      </c>
      <c r="AC18" s="89">
        <v>0</v>
      </c>
      <c r="AD18" s="89">
        <v>1</v>
      </c>
      <c r="AE18" s="89">
        <v>0</v>
      </c>
      <c r="AF18" s="89">
        <v>1</v>
      </c>
      <c r="AG18" s="89">
        <v>0</v>
      </c>
      <c r="AH18" s="89">
        <v>1</v>
      </c>
      <c r="AI18" s="89">
        <v>0</v>
      </c>
      <c r="AJ18" s="89">
        <v>1</v>
      </c>
      <c r="AK18" s="89">
        <v>0</v>
      </c>
      <c r="AL18" s="89">
        <v>1</v>
      </c>
      <c r="AM18" s="90">
        <v>0</v>
      </c>
      <c r="AN18" s="91">
        <f t="shared" si="0"/>
        <v>11</v>
      </c>
      <c r="AO18" s="92">
        <f t="shared" si="1"/>
        <v>8</v>
      </c>
      <c r="AP18" s="92">
        <f t="shared" si="2"/>
        <v>9</v>
      </c>
      <c r="AQ18" s="92">
        <f t="shared" si="3"/>
        <v>10</v>
      </c>
      <c r="AR18" s="92">
        <f t="shared" si="4"/>
        <v>2</v>
      </c>
      <c r="AS18" s="92">
        <f t="shared" si="5"/>
        <v>17</v>
      </c>
      <c r="AT18" s="93">
        <f t="shared" si="6"/>
        <v>19</v>
      </c>
      <c r="AU18" s="278"/>
    </row>
    <row r="19" spans="1:47">
      <c r="A19" s="80"/>
      <c r="B19" s="87"/>
      <c r="C19" s="88" t="s">
        <v>161</v>
      </c>
      <c r="D19" s="89">
        <v>0</v>
      </c>
      <c r="E19" s="89">
        <v>0</v>
      </c>
      <c r="F19" s="89">
        <v>0</v>
      </c>
      <c r="G19" s="89">
        <v>0</v>
      </c>
      <c r="H19" s="89">
        <v>0</v>
      </c>
      <c r="I19" s="89">
        <v>0</v>
      </c>
      <c r="J19" s="89">
        <v>0</v>
      </c>
      <c r="K19" s="89">
        <v>1</v>
      </c>
      <c r="L19" s="89">
        <v>0</v>
      </c>
      <c r="M19" s="89">
        <v>0</v>
      </c>
      <c r="N19" s="89">
        <v>0</v>
      </c>
      <c r="O19" s="89">
        <v>0</v>
      </c>
      <c r="P19" s="89">
        <v>0</v>
      </c>
      <c r="Q19" s="89">
        <v>0</v>
      </c>
      <c r="R19" s="89">
        <v>0</v>
      </c>
      <c r="S19" s="89">
        <v>0</v>
      </c>
      <c r="T19" s="89">
        <v>0</v>
      </c>
      <c r="U19" s="89">
        <v>1</v>
      </c>
      <c r="V19" s="89">
        <v>0</v>
      </c>
      <c r="W19" s="89">
        <v>0</v>
      </c>
      <c r="X19" s="89">
        <v>0</v>
      </c>
      <c r="Y19" s="89">
        <v>1</v>
      </c>
      <c r="Z19" s="89">
        <v>0</v>
      </c>
      <c r="AA19" s="89">
        <v>1</v>
      </c>
      <c r="AB19" s="89">
        <v>0</v>
      </c>
      <c r="AC19" s="89">
        <v>0</v>
      </c>
      <c r="AD19" s="89">
        <v>0</v>
      </c>
      <c r="AE19" s="89">
        <v>0</v>
      </c>
      <c r="AF19" s="89">
        <v>0</v>
      </c>
      <c r="AG19" s="89">
        <v>0</v>
      </c>
      <c r="AH19" s="89">
        <v>0</v>
      </c>
      <c r="AI19" s="89">
        <v>1</v>
      </c>
      <c r="AJ19" s="89">
        <v>0</v>
      </c>
      <c r="AK19" s="89">
        <v>1</v>
      </c>
      <c r="AL19" s="89">
        <v>0</v>
      </c>
      <c r="AM19" s="90">
        <v>0</v>
      </c>
      <c r="AN19" s="91">
        <f t="shared" si="0"/>
        <v>3</v>
      </c>
      <c r="AO19" s="92">
        <f t="shared" si="1"/>
        <v>3</v>
      </c>
      <c r="AP19" s="92">
        <f t="shared" si="2"/>
        <v>3</v>
      </c>
      <c r="AQ19" s="92">
        <f t="shared" si="3"/>
        <v>3</v>
      </c>
      <c r="AR19" s="92">
        <f t="shared" si="4"/>
        <v>6</v>
      </c>
      <c r="AS19" s="92">
        <f t="shared" si="5"/>
        <v>0</v>
      </c>
      <c r="AT19" s="93">
        <f t="shared" si="6"/>
        <v>6</v>
      </c>
      <c r="AU19" s="278"/>
    </row>
    <row r="20" spans="1:47">
      <c r="A20" s="80"/>
      <c r="B20" s="87"/>
      <c r="C20" s="88" t="s">
        <v>162</v>
      </c>
      <c r="D20" s="89">
        <v>0</v>
      </c>
      <c r="E20" s="89">
        <v>0</v>
      </c>
      <c r="F20" s="89">
        <v>0</v>
      </c>
      <c r="G20" s="89">
        <v>0</v>
      </c>
      <c r="H20" s="89">
        <v>0</v>
      </c>
      <c r="I20" s="89">
        <v>1</v>
      </c>
      <c r="J20" s="89">
        <v>0</v>
      </c>
      <c r="K20" s="89">
        <v>0</v>
      </c>
      <c r="L20" s="89">
        <v>0</v>
      </c>
      <c r="M20" s="89">
        <v>0</v>
      </c>
      <c r="N20" s="89">
        <v>0</v>
      </c>
      <c r="O20" s="89">
        <v>1</v>
      </c>
      <c r="P20" s="89">
        <v>0</v>
      </c>
      <c r="Q20" s="89">
        <v>0</v>
      </c>
      <c r="R20" s="89">
        <v>0</v>
      </c>
      <c r="S20" s="89">
        <v>1</v>
      </c>
      <c r="T20" s="89">
        <v>0</v>
      </c>
      <c r="U20" s="89">
        <v>0</v>
      </c>
      <c r="V20" s="89">
        <v>0</v>
      </c>
      <c r="W20" s="89">
        <v>0</v>
      </c>
      <c r="X20" s="89">
        <v>0</v>
      </c>
      <c r="Y20" s="89">
        <v>0</v>
      </c>
      <c r="Z20" s="89">
        <v>1</v>
      </c>
      <c r="AA20" s="89">
        <v>0</v>
      </c>
      <c r="AB20" s="89">
        <v>0</v>
      </c>
      <c r="AC20" s="89">
        <v>0</v>
      </c>
      <c r="AD20" s="89">
        <v>0</v>
      </c>
      <c r="AE20" s="89">
        <v>0</v>
      </c>
      <c r="AF20" s="89">
        <v>0</v>
      </c>
      <c r="AG20" s="89">
        <v>0</v>
      </c>
      <c r="AH20" s="89">
        <v>0</v>
      </c>
      <c r="AI20" s="89">
        <v>0</v>
      </c>
      <c r="AJ20" s="89">
        <v>0</v>
      </c>
      <c r="AK20" s="89">
        <v>0</v>
      </c>
      <c r="AL20" s="89">
        <v>0</v>
      </c>
      <c r="AM20" s="90">
        <v>0</v>
      </c>
      <c r="AN20" s="91">
        <f t="shared" si="0"/>
        <v>3</v>
      </c>
      <c r="AO20" s="92">
        <f t="shared" si="1"/>
        <v>1</v>
      </c>
      <c r="AP20" s="92">
        <f t="shared" si="2"/>
        <v>1</v>
      </c>
      <c r="AQ20" s="92">
        <f t="shared" si="3"/>
        <v>3</v>
      </c>
      <c r="AR20" s="92">
        <f t="shared" si="4"/>
        <v>3</v>
      </c>
      <c r="AS20" s="92">
        <f t="shared" si="5"/>
        <v>1</v>
      </c>
      <c r="AT20" s="93">
        <f t="shared" si="6"/>
        <v>4</v>
      </c>
      <c r="AU20" s="278"/>
    </row>
    <row r="21" spans="1:47">
      <c r="A21" s="80"/>
      <c r="B21" s="87"/>
      <c r="C21" s="88" t="s">
        <v>163</v>
      </c>
      <c r="D21" s="89">
        <v>0</v>
      </c>
      <c r="E21" s="89">
        <v>0</v>
      </c>
      <c r="F21" s="89">
        <v>0</v>
      </c>
      <c r="G21" s="89">
        <v>0</v>
      </c>
      <c r="H21" s="89">
        <v>0</v>
      </c>
      <c r="I21" s="89">
        <v>0</v>
      </c>
      <c r="J21" s="89">
        <v>0</v>
      </c>
      <c r="K21" s="89">
        <v>0</v>
      </c>
      <c r="L21" s="89">
        <v>0</v>
      </c>
      <c r="M21" s="89">
        <v>1</v>
      </c>
      <c r="N21" s="89">
        <v>0</v>
      </c>
      <c r="O21" s="89">
        <v>0</v>
      </c>
      <c r="P21" s="89">
        <v>0</v>
      </c>
      <c r="Q21" s="89">
        <v>0</v>
      </c>
      <c r="R21" s="89">
        <v>0</v>
      </c>
      <c r="S21" s="89">
        <v>0</v>
      </c>
      <c r="T21" s="89">
        <v>0</v>
      </c>
      <c r="U21" s="89">
        <v>0</v>
      </c>
      <c r="V21" s="89">
        <v>0</v>
      </c>
      <c r="W21" s="89">
        <v>0</v>
      </c>
      <c r="X21" s="89">
        <v>0</v>
      </c>
      <c r="Y21" s="89">
        <v>0</v>
      </c>
      <c r="Z21" s="89">
        <v>0</v>
      </c>
      <c r="AA21" s="89">
        <v>0</v>
      </c>
      <c r="AB21" s="89">
        <v>0</v>
      </c>
      <c r="AC21" s="89">
        <v>0</v>
      </c>
      <c r="AD21" s="89">
        <v>0</v>
      </c>
      <c r="AE21" s="89">
        <v>0</v>
      </c>
      <c r="AF21" s="89">
        <v>0</v>
      </c>
      <c r="AG21" s="89">
        <v>1</v>
      </c>
      <c r="AH21" s="89">
        <v>0</v>
      </c>
      <c r="AI21" s="89">
        <v>0</v>
      </c>
      <c r="AJ21" s="89">
        <v>0</v>
      </c>
      <c r="AK21" s="89">
        <v>0</v>
      </c>
      <c r="AL21" s="89">
        <v>0</v>
      </c>
      <c r="AM21" s="90">
        <v>0</v>
      </c>
      <c r="AN21" s="91">
        <f t="shared" si="0"/>
        <v>1</v>
      </c>
      <c r="AO21" s="92">
        <f t="shared" si="1"/>
        <v>1</v>
      </c>
      <c r="AP21" s="92">
        <f t="shared" si="2"/>
        <v>2</v>
      </c>
      <c r="AQ21" s="92">
        <f t="shared" si="3"/>
        <v>0</v>
      </c>
      <c r="AR21" s="92">
        <f t="shared" si="4"/>
        <v>2</v>
      </c>
      <c r="AS21" s="92">
        <f t="shared" si="5"/>
        <v>0</v>
      </c>
      <c r="AT21" s="93">
        <f t="shared" si="6"/>
        <v>2</v>
      </c>
      <c r="AU21" s="278"/>
    </row>
    <row r="22" spans="1:47">
      <c r="A22" s="74" t="s">
        <v>164</v>
      </c>
      <c r="B22" s="102"/>
      <c r="C22" s="76"/>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6"/>
      <c r="AN22" s="74"/>
      <c r="AO22" s="75"/>
      <c r="AP22" s="75"/>
      <c r="AQ22" s="75"/>
      <c r="AR22" s="75"/>
      <c r="AS22" s="75"/>
      <c r="AT22" s="78"/>
      <c r="AU22" s="79"/>
    </row>
    <row r="23" spans="1:47">
      <c r="A23" s="80"/>
      <c r="B23" s="81" t="s">
        <v>165</v>
      </c>
      <c r="C23" s="82"/>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2"/>
      <c r="AN23" s="84"/>
      <c r="AO23" s="81"/>
      <c r="AP23" s="81"/>
      <c r="AQ23" s="81"/>
      <c r="AR23" s="81"/>
      <c r="AS23" s="81"/>
      <c r="AT23" s="85"/>
      <c r="AU23" s="86"/>
    </row>
    <row r="24" spans="1:47">
      <c r="A24" s="80"/>
      <c r="B24" s="87"/>
      <c r="C24" s="88" t="s">
        <v>166</v>
      </c>
      <c r="D24" s="89">
        <v>0</v>
      </c>
      <c r="E24" s="89">
        <v>0</v>
      </c>
      <c r="F24" s="89">
        <v>0</v>
      </c>
      <c r="G24" s="89">
        <v>0</v>
      </c>
      <c r="H24" s="89">
        <v>0</v>
      </c>
      <c r="I24" s="89">
        <v>0</v>
      </c>
      <c r="J24" s="89">
        <v>0</v>
      </c>
      <c r="K24" s="89">
        <v>0</v>
      </c>
      <c r="L24" s="89">
        <v>0</v>
      </c>
      <c r="M24" s="89">
        <v>0</v>
      </c>
      <c r="N24" s="89">
        <v>0</v>
      </c>
      <c r="O24" s="89">
        <v>0</v>
      </c>
      <c r="P24" s="89">
        <v>1</v>
      </c>
      <c r="Q24" s="89">
        <v>1</v>
      </c>
      <c r="R24" s="89">
        <v>0</v>
      </c>
      <c r="S24" s="89">
        <v>0</v>
      </c>
      <c r="T24" s="89">
        <v>0</v>
      </c>
      <c r="U24" s="89">
        <v>1</v>
      </c>
      <c r="V24" s="89">
        <v>0</v>
      </c>
      <c r="W24" s="89">
        <v>1</v>
      </c>
      <c r="X24" s="89">
        <v>0</v>
      </c>
      <c r="Y24" s="89">
        <v>0</v>
      </c>
      <c r="Z24" s="89">
        <v>0</v>
      </c>
      <c r="AA24" s="89">
        <v>0</v>
      </c>
      <c r="AB24" s="89">
        <v>0</v>
      </c>
      <c r="AC24" s="89">
        <v>0</v>
      </c>
      <c r="AD24" s="89">
        <v>1</v>
      </c>
      <c r="AE24" s="89">
        <v>1</v>
      </c>
      <c r="AF24" s="89">
        <v>0</v>
      </c>
      <c r="AG24" s="89">
        <v>0</v>
      </c>
      <c r="AH24" s="89">
        <v>1</v>
      </c>
      <c r="AI24" s="89">
        <v>1</v>
      </c>
      <c r="AJ24" s="89">
        <v>0</v>
      </c>
      <c r="AK24" s="89">
        <v>0</v>
      </c>
      <c r="AL24" s="89">
        <v>1</v>
      </c>
      <c r="AM24" s="90">
        <v>0</v>
      </c>
      <c r="AN24" s="91">
        <f t="shared" ref="AN24:AN31" si="7">IF(C24="", "", COUNTIFS(D24:AM24, "1", $D$2:$AM$2, "Urban"))</f>
        <v>4</v>
      </c>
      <c r="AO24" s="92">
        <f t="shared" ref="AO24:AO31" si="8">IF(C24="", "", COUNTIFS(D24:AM24, "1", $D$2:$AM$2, "Rural/settlement"))</f>
        <v>5</v>
      </c>
      <c r="AP24" s="92">
        <f t="shared" ref="AP24:AP31" si="9">IF(C24="", "", COUNTIFS(D24:AM24, "1", $D$4:$AM$4, "Host community"))</f>
        <v>3</v>
      </c>
      <c r="AQ24" s="92">
        <f t="shared" ref="AQ24:AQ31" si="10">IF(C24="", "", COUNTIFS(D24:AM24, "1", $D$4:$AM$4, "Refugee"))</f>
        <v>6</v>
      </c>
      <c r="AR24" s="92">
        <f t="shared" ref="AR24:AR31" si="11">IF(C24="", "", COUNTIFS(D24:AM24, "1", $D$5:$AM$5, "PSN"))</f>
        <v>5</v>
      </c>
      <c r="AS24" s="92">
        <f t="shared" ref="AS24:AS31" si="12">IF(C24="", "", COUNTIFS(D24:AM24, "1", $D$5:$AM$5, "FHH"))</f>
        <v>4</v>
      </c>
      <c r="AT24" s="93">
        <f t="shared" ref="AT24:AT31" si="13">IF(C24 = "", "", COUNTIF(D24:AM24, 1))</f>
        <v>9</v>
      </c>
      <c r="AU24" s="278" t="s">
        <v>167</v>
      </c>
    </row>
    <row r="25" spans="1:47">
      <c r="A25" s="80"/>
      <c r="B25" s="87"/>
      <c r="C25" s="88" t="s">
        <v>168</v>
      </c>
      <c r="D25" s="89">
        <v>0</v>
      </c>
      <c r="E25" s="89">
        <v>1</v>
      </c>
      <c r="F25" s="89">
        <v>0</v>
      </c>
      <c r="G25" s="89">
        <v>0</v>
      </c>
      <c r="H25" s="89">
        <v>1</v>
      </c>
      <c r="I25" s="89">
        <v>1</v>
      </c>
      <c r="J25" s="89">
        <v>1</v>
      </c>
      <c r="K25" s="89">
        <v>1</v>
      </c>
      <c r="L25" s="89">
        <v>0</v>
      </c>
      <c r="M25" s="89">
        <v>0</v>
      </c>
      <c r="N25" s="89">
        <v>0</v>
      </c>
      <c r="O25" s="89">
        <v>0</v>
      </c>
      <c r="P25" s="89">
        <v>0</v>
      </c>
      <c r="Q25" s="89">
        <v>0</v>
      </c>
      <c r="R25" s="89">
        <v>0</v>
      </c>
      <c r="S25" s="89">
        <v>0</v>
      </c>
      <c r="T25" s="89">
        <v>1</v>
      </c>
      <c r="U25" s="89">
        <v>0</v>
      </c>
      <c r="V25" s="89">
        <v>1</v>
      </c>
      <c r="W25" s="89">
        <v>0</v>
      </c>
      <c r="X25" s="89">
        <v>0</v>
      </c>
      <c r="Y25" s="89">
        <v>1</v>
      </c>
      <c r="Z25" s="89">
        <v>0</v>
      </c>
      <c r="AA25" s="89">
        <v>0</v>
      </c>
      <c r="AB25" s="89">
        <v>1</v>
      </c>
      <c r="AC25" s="89">
        <v>1</v>
      </c>
      <c r="AD25" s="89">
        <v>0</v>
      </c>
      <c r="AE25" s="89">
        <v>1</v>
      </c>
      <c r="AF25" s="89">
        <v>1</v>
      </c>
      <c r="AG25" s="89">
        <v>0</v>
      </c>
      <c r="AH25" s="89">
        <v>1</v>
      </c>
      <c r="AI25" s="89">
        <v>0</v>
      </c>
      <c r="AJ25" s="89">
        <v>1</v>
      </c>
      <c r="AK25" s="89">
        <v>1</v>
      </c>
      <c r="AL25" s="89">
        <v>1</v>
      </c>
      <c r="AM25" s="90">
        <v>1</v>
      </c>
      <c r="AN25" s="91">
        <f t="shared" si="7"/>
        <v>4</v>
      </c>
      <c r="AO25" s="92">
        <f t="shared" si="8"/>
        <v>13</v>
      </c>
      <c r="AP25" s="92">
        <f t="shared" si="9"/>
        <v>10</v>
      </c>
      <c r="AQ25" s="92">
        <f t="shared" si="10"/>
        <v>7</v>
      </c>
      <c r="AR25" s="92">
        <f t="shared" si="11"/>
        <v>8</v>
      </c>
      <c r="AS25" s="92">
        <f t="shared" si="12"/>
        <v>9</v>
      </c>
      <c r="AT25" s="93">
        <f t="shared" si="13"/>
        <v>17</v>
      </c>
      <c r="AU25" s="278"/>
    </row>
    <row r="26" spans="1:47">
      <c r="A26" s="80"/>
      <c r="B26" s="87"/>
      <c r="C26" s="88" t="s">
        <v>169</v>
      </c>
      <c r="D26" s="89">
        <v>0</v>
      </c>
      <c r="E26" s="89">
        <v>0</v>
      </c>
      <c r="F26" s="89">
        <v>0</v>
      </c>
      <c r="G26" s="89">
        <v>0</v>
      </c>
      <c r="H26" s="89">
        <v>0</v>
      </c>
      <c r="I26" s="89">
        <v>0</v>
      </c>
      <c r="J26" s="89">
        <v>0</v>
      </c>
      <c r="K26" s="89">
        <v>0</v>
      </c>
      <c r="L26" s="89">
        <v>0</v>
      </c>
      <c r="M26" s="89">
        <v>0</v>
      </c>
      <c r="N26" s="89">
        <v>0</v>
      </c>
      <c r="O26" s="89">
        <v>0</v>
      </c>
      <c r="P26" s="89">
        <v>0</v>
      </c>
      <c r="Q26" s="89">
        <v>0</v>
      </c>
      <c r="R26" s="89">
        <v>0</v>
      </c>
      <c r="S26" s="89">
        <v>0</v>
      </c>
      <c r="T26" s="89">
        <v>0</v>
      </c>
      <c r="U26" s="89">
        <v>0</v>
      </c>
      <c r="V26" s="89">
        <v>0</v>
      </c>
      <c r="W26" s="89">
        <v>0</v>
      </c>
      <c r="X26" s="89">
        <v>0</v>
      </c>
      <c r="Y26" s="89">
        <v>0</v>
      </c>
      <c r="Z26" s="89">
        <v>0</v>
      </c>
      <c r="AA26" s="89">
        <v>0</v>
      </c>
      <c r="AB26" s="89">
        <v>0</v>
      </c>
      <c r="AC26" s="89">
        <v>0</v>
      </c>
      <c r="AD26" s="89">
        <v>0</v>
      </c>
      <c r="AE26" s="89">
        <v>0</v>
      </c>
      <c r="AF26" s="89">
        <v>0</v>
      </c>
      <c r="AG26" s="89">
        <v>0</v>
      </c>
      <c r="AH26" s="89">
        <v>0</v>
      </c>
      <c r="AI26" s="89">
        <v>0</v>
      </c>
      <c r="AJ26" s="89">
        <v>0</v>
      </c>
      <c r="AK26" s="89">
        <v>1</v>
      </c>
      <c r="AL26" s="89">
        <v>0</v>
      </c>
      <c r="AM26" s="90">
        <v>0</v>
      </c>
      <c r="AN26" s="91">
        <f t="shared" si="7"/>
        <v>0</v>
      </c>
      <c r="AO26" s="92">
        <f t="shared" si="8"/>
        <v>1</v>
      </c>
      <c r="AP26" s="92">
        <f t="shared" si="9"/>
        <v>1</v>
      </c>
      <c r="AQ26" s="92">
        <f t="shared" si="10"/>
        <v>0</v>
      </c>
      <c r="AR26" s="92">
        <f t="shared" si="11"/>
        <v>1</v>
      </c>
      <c r="AS26" s="92">
        <f t="shared" si="12"/>
        <v>0</v>
      </c>
      <c r="AT26" s="93">
        <f t="shared" si="13"/>
        <v>1</v>
      </c>
      <c r="AU26" s="278"/>
    </row>
    <row r="27" spans="1:47">
      <c r="A27" s="80"/>
      <c r="B27" s="87"/>
      <c r="C27" s="88" t="s">
        <v>170</v>
      </c>
      <c r="D27" s="89">
        <v>0</v>
      </c>
      <c r="E27" s="89">
        <v>1</v>
      </c>
      <c r="F27" s="89">
        <v>0</v>
      </c>
      <c r="G27" s="89">
        <v>0</v>
      </c>
      <c r="H27" s="89">
        <v>1</v>
      </c>
      <c r="I27" s="89">
        <v>1</v>
      </c>
      <c r="J27" s="89">
        <v>0</v>
      </c>
      <c r="K27" s="89">
        <v>1</v>
      </c>
      <c r="L27" s="89">
        <v>0</v>
      </c>
      <c r="M27" s="89">
        <v>0</v>
      </c>
      <c r="N27" s="89">
        <v>0</v>
      </c>
      <c r="O27" s="89">
        <v>0</v>
      </c>
      <c r="P27" s="89">
        <v>0</v>
      </c>
      <c r="Q27" s="89">
        <v>0</v>
      </c>
      <c r="R27" s="89">
        <v>0</v>
      </c>
      <c r="S27" s="89">
        <v>0</v>
      </c>
      <c r="T27" s="89">
        <v>0</v>
      </c>
      <c r="U27" s="89">
        <v>0</v>
      </c>
      <c r="V27" s="89">
        <v>0</v>
      </c>
      <c r="W27" s="89">
        <v>0</v>
      </c>
      <c r="X27" s="89">
        <v>0</v>
      </c>
      <c r="Y27" s="89">
        <v>1</v>
      </c>
      <c r="Z27" s="89">
        <v>0</v>
      </c>
      <c r="AA27" s="89">
        <v>1</v>
      </c>
      <c r="AB27" s="89">
        <v>0</v>
      </c>
      <c r="AC27" s="89">
        <v>1</v>
      </c>
      <c r="AD27" s="89">
        <v>0</v>
      </c>
      <c r="AE27" s="89">
        <v>1</v>
      </c>
      <c r="AF27" s="89">
        <v>0</v>
      </c>
      <c r="AG27" s="89">
        <v>0</v>
      </c>
      <c r="AH27" s="89">
        <v>0</v>
      </c>
      <c r="AI27" s="89">
        <v>0</v>
      </c>
      <c r="AJ27" s="89">
        <v>0</v>
      </c>
      <c r="AK27" s="89">
        <v>1</v>
      </c>
      <c r="AL27" s="89">
        <v>0</v>
      </c>
      <c r="AM27" s="90">
        <v>0</v>
      </c>
      <c r="AN27" s="91">
        <f t="shared" si="7"/>
        <v>3</v>
      </c>
      <c r="AO27" s="92">
        <f t="shared" si="8"/>
        <v>6</v>
      </c>
      <c r="AP27" s="92">
        <f t="shared" si="9"/>
        <v>6</v>
      </c>
      <c r="AQ27" s="92">
        <f t="shared" si="10"/>
        <v>3</v>
      </c>
      <c r="AR27" s="92">
        <f t="shared" si="11"/>
        <v>8</v>
      </c>
      <c r="AS27" s="92">
        <f t="shared" si="12"/>
        <v>1</v>
      </c>
      <c r="AT27" s="93">
        <f t="shared" si="13"/>
        <v>9</v>
      </c>
      <c r="AU27" s="278"/>
    </row>
    <row r="28" spans="1:47">
      <c r="A28" s="80"/>
      <c r="B28" s="87"/>
      <c r="C28" s="88" t="s">
        <v>171</v>
      </c>
      <c r="D28" s="89">
        <v>0</v>
      </c>
      <c r="E28" s="89">
        <v>0</v>
      </c>
      <c r="F28" s="89">
        <v>0</v>
      </c>
      <c r="G28" s="89">
        <v>0</v>
      </c>
      <c r="H28" s="89">
        <v>0</v>
      </c>
      <c r="I28" s="89">
        <v>0</v>
      </c>
      <c r="J28" s="89">
        <v>0</v>
      </c>
      <c r="K28" s="89">
        <v>0</v>
      </c>
      <c r="L28" s="89">
        <v>0</v>
      </c>
      <c r="M28" s="89">
        <v>0</v>
      </c>
      <c r="N28" s="89">
        <v>0</v>
      </c>
      <c r="O28" s="89">
        <v>0</v>
      </c>
      <c r="P28" s="89">
        <v>0</v>
      </c>
      <c r="Q28" s="89">
        <v>0</v>
      </c>
      <c r="R28" s="89">
        <v>0</v>
      </c>
      <c r="S28" s="89">
        <v>0</v>
      </c>
      <c r="T28" s="89">
        <v>0</v>
      </c>
      <c r="U28" s="89">
        <v>0</v>
      </c>
      <c r="V28" s="89">
        <v>0</v>
      </c>
      <c r="W28" s="89">
        <v>0</v>
      </c>
      <c r="X28" s="89">
        <v>0</v>
      </c>
      <c r="Y28" s="89">
        <v>1</v>
      </c>
      <c r="Z28" s="89">
        <v>0</v>
      </c>
      <c r="AA28" s="89">
        <v>0</v>
      </c>
      <c r="AB28" s="89">
        <v>0</v>
      </c>
      <c r="AC28" s="89">
        <v>0</v>
      </c>
      <c r="AD28" s="89">
        <v>0</v>
      </c>
      <c r="AE28" s="89">
        <v>0</v>
      </c>
      <c r="AF28" s="89">
        <v>0</v>
      </c>
      <c r="AG28" s="89">
        <v>0</v>
      </c>
      <c r="AH28" s="89">
        <v>0</v>
      </c>
      <c r="AI28" s="89">
        <v>0</v>
      </c>
      <c r="AJ28" s="89">
        <v>0</v>
      </c>
      <c r="AK28" s="89">
        <v>0</v>
      </c>
      <c r="AL28" s="89">
        <v>0</v>
      </c>
      <c r="AM28" s="90">
        <v>0</v>
      </c>
      <c r="AN28" s="91">
        <f t="shared" si="7"/>
        <v>1</v>
      </c>
      <c r="AO28" s="92">
        <f t="shared" si="8"/>
        <v>0</v>
      </c>
      <c r="AP28" s="92">
        <f t="shared" si="9"/>
        <v>1</v>
      </c>
      <c r="AQ28" s="92">
        <f t="shared" si="10"/>
        <v>0</v>
      </c>
      <c r="AR28" s="92">
        <f t="shared" si="11"/>
        <v>1</v>
      </c>
      <c r="AS28" s="92">
        <f t="shared" si="12"/>
        <v>0</v>
      </c>
      <c r="AT28" s="93">
        <f t="shared" si="13"/>
        <v>1</v>
      </c>
      <c r="AU28" s="278"/>
    </row>
    <row r="29" spans="1:47">
      <c r="A29" s="80"/>
      <c r="B29" s="87"/>
      <c r="C29" s="88" t="s">
        <v>172</v>
      </c>
      <c r="D29" s="89">
        <v>0</v>
      </c>
      <c r="E29" s="89">
        <v>0</v>
      </c>
      <c r="F29" s="89">
        <v>0</v>
      </c>
      <c r="G29" s="89">
        <v>0</v>
      </c>
      <c r="H29" s="89">
        <v>0</v>
      </c>
      <c r="I29" s="89">
        <v>0</v>
      </c>
      <c r="J29" s="89">
        <v>0</v>
      </c>
      <c r="K29" s="89">
        <v>0</v>
      </c>
      <c r="L29" s="89">
        <v>0</v>
      </c>
      <c r="M29" s="89">
        <v>0</v>
      </c>
      <c r="N29" s="89">
        <v>0</v>
      </c>
      <c r="O29" s="89">
        <v>0</v>
      </c>
      <c r="P29" s="89">
        <v>0</v>
      </c>
      <c r="Q29" s="89">
        <v>0</v>
      </c>
      <c r="R29" s="89">
        <v>0</v>
      </c>
      <c r="S29" s="89">
        <v>0</v>
      </c>
      <c r="T29" s="89">
        <v>0</v>
      </c>
      <c r="U29" s="89">
        <v>0</v>
      </c>
      <c r="V29" s="89">
        <v>0</v>
      </c>
      <c r="W29" s="89">
        <v>0</v>
      </c>
      <c r="X29" s="89">
        <v>0</v>
      </c>
      <c r="Y29" s="89">
        <v>0</v>
      </c>
      <c r="Z29" s="89">
        <v>0</v>
      </c>
      <c r="AA29" s="89">
        <v>0</v>
      </c>
      <c r="AB29" s="89">
        <v>0</v>
      </c>
      <c r="AC29" s="89">
        <v>0</v>
      </c>
      <c r="AD29" s="89">
        <v>0</v>
      </c>
      <c r="AE29" s="89">
        <v>1</v>
      </c>
      <c r="AF29" s="89">
        <v>0</v>
      </c>
      <c r="AG29" s="89">
        <v>0</v>
      </c>
      <c r="AH29" s="89">
        <v>0</v>
      </c>
      <c r="AI29" s="89">
        <v>1</v>
      </c>
      <c r="AJ29" s="89">
        <v>0</v>
      </c>
      <c r="AK29" s="89">
        <v>0</v>
      </c>
      <c r="AL29" s="89">
        <v>0</v>
      </c>
      <c r="AM29" s="90">
        <v>0</v>
      </c>
      <c r="AN29" s="91">
        <f t="shared" si="7"/>
        <v>0</v>
      </c>
      <c r="AO29" s="92">
        <f t="shared" si="8"/>
        <v>2</v>
      </c>
      <c r="AP29" s="92">
        <f t="shared" si="9"/>
        <v>0</v>
      </c>
      <c r="AQ29" s="92">
        <f t="shared" si="10"/>
        <v>2</v>
      </c>
      <c r="AR29" s="92">
        <f t="shared" si="11"/>
        <v>2</v>
      </c>
      <c r="AS29" s="92">
        <f t="shared" si="12"/>
        <v>0</v>
      </c>
      <c r="AT29" s="93">
        <f t="shared" si="13"/>
        <v>2</v>
      </c>
      <c r="AU29" s="278"/>
    </row>
    <row r="30" spans="1:47">
      <c r="A30" s="80"/>
      <c r="B30" s="87"/>
      <c r="C30" s="88" t="s">
        <v>173</v>
      </c>
      <c r="D30" s="89">
        <v>1</v>
      </c>
      <c r="E30" s="89">
        <v>1</v>
      </c>
      <c r="F30" s="89">
        <v>1</v>
      </c>
      <c r="G30" s="89">
        <v>1</v>
      </c>
      <c r="H30" s="89">
        <v>0</v>
      </c>
      <c r="I30" s="89">
        <v>0</v>
      </c>
      <c r="J30" s="89">
        <v>1</v>
      </c>
      <c r="K30" s="89">
        <v>0</v>
      </c>
      <c r="L30" s="89">
        <v>1</v>
      </c>
      <c r="M30" s="89">
        <v>1</v>
      </c>
      <c r="N30" s="89">
        <v>1</v>
      </c>
      <c r="O30" s="89">
        <v>1</v>
      </c>
      <c r="P30" s="89">
        <v>1</v>
      </c>
      <c r="Q30" s="89">
        <v>1</v>
      </c>
      <c r="R30" s="89">
        <v>1</v>
      </c>
      <c r="S30" s="89">
        <v>1</v>
      </c>
      <c r="T30" s="89">
        <v>1</v>
      </c>
      <c r="U30" s="89">
        <v>0</v>
      </c>
      <c r="V30" s="89">
        <v>0</v>
      </c>
      <c r="W30" s="89">
        <v>1</v>
      </c>
      <c r="X30" s="89">
        <v>1</v>
      </c>
      <c r="Y30" s="89">
        <v>0</v>
      </c>
      <c r="Z30" s="89">
        <v>1</v>
      </c>
      <c r="AA30" s="89">
        <v>0</v>
      </c>
      <c r="AB30" s="89">
        <v>1</v>
      </c>
      <c r="AC30" s="89">
        <v>0</v>
      </c>
      <c r="AD30" s="89">
        <v>0</v>
      </c>
      <c r="AE30" s="89">
        <v>0</v>
      </c>
      <c r="AF30" s="89">
        <v>0</v>
      </c>
      <c r="AG30" s="89">
        <v>1</v>
      </c>
      <c r="AH30" s="89">
        <v>1</v>
      </c>
      <c r="AI30" s="89">
        <v>0</v>
      </c>
      <c r="AJ30" s="89">
        <v>1</v>
      </c>
      <c r="AK30" s="89">
        <v>0</v>
      </c>
      <c r="AL30" s="89">
        <v>0</v>
      </c>
      <c r="AM30" s="90">
        <v>0</v>
      </c>
      <c r="AN30" s="91">
        <f t="shared" si="7"/>
        <v>16</v>
      </c>
      <c r="AO30" s="92">
        <f t="shared" si="8"/>
        <v>5</v>
      </c>
      <c r="AP30" s="92">
        <f t="shared" si="9"/>
        <v>11</v>
      </c>
      <c r="AQ30" s="92">
        <f t="shared" si="10"/>
        <v>10</v>
      </c>
      <c r="AR30" s="92">
        <f t="shared" si="11"/>
        <v>8</v>
      </c>
      <c r="AS30" s="92">
        <f t="shared" si="12"/>
        <v>13</v>
      </c>
      <c r="AT30" s="93">
        <f t="shared" si="13"/>
        <v>21</v>
      </c>
      <c r="AU30" s="278"/>
    </row>
    <row r="31" spans="1:47">
      <c r="A31" s="80"/>
      <c r="B31" s="87"/>
      <c r="C31" s="88" t="s">
        <v>174</v>
      </c>
      <c r="D31" s="89">
        <v>0</v>
      </c>
      <c r="E31" s="89">
        <v>0</v>
      </c>
      <c r="F31" s="89">
        <v>0</v>
      </c>
      <c r="G31" s="89">
        <v>0</v>
      </c>
      <c r="H31" s="89">
        <v>0</v>
      </c>
      <c r="I31" s="89">
        <v>0</v>
      </c>
      <c r="J31" s="89">
        <v>0</v>
      </c>
      <c r="K31" s="89">
        <v>0</v>
      </c>
      <c r="L31" s="89">
        <v>0</v>
      </c>
      <c r="M31" s="89">
        <v>0</v>
      </c>
      <c r="N31" s="89">
        <v>0</v>
      </c>
      <c r="O31" s="89">
        <v>0</v>
      </c>
      <c r="P31" s="89">
        <v>0</v>
      </c>
      <c r="Q31" s="89">
        <v>0</v>
      </c>
      <c r="R31" s="89">
        <v>0</v>
      </c>
      <c r="S31" s="89">
        <v>0</v>
      </c>
      <c r="T31" s="89">
        <v>0</v>
      </c>
      <c r="U31" s="89">
        <v>0</v>
      </c>
      <c r="V31" s="89">
        <v>0</v>
      </c>
      <c r="W31" s="89">
        <v>0</v>
      </c>
      <c r="X31" s="89">
        <v>1</v>
      </c>
      <c r="Y31" s="89">
        <v>0</v>
      </c>
      <c r="Z31" s="89">
        <v>0</v>
      </c>
      <c r="AA31" s="89">
        <v>0</v>
      </c>
      <c r="AB31" s="89">
        <v>0</v>
      </c>
      <c r="AC31" s="89">
        <v>0</v>
      </c>
      <c r="AD31" s="89">
        <v>0</v>
      </c>
      <c r="AE31" s="89">
        <v>0</v>
      </c>
      <c r="AF31" s="89">
        <v>0</v>
      </c>
      <c r="AG31" s="89">
        <v>0</v>
      </c>
      <c r="AH31" s="89">
        <v>0</v>
      </c>
      <c r="AI31" s="89">
        <v>0</v>
      </c>
      <c r="AJ31" s="89">
        <v>0</v>
      </c>
      <c r="AK31" s="89">
        <v>0</v>
      </c>
      <c r="AL31" s="89">
        <v>0</v>
      </c>
      <c r="AM31" s="90">
        <v>0</v>
      </c>
      <c r="AN31" s="91">
        <f t="shared" si="7"/>
        <v>1</v>
      </c>
      <c r="AO31" s="92">
        <f t="shared" si="8"/>
        <v>0</v>
      </c>
      <c r="AP31" s="92">
        <f t="shared" si="9"/>
        <v>1</v>
      </c>
      <c r="AQ31" s="92">
        <f t="shared" si="10"/>
        <v>0</v>
      </c>
      <c r="AR31" s="92">
        <f t="shared" si="11"/>
        <v>0</v>
      </c>
      <c r="AS31" s="92">
        <f t="shared" si="12"/>
        <v>1</v>
      </c>
      <c r="AT31" s="93">
        <f t="shared" si="13"/>
        <v>1</v>
      </c>
      <c r="AU31" s="278"/>
    </row>
    <row r="32" spans="1:47">
      <c r="A32" s="80"/>
      <c r="B32" s="81" t="s">
        <v>175</v>
      </c>
      <c r="C32" s="82"/>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2"/>
      <c r="AN32" s="84"/>
      <c r="AO32" s="81"/>
      <c r="AP32" s="81"/>
      <c r="AQ32" s="81"/>
      <c r="AR32" s="81"/>
      <c r="AS32" s="81"/>
      <c r="AT32" s="85"/>
      <c r="AU32" s="86"/>
    </row>
    <row r="33" spans="1:47">
      <c r="A33" s="80"/>
      <c r="B33" s="87"/>
      <c r="C33" s="88" t="s">
        <v>176</v>
      </c>
      <c r="D33" s="89">
        <v>0</v>
      </c>
      <c r="E33" s="89">
        <v>0</v>
      </c>
      <c r="F33" s="89">
        <v>0</v>
      </c>
      <c r="G33" s="89">
        <v>0</v>
      </c>
      <c r="H33" s="89">
        <v>0</v>
      </c>
      <c r="I33" s="89">
        <v>0</v>
      </c>
      <c r="J33" s="89">
        <v>0</v>
      </c>
      <c r="K33" s="89">
        <v>1</v>
      </c>
      <c r="L33" s="89">
        <v>0</v>
      </c>
      <c r="M33" s="89">
        <v>0</v>
      </c>
      <c r="N33" s="89">
        <v>0</v>
      </c>
      <c r="O33" s="89">
        <v>0</v>
      </c>
      <c r="P33" s="89">
        <v>0</v>
      </c>
      <c r="Q33" s="89">
        <v>0</v>
      </c>
      <c r="R33" s="89">
        <v>0</v>
      </c>
      <c r="S33" s="89">
        <v>0</v>
      </c>
      <c r="T33" s="89">
        <v>0</v>
      </c>
      <c r="U33" s="89">
        <v>1</v>
      </c>
      <c r="V33" s="89">
        <v>0</v>
      </c>
      <c r="W33" s="89">
        <v>0</v>
      </c>
      <c r="X33" s="89">
        <v>0</v>
      </c>
      <c r="Y33" s="89">
        <v>0</v>
      </c>
      <c r="Z33" s="89">
        <v>0</v>
      </c>
      <c r="AA33" s="89">
        <v>0</v>
      </c>
      <c r="AB33" s="89">
        <v>0</v>
      </c>
      <c r="AC33" s="89">
        <v>0</v>
      </c>
      <c r="AD33" s="89">
        <v>0</v>
      </c>
      <c r="AE33" s="89">
        <v>0</v>
      </c>
      <c r="AF33" s="89">
        <v>0</v>
      </c>
      <c r="AG33" s="89">
        <v>0</v>
      </c>
      <c r="AH33" s="89">
        <v>0</v>
      </c>
      <c r="AI33" s="89">
        <v>1</v>
      </c>
      <c r="AJ33" s="89">
        <v>1</v>
      </c>
      <c r="AK33" s="89">
        <v>0</v>
      </c>
      <c r="AL33" s="89">
        <v>0</v>
      </c>
      <c r="AM33" s="90">
        <v>0</v>
      </c>
      <c r="AN33" s="91">
        <f t="shared" ref="AN33:AN42" si="14">IF(C33="", "", COUNTIFS(D33:AM33, "1", $D$2:$AM$2, "Urban"))</f>
        <v>1</v>
      </c>
      <c r="AO33" s="92">
        <f t="shared" ref="AO33:AO42" si="15">IF(C33="", "", COUNTIFS(D33:AM33, "1", $D$2:$AM$2, "Rural/settlement"))</f>
        <v>3</v>
      </c>
      <c r="AP33" s="92">
        <f t="shared" ref="AP33:AP42" si="16">IF(C33="", "", COUNTIFS(D33:AM33, "1", $D$4:$AM$4, "Host community"))</f>
        <v>2</v>
      </c>
      <c r="AQ33" s="92">
        <f t="shared" ref="AQ33:AQ42" si="17">IF(C33="", "", COUNTIFS(D33:AM33, "1", $D$4:$AM$4, "Refugee"))</f>
        <v>2</v>
      </c>
      <c r="AR33" s="92">
        <f t="shared" ref="AR33:AR42" si="18">IF(C33="", "", COUNTIFS(D33:AM33, "1", $D$5:$AM$5, "PSN"))</f>
        <v>3</v>
      </c>
      <c r="AS33" s="92">
        <f t="shared" ref="AS33:AS42" si="19">IF(C33="", "", COUNTIFS(D33:AM33, "1", $D$5:$AM$5, "FHH"))</f>
        <v>1</v>
      </c>
      <c r="AT33" s="93">
        <f t="shared" ref="AT33:AT42" si="20">IF(C33 = "", "", COUNTIF(D33:AM33, 1))</f>
        <v>4</v>
      </c>
      <c r="AU33" s="278" t="s">
        <v>177</v>
      </c>
    </row>
    <row r="34" spans="1:47">
      <c r="A34" s="80"/>
      <c r="B34" s="87"/>
      <c r="C34" s="88" t="s">
        <v>168</v>
      </c>
      <c r="D34" s="89">
        <v>0</v>
      </c>
      <c r="E34" s="89">
        <v>0</v>
      </c>
      <c r="F34" s="89">
        <v>0</v>
      </c>
      <c r="G34" s="89">
        <v>1</v>
      </c>
      <c r="H34" s="89">
        <v>0</v>
      </c>
      <c r="I34" s="89">
        <v>0</v>
      </c>
      <c r="J34" s="89">
        <v>0</v>
      </c>
      <c r="K34" s="89">
        <v>0</v>
      </c>
      <c r="L34" s="89">
        <v>0</v>
      </c>
      <c r="M34" s="89">
        <v>0</v>
      </c>
      <c r="N34" s="89">
        <v>0</v>
      </c>
      <c r="O34" s="89">
        <v>0</v>
      </c>
      <c r="P34" s="89">
        <v>0</v>
      </c>
      <c r="Q34" s="89">
        <v>0</v>
      </c>
      <c r="R34" s="89">
        <v>0</v>
      </c>
      <c r="S34" s="89">
        <v>0</v>
      </c>
      <c r="T34" s="89">
        <v>0</v>
      </c>
      <c r="U34" s="89">
        <v>0</v>
      </c>
      <c r="V34" s="89">
        <v>0</v>
      </c>
      <c r="W34" s="89">
        <v>0</v>
      </c>
      <c r="X34" s="89">
        <v>0</v>
      </c>
      <c r="Y34" s="89">
        <v>0</v>
      </c>
      <c r="Z34" s="89">
        <v>0</v>
      </c>
      <c r="AA34" s="89">
        <v>0</v>
      </c>
      <c r="AB34" s="89">
        <v>0</v>
      </c>
      <c r="AC34" s="89">
        <v>0</v>
      </c>
      <c r="AD34" s="89">
        <v>0</v>
      </c>
      <c r="AE34" s="89">
        <v>0</v>
      </c>
      <c r="AF34" s="89">
        <v>0</v>
      </c>
      <c r="AG34" s="89">
        <v>0</v>
      </c>
      <c r="AH34" s="89">
        <v>0</v>
      </c>
      <c r="AI34" s="89">
        <v>0</v>
      </c>
      <c r="AJ34" s="89">
        <v>0</v>
      </c>
      <c r="AK34" s="89">
        <v>0</v>
      </c>
      <c r="AL34" s="89">
        <v>0</v>
      </c>
      <c r="AM34" s="90">
        <v>0</v>
      </c>
      <c r="AN34" s="91">
        <f t="shared" si="14"/>
        <v>1</v>
      </c>
      <c r="AO34" s="92">
        <f t="shared" si="15"/>
        <v>0</v>
      </c>
      <c r="AP34" s="92">
        <f t="shared" si="16"/>
        <v>0</v>
      </c>
      <c r="AQ34" s="92">
        <f t="shared" si="17"/>
        <v>1</v>
      </c>
      <c r="AR34" s="92">
        <f t="shared" si="18"/>
        <v>1</v>
      </c>
      <c r="AS34" s="92">
        <f t="shared" si="19"/>
        <v>0</v>
      </c>
      <c r="AT34" s="93">
        <f t="shared" si="20"/>
        <v>1</v>
      </c>
      <c r="AU34" s="278"/>
    </row>
    <row r="35" spans="1:47">
      <c r="A35" s="80"/>
      <c r="B35" s="87"/>
      <c r="C35" s="88" t="s">
        <v>178</v>
      </c>
      <c r="D35" s="89">
        <v>0</v>
      </c>
      <c r="E35" s="89">
        <v>0</v>
      </c>
      <c r="F35" s="89">
        <v>0</v>
      </c>
      <c r="G35" s="89">
        <v>1</v>
      </c>
      <c r="H35" s="89">
        <v>0</v>
      </c>
      <c r="I35" s="89">
        <v>0</v>
      </c>
      <c r="J35" s="89">
        <v>1</v>
      </c>
      <c r="K35" s="89">
        <v>0</v>
      </c>
      <c r="L35" s="89">
        <v>0</v>
      </c>
      <c r="M35" s="89">
        <v>0</v>
      </c>
      <c r="N35" s="89">
        <v>0</v>
      </c>
      <c r="O35" s="89">
        <v>0</v>
      </c>
      <c r="P35" s="89">
        <v>0</v>
      </c>
      <c r="Q35" s="89">
        <v>1</v>
      </c>
      <c r="R35" s="89">
        <v>0</v>
      </c>
      <c r="S35" s="89">
        <v>0</v>
      </c>
      <c r="T35" s="89">
        <v>1</v>
      </c>
      <c r="U35" s="89">
        <v>0</v>
      </c>
      <c r="V35" s="89">
        <v>0</v>
      </c>
      <c r="W35" s="89">
        <v>0</v>
      </c>
      <c r="X35" s="89">
        <v>0</v>
      </c>
      <c r="Y35" s="89">
        <v>1</v>
      </c>
      <c r="Z35" s="89">
        <v>0</v>
      </c>
      <c r="AA35" s="89">
        <v>0</v>
      </c>
      <c r="AB35" s="89">
        <v>1</v>
      </c>
      <c r="AC35" s="89">
        <v>0</v>
      </c>
      <c r="AD35" s="89">
        <v>0</v>
      </c>
      <c r="AE35" s="89">
        <v>0</v>
      </c>
      <c r="AF35" s="89">
        <v>0</v>
      </c>
      <c r="AG35" s="89">
        <v>0</v>
      </c>
      <c r="AH35" s="89">
        <v>1</v>
      </c>
      <c r="AI35" s="89">
        <v>0</v>
      </c>
      <c r="AJ35" s="89">
        <v>0</v>
      </c>
      <c r="AK35" s="89">
        <v>0</v>
      </c>
      <c r="AL35" s="89">
        <v>0</v>
      </c>
      <c r="AM35" s="90">
        <v>0</v>
      </c>
      <c r="AN35" s="91">
        <f t="shared" si="14"/>
        <v>4</v>
      </c>
      <c r="AO35" s="92">
        <f t="shared" si="15"/>
        <v>3</v>
      </c>
      <c r="AP35" s="92">
        <f t="shared" si="16"/>
        <v>4</v>
      </c>
      <c r="AQ35" s="92">
        <f t="shared" si="17"/>
        <v>3</v>
      </c>
      <c r="AR35" s="92">
        <f t="shared" si="18"/>
        <v>3</v>
      </c>
      <c r="AS35" s="92">
        <f t="shared" si="19"/>
        <v>4</v>
      </c>
      <c r="AT35" s="93">
        <f t="shared" si="20"/>
        <v>7</v>
      </c>
      <c r="AU35" s="278"/>
    </row>
    <row r="36" spans="1:47">
      <c r="A36" s="80"/>
      <c r="B36" s="87"/>
      <c r="C36" s="88" t="s">
        <v>179</v>
      </c>
      <c r="D36" s="89">
        <v>0</v>
      </c>
      <c r="E36" s="89">
        <v>1</v>
      </c>
      <c r="F36" s="89">
        <v>0</v>
      </c>
      <c r="G36" s="89">
        <v>0</v>
      </c>
      <c r="H36" s="89">
        <v>0</v>
      </c>
      <c r="I36" s="89">
        <v>1</v>
      </c>
      <c r="J36" s="89">
        <v>0</v>
      </c>
      <c r="K36" s="89">
        <v>1</v>
      </c>
      <c r="L36" s="89">
        <v>0</v>
      </c>
      <c r="M36" s="89">
        <v>0</v>
      </c>
      <c r="N36" s="89">
        <v>0</v>
      </c>
      <c r="O36" s="89">
        <v>0</v>
      </c>
      <c r="P36" s="89">
        <v>0</v>
      </c>
      <c r="Q36" s="89">
        <v>0</v>
      </c>
      <c r="R36" s="89">
        <v>0</v>
      </c>
      <c r="S36" s="89">
        <v>0</v>
      </c>
      <c r="T36" s="89">
        <v>0</v>
      </c>
      <c r="U36" s="89">
        <v>0</v>
      </c>
      <c r="V36" s="89">
        <v>0</v>
      </c>
      <c r="W36" s="89">
        <v>0</v>
      </c>
      <c r="X36" s="89">
        <v>0</v>
      </c>
      <c r="Y36" s="89">
        <v>0</v>
      </c>
      <c r="Z36" s="89">
        <v>0</v>
      </c>
      <c r="AA36" s="89">
        <v>0</v>
      </c>
      <c r="AB36" s="89">
        <v>0</v>
      </c>
      <c r="AC36" s="89">
        <v>0</v>
      </c>
      <c r="AD36" s="89">
        <v>0</v>
      </c>
      <c r="AE36" s="89">
        <v>0</v>
      </c>
      <c r="AF36" s="89">
        <v>0</v>
      </c>
      <c r="AG36" s="89">
        <v>1</v>
      </c>
      <c r="AH36" s="89">
        <v>0</v>
      </c>
      <c r="AI36" s="89">
        <v>0</v>
      </c>
      <c r="AJ36" s="89">
        <v>0</v>
      </c>
      <c r="AK36" s="89">
        <v>1</v>
      </c>
      <c r="AL36" s="89">
        <v>0</v>
      </c>
      <c r="AM36" s="90">
        <v>1</v>
      </c>
      <c r="AN36" s="91">
        <f t="shared" si="14"/>
        <v>1</v>
      </c>
      <c r="AO36" s="92">
        <f t="shared" si="15"/>
        <v>5</v>
      </c>
      <c r="AP36" s="92">
        <f t="shared" si="16"/>
        <v>4</v>
      </c>
      <c r="AQ36" s="92">
        <f t="shared" si="17"/>
        <v>2</v>
      </c>
      <c r="AR36" s="92">
        <f t="shared" si="18"/>
        <v>6</v>
      </c>
      <c r="AS36" s="92">
        <f t="shared" si="19"/>
        <v>0</v>
      </c>
      <c r="AT36" s="93">
        <f t="shared" si="20"/>
        <v>6</v>
      </c>
      <c r="AU36" s="278"/>
    </row>
    <row r="37" spans="1:47">
      <c r="A37" s="80"/>
      <c r="B37" s="87"/>
      <c r="C37" s="88" t="s">
        <v>180</v>
      </c>
      <c r="D37" s="89">
        <v>0</v>
      </c>
      <c r="E37" s="89">
        <v>0</v>
      </c>
      <c r="F37" s="89">
        <v>0</v>
      </c>
      <c r="G37" s="89">
        <v>0</v>
      </c>
      <c r="H37" s="89">
        <v>0</v>
      </c>
      <c r="I37" s="89">
        <v>1</v>
      </c>
      <c r="J37" s="89">
        <v>0</v>
      </c>
      <c r="K37" s="89">
        <v>0</v>
      </c>
      <c r="L37" s="89">
        <v>0</v>
      </c>
      <c r="M37" s="89">
        <v>0</v>
      </c>
      <c r="N37" s="89">
        <v>0</v>
      </c>
      <c r="O37" s="89">
        <v>0</v>
      </c>
      <c r="P37" s="89">
        <v>0</v>
      </c>
      <c r="Q37" s="89">
        <v>0</v>
      </c>
      <c r="R37" s="89">
        <v>0</v>
      </c>
      <c r="S37" s="89">
        <v>0</v>
      </c>
      <c r="T37" s="89">
        <v>0</v>
      </c>
      <c r="U37" s="89">
        <v>0</v>
      </c>
      <c r="V37" s="89">
        <v>0</v>
      </c>
      <c r="W37" s="89">
        <v>0</v>
      </c>
      <c r="X37" s="89">
        <v>0</v>
      </c>
      <c r="Y37" s="89">
        <v>0</v>
      </c>
      <c r="Z37" s="89">
        <v>0</v>
      </c>
      <c r="AA37" s="89">
        <v>1</v>
      </c>
      <c r="AB37" s="89">
        <v>0</v>
      </c>
      <c r="AC37" s="89">
        <v>0</v>
      </c>
      <c r="AD37" s="89">
        <v>0</v>
      </c>
      <c r="AE37" s="89">
        <v>1</v>
      </c>
      <c r="AF37" s="89">
        <v>0</v>
      </c>
      <c r="AG37" s="89">
        <v>0</v>
      </c>
      <c r="AH37" s="89">
        <v>0</v>
      </c>
      <c r="AI37" s="89">
        <v>0</v>
      </c>
      <c r="AJ37" s="89">
        <v>0</v>
      </c>
      <c r="AK37" s="89">
        <v>0</v>
      </c>
      <c r="AL37" s="89">
        <v>0</v>
      </c>
      <c r="AM37" s="90">
        <v>0</v>
      </c>
      <c r="AN37" s="91">
        <f t="shared" si="14"/>
        <v>1</v>
      </c>
      <c r="AO37" s="92">
        <f t="shared" si="15"/>
        <v>2</v>
      </c>
      <c r="AP37" s="92">
        <f t="shared" si="16"/>
        <v>1</v>
      </c>
      <c r="AQ37" s="92">
        <f t="shared" si="17"/>
        <v>2</v>
      </c>
      <c r="AR37" s="92">
        <f t="shared" si="18"/>
        <v>3</v>
      </c>
      <c r="AS37" s="92">
        <f t="shared" si="19"/>
        <v>0</v>
      </c>
      <c r="AT37" s="93">
        <f t="shared" si="20"/>
        <v>3</v>
      </c>
      <c r="AU37" s="278"/>
    </row>
    <row r="38" spans="1:47">
      <c r="A38" s="80"/>
      <c r="B38" s="87"/>
      <c r="C38" s="88" t="s">
        <v>170</v>
      </c>
      <c r="D38" s="89">
        <v>0</v>
      </c>
      <c r="E38" s="89">
        <v>0</v>
      </c>
      <c r="F38" s="89">
        <v>0</v>
      </c>
      <c r="G38" s="89">
        <v>1</v>
      </c>
      <c r="H38" s="89">
        <v>0</v>
      </c>
      <c r="I38" s="89">
        <v>0</v>
      </c>
      <c r="J38" s="89">
        <v>0</v>
      </c>
      <c r="K38" s="89">
        <v>0</v>
      </c>
      <c r="L38" s="89">
        <v>1</v>
      </c>
      <c r="M38" s="89">
        <v>0</v>
      </c>
      <c r="N38" s="89">
        <v>0</v>
      </c>
      <c r="O38" s="89">
        <v>0</v>
      </c>
      <c r="P38" s="89">
        <v>0</v>
      </c>
      <c r="Q38" s="89">
        <v>0</v>
      </c>
      <c r="R38" s="89">
        <v>0</v>
      </c>
      <c r="S38" s="89">
        <v>0</v>
      </c>
      <c r="T38" s="89">
        <v>0</v>
      </c>
      <c r="U38" s="89">
        <v>0</v>
      </c>
      <c r="V38" s="89">
        <v>0</v>
      </c>
      <c r="W38" s="89">
        <v>0</v>
      </c>
      <c r="X38" s="89">
        <v>0</v>
      </c>
      <c r="Y38" s="89">
        <v>0</v>
      </c>
      <c r="Z38" s="89">
        <v>0</v>
      </c>
      <c r="AA38" s="89">
        <v>0</v>
      </c>
      <c r="AB38" s="89">
        <v>0</v>
      </c>
      <c r="AC38" s="89">
        <v>0</v>
      </c>
      <c r="AD38" s="89">
        <v>0</v>
      </c>
      <c r="AE38" s="89">
        <v>0</v>
      </c>
      <c r="AF38" s="89">
        <v>0</v>
      </c>
      <c r="AG38" s="89">
        <v>0</v>
      </c>
      <c r="AH38" s="89">
        <v>0</v>
      </c>
      <c r="AI38" s="89">
        <v>0</v>
      </c>
      <c r="AJ38" s="89">
        <v>0</v>
      </c>
      <c r="AK38" s="89">
        <v>0</v>
      </c>
      <c r="AL38" s="89">
        <v>0</v>
      </c>
      <c r="AM38" s="90">
        <v>0</v>
      </c>
      <c r="AN38" s="91">
        <f t="shared" si="14"/>
        <v>2</v>
      </c>
      <c r="AO38" s="92">
        <f t="shared" si="15"/>
        <v>0</v>
      </c>
      <c r="AP38" s="92">
        <f t="shared" si="16"/>
        <v>1</v>
      </c>
      <c r="AQ38" s="92">
        <f t="shared" si="17"/>
        <v>1</v>
      </c>
      <c r="AR38" s="92">
        <f t="shared" si="18"/>
        <v>1</v>
      </c>
      <c r="AS38" s="92">
        <f t="shared" si="19"/>
        <v>1</v>
      </c>
      <c r="AT38" s="93">
        <f t="shared" si="20"/>
        <v>2</v>
      </c>
      <c r="AU38" s="278"/>
    </row>
    <row r="39" spans="1:47">
      <c r="A39" s="80"/>
      <c r="B39" s="87"/>
      <c r="C39" s="88" t="s">
        <v>181</v>
      </c>
      <c r="D39" s="89">
        <v>0</v>
      </c>
      <c r="E39" s="89">
        <v>0</v>
      </c>
      <c r="F39" s="89">
        <v>0</v>
      </c>
      <c r="G39" s="89">
        <v>0</v>
      </c>
      <c r="H39" s="89">
        <v>0</v>
      </c>
      <c r="I39" s="89">
        <v>0</v>
      </c>
      <c r="J39" s="89">
        <v>0</v>
      </c>
      <c r="K39" s="89">
        <v>0</v>
      </c>
      <c r="L39" s="89">
        <v>0</v>
      </c>
      <c r="M39" s="89">
        <v>0</v>
      </c>
      <c r="N39" s="89">
        <v>0</v>
      </c>
      <c r="O39" s="89">
        <v>0</v>
      </c>
      <c r="P39" s="89">
        <v>0</v>
      </c>
      <c r="Q39" s="89">
        <v>0</v>
      </c>
      <c r="R39" s="89">
        <v>0</v>
      </c>
      <c r="S39" s="89">
        <v>0</v>
      </c>
      <c r="T39" s="89">
        <v>0</v>
      </c>
      <c r="U39" s="89">
        <v>0</v>
      </c>
      <c r="V39" s="89">
        <v>0</v>
      </c>
      <c r="W39" s="89">
        <v>0</v>
      </c>
      <c r="X39" s="89">
        <v>0</v>
      </c>
      <c r="Y39" s="89">
        <v>0</v>
      </c>
      <c r="Z39" s="89">
        <v>0</v>
      </c>
      <c r="AA39" s="89">
        <v>1</v>
      </c>
      <c r="AB39" s="89">
        <v>0</v>
      </c>
      <c r="AC39" s="89">
        <v>0</v>
      </c>
      <c r="AD39" s="89">
        <v>0</v>
      </c>
      <c r="AE39" s="89">
        <v>0</v>
      </c>
      <c r="AF39" s="89">
        <v>0</v>
      </c>
      <c r="AG39" s="89">
        <v>0</v>
      </c>
      <c r="AH39" s="89">
        <v>0</v>
      </c>
      <c r="AI39" s="89">
        <v>0</v>
      </c>
      <c r="AJ39" s="89">
        <v>0</v>
      </c>
      <c r="AK39" s="89">
        <v>0</v>
      </c>
      <c r="AL39" s="89">
        <v>0</v>
      </c>
      <c r="AM39" s="90">
        <v>0</v>
      </c>
      <c r="AN39" s="91">
        <f t="shared" si="14"/>
        <v>1</v>
      </c>
      <c r="AO39" s="92">
        <f t="shared" si="15"/>
        <v>0</v>
      </c>
      <c r="AP39" s="92">
        <f t="shared" si="16"/>
        <v>0</v>
      </c>
      <c r="AQ39" s="92">
        <f t="shared" si="17"/>
        <v>1</v>
      </c>
      <c r="AR39" s="92">
        <f t="shared" si="18"/>
        <v>1</v>
      </c>
      <c r="AS39" s="92">
        <f t="shared" si="19"/>
        <v>0</v>
      </c>
      <c r="AT39" s="93">
        <f t="shared" si="20"/>
        <v>1</v>
      </c>
      <c r="AU39" s="278"/>
    </row>
    <row r="40" spans="1:47">
      <c r="A40" s="80"/>
      <c r="B40" s="87"/>
      <c r="C40" s="88" t="s">
        <v>182</v>
      </c>
      <c r="D40" s="89">
        <v>1</v>
      </c>
      <c r="E40" s="89">
        <v>0</v>
      </c>
      <c r="F40" s="89">
        <v>0</v>
      </c>
      <c r="G40" s="89">
        <v>0</v>
      </c>
      <c r="H40" s="89">
        <v>1</v>
      </c>
      <c r="I40" s="89">
        <v>1</v>
      </c>
      <c r="J40" s="89">
        <v>0</v>
      </c>
      <c r="K40" s="89">
        <v>0</v>
      </c>
      <c r="L40" s="89">
        <v>1</v>
      </c>
      <c r="M40" s="89">
        <v>0</v>
      </c>
      <c r="N40" s="89">
        <v>1</v>
      </c>
      <c r="O40" s="89">
        <v>1</v>
      </c>
      <c r="P40" s="89">
        <v>1</v>
      </c>
      <c r="Q40" s="89">
        <v>1</v>
      </c>
      <c r="R40" s="89">
        <v>1</v>
      </c>
      <c r="S40" s="89">
        <v>0</v>
      </c>
      <c r="T40" s="89">
        <v>0</v>
      </c>
      <c r="U40" s="89">
        <v>1</v>
      </c>
      <c r="V40" s="89">
        <v>0</v>
      </c>
      <c r="W40" s="89">
        <v>1</v>
      </c>
      <c r="X40" s="89">
        <v>1</v>
      </c>
      <c r="Y40" s="89">
        <v>0</v>
      </c>
      <c r="Z40" s="89">
        <v>0</v>
      </c>
      <c r="AA40" s="89">
        <v>0</v>
      </c>
      <c r="AB40" s="89">
        <v>0</v>
      </c>
      <c r="AC40" s="89">
        <v>0</v>
      </c>
      <c r="AD40" s="89">
        <v>1</v>
      </c>
      <c r="AE40" s="89">
        <v>0</v>
      </c>
      <c r="AF40" s="89">
        <v>1</v>
      </c>
      <c r="AG40" s="89">
        <v>0</v>
      </c>
      <c r="AH40" s="89">
        <v>0</v>
      </c>
      <c r="AI40" s="89">
        <v>0</v>
      </c>
      <c r="AJ40" s="89">
        <v>0</v>
      </c>
      <c r="AK40" s="89">
        <v>1</v>
      </c>
      <c r="AL40" s="89">
        <v>0</v>
      </c>
      <c r="AM40" s="90">
        <v>1</v>
      </c>
      <c r="AN40" s="91">
        <f t="shared" si="14"/>
        <v>10</v>
      </c>
      <c r="AO40" s="92">
        <f t="shared" si="15"/>
        <v>6</v>
      </c>
      <c r="AP40" s="92">
        <f t="shared" si="16"/>
        <v>10</v>
      </c>
      <c r="AQ40" s="92">
        <f t="shared" si="17"/>
        <v>6</v>
      </c>
      <c r="AR40" s="92">
        <f t="shared" si="18"/>
        <v>7</v>
      </c>
      <c r="AS40" s="92">
        <f t="shared" si="19"/>
        <v>9</v>
      </c>
      <c r="AT40" s="93">
        <f t="shared" si="20"/>
        <v>16</v>
      </c>
      <c r="AU40" s="278"/>
    </row>
    <row r="41" spans="1:47">
      <c r="A41" s="80"/>
      <c r="B41" s="87"/>
      <c r="C41" s="88" t="s">
        <v>183</v>
      </c>
      <c r="D41" s="89">
        <v>0</v>
      </c>
      <c r="E41" s="89">
        <v>0</v>
      </c>
      <c r="F41" s="89">
        <v>0</v>
      </c>
      <c r="G41" s="89">
        <v>0</v>
      </c>
      <c r="H41" s="89">
        <v>0</v>
      </c>
      <c r="I41" s="89">
        <v>0</v>
      </c>
      <c r="J41" s="89">
        <v>0</v>
      </c>
      <c r="K41" s="89">
        <v>0</v>
      </c>
      <c r="L41" s="89">
        <v>0</v>
      </c>
      <c r="M41" s="89">
        <v>0</v>
      </c>
      <c r="N41" s="89">
        <v>0</v>
      </c>
      <c r="O41" s="89">
        <v>0</v>
      </c>
      <c r="P41" s="89">
        <v>0</v>
      </c>
      <c r="Q41" s="89">
        <v>0</v>
      </c>
      <c r="R41" s="89">
        <v>0</v>
      </c>
      <c r="S41" s="89">
        <v>0</v>
      </c>
      <c r="T41" s="89">
        <v>0</v>
      </c>
      <c r="U41" s="89">
        <v>0</v>
      </c>
      <c r="V41" s="89">
        <v>0</v>
      </c>
      <c r="W41" s="89">
        <v>0</v>
      </c>
      <c r="X41" s="89">
        <v>0</v>
      </c>
      <c r="Y41" s="89">
        <v>0</v>
      </c>
      <c r="Z41" s="89">
        <v>0</v>
      </c>
      <c r="AA41" s="89">
        <v>0</v>
      </c>
      <c r="AB41" s="89">
        <v>0</v>
      </c>
      <c r="AC41" s="89">
        <v>0</v>
      </c>
      <c r="AD41" s="89">
        <v>0</v>
      </c>
      <c r="AE41" s="89">
        <v>0</v>
      </c>
      <c r="AF41" s="89">
        <v>0</v>
      </c>
      <c r="AG41" s="89">
        <v>0</v>
      </c>
      <c r="AH41" s="89">
        <v>0</v>
      </c>
      <c r="AI41" s="89">
        <v>0</v>
      </c>
      <c r="AJ41" s="89">
        <v>0</v>
      </c>
      <c r="AK41" s="89">
        <v>0</v>
      </c>
      <c r="AL41" s="89">
        <v>1</v>
      </c>
      <c r="AM41" s="90">
        <v>0</v>
      </c>
      <c r="AN41" s="91">
        <f t="shared" si="14"/>
        <v>0</v>
      </c>
      <c r="AO41" s="92">
        <f t="shared" si="15"/>
        <v>1</v>
      </c>
      <c r="AP41" s="92">
        <f t="shared" si="16"/>
        <v>0</v>
      </c>
      <c r="AQ41" s="92">
        <f t="shared" si="17"/>
        <v>1</v>
      </c>
      <c r="AR41" s="92">
        <f t="shared" si="18"/>
        <v>0</v>
      </c>
      <c r="AS41" s="92">
        <f t="shared" si="19"/>
        <v>1</v>
      </c>
      <c r="AT41" s="93">
        <f t="shared" si="20"/>
        <v>1</v>
      </c>
      <c r="AU41" s="278"/>
    </row>
    <row r="42" spans="1:47">
      <c r="A42" s="80"/>
      <c r="B42" s="87"/>
      <c r="C42" s="88" t="s">
        <v>174</v>
      </c>
      <c r="D42" s="89">
        <v>0</v>
      </c>
      <c r="E42" s="89">
        <v>1</v>
      </c>
      <c r="F42" s="89">
        <v>0</v>
      </c>
      <c r="G42" s="89">
        <v>0</v>
      </c>
      <c r="H42" s="89">
        <v>0</v>
      </c>
      <c r="I42" s="89">
        <v>0</v>
      </c>
      <c r="J42" s="89">
        <v>0</v>
      </c>
      <c r="K42" s="89">
        <v>0</v>
      </c>
      <c r="L42" s="89">
        <v>0</v>
      </c>
      <c r="M42" s="89">
        <v>0</v>
      </c>
      <c r="N42" s="89">
        <v>0</v>
      </c>
      <c r="O42" s="89">
        <v>0</v>
      </c>
      <c r="P42" s="89">
        <v>0</v>
      </c>
      <c r="Q42" s="89">
        <v>0</v>
      </c>
      <c r="R42" s="89">
        <v>1</v>
      </c>
      <c r="S42" s="89">
        <v>0</v>
      </c>
      <c r="T42" s="89">
        <v>0</v>
      </c>
      <c r="U42" s="89">
        <v>0</v>
      </c>
      <c r="V42" s="89">
        <v>0</v>
      </c>
      <c r="W42" s="89">
        <v>0</v>
      </c>
      <c r="X42" s="89">
        <v>0</v>
      </c>
      <c r="Y42" s="89">
        <v>0</v>
      </c>
      <c r="Z42" s="89">
        <v>0</v>
      </c>
      <c r="AA42" s="89">
        <v>0</v>
      </c>
      <c r="AB42" s="89">
        <v>0</v>
      </c>
      <c r="AC42" s="89">
        <v>0</v>
      </c>
      <c r="AD42" s="89">
        <v>0</v>
      </c>
      <c r="AE42" s="89">
        <v>0</v>
      </c>
      <c r="AF42" s="89">
        <v>0</v>
      </c>
      <c r="AG42" s="89">
        <v>0</v>
      </c>
      <c r="AH42" s="89">
        <v>0</v>
      </c>
      <c r="AI42" s="89">
        <v>0</v>
      </c>
      <c r="AJ42" s="89">
        <v>0</v>
      </c>
      <c r="AK42" s="89">
        <v>0</v>
      </c>
      <c r="AL42" s="89">
        <v>0</v>
      </c>
      <c r="AM42" s="90">
        <v>0</v>
      </c>
      <c r="AN42" s="91">
        <f t="shared" si="14"/>
        <v>2</v>
      </c>
      <c r="AO42" s="92">
        <f t="shared" si="15"/>
        <v>0</v>
      </c>
      <c r="AP42" s="92">
        <f t="shared" si="16"/>
        <v>1</v>
      </c>
      <c r="AQ42" s="92">
        <f t="shared" si="17"/>
        <v>1</v>
      </c>
      <c r="AR42" s="92">
        <f t="shared" si="18"/>
        <v>1</v>
      </c>
      <c r="AS42" s="92">
        <f t="shared" si="19"/>
        <v>1</v>
      </c>
      <c r="AT42" s="93">
        <f t="shared" si="20"/>
        <v>2</v>
      </c>
      <c r="AU42" s="278"/>
    </row>
    <row r="43" spans="1:47">
      <c r="A43" s="80"/>
      <c r="B43" s="81" t="s">
        <v>184</v>
      </c>
      <c r="C43" s="82"/>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2"/>
      <c r="AN43" s="84"/>
      <c r="AO43" s="81"/>
      <c r="AP43" s="81"/>
      <c r="AQ43" s="81"/>
      <c r="AR43" s="81"/>
      <c r="AS43" s="81"/>
      <c r="AT43" s="85"/>
      <c r="AU43" s="86"/>
    </row>
    <row r="44" spans="1:47">
      <c r="A44" s="80"/>
      <c r="B44" s="87"/>
      <c r="C44" s="88" t="s">
        <v>185</v>
      </c>
      <c r="D44" s="89">
        <v>0</v>
      </c>
      <c r="E44" s="89">
        <v>0</v>
      </c>
      <c r="F44" s="89">
        <v>0</v>
      </c>
      <c r="G44" s="89">
        <v>0</v>
      </c>
      <c r="H44" s="89">
        <v>0</v>
      </c>
      <c r="I44" s="89">
        <v>0</v>
      </c>
      <c r="J44" s="89">
        <v>0</v>
      </c>
      <c r="K44" s="89">
        <v>0</v>
      </c>
      <c r="L44" s="89">
        <v>0</v>
      </c>
      <c r="M44" s="89">
        <v>0</v>
      </c>
      <c r="N44" s="89">
        <v>0</v>
      </c>
      <c r="O44" s="89">
        <v>0</v>
      </c>
      <c r="P44" s="89">
        <v>0</v>
      </c>
      <c r="Q44" s="89">
        <v>0</v>
      </c>
      <c r="R44" s="89">
        <v>0</v>
      </c>
      <c r="S44" s="89">
        <v>0</v>
      </c>
      <c r="T44" s="89">
        <v>0</v>
      </c>
      <c r="U44" s="89">
        <v>0</v>
      </c>
      <c r="V44" s="89">
        <v>0</v>
      </c>
      <c r="W44" s="89">
        <v>0</v>
      </c>
      <c r="X44" s="89">
        <v>1</v>
      </c>
      <c r="Y44" s="89">
        <v>0</v>
      </c>
      <c r="Z44" s="89">
        <v>1</v>
      </c>
      <c r="AA44" s="89">
        <v>0</v>
      </c>
      <c r="AB44" s="89">
        <v>0</v>
      </c>
      <c r="AC44" s="89">
        <v>0</v>
      </c>
      <c r="AD44" s="89">
        <v>1</v>
      </c>
      <c r="AE44" s="89">
        <v>0</v>
      </c>
      <c r="AF44" s="89">
        <v>0</v>
      </c>
      <c r="AG44" s="89">
        <v>0</v>
      </c>
      <c r="AH44" s="89">
        <v>0</v>
      </c>
      <c r="AI44" s="89">
        <v>0</v>
      </c>
      <c r="AJ44" s="89">
        <v>0</v>
      </c>
      <c r="AK44" s="89">
        <v>0</v>
      </c>
      <c r="AL44" s="89">
        <v>0</v>
      </c>
      <c r="AM44" s="90">
        <v>0</v>
      </c>
      <c r="AN44" s="91">
        <f t="shared" ref="AN44:AN55" si="21">IF(C44="", "", COUNTIFS(D44:AM44, "1", $D$2:$AM$2, "Urban"))</f>
        <v>2</v>
      </c>
      <c r="AO44" s="92">
        <f t="shared" ref="AO44:AO55" si="22">IF(C44="", "", COUNTIFS(D44:AM44, "1", $D$2:$AM$2, "Rural/settlement"))</f>
        <v>1</v>
      </c>
      <c r="AP44" s="92">
        <f t="shared" ref="AP44:AP55" si="23">IF(C44="", "", COUNTIFS(D44:AM44, "1", $D$4:$AM$4, "Host community"))</f>
        <v>1</v>
      </c>
      <c r="AQ44" s="92">
        <f t="shared" ref="AQ44:AQ55" si="24">IF(C44="", "", COUNTIFS(D44:AM44, "1", $D$4:$AM$4, "Refugee"))</f>
        <v>2</v>
      </c>
      <c r="AR44" s="92">
        <f t="shared" ref="AR44:AR55" si="25">IF(C44="", "", COUNTIFS(D44:AM44, "1", $D$5:$AM$5, "PSN"))</f>
        <v>0</v>
      </c>
      <c r="AS44" s="92">
        <f t="shared" ref="AS44:AS55" si="26">IF(C44="", "", COUNTIFS(D44:AM44, "1", $D$5:$AM$5, "FHH"))</f>
        <v>3</v>
      </c>
      <c r="AT44" s="93">
        <f t="shared" ref="AT44:AT55" si="27">IF(C44 = "", "", COUNTIF(D44:AM44, 1))</f>
        <v>3</v>
      </c>
      <c r="AU44" s="278" t="s">
        <v>186</v>
      </c>
    </row>
    <row r="45" spans="1:47">
      <c r="A45" s="80"/>
      <c r="B45" s="87"/>
      <c r="C45" s="88" t="s">
        <v>187</v>
      </c>
      <c r="D45" s="89">
        <v>0</v>
      </c>
      <c r="E45" s="89">
        <v>0</v>
      </c>
      <c r="F45" s="89">
        <v>0</v>
      </c>
      <c r="G45" s="89">
        <v>0</v>
      </c>
      <c r="H45" s="89">
        <v>0</v>
      </c>
      <c r="I45" s="89">
        <v>0</v>
      </c>
      <c r="J45" s="89">
        <v>0</v>
      </c>
      <c r="K45" s="89">
        <v>0</v>
      </c>
      <c r="L45" s="89">
        <v>0</v>
      </c>
      <c r="M45" s="89">
        <v>0</v>
      </c>
      <c r="N45" s="89">
        <v>0</v>
      </c>
      <c r="O45" s="89">
        <v>0</v>
      </c>
      <c r="P45" s="89">
        <v>0</v>
      </c>
      <c r="Q45" s="89">
        <v>0</v>
      </c>
      <c r="R45" s="89">
        <v>1</v>
      </c>
      <c r="S45" s="89">
        <v>0</v>
      </c>
      <c r="T45" s="89">
        <v>0</v>
      </c>
      <c r="U45" s="89">
        <v>0</v>
      </c>
      <c r="V45" s="89">
        <v>0</v>
      </c>
      <c r="W45" s="89">
        <v>0</v>
      </c>
      <c r="X45" s="89">
        <v>0</v>
      </c>
      <c r="Y45" s="89">
        <v>0</v>
      </c>
      <c r="Z45" s="89">
        <v>0</v>
      </c>
      <c r="AA45" s="89">
        <v>0</v>
      </c>
      <c r="AB45" s="89">
        <v>0</v>
      </c>
      <c r="AC45" s="89">
        <v>0</v>
      </c>
      <c r="AD45" s="89">
        <v>0</v>
      </c>
      <c r="AE45" s="89">
        <v>0</v>
      </c>
      <c r="AF45" s="89">
        <v>0</v>
      </c>
      <c r="AG45" s="89">
        <v>0</v>
      </c>
      <c r="AH45" s="89">
        <v>0</v>
      </c>
      <c r="AI45" s="89">
        <v>0</v>
      </c>
      <c r="AJ45" s="89">
        <v>0</v>
      </c>
      <c r="AK45" s="89">
        <v>0</v>
      </c>
      <c r="AL45" s="89">
        <v>0</v>
      </c>
      <c r="AM45" s="90">
        <v>0</v>
      </c>
      <c r="AN45" s="91">
        <f t="shared" si="21"/>
        <v>1</v>
      </c>
      <c r="AO45" s="92">
        <f t="shared" si="22"/>
        <v>0</v>
      </c>
      <c r="AP45" s="92">
        <f t="shared" si="23"/>
        <v>0</v>
      </c>
      <c r="AQ45" s="92">
        <f t="shared" si="24"/>
        <v>1</v>
      </c>
      <c r="AR45" s="92">
        <f t="shared" si="25"/>
        <v>0</v>
      </c>
      <c r="AS45" s="92">
        <f t="shared" si="26"/>
        <v>1</v>
      </c>
      <c r="AT45" s="93">
        <f t="shared" si="27"/>
        <v>1</v>
      </c>
      <c r="AU45" s="278"/>
    </row>
    <row r="46" spans="1:47">
      <c r="A46" s="80"/>
      <c r="B46" s="87"/>
      <c r="C46" s="88" t="s">
        <v>188</v>
      </c>
      <c r="D46" s="89">
        <v>0</v>
      </c>
      <c r="E46" s="89">
        <v>0</v>
      </c>
      <c r="F46" s="89">
        <v>0</v>
      </c>
      <c r="G46" s="89">
        <v>0</v>
      </c>
      <c r="H46" s="89">
        <v>0</v>
      </c>
      <c r="I46" s="89">
        <v>0</v>
      </c>
      <c r="J46" s="89">
        <v>0</v>
      </c>
      <c r="K46" s="89">
        <v>0</v>
      </c>
      <c r="L46" s="89">
        <v>0</v>
      </c>
      <c r="M46" s="89">
        <v>0</v>
      </c>
      <c r="N46" s="89">
        <v>0</v>
      </c>
      <c r="O46" s="89">
        <v>0</v>
      </c>
      <c r="P46" s="89">
        <v>0</v>
      </c>
      <c r="Q46" s="89">
        <v>0</v>
      </c>
      <c r="R46" s="89">
        <v>0</v>
      </c>
      <c r="S46" s="89">
        <v>0</v>
      </c>
      <c r="T46" s="89">
        <v>0</v>
      </c>
      <c r="U46" s="89">
        <v>1</v>
      </c>
      <c r="V46" s="89">
        <v>0</v>
      </c>
      <c r="W46" s="89">
        <v>0</v>
      </c>
      <c r="X46" s="89">
        <v>0</v>
      </c>
      <c r="Y46" s="89">
        <v>0</v>
      </c>
      <c r="Z46" s="89">
        <v>0</v>
      </c>
      <c r="AA46" s="89">
        <v>0</v>
      </c>
      <c r="AB46" s="89">
        <v>0</v>
      </c>
      <c r="AC46" s="89">
        <v>0</v>
      </c>
      <c r="AD46" s="89">
        <v>0</v>
      </c>
      <c r="AE46" s="89">
        <v>0</v>
      </c>
      <c r="AF46" s="89">
        <v>0</v>
      </c>
      <c r="AG46" s="89">
        <v>1</v>
      </c>
      <c r="AH46" s="89">
        <v>0</v>
      </c>
      <c r="AI46" s="89">
        <v>1</v>
      </c>
      <c r="AJ46" s="89">
        <v>0</v>
      </c>
      <c r="AK46" s="89">
        <v>0</v>
      </c>
      <c r="AL46" s="89">
        <v>0</v>
      </c>
      <c r="AM46" s="90">
        <v>0</v>
      </c>
      <c r="AN46" s="91">
        <f t="shared" si="21"/>
        <v>1</v>
      </c>
      <c r="AO46" s="92">
        <f t="shared" si="22"/>
        <v>2</v>
      </c>
      <c r="AP46" s="92">
        <f t="shared" si="23"/>
        <v>2</v>
      </c>
      <c r="AQ46" s="92">
        <f t="shared" si="24"/>
        <v>1</v>
      </c>
      <c r="AR46" s="92">
        <f t="shared" si="25"/>
        <v>3</v>
      </c>
      <c r="AS46" s="92">
        <f t="shared" si="26"/>
        <v>0</v>
      </c>
      <c r="AT46" s="93">
        <f t="shared" si="27"/>
        <v>3</v>
      </c>
      <c r="AU46" s="278"/>
    </row>
    <row r="47" spans="1:47">
      <c r="A47" s="80"/>
      <c r="B47" s="87"/>
      <c r="C47" s="88" t="s">
        <v>189</v>
      </c>
      <c r="D47" s="89">
        <v>1</v>
      </c>
      <c r="E47" s="89">
        <v>1</v>
      </c>
      <c r="F47" s="89">
        <v>0</v>
      </c>
      <c r="G47" s="89">
        <v>0</v>
      </c>
      <c r="H47" s="89">
        <v>0</v>
      </c>
      <c r="I47" s="89">
        <v>0</v>
      </c>
      <c r="J47" s="89">
        <v>0</v>
      </c>
      <c r="K47" s="89">
        <v>1</v>
      </c>
      <c r="L47" s="89">
        <v>0</v>
      </c>
      <c r="M47" s="89">
        <v>0</v>
      </c>
      <c r="N47" s="89">
        <v>1</v>
      </c>
      <c r="O47" s="89">
        <v>1</v>
      </c>
      <c r="P47" s="89">
        <v>1</v>
      </c>
      <c r="Q47" s="89">
        <v>1</v>
      </c>
      <c r="R47" s="89">
        <v>1</v>
      </c>
      <c r="S47" s="89">
        <v>1</v>
      </c>
      <c r="T47" s="89">
        <v>0</v>
      </c>
      <c r="U47" s="89">
        <v>0</v>
      </c>
      <c r="V47" s="89">
        <v>0</v>
      </c>
      <c r="W47" s="89">
        <v>0</v>
      </c>
      <c r="X47" s="89">
        <v>0</v>
      </c>
      <c r="Y47" s="89">
        <v>1</v>
      </c>
      <c r="Z47" s="89">
        <v>0</v>
      </c>
      <c r="AA47" s="89">
        <v>0</v>
      </c>
      <c r="AB47" s="89">
        <v>1</v>
      </c>
      <c r="AC47" s="89">
        <v>0</v>
      </c>
      <c r="AD47" s="89">
        <v>0</v>
      </c>
      <c r="AE47" s="89">
        <v>1</v>
      </c>
      <c r="AF47" s="89">
        <v>0</v>
      </c>
      <c r="AG47" s="89">
        <v>0</v>
      </c>
      <c r="AH47" s="89">
        <v>0</v>
      </c>
      <c r="AI47" s="89">
        <v>0</v>
      </c>
      <c r="AJ47" s="89">
        <v>0</v>
      </c>
      <c r="AK47" s="89">
        <v>0</v>
      </c>
      <c r="AL47" s="89">
        <v>0</v>
      </c>
      <c r="AM47" s="90">
        <v>1</v>
      </c>
      <c r="AN47" s="91">
        <f t="shared" si="21"/>
        <v>9</v>
      </c>
      <c r="AO47" s="92">
        <f t="shared" si="22"/>
        <v>4</v>
      </c>
      <c r="AP47" s="92">
        <f t="shared" si="23"/>
        <v>6</v>
      </c>
      <c r="AQ47" s="92">
        <f t="shared" si="24"/>
        <v>7</v>
      </c>
      <c r="AR47" s="92">
        <f t="shared" si="25"/>
        <v>8</v>
      </c>
      <c r="AS47" s="92">
        <f t="shared" si="26"/>
        <v>5</v>
      </c>
      <c r="AT47" s="93">
        <f t="shared" si="27"/>
        <v>13</v>
      </c>
      <c r="AU47" s="278"/>
    </row>
    <row r="48" spans="1:47">
      <c r="A48" s="80"/>
      <c r="B48" s="87"/>
      <c r="C48" s="88" t="s">
        <v>190</v>
      </c>
      <c r="D48" s="89">
        <v>0</v>
      </c>
      <c r="E48" s="89">
        <v>1</v>
      </c>
      <c r="F48" s="89">
        <v>0</v>
      </c>
      <c r="G48" s="89">
        <v>0</v>
      </c>
      <c r="H48" s="89">
        <v>0</v>
      </c>
      <c r="I48" s="89">
        <v>0</v>
      </c>
      <c r="J48" s="89">
        <v>0</v>
      </c>
      <c r="K48" s="89">
        <v>0</v>
      </c>
      <c r="L48" s="89">
        <v>0</v>
      </c>
      <c r="M48" s="89">
        <v>0</v>
      </c>
      <c r="N48" s="89">
        <v>0</v>
      </c>
      <c r="O48" s="89">
        <v>0</v>
      </c>
      <c r="P48" s="89">
        <v>0</v>
      </c>
      <c r="Q48" s="89">
        <v>0</v>
      </c>
      <c r="R48" s="89">
        <v>0</v>
      </c>
      <c r="S48" s="89">
        <v>0</v>
      </c>
      <c r="T48" s="89">
        <v>0</v>
      </c>
      <c r="U48" s="89">
        <v>0</v>
      </c>
      <c r="V48" s="89">
        <v>0</v>
      </c>
      <c r="W48" s="89">
        <v>0</v>
      </c>
      <c r="X48" s="89">
        <v>0</v>
      </c>
      <c r="Y48" s="89">
        <v>0</v>
      </c>
      <c r="Z48" s="89">
        <v>0</v>
      </c>
      <c r="AA48" s="89">
        <v>0</v>
      </c>
      <c r="AB48" s="89">
        <v>0</v>
      </c>
      <c r="AC48" s="89">
        <v>0</v>
      </c>
      <c r="AD48" s="89">
        <v>0</v>
      </c>
      <c r="AE48" s="89">
        <v>0</v>
      </c>
      <c r="AF48" s="89">
        <v>0</v>
      </c>
      <c r="AG48" s="89">
        <v>0</v>
      </c>
      <c r="AH48" s="89">
        <v>0</v>
      </c>
      <c r="AI48" s="89">
        <v>0</v>
      </c>
      <c r="AJ48" s="89">
        <v>0</v>
      </c>
      <c r="AK48" s="89">
        <v>0</v>
      </c>
      <c r="AL48" s="89">
        <v>0</v>
      </c>
      <c r="AM48" s="90">
        <v>0</v>
      </c>
      <c r="AN48" s="91">
        <f t="shared" si="21"/>
        <v>1</v>
      </c>
      <c r="AO48" s="92">
        <f t="shared" si="22"/>
        <v>0</v>
      </c>
      <c r="AP48" s="92">
        <f t="shared" si="23"/>
        <v>1</v>
      </c>
      <c r="AQ48" s="92">
        <f t="shared" si="24"/>
        <v>0</v>
      </c>
      <c r="AR48" s="92">
        <f t="shared" si="25"/>
        <v>1</v>
      </c>
      <c r="AS48" s="92">
        <f t="shared" si="26"/>
        <v>0</v>
      </c>
      <c r="AT48" s="93">
        <f t="shared" si="27"/>
        <v>1</v>
      </c>
      <c r="AU48" s="278"/>
    </row>
    <row r="49" spans="1:47">
      <c r="A49" s="80"/>
      <c r="B49" s="87"/>
      <c r="C49" s="88" t="s">
        <v>191</v>
      </c>
      <c r="D49" s="89">
        <v>0</v>
      </c>
      <c r="E49" s="89">
        <v>0</v>
      </c>
      <c r="F49" s="89">
        <v>0</v>
      </c>
      <c r="G49" s="89">
        <v>1</v>
      </c>
      <c r="H49" s="89">
        <v>0</v>
      </c>
      <c r="I49" s="89">
        <v>0</v>
      </c>
      <c r="J49" s="89">
        <v>0</v>
      </c>
      <c r="K49" s="89">
        <v>1</v>
      </c>
      <c r="L49" s="89">
        <v>0</v>
      </c>
      <c r="M49" s="89">
        <v>0</v>
      </c>
      <c r="N49" s="89">
        <v>0</v>
      </c>
      <c r="O49" s="89">
        <v>0</v>
      </c>
      <c r="P49" s="89">
        <v>0</v>
      </c>
      <c r="Q49" s="89">
        <v>0</v>
      </c>
      <c r="R49" s="89">
        <v>0</v>
      </c>
      <c r="S49" s="89">
        <v>0</v>
      </c>
      <c r="T49" s="89">
        <v>0</v>
      </c>
      <c r="U49" s="89">
        <v>0</v>
      </c>
      <c r="V49" s="89">
        <v>0</v>
      </c>
      <c r="W49" s="89">
        <v>0</v>
      </c>
      <c r="X49" s="89">
        <v>0</v>
      </c>
      <c r="Y49" s="89">
        <v>0</v>
      </c>
      <c r="Z49" s="89">
        <v>0</v>
      </c>
      <c r="AA49" s="89">
        <v>0</v>
      </c>
      <c r="AB49" s="89">
        <v>0</v>
      </c>
      <c r="AC49" s="89">
        <v>0</v>
      </c>
      <c r="AD49" s="89">
        <v>0</v>
      </c>
      <c r="AE49" s="89">
        <v>0</v>
      </c>
      <c r="AF49" s="89">
        <v>0</v>
      </c>
      <c r="AG49" s="89">
        <v>0</v>
      </c>
      <c r="AH49" s="89">
        <v>0</v>
      </c>
      <c r="AI49" s="89">
        <v>0</v>
      </c>
      <c r="AJ49" s="89">
        <v>0</v>
      </c>
      <c r="AK49" s="89">
        <v>0</v>
      </c>
      <c r="AL49" s="89">
        <v>0</v>
      </c>
      <c r="AM49" s="90">
        <v>0</v>
      </c>
      <c r="AN49" s="91">
        <f t="shared" si="21"/>
        <v>1</v>
      </c>
      <c r="AO49" s="92">
        <f t="shared" si="22"/>
        <v>1</v>
      </c>
      <c r="AP49" s="92">
        <f t="shared" si="23"/>
        <v>0</v>
      </c>
      <c r="AQ49" s="92">
        <f t="shared" si="24"/>
        <v>2</v>
      </c>
      <c r="AR49" s="92">
        <f t="shared" si="25"/>
        <v>2</v>
      </c>
      <c r="AS49" s="92">
        <f t="shared" si="26"/>
        <v>0</v>
      </c>
      <c r="AT49" s="93">
        <f t="shared" si="27"/>
        <v>2</v>
      </c>
      <c r="AU49" s="278"/>
    </row>
    <row r="50" spans="1:47">
      <c r="A50" s="80"/>
      <c r="B50" s="87"/>
      <c r="C50" s="88" t="s">
        <v>192</v>
      </c>
      <c r="D50" s="89">
        <v>0</v>
      </c>
      <c r="E50" s="89">
        <v>0</v>
      </c>
      <c r="F50" s="89">
        <v>0</v>
      </c>
      <c r="G50" s="89">
        <v>0</v>
      </c>
      <c r="H50" s="89">
        <v>0</v>
      </c>
      <c r="I50" s="89">
        <v>0</v>
      </c>
      <c r="J50" s="89">
        <v>0</v>
      </c>
      <c r="K50" s="89">
        <v>0</v>
      </c>
      <c r="L50" s="89">
        <v>0</v>
      </c>
      <c r="M50" s="89">
        <v>0</v>
      </c>
      <c r="N50" s="89">
        <v>0</v>
      </c>
      <c r="O50" s="89">
        <v>0</v>
      </c>
      <c r="P50" s="89">
        <v>1</v>
      </c>
      <c r="Q50" s="89">
        <v>0</v>
      </c>
      <c r="R50" s="89">
        <v>0</v>
      </c>
      <c r="S50" s="89">
        <v>0</v>
      </c>
      <c r="T50" s="89">
        <v>0</v>
      </c>
      <c r="U50" s="89">
        <v>0</v>
      </c>
      <c r="V50" s="89">
        <v>0</v>
      </c>
      <c r="W50" s="89">
        <v>0</v>
      </c>
      <c r="X50" s="89">
        <v>0</v>
      </c>
      <c r="Y50" s="89">
        <v>0</v>
      </c>
      <c r="Z50" s="89">
        <v>0</v>
      </c>
      <c r="AA50" s="89">
        <v>0</v>
      </c>
      <c r="AB50" s="89">
        <v>0</v>
      </c>
      <c r="AC50" s="89">
        <v>0</v>
      </c>
      <c r="AD50" s="89">
        <v>0</v>
      </c>
      <c r="AE50" s="89">
        <v>0</v>
      </c>
      <c r="AF50" s="89">
        <v>0</v>
      </c>
      <c r="AG50" s="89">
        <v>0</v>
      </c>
      <c r="AH50" s="89">
        <v>0</v>
      </c>
      <c r="AI50" s="89">
        <v>0</v>
      </c>
      <c r="AJ50" s="89">
        <v>0</v>
      </c>
      <c r="AK50" s="89">
        <v>0</v>
      </c>
      <c r="AL50" s="89">
        <v>0</v>
      </c>
      <c r="AM50" s="90">
        <v>0</v>
      </c>
      <c r="AN50" s="91">
        <f t="shared" si="21"/>
        <v>1</v>
      </c>
      <c r="AO50" s="92">
        <f t="shared" si="22"/>
        <v>0</v>
      </c>
      <c r="AP50" s="92">
        <f t="shared" si="23"/>
        <v>1</v>
      </c>
      <c r="AQ50" s="92">
        <f t="shared" si="24"/>
        <v>0</v>
      </c>
      <c r="AR50" s="92">
        <f t="shared" si="25"/>
        <v>0</v>
      </c>
      <c r="AS50" s="92">
        <f t="shared" si="26"/>
        <v>1</v>
      </c>
      <c r="AT50" s="93">
        <f t="shared" si="27"/>
        <v>1</v>
      </c>
      <c r="AU50" s="278"/>
    </row>
    <row r="51" spans="1:47">
      <c r="A51" s="80"/>
      <c r="B51" s="87"/>
      <c r="C51" s="88" t="s">
        <v>193</v>
      </c>
      <c r="D51" s="89">
        <v>0</v>
      </c>
      <c r="E51" s="89">
        <v>0</v>
      </c>
      <c r="F51" s="89">
        <v>0</v>
      </c>
      <c r="G51" s="89">
        <v>0</v>
      </c>
      <c r="H51" s="89">
        <v>0</v>
      </c>
      <c r="I51" s="89">
        <v>0</v>
      </c>
      <c r="J51" s="89">
        <v>0</v>
      </c>
      <c r="K51" s="89">
        <v>0</v>
      </c>
      <c r="L51" s="89">
        <v>0</v>
      </c>
      <c r="M51" s="89">
        <v>0</v>
      </c>
      <c r="N51" s="89">
        <v>0</v>
      </c>
      <c r="O51" s="89">
        <v>0</v>
      </c>
      <c r="P51" s="89">
        <v>1</v>
      </c>
      <c r="Q51" s="89">
        <v>0</v>
      </c>
      <c r="R51" s="89">
        <v>0</v>
      </c>
      <c r="S51" s="89">
        <v>0</v>
      </c>
      <c r="T51" s="89">
        <v>0</v>
      </c>
      <c r="U51" s="89">
        <v>0</v>
      </c>
      <c r="V51" s="89">
        <v>0</v>
      </c>
      <c r="W51" s="89">
        <v>0</v>
      </c>
      <c r="X51" s="89">
        <v>0</v>
      </c>
      <c r="Y51" s="89">
        <v>1</v>
      </c>
      <c r="Z51" s="89">
        <v>0</v>
      </c>
      <c r="AA51" s="89">
        <v>0</v>
      </c>
      <c r="AB51" s="89">
        <v>0</v>
      </c>
      <c r="AC51" s="89">
        <v>1</v>
      </c>
      <c r="AD51" s="89">
        <v>0</v>
      </c>
      <c r="AE51" s="89">
        <v>0</v>
      </c>
      <c r="AF51" s="89">
        <v>0</v>
      </c>
      <c r="AG51" s="89">
        <v>0</v>
      </c>
      <c r="AH51" s="89">
        <v>0</v>
      </c>
      <c r="AI51" s="89">
        <v>0</v>
      </c>
      <c r="AJ51" s="89">
        <v>0</v>
      </c>
      <c r="AK51" s="89">
        <v>0</v>
      </c>
      <c r="AL51" s="89">
        <v>0</v>
      </c>
      <c r="AM51" s="90">
        <v>0</v>
      </c>
      <c r="AN51" s="91">
        <f t="shared" si="21"/>
        <v>2</v>
      </c>
      <c r="AO51" s="92">
        <f t="shared" si="22"/>
        <v>1</v>
      </c>
      <c r="AP51" s="92">
        <f t="shared" si="23"/>
        <v>3</v>
      </c>
      <c r="AQ51" s="92">
        <f t="shared" si="24"/>
        <v>0</v>
      </c>
      <c r="AR51" s="92">
        <f t="shared" si="25"/>
        <v>2</v>
      </c>
      <c r="AS51" s="92">
        <f t="shared" si="26"/>
        <v>1</v>
      </c>
      <c r="AT51" s="93">
        <f t="shared" si="27"/>
        <v>3</v>
      </c>
      <c r="AU51" s="278"/>
    </row>
    <row r="52" spans="1:47">
      <c r="A52" s="80"/>
      <c r="B52" s="87"/>
      <c r="C52" s="88" t="s">
        <v>194</v>
      </c>
      <c r="D52" s="89">
        <v>0</v>
      </c>
      <c r="E52" s="89">
        <v>0</v>
      </c>
      <c r="F52" s="89">
        <v>0</v>
      </c>
      <c r="G52" s="89">
        <v>0</v>
      </c>
      <c r="H52" s="89">
        <v>0</v>
      </c>
      <c r="I52" s="89">
        <v>0</v>
      </c>
      <c r="J52" s="89">
        <v>0</v>
      </c>
      <c r="K52" s="89">
        <v>0</v>
      </c>
      <c r="L52" s="89">
        <v>0</v>
      </c>
      <c r="M52" s="89">
        <v>0</v>
      </c>
      <c r="N52" s="89">
        <v>0</v>
      </c>
      <c r="O52" s="89">
        <v>0</v>
      </c>
      <c r="P52" s="89">
        <v>0</v>
      </c>
      <c r="Q52" s="89">
        <v>0</v>
      </c>
      <c r="R52" s="89">
        <v>0</v>
      </c>
      <c r="S52" s="89">
        <v>0</v>
      </c>
      <c r="T52" s="89">
        <v>0</v>
      </c>
      <c r="U52" s="89">
        <v>0</v>
      </c>
      <c r="V52" s="89">
        <v>0</v>
      </c>
      <c r="W52" s="89">
        <v>0</v>
      </c>
      <c r="X52" s="89">
        <v>0</v>
      </c>
      <c r="Y52" s="89">
        <v>0</v>
      </c>
      <c r="Z52" s="89">
        <v>0</v>
      </c>
      <c r="AA52" s="89">
        <v>0</v>
      </c>
      <c r="AB52" s="89">
        <v>0</v>
      </c>
      <c r="AC52" s="89">
        <v>0</v>
      </c>
      <c r="AD52" s="89">
        <v>0</v>
      </c>
      <c r="AE52" s="89">
        <v>0</v>
      </c>
      <c r="AF52" s="89">
        <v>0</v>
      </c>
      <c r="AG52" s="89">
        <v>0</v>
      </c>
      <c r="AH52" s="89">
        <v>0</v>
      </c>
      <c r="AI52" s="89">
        <v>0</v>
      </c>
      <c r="AJ52" s="89">
        <v>0</v>
      </c>
      <c r="AK52" s="89">
        <v>0</v>
      </c>
      <c r="AL52" s="89">
        <v>1</v>
      </c>
      <c r="AM52" s="90">
        <v>0</v>
      </c>
      <c r="AN52" s="91">
        <f t="shared" si="21"/>
        <v>0</v>
      </c>
      <c r="AO52" s="92">
        <f t="shared" si="22"/>
        <v>1</v>
      </c>
      <c r="AP52" s="92">
        <f t="shared" si="23"/>
        <v>0</v>
      </c>
      <c r="AQ52" s="92">
        <f t="shared" si="24"/>
        <v>1</v>
      </c>
      <c r="AR52" s="92">
        <f t="shared" si="25"/>
        <v>0</v>
      </c>
      <c r="AS52" s="92">
        <f t="shared" si="26"/>
        <v>1</v>
      </c>
      <c r="AT52" s="93">
        <f t="shared" si="27"/>
        <v>1</v>
      </c>
      <c r="AU52" s="278"/>
    </row>
    <row r="53" spans="1:47">
      <c r="A53" s="80"/>
      <c r="B53" s="87"/>
      <c r="C53" s="88" t="s">
        <v>195</v>
      </c>
      <c r="D53" s="89">
        <v>0</v>
      </c>
      <c r="E53" s="89">
        <v>0</v>
      </c>
      <c r="F53" s="89">
        <v>0</v>
      </c>
      <c r="G53" s="89">
        <v>0</v>
      </c>
      <c r="H53" s="89">
        <v>0</v>
      </c>
      <c r="I53" s="89">
        <v>0</v>
      </c>
      <c r="J53" s="89">
        <v>0</v>
      </c>
      <c r="K53" s="89">
        <v>0</v>
      </c>
      <c r="L53" s="89">
        <v>0</v>
      </c>
      <c r="M53" s="89">
        <v>0</v>
      </c>
      <c r="N53" s="89">
        <v>0</v>
      </c>
      <c r="O53" s="89">
        <v>0</v>
      </c>
      <c r="P53" s="89">
        <v>0</v>
      </c>
      <c r="Q53" s="89">
        <v>0</v>
      </c>
      <c r="R53" s="89">
        <v>0</v>
      </c>
      <c r="S53" s="89">
        <v>0</v>
      </c>
      <c r="T53" s="89">
        <v>0</v>
      </c>
      <c r="U53" s="89">
        <v>0</v>
      </c>
      <c r="V53" s="89">
        <v>0</v>
      </c>
      <c r="W53" s="89">
        <v>0</v>
      </c>
      <c r="X53" s="89">
        <v>0</v>
      </c>
      <c r="Y53" s="89">
        <v>0</v>
      </c>
      <c r="Z53" s="89">
        <v>0</v>
      </c>
      <c r="AA53" s="89">
        <v>0</v>
      </c>
      <c r="AB53" s="89">
        <v>0</v>
      </c>
      <c r="AC53" s="89">
        <v>0</v>
      </c>
      <c r="AD53" s="89">
        <v>0</v>
      </c>
      <c r="AE53" s="89">
        <v>0</v>
      </c>
      <c r="AF53" s="89">
        <v>0</v>
      </c>
      <c r="AG53" s="89">
        <v>0</v>
      </c>
      <c r="AH53" s="89">
        <v>0</v>
      </c>
      <c r="AI53" s="89">
        <v>0</v>
      </c>
      <c r="AJ53" s="89">
        <v>0</v>
      </c>
      <c r="AK53" s="89">
        <v>1</v>
      </c>
      <c r="AL53" s="89">
        <v>0</v>
      </c>
      <c r="AM53" s="90">
        <v>0</v>
      </c>
      <c r="AN53" s="91">
        <f t="shared" si="21"/>
        <v>0</v>
      </c>
      <c r="AO53" s="92">
        <f t="shared" si="22"/>
        <v>1</v>
      </c>
      <c r="AP53" s="92">
        <f t="shared" si="23"/>
        <v>1</v>
      </c>
      <c r="AQ53" s="92">
        <f t="shared" si="24"/>
        <v>0</v>
      </c>
      <c r="AR53" s="92">
        <f t="shared" si="25"/>
        <v>1</v>
      </c>
      <c r="AS53" s="92">
        <f t="shared" si="26"/>
        <v>0</v>
      </c>
      <c r="AT53" s="93">
        <f t="shared" si="27"/>
        <v>1</v>
      </c>
      <c r="AU53" s="278"/>
    </row>
    <row r="54" spans="1:47">
      <c r="A54" s="80"/>
      <c r="B54" s="87"/>
      <c r="C54" s="88" t="s">
        <v>196</v>
      </c>
      <c r="D54" s="89">
        <v>0</v>
      </c>
      <c r="E54" s="89">
        <v>0</v>
      </c>
      <c r="F54" s="89">
        <v>0</v>
      </c>
      <c r="G54" s="89">
        <v>0</v>
      </c>
      <c r="H54" s="89">
        <v>0</v>
      </c>
      <c r="I54" s="89">
        <v>0</v>
      </c>
      <c r="J54" s="89">
        <v>0</v>
      </c>
      <c r="K54" s="89">
        <v>0</v>
      </c>
      <c r="L54" s="89">
        <v>0</v>
      </c>
      <c r="M54" s="89">
        <v>0</v>
      </c>
      <c r="N54" s="89">
        <v>0</v>
      </c>
      <c r="O54" s="89">
        <v>0</v>
      </c>
      <c r="P54" s="89">
        <v>0</v>
      </c>
      <c r="Q54" s="89">
        <v>0</v>
      </c>
      <c r="R54" s="89">
        <v>0</v>
      </c>
      <c r="S54" s="89">
        <v>0</v>
      </c>
      <c r="T54" s="89">
        <v>0</v>
      </c>
      <c r="U54" s="89">
        <v>0</v>
      </c>
      <c r="V54" s="89">
        <v>0</v>
      </c>
      <c r="W54" s="89">
        <v>0</v>
      </c>
      <c r="X54" s="89">
        <v>0</v>
      </c>
      <c r="Y54" s="89">
        <v>0</v>
      </c>
      <c r="Z54" s="89">
        <v>0</v>
      </c>
      <c r="AA54" s="89">
        <v>0</v>
      </c>
      <c r="AB54" s="89">
        <v>0</v>
      </c>
      <c r="AC54" s="89">
        <v>0</v>
      </c>
      <c r="AD54" s="89">
        <v>0</v>
      </c>
      <c r="AE54" s="89">
        <v>0</v>
      </c>
      <c r="AF54" s="89">
        <v>0</v>
      </c>
      <c r="AG54" s="89">
        <v>0</v>
      </c>
      <c r="AH54" s="89">
        <v>0</v>
      </c>
      <c r="AI54" s="89">
        <v>0</v>
      </c>
      <c r="AJ54" s="89">
        <v>0</v>
      </c>
      <c r="AK54" s="89">
        <v>1</v>
      </c>
      <c r="AL54" s="89">
        <v>0</v>
      </c>
      <c r="AM54" s="90">
        <v>1</v>
      </c>
      <c r="AN54" s="91">
        <f t="shared" si="21"/>
        <v>0</v>
      </c>
      <c r="AO54" s="92">
        <f t="shared" si="22"/>
        <v>2</v>
      </c>
      <c r="AP54" s="92">
        <f t="shared" si="23"/>
        <v>1</v>
      </c>
      <c r="AQ54" s="92">
        <f t="shared" si="24"/>
        <v>1</v>
      </c>
      <c r="AR54" s="92">
        <f t="shared" si="25"/>
        <v>2</v>
      </c>
      <c r="AS54" s="92">
        <f t="shared" si="26"/>
        <v>0</v>
      </c>
      <c r="AT54" s="93">
        <f t="shared" si="27"/>
        <v>2</v>
      </c>
      <c r="AU54" s="278"/>
    </row>
    <row r="55" spans="1:47">
      <c r="A55" s="80"/>
      <c r="B55" s="87"/>
      <c r="C55" s="88" t="s">
        <v>197</v>
      </c>
      <c r="D55" s="89">
        <v>0</v>
      </c>
      <c r="E55" s="89">
        <v>0</v>
      </c>
      <c r="F55" s="89">
        <v>0</v>
      </c>
      <c r="G55" s="89">
        <v>0</v>
      </c>
      <c r="H55" s="89">
        <v>0</v>
      </c>
      <c r="I55" s="89">
        <v>0</v>
      </c>
      <c r="J55" s="89">
        <v>0</v>
      </c>
      <c r="K55" s="89">
        <v>0</v>
      </c>
      <c r="L55" s="89">
        <v>0</v>
      </c>
      <c r="M55" s="89">
        <v>0</v>
      </c>
      <c r="N55" s="89">
        <v>0</v>
      </c>
      <c r="O55" s="89">
        <v>0</v>
      </c>
      <c r="P55" s="89">
        <v>0</v>
      </c>
      <c r="Q55" s="89">
        <v>1</v>
      </c>
      <c r="R55" s="89">
        <v>0</v>
      </c>
      <c r="S55" s="89">
        <v>0</v>
      </c>
      <c r="T55" s="89">
        <v>0</v>
      </c>
      <c r="U55" s="89">
        <v>0</v>
      </c>
      <c r="V55" s="89">
        <v>0</v>
      </c>
      <c r="W55" s="89">
        <v>0</v>
      </c>
      <c r="X55" s="89">
        <v>0</v>
      </c>
      <c r="Y55" s="89">
        <v>0</v>
      </c>
      <c r="Z55" s="89">
        <v>0</v>
      </c>
      <c r="AA55" s="89">
        <v>0</v>
      </c>
      <c r="AB55" s="89">
        <v>0</v>
      </c>
      <c r="AC55" s="89">
        <v>0</v>
      </c>
      <c r="AD55" s="89">
        <v>1</v>
      </c>
      <c r="AE55" s="89">
        <v>0</v>
      </c>
      <c r="AF55" s="89">
        <v>0</v>
      </c>
      <c r="AG55" s="89">
        <v>0</v>
      </c>
      <c r="AH55" s="89">
        <v>0</v>
      </c>
      <c r="AI55" s="89">
        <v>0</v>
      </c>
      <c r="AJ55" s="89">
        <v>0</v>
      </c>
      <c r="AK55" s="89">
        <v>0</v>
      </c>
      <c r="AL55" s="89">
        <v>0</v>
      </c>
      <c r="AM55" s="90">
        <v>0</v>
      </c>
      <c r="AN55" s="91">
        <f t="shared" si="21"/>
        <v>1</v>
      </c>
      <c r="AO55" s="92">
        <f t="shared" si="22"/>
        <v>1</v>
      </c>
      <c r="AP55" s="92">
        <f t="shared" si="23"/>
        <v>1</v>
      </c>
      <c r="AQ55" s="92">
        <f t="shared" si="24"/>
        <v>1</v>
      </c>
      <c r="AR55" s="92">
        <f t="shared" si="25"/>
        <v>1</v>
      </c>
      <c r="AS55" s="92">
        <f t="shared" si="26"/>
        <v>1</v>
      </c>
      <c r="AT55" s="93">
        <f t="shared" si="27"/>
        <v>2</v>
      </c>
      <c r="AU55" s="278"/>
    </row>
    <row r="56" spans="1:47">
      <c r="A56" s="80"/>
      <c r="B56" s="81" t="s">
        <v>198</v>
      </c>
      <c r="C56" s="82"/>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2"/>
      <c r="AN56" s="84"/>
      <c r="AO56" s="81"/>
      <c r="AP56" s="81"/>
      <c r="AQ56" s="81"/>
      <c r="AR56" s="81"/>
      <c r="AS56" s="81"/>
      <c r="AT56" s="85"/>
      <c r="AU56" s="86"/>
    </row>
    <row r="57" spans="1:47">
      <c r="A57" s="80"/>
      <c r="B57" s="87"/>
      <c r="C57" s="88" t="s">
        <v>199</v>
      </c>
      <c r="D57" s="89">
        <v>0</v>
      </c>
      <c r="E57" s="89">
        <v>0</v>
      </c>
      <c r="F57" s="89">
        <v>0</v>
      </c>
      <c r="G57" s="89">
        <v>0</v>
      </c>
      <c r="H57" s="89">
        <v>0</v>
      </c>
      <c r="I57" s="89">
        <v>0</v>
      </c>
      <c r="J57" s="89">
        <v>0</v>
      </c>
      <c r="K57" s="89">
        <v>0</v>
      </c>
      <c r="L57" s="89">
        <v>0</v>
      </c>
      <c r="M57" s="89">
        <v>0</v>
      </c>
      <c r="N57" s="89">
        <v>0</v>
      </c>
      <c r="O57" s="89">
        <v>0</v>
      </c>
      <c r="P57" s="89">
        <v>1</v>
      </c>
      <c r="Q57" s="89">
        <v>0</v>
      </c>
      <c r="R57" s="89">
        <v>0</v>
      </c>
      <c r="S57" s="89">
        <v>0</v>
      </c>
      <c r="T57" s="89">
        <v>0</v>
      </c>
      <c r="U57" s="89">
        <v>0</v>
      </c>
      <c r="V57" s="89">
        <v>0</v>
      </c>
      <c r="W57" s="89">
        <v>1</v>
      </c>
      <c r="X57" s="89">
        <v>0</v>
      </c>
      <c r="Y57" s="89">
        <v>0</v>
      </c>
      <c r="Z57" s="89">
        <v>0</v>
      </c>
      <c r="AA57" s="89">
        <v>0</v>
      </c>
      <c r="AB57" s="89">
        <v>0</v>
      </c>
      <c r="AC57" s="89">
        <v>0</v>
      </c>
      <c r="AD57" s="89">
        <v>1</v>
      </c>
      <c r="AE57" s="89">
        <v>0</v>
      </c>
      <c r="AF57" s="89">
        <v>0</v>
      </c>
      <c r="AG57" s="89">
        <v>0</v>
      </c>
      <c r="AH57" s="89">
        <v>0</v>
      </c>
      <c r="AI57" s="89">
        <v>0</v>
      </c>
      <c r="AJ57" s="89">
        <v>0</v>
      </c>
      <c r="AK57" s="89">
        <v>0</v>
      </c>
      <c r="AL57" s="89">
        <v>1</v>
      </c>
      <c r="AM57" s="90">
        <v>0</v>
      </c>
      <c r="AN57" s="91">
        <f>IF(C57="", "", COUNTIFS(D57:AM57, "1", $D$2:$AM$2, "Urban"))</f>
        <v>2</v>
      </c>
      <c r="AO57" s="92">
        <f>IF(C57="", "", COUNTIFS(D57:AM57, "1", $D$2:$AM$2, "Rural/settlement"))</f>
        <v>2</v>
      </c>
      <c r="AP57" s="92">
        <f>IF(C57="", "", COUNTIFS(D57:AM57, "1", $D$4:$AM$4, "Host community"))</f>
        <v>1</v>
      </c>
      <c r="AQ57" s="92">
        <f>IF(C57="", "", COUNTIFS(D57:AM57, "1", $D$4:$AM$4, "Refugee"))</f>
        <v>3</v>
      </c>
      <c r="AR57" s="92">
        <f>IF(C57="", "", COUNTIFS(D57:AM57, "1", $D$5:$AM$5, "PSN"))</f>
        <v>1</v>
      </c>
      <c r="AS57" s="92">
        <f>IF(C57="", "", COUNTIFS(D57:AM57, "1", $D$5:$AM$5, "FHH"))</f>
        <v>3</v>
      </c>
      <c r="AT57" s="93">
        <f>IF(C57 = "", "", COUNTIF(D57:AM57, 1))</f>
        <v>4</v>
      </c>
      <c r="AU57" s="278" t="s">
        <v>200</v>
      </c>
    </row>
    <row r="58" spans="1:47">
      <c r="A58" s="80"/>
      <c r="B58" s="87"/>
      <c r="C58" s="88" t="s">
        <v>168</v>
      </c>
      <c r="D58" s="89">
        <v>0</v>
      </c>
      <c r="E58" s="89">
        <v>0</v>
      </c>
      <c r="F58" s="89">
        <v>0</v>
      </c>
      <c r="G58" s="89">
        <v>0</v>
      </c>
      <c r="H58" s="89">
        <v>1</v>
      </c>
      <c r="I58" s="89">
        <v>0</v>
      </c>
      <c r="J58" s="89">
        <v>1</v>
      </c>
      <c r="K58" s="89">
        <v>1</v>
      </c>
      <c r="L58" s="89">
        <v>0</v>
      </c>
      <c r="M58" s="89">
        <v>0</v>
      </c>
      <c r="N58" s="89">
        <v>0</v>
      </c>
      <c r="O58" s="89">
        <v>0</v>
      </c>
      <c r="P58" s="89">
        <v>0</v>
      </c>
      <c r="Q58" s="89">
        <v>0</v>
      </c>
      <c r="R58" s="89">
        <v>0</v>
      </c>
      <c r="S58" s="89">
        <v>0</v>
      </c>
      <c r="T58" s="89">
        <v>1</v>
      </c>
      <c r="U58" s="89">
        <v>0</v>
      </c>
      <c r="V58" s="89">
        <v>1</v>
      </c>
      <c r="W58" s="89">
        <v>0</v>
      </c>
      <c r="X58" s="89">
        <v>0</v>
      </c>
      <c r="Y58" s="89">
        <v>1</v>
      </c>
      <c r="Z58" s="89">
        <v>0</v>
      </c>
      <c r="AA58" s="89">
        <v>0</v>
      </c>
      <c r="AB58" s="89">
        <v>1</v>
      </c>
      <c r="AC58" s="89">
        <v>0</v>
      </c>
      <c r="AD58" s="89">
        <v>0</v>
      </c>
      <c r="AE58" s="89">
        <v>0</v>
      </c>
      <c r="AF58" s="89">
        <v>1</v>
      </c>
      <c r="AG58" s="89">
        <v>0</v>
      </c>
      <c r="AH58" s="89">
        <v>1</v>
      </c>
      <c r="AI58" s="89">
        <v>0</v>
      </c>
      <c r="AJ58" s="89">
        <v>1</v>
      </c>
      <c r="AK58" s="89">
        <v>1</v>
      </c>
      <c r="AL58" s="89">
        <v>1</v>
      </c>
      <c r="AM58" s="90">
        <v>1</v>
      </c>
      <c r="AN58" s="91">
        <f>IF(C58="", "", COUNTIFS(D58:AM58, "1", $D$2:$AM$2, "Urban"))</f>
        <v>3</v>
      </c>
      <c r="AO58" s="92">
        <f>IF(C58="", "", COUNTIFS(D58:AM58, "1", $D$2:$AM$2, "Rural/settlement"))</f>
        <v>10</v>
      </c>
      <c r="AP58" s="92">
        <f>IF(C58="", "", COUNTIFS(D58:AM58, "1", $D$4:$AM$4, "Host community"))</f>
        <v>7</v>
      </c>
      <c r="AQ58" s="92">
        <f>IF(C58="", "", COUNTIFS(D58:AM58, "1", $D$4:$AM$4, "Refugee"))</f>
        <v>6</v>
      </c>
      <c r="AR58" s="92">
        <f>IF(C58="", "", COUNTIFS(D58:AM58, "1", $D$5:$AM$5, "PSN"))</f>
        <v>4</v>
      </c>
      <c r="AS58" s="92">
        <f>IF(C58="", "", COUNTIFS(D58:AM58, "1", $D$5:$AM$5, "FHH"))</f>
        <v>9</v>
      </c>
      <c r="AT58" s="93">
        <f>IF(C58 = "", "", COUNTIF(D58:AM58, 1))</f>
        <v>13</v>
      </c>
      <c r="AU58" s="278"/>
    </row>
    <row r="59" spans="1:47">
      <c r="A59" s="80"/>
      <c r="B59" s="87"/>
      <c r="C59" s="88" t="s">
        <v>170</v>
      </c>
      <c r="D59" s="89">
        <v>0</v>
      </c>
      <c r="E59" s="89">
        <v>1</v>
      </c>
      <c r="F59" s="89">
        <v>0</v>
      </c>
      <c r="G59" s="89">
        <v>0</v>
      </c>
      <c r="H59" s="89">
        <v>1</v>
      </c>
      <c r="I59" s="89">
        <v>1</v>
      </c>
      <c r="J59" s="89">
        <v>0</v>
      </c>
      <c r="K59" s="89">
        <v>1</v>
      </c>
      <c r="L59" s="89">
        <v>0</v>
      </c>
      <c r="M59" s="89">
        <v>0</v>
      </c>
      <c r="N59" s="89">
        <v>0</v>
      </c>
      <c r="O59" s="89">
        <v>0</v>
      </c>
      <c r="P59" s="89">
        <v>0</v>
      </c>
      <c r="Q59" s="89">
        <v>0</v>
      </c>
      <c r="R59" s="89">
        <v>0</v>
      </c>
      <c r="S59" s="89">
        <v>0</v>
      </c>
      <c r="T59" s="89">
        <v>0</v>
      </c>
      <c r="U59" s="89">
        <v>0</v>
      </c>
      <c r="V59" s="89">
        <v>0</v>
      </c>
      <c r="W59" s="89">
        <v>0</v>
      </c>
      <c r="X59" s="89">
        <v>0</v>
      </c>
      <c r="Y59" s="89">
        <v>0</v>
      </c>
      <c r="Z59" s="89">
        <v>0</v>
      </c>
      <c r="AA59" s="89">
        <v>1</v>
      </c>
      <c r="AB59" s="89">
        <v>0</v>
      </c>
      <c r="AC59" s="89">
        <v>0</v>
      </c>
      <c r="AD59" s="89">
        <v>0</v>
      </c>
      <c r="AE59" s="89">
        <v>1</v>
      </c>
      <c r="AF59" s="89">
        <v>0</v>
      </c>
      <c r="AG59" s="89">
        <v>0</v>
      </c>
      <c r="AH59" s="89">
        <v>0</v>
      </c>
      <c r="AI59" s="89">
        <v>0</v>
      </c>
      <c r="AJ59" s="89">
        <v>0</v>
      </c>
      <c r="AK59" s="89">
        <v>1</v>
      </c>
      <c r="AL59" s="89">
        <v>0</v>
      </c>
      <c r="AM59" s="90">
        <v>0</v>
      </c>
      <c r="AN59" s="91">
        <f>IF(C59="", "", COUNTIFS(D59:AM59, "1", $D$2:$AM$2, "Urban"))</f>
        <v>2</v>
      </c>
      <c r="AO59" s="92">
        <f>IF(C59="", "", COUNTIFS(D59:AM59, "1", $D$2:$AM$2, "Rural/settlement"))</f>
        <v>5</v>
      </c>
      <c r="AP59" s="92">
        <f>IF(C59="", "", COUNTIFS(D59:AM59, "1", $D$4:$AM$4, "Host community"))</f>
        <v>4</v>
      </c>
      <c r="AQ59" s="92">
        <f>IF(C59="", "", COUNTIFS(D59:AM59, "1", $D$4:$AM$4, "Refugee"))</f>
        <v>3</v>
      </c>
      <c r="AR59" s="92">
        <f>IF(C59="", "", COUNTIFS(D59:AM59, "1", $D$5:$AM$5, "PSN"))</f>
        <v>6</v>
      </c>
      <c r="AS59" s="92">
        <f>IF(C59="", "", COUNTIFS(D59:AM59, "1", $D$5:$AM$5, "FHH"))</f>
        <v>1</v>
      </c>
      <c r="AT59" s="93">
        <f>IF(C59 = "", "", COUNTIF(D59:AM59, 1))</f>
        <v>7</v>
      </c>
      <c r="AU59" s="278"/>
    </row>
    <row r="60" spans="1:47">
      <c r="A60" s="80"/>
      <c r="B60" s="87"/>
      <c r="C60" s="88" t="s">
        <v>182</v>
      </c>
      <c r="D60" s="89">
        <v>1</v>
      </c>
      <c r="E60" s="89">
        <v>1</v>
      </c>
      <c r="F60" s="89">
        <v>1</v>
      </c>
      <c r="G60" s="89">
        <v>0</v>
      </c>
      <c r="H60" s="89">
        <v>0</v>
      </c>
      <c r="I60" s="89">
        <v>0</v>
      </c>
      <c r="J60" s="89">
        <v>1</v>
      </c>
      <c r="K60" s="89">
        <v>0</v>
      </c>
      <c r="L60" s="89">
        <v>1</v>
      </c>
      <c r="M60" s="89">
        <v>1</v>
      </c>
      <c r="N60" s="89">
        <v>1</v>
      </c>
      <c r="O60" s="89">
        <v>1</v>
      </c>
      <c r="P60" s="89">
        <v>0</v>
      </c>
      <c r="Q60" s="89">
        <v>0</v>
      </c>
      <c r="R60" s="89">
        <v>1</v>
      </c>
      <c r="S60" s="89">
        <v>1</v>
      </c>
      <c r="T60" s="89">
        <v>1</v>
      </c>
      <c r="U60" s="89">
        <v>0</v>
      </c>
      <c r="V60" s="89">
        <v>0</v>
      </c>
      <c r="W60" s="89">
        <v>1</v>
      </c>
      <c r="X60" s="89">
        <v>1</v>
      </c>
      <c r="Y60" s="89">
        <v>0</v>
      </c>
      <c r="Z60" s="89">
        <v>1</v>
      </c>
      <c r="AA60" s="89">
        <v>0</v>
      </c>
      <c r="AB60" s="89">
        <v>0</v>
      </c>
      <c r="AC60" s="89">
        <v>0</v>
      </c>
      <c r="AD60" s="89">
        <v>0</v>
      </c>
      <c r="AE60" s="89">
        <v>0</v>
      </c>
      <c r="AF60" s="89">
        <v>0</v>
      </c>
      <c r="AG60" s="89">
        <v>1</v>
      </c>
      <c r="AH60" s="89">
        <v>1</v>
      </c>
      <c r="AI60" s="89">
        <v>0</v>
      </c>
      <c r="AJ60" s="89">
        <v>1</v>
      </c>
      <c r="AK60" s="89">
        <v>0</v>
      </c>
      <c r="AL60" s="89">
        <v>0</v>
      </c>
      <c r="AM60" s="90">
        <v>1</v>
      </c>
      <c r="AN60" s="91">
        <f>IF(C60="", "", COUNTIFS(D60:AM60, "1", $D$2:$AM$2, "Urban"))</f>
        <v>13</v>
      </c>
      <c r="AO60" s="92">
        <f>IF(C60="", "", COUNTIFS(D60:AM60, "1", $D$2:$AM$2, "Rural/settlement"))</f>
        <v>5</v>
      </c>
      <c r="AP60" s="92">
        <f>IF(C60="", "", COUNTIFS(D60:AM60, "1", $D$4:$AM$4, "Host community"))</f>
        <v>8</v>
      </c>
      <c r="AQ60" s="92">
        <f>IF(C60="", "", COUNTIFS(D60:AM60, "1", $D$4:$AM$4, "Refugee"))</f>
        <v>10</v>
      </c>
      <c r="AR60" s="92">
        <f>IF(C60="", "", COUNTIFS(D60:AM60, "1", $D$5:$AM$5, "PSN"))</f>
        <v>7</v>
      </c>
      <c r="AS60" s="92">
        <f>IF(C60="", "", COUNTIFS(D60:AM60, "1", $D$5:$AM$5, "FHH"))</f>
        <v>11</v>
      </c>
      <c r="AT60" s="93">
        <f>IF(C60 = "", "", COUNTIF(D60:AM60, 1))</f>
        <v>18</v>
      </c>
      <c r="AU60" s="278"/>
    </row>
    <row r="61" spans="1:47">
      <c r="A61" s="80"/>
      <c r="B61" s="87"/>
      <c r="C61" s="88" t="s">
        <v>201</v>
      </c>
      <c r="D61" s="89">
        <v>0</v>
      </c>
      <c r="E61" s="89">
        <v>0</v>
      </c>
      <c r="F61" s="89">
        <v>0</v>
      </c>
      <c r="G61" s="89">
        <v>1</v>
      </c>
      <c r="H61" s="89">
        <v>0</v>
      </c>
      <c r="I61" s="89">
        <v>0</v>
      </c>
      <c r="J61" s="89">
        <v>0</v>
      </c>
      <c r="K61" s="89">
        <v>0</v>
      </c>
      <c r="L61" s="89">
        <v>0</v>
      </c>
      <c r="M61" s="89">
        <v>0</v>
      </c>
      <c r="N61" s="89">
        <v>0</v>
      </c>
      <c r="O61" s="89">
        <v>0</v>
      </c>
      <c r="P61" s="89">
        <v>0</v>
      </c>
      <c r="Q61" s="89">
        <v>1</v>
      </c>
      <c r="R61" s="89">
        <v>0</v>
      </c>
      <c r="S61" s="89">
        <v>0</v>
      </c>
      <c r="T61" s="89">
        <v>0</v>
      </c>
      <c r="U61" s="89">
        <v>1</v>
      </c>
      <c r="V61" s="89">
        <v>0</v>
      </c>
      <c r="W61" s="89">
        <v>0</v>
      </c>
      <c r="X61" s="89">
        <v>0</v>
      </c>
      <c r="Y61" s="89">
        <v>0</v>
      </c>
      <c r="Z61" s="89">
        <v>0</v>
      </c>
      <c r="AA61" s="89">
        <v>0</v>
      </c>
      <c r="AB61" s="89">
        <v>0</v>
      </c>
      <c r="AC61" s="89">
        <v>1</v>
      </c>
      <c r="AD61" s="89">
        <v>0</v>
      </c>
      <c r="AE61" s="89">
        <v>0</v>
      </c>
      <c r="AF61" s="89">
        <v>0</v>
      </c>
      <c r="AG61" s="89">
        <v>0</v>
      </c>
      <c r="AH61" s="89">
        <v>0</v>
      </c>
      <c r="AI61" s="89">
        <v>1</v>
      </c>
      <c r="AJ61" s="89">
        <v>0</v>
      </c>
      <c r="AK61" s="89">
        <v>0</v>
      </c>
      <c r="AL61" s="89">
        <v>0</v>
      </c>
      <c r="AM61" s="90">
        <v>0</v>
      </c>
      <c r="AN61" s="91">
        <f>IF(C61="", "", COUNTIFS(D61:AM61, "1", $D$2:$AM$2, "Urban"))</f>
        <v>3</v>
      </c>
      <c r="AO61" s="92">
        <f>IF(C61="", "", COUNTIFS(D61:AM61, "1", $D$2:$AM$2, "Rural/settlement"))</f>
        <v>2</v>
      </c>
      <c r="AP61" s="92">
        <f>IF(C61="", "", COUNTIFS(D61:AM61, "1", $D$4:$AM$4, "Host community"))</f>
        <v>3</v>
      </c>
      <c r="AQ61" s="92">
        <f>IF(C61="", "", COUNTIFS(D61:AM61, "1", $D$4:$AM$4, "Refugee"))</f>
        <v>2</v>
      </c>
      <c r="AR61" s="92">
        <f>IF(C61="", "", COUNTIFS(D61:AM61, "1", $D$5:$AM$5, "PSN"))</f>
        <v>5</v>
      </c>
      <c r="AS61" s="92">
        <f>IF(C61="", "", COUNTIFS(D61:AM61, "1", $D$5:$AM$5, "FHH"))</f>
        <v>0</v>
      </c>
      <c r="AT61" s="93">
        <f>IF(C61 = "", "", COUNTIF(D61:AM61, 1))</f>
        <v>5</v>
      </c>
      <c r="AU61" s="278"/>
    </row>
    <row r="62" spans="1:47">
      <c r="A62" s="80"/>
      <c r="B62" s="81" t="s">
        <v>202</v>
      </c>
      <c r="C62" s="82"/>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2"/>
      <c r="AN62" s="84"/>
      <c r="AO62" s="81"/>
      <c r="AP62" s="81"/>
      <c r="AQ62" s="81"/>
      <c r="AR62" s="81"/>
      <c r="AS62" s="81"/>
      <c r="AT62" s="85"/>
      <c r="AU62" s="86"/>
    </row>
    <row r="63" spans="1:47">
      <c r="A63" s="80"/>
      <c r="B63" s="87"/>
      <c r="C63" s="88" t="s">
        <v>199</v>
      </c>
      <c r="D63" s="89">
        <v>1</v>
      </c>
      <c r="E63" s="89">
        <v>0</v>
      </c>
      <c r="F63" s="89">
        <v>0</v>
      </c>
      <c r="G63" s="89">
        <v>0</v>
      </c>
      <c r="H63" s="89">
        <v>0</v>
      </c>
      <c r="I63" s="89">
        <v>0</v>
      </c>
      <c r="J63" s="89">
        <v>0</v>
      </c>
      <c r="K63" s="89">
        <v>0</v>
      </c>
      <c r="L63" s="89">
        <v>1</v>
      </c>
      <c r="M63" s="89">
        <v>0</v>
      </c>
      <c r="N63" s="89">
        <v>0</v>
      </c>
      <c r="O63" s="89">
        <v>0</v>
      </c>
      <c r="P63" s="89">
        <v>0</v>
      </c>
      <c r="Q63" s="89">
        <v>1</v>
      </c>
      <c r="R63" s="89">
        <v>0</v>
      </c>
      <c r="S63" s="89">
        <v>0</v>
      </c>
      <c r="T63" s="89">
        <v>0</v>
      </c>
      <c r="U63" s="89">
        <v>1</v>
      </c>
      <c r="V63" s="89">
        <v>1</v>
      </c>
      <c r="W63" s="89">
        <v>0</v>
      </c>
      <c r="X63" s="89">
        <v>0</v>
      </c>
      <c r="Y63" s="89">
        <v>0</v>
      </c>
      <c r="Z63" s="89">
        <v>0</v>
      </c>
      <c r="AA63" s="89">
        <v>0</v>
      </c>
      <c r="AB63" s="89">
        <v>1</v>
      </c>
      <c r="AC63" s="89">
        <v>0</v>
      </c>
      <c r="AD63" s="89">
        <v>1</v>
      </c>
      <c r="AE63" s="89">
        <v>1</v>
      </c>
      <c r="AF63" s="89">
        <v>0</v>
      </c>
      <c r="AG63" s="89">
        <v>0</v>
      </c>
      <c r="AH63" s="89">
        <v>0</v>
      </c>
      <c r="AI63" s="89">
        <v>0</v>
      </c>
      <c r="AJ63" s="89">
        <v>1</v>
      </c>
      <c r="AK63" s="89">
        <v>0</v>
      </c>
      <c r="AL63" s="89">
        <v>0</v>
      </c>
      <c r="AM63" s="90">
        <v>0</v>
      </c>
      <c r="AN63" s="91">
        <f t="shared" ref="AN63:AN70" si="28">IF(C63="", "", COUNTIFS(D63:AM63, "1", $D$2:$AM$2, "Urban"))</f>
        <v>5</v>
      </c>
      <c r="AO63" s="92">
        <f t="shared" ref="AO63:AO70" si="29">IF(C63="", "", COUNTIFS(D63:AM63, "1", $D$2:$AM$2, "Rural/settlement"))</f>
        <v>4</v>
      </c>
      <c r="AP63" s="92">
        <f t="shared" ref="AP63:AP70" si="30">IF(C63="", "", COUNTIFS(D63:AM63, "1", $D$4:$AM$4, "Host community"))</f>
        <v>6</v>
      </c>
      <c r="AQ63" s="92">
        <f t="shared" ref="AQ63:AQ70" si="31">IF(C63="", "", COUNTIFS(D63:AM63, "1", $D$4:$AM$4, "Refugee"))</f>
        <v>3</v>
      </c>
      <c r="AR63" s="92">
        <f t="shared" ref="AR63:AR70" si="32">IF(C63="", "", COUNTIFS(D63:AM63, "1", $D$5:$AM$5, "PSN"))</f>
        <v>3</v>
      </c>
      <c r="AS63" s="92">
        <f t="shared" ref="AS63:AS70" si="33">IF(C63="", "", COUNTIFS(D63:AM63, "1", $D$5:$AM$5, "FHH"))</f>
        <v>6</v>
      </c>
      <c r="AT63" s="93">
        <f t="shared" ref="AT63:AT70" si="34">IF(C63 = "", "", COUNTIF(D63:AM63, 1))</f>
        <v>9</v>
      </c>
      <c r="AU63" s="278" t="s">
        <v>203</v>
      </c>
    </row>
    <row r="64" spans="1:47">
      <c r="A64" s="80"/>
      <c r="B64" s="87"/>
      <c r="C64" s="88" t="s">
        <v>168</v>
      </c>
      <c r="D64" s="89">
        <v>0</v>
      </c>
      <c r="E64" s="89">
        <v>0</v>
      </c>
      <c r="F64" s="89">
        <v>0</v>
      </c>
      <c r="G64" s="89">
        <v>0</v>
      </c>
      <c r="H64" s="89">
        <v>1</v>
      </c>
      <c r="I64" s="89">
        <v>1</v>
      </c>
      <c r="J64" s="89">
        <v>0</v>
      </c>
      <c r="K64" s="89">
        <v>0</v>
      </c>
      <c r="L64" s="89">
        <v>0</v>
      </c>
      <c r="M64" s="89">
        <v>0</v>
      </c>
      <c r="N64" s="89">
        <v>0</v>
      </c>
      <c r="O64" s="89">
        <v>0</v>
      </c>
      <c r="P64" s="89">
        <v>0</v>
      </c>
      <c r="Q64" s="89">
        <v>0</v>
      </c>
      <c r="R64" s="89">
        <v>0</v>
      </c>
      <c r="S64" s="89">
        <v>0</v>
      </c>
      <c r="T64" s="89">
        <v>0</v>
      </c>
      <c r="U64" s="89">
        <v>0</v>
      </c>
      <c r="V64" s="89">
        <v>1</v>
      </c>
      <c r="W64" s="89">
        <v>0</v>
      </c>
      <c r="X64" s="89">
        <v>1</v>
      </c>
      <c r="Y64" s="89">
        <v>0</v>
      </c>
      <c r="Z64" s="89">
        <v>0</v>
      </c>
      <c r="AA64" s="89">
        <v>0</v>
      </c>
      <c r="AB64" s="89">
        <v>0</v>
      </c>
      <c r="AC64" s="89">
        <v>1</v>
      </c>
      <c r="AD64" s="89">
        <v>0</v>
      </c>
      <c r="AE64" s="89">
        <v>0</v>
      </c>
      <c r="AF64" s="89">
        <v>0</v>
      </c>
      <c r="AG64" s="89">
        <v>1</v>
      </c>
      <c r="AH64" s="89">
        <v>1</v>
      </c>
      <c r="AI64" s="89">
        <v>0</v>
      </c>
      <c r="AJ64" s="89">
        <v>1</v>
      </c>
      <c r="AK64" s="89">
        <v>0</v>
      </c>
      <c r="AL64" s="89">
        <v>1</v>
      </c>
      <c r="AM64" s="90">
        <v>0</v>
      </c>
      <c r="AN64" s="91">
        <f t="shared" si="28"/>
        <v>2</v>
      </c>
      <c r="AO64" s="92">
        <f t="shared" si="29"/>
        <v>7</v>
      </c>
      <c r="AP64" s="92">
        <f t="shared" si="30"/>
        <v>6</v>
      </c>
      <c r="AQ64" s="92">
        <f t="shared" si="31"/>
        <v>3</v>
      </c>
      <c r="AR64" s="92">
        <f t="shared" si="32"/>
        <v>3</v>
      </c>
      <c r="AS64" s="92">
        <f t="shared" si="33"/>
        <v>6</v>
      </c>
      <c r="AT64" s="93">
        <f t="shared" si="34"/>
        <v>9</v>
      </c>
      <c r="AU64" s="278"/>
    </row>
    <row r="65" spans="1:47">
      <c r="A65" s="80"/>
      <c r="B65" s="87"/>
      <c r="C65" s="88" t="s">
        <v>170</v>
      </c>
      <c r="D65" s="89">
        <v>0</v>
      </c>
      <c r="E65" s="89">
        <v>0</v>
      </c>
      <c r="F65" s="89">
        <v>0</v>
      </c>
      <c r="G65" s="89">
        <v>0</v>
      </c>
      <c r="H65" s="89">
        <v>0</v>
      </c>
      <c r="I65" s="89">
        <v>1</v>
      </c>
      <c r="J65" s="89">
        <v>0</v>
      </c>
      <c r="K65" s="89">
        <v>0</v>
      </c>
      <c r="L65" s="89">
        <v>0</v>
      </c>
      <c r="M65" s="89">
        <v>0</v>
      </c>
      <c r="N65" s="89">
        <v>0</v>
      </c>
      <c r="O65" s="89">
        <v>0</v>
      </c>
      <c r="P65" s="89">
        <v>0</v>
      </c>
      <c r="Q65" s="89">
        <v>0</v>
      </c>
      <c r="R65" s="89">
        <v>0</v>
      </c>
      <c r="S65" s="89">
        <v>0</v>
      </c>
      <c r="T65" s="89">
        <v>0</v>
      </c>
      <c r="U65" s="89">
        <v>0</v>
      </c>
      <c r="V65" s="89">
        <v>0</v>
      </c>
      <c r="W65" s="89">
        <v>0</v>
      </c>
      <c r="X65" s="89">
        <v>0</v>
      </c>
      <c r="Y65" s="89">
        <v>0</v>
      </c>
      <c r="Z65" s="89">
        <v>0</v>
      </c>
      <c r="AA65" s="89">
        <v>0</v>
      </c>
      <c r="AB65" s="89">
        <v>0</v>
      </c>
      <c r="AC65" s="89">
        <v>1</v>
      </c>
      <c r="AD65" s="89">
        <v>0</v>
      </c>
      <c r="AE65" s="89">
        <v>0</v>
      </c>
      <c r="AF65" s="89">
        <v>0</v>
      </c>
      <c r="AG65" s="89">
        <v>0</v>
      </c>
      <c r="AH65" s="89">
        <v>0</v>
      </c>
      <c r="AI65" s="89">
        <v>0</v>
      </c>
      <c r="AJ65" s="89">
        <v>0</v>
      </c>
      <c r="AK65" s="89">
        <v>0</v>
      </c>
      <c r="AL65" s="89">
        <v>0</v>
      </c>
      <c r="AM65" s="90">
        <v>0</v>
      </c>
      <c r="AN65" s="91">
        <f t="shared" si="28"/>
        <v>0</v>
      </c>
      <c r="AO65" s="92">
        <f t="shared" si="29"/>
        <v>2</v>
      </c>
      <c r="AP65" s="92">
        <f t="shared" si="30"/>
        <v>2</v>
      </c>
      <c r="AQ65" s="92">
        <f t="shared" si="31"/>
        <v>0</v>
      </c>
      <c r="AR65" s="92">
        <f t="shared" si="32"/>
        <v>2</v>
      </c>
      <c r="AS65" s="92">
        <f t="shared" si="33"/>
        <v>0</v>
      </c>
      <c r="AT65" s="93">
        <f t="shared" si="34"/>
        <v>2</v>
      </c>
      <c r="AU65" s="278"/>
    </row>
    <row r="66" spans="1:47">
      <c r="A66" s="80"/>
      <c r="B66" s="87"/>
      <c r="C66" s="88" t="s">
        <v>182</v>
      </c>
      <c r="D66" s="89">
        <v>1</v>
      </c>
      <c r="E66" s="89">
        <v>1</v>
      </c>
      <c r="F66" s="89">
        <v>1</v>
      </c>
      <c r="G66" s="89">
        <v>0</v>
      </c>
      <c r="H66" s="89">
        <v>1</v>
      </c>
      <c r="I66" s="89">
        <v>0</v>
      </c>
      <c r="J66" s="89">
        <v>1</v>
      </c>
      <c r="K66" s="89">
        <v>0</v>
      </c>
      <c r="L66" s="89">
        <v>1</v>
      </c>
      <c r="M66" s="89">
        <v>1</v>
      </c>
      <c r="N66" s="89">
        <v>1</v>
      </c>
      <c r="O66" s="89">
        <v>1</v>
      </c>
      <c r="P66" s="89">
        <v>1</v>
      </c>
      <c r="Q66" s="89">
        <v>1</v>
      </c>
      <c r="R66" s="89">
        <v>1</v>
      </c>
      <c r="S66" s="89">
        <v>1</v>
      </c>
      <c r="T66" s="89">
        <v>1</v>
      </c>
      <c r="U66" s="89">
        <v>0</v>
      </c>
      <c r="V66" s="89">
        <v>0</v>
      </c>
      <c r="W66" s="89">
        <v>1</v>
      </c>
      <c r="X66" s="89">
        <v>1</v>
      </c>
      <c r="Y66" s="89">
        <v>1</v>
      </c>
      <c r="Z66" s="89">
        <v>1</v>
      </c>
      <c r="AA66" s="89">
        <v>0</v>
      </c>
      <c r="AB66" s="89">
        <v>0</v>
      </c>
      <c r="AC66" s="89">
        <v>0</v>
      </c>
      <c r="AD66" s="89">
        <v>1</v>
      </c>
      <c r="AE66" s="89">
        <v>0</v>
      </c>
      <c r="AF66" s="89">
        <v>0</v>
      </c>
      <c r="AG66" s="89">
        <v>1</v>
      </c>
      <c r="AH66" s="89">
        <v>0</v>
      </c>
      <c r="AI66" s="89">
        <v>0</v>
      </c>
      <c r="AJ66" s="89">
        <v>1</v>
      </c>
      <c r="AK66" s="89">
        <v>0</v>
      </c>
      <c r="AL66" s="89">
        <v>1</v>
      </c>
      <c r="AM66" s="90">
        <v>1</v>
      </c>
      <c r="AN66" s="91">
        <f t="shared" si="28"/>
        <v>16</v>
      </c>
      <c r="AO66" s="92">
        <f t="shared" si="29"/>
        <v>7</v>
      </c>
      <c r="AP66" s="92">
        <f t="shared" si="30"/>
        <v>12</v>
      </c>
      <c r="AQ66" s="92">
        <f t="shared" si="31"/>
        <v>11</v>
      </c>
      <c r="AR66" s="92">
        <f t="shared" si="32"/>
        <v>9</v>
      </c>
      <c r="AS66" s="92">
        <f t="shared" si="33"/>
        <v>14</v>
      </c>
      <c r="AT66" s="93">
        <f t="shared" si="34"/>
        <v>23</v>
      </c>
      <c r="AU66" s="278"/>
    </row>
    <row r="67" spans="1:47">
      <c r="A67" s="80"/>
      <c r="B67" s="87"/>
      <c r="C67" s="88" t="s">
        <v>174</v>
      </c>
      <c r="D67" s="89">
        <v>0</v>
      </c>
      <c r="E67" s="89">
        <v>1</v>
      </c>
      <c r="F67" s="89">
        <v>0</v>
      </c>
      <c r="G67" s="89">
        <v>0</v>
      </c>
      <c r="H67" s="89">
        <v>0</v>
      </c>
      <c r="I67" s="89">
        <v>0</v>
      </c>
      <c r="J67" s="89">
        <v>0</v>
      </c>
      <c r="K67" s="89">
        <v>0</v>
      </c>
      <c r="L67" s="89">
        <v>0</v>
      </c>
      <c r="M67" s="89">
        <v>0</v>
      </c>
      <c r="N67" s="89">
        <v>0</v>
      </c>
      <c r="O67" s="89">
        <v>0</v>
      </c>
      <c r="P67" s="89">
        <v>0</v>
      </c>
      <c r="Q67" s="89">
        <v>0</v>
      </c>
      <c r="R67" s="89">
        <v>0</v>
      </c>
      <c r="S67" s="89">
        <v>0</v>
      </c>
      <c r="T67" s="89">
        <v>0</v>
      </c>
      <c r="U67" s="89">
        <v>0</v>
      </c>
      <c r="V67" s="89">
        <v>0</v>
      </c>
      <c r="W67" s="89">
        <v>0</v>
      </c>
      <c r="X67" s="89">
        <v>0</v>
      </c>
      <c r="Y67" s="89">
        <v>0</v>
      </c>
      <c r="Z67" s="89">
        <v>0</v>
      </c>
      <c r="AA67" s="89">
        <v>0</v>
      </c>
      <c r="AB67" s="89">
        <v>0</v>
      </c>
      <c r="AC67" s="89">
        <v>0</v>
      </c>
      <c r="AD67" s="89">
        <v>0</v>
      </c>
      <c r="AE67" s="89">
        <v>0</v>
      </c>
      <c r="AF67" s="89">
        <v>0</v>
      </c>
      <c r="AG67" s="89">
        <v>0</v>
      </c>
      <c r="AH67" s="89">
        <v>0</v>
      </c>
      <c r="AI67" s="89">
        <v>0</v>
      </c>
      <c r="AJ67" s="89">
        <v>0</v>
      </c>
      <c r="AK67" s="89">
        <v>0</v>
      </c>
      <c r="AL67" s="89">
        <v>0</v>
      </c>
      <c r="AM67" s="90">
        <v>0</v>
      </c>
      <c r="AN67" s="91">
        <f t="shared" si="28"/>
        <v>1</v>
      </c>
      <c r="AO67" s="92">
        <f t="shared" si="29"/>
        <v>0</v>
      </c>
      <c r="AP67" s="92">
        <f t="shared" si="30"/>
        <v>1</v>
      </c>
      <c r="AQ67" s="92">
        <f t="shared" si="31"/>
        <v>0</v>
      </c>
      <c r="AR67" s="92">
        <f t="shared" si="32"/>
        <v>1</v>
      </c>
      <c r="AS67" s="92">
        <f t="shared" si="33"/>
        <v>0</v>
      </c>
      <c r="AT67" s="93">
        <f t="shared" si="34"/>
        <v>1</v>
      </c>
      <c r="AU67" s="278"/>
    </row>
    <row r="68" spans="1:47">
      <c r="A68" s="80"/>
      <c r="B68" s="87"/>
      <c r="C68" s="88" t="s">
        <v>201</v>
      </c>
      <c r="D68" s="89">
        <v>0</v>
      </c>
      <c r="E68" s="89">
        <v>1</v>
      </c>
      <c r="F68" s="89">
        <v>1</v>
      </c>
      <c r="G68" s="89">
        <v>1</v>
      </c>
      <c r="H68" s="89">
        <v>0</v>
      </c>
      <c r="I68" s="89">
        <v>0</v>
      </c>
      <c r="J68" s="89">
        <v>0</v>
      </c>
      <c r="K68" s="89">
        <v>1</v>
      </c>
      <c r="L68" s="89">
        <v>0</v>
      </c>
      <c r="M68" s="89">
        <v>0</v>
      </c>
      <c r="N68" s="89">
        <v>1</v>
      </c>
      <c r="O68" s="89">
        <v>0</v>
      </c>
      <c r="P68" s="89">
        <v>0</v>
      </c>
      <c r="Q68" s="89">
        <v>0</v>
      </c>
      <c r="R68" s="89">
        <v>0</v>
      </c>
      <c r="S68" s="89">
        <v>0</v>
      </c>
      <c r="T68" s="89">
        <v>0</v>
      </c>
      <c r="U68" s="89">
        <v>0</v>
      </c>
      <c r="V68" s="89">
        <v>0</v>
      </c>
      <c r="W68" s="89">
        <v>0</v>
      </c>
      <c r="X68" s="89">
        <v>0</v>
      </c>
      <c r="Y68" s="89">
        <v>0</v>
      </c>
      <c r="Z68" s="89">
        <v>0</v>
      </c>
      <c r="AA68" s="89">
        <v>1</v>
      </c>
      <c r="AB68" s="89">
        <v>0</v>
      </c>
      <c r="AC68" s="89">
        <v>0</v>
      </c>
      <c r="AD68" s="89">
        <v>0</v>
      </c>
      <c r="AE68" s="89">
        <v>0</v>
      </c>
      <c r="AF68" s="89">
        <v>0</v>
      </c>
      <c r="AG68" s="89">
        <v>1</v>
      </c>
      <c r="AH68" s="89">
        <v>0</v>
      </c>
      <c r="AI68" s="89">
        <v>1</v>
      </c>
      <c r="AJ68" s="89">
        <v>0</v>
      </c>
      <c r="AK68" s="89">
        <v>1</v>
      </c>
      <c r="AL68" s="89">
        <v>0</v>
      </c>
      <c r="AM68" s="90">
        <v>0</v>
      </c>
      <c r="AN68" s="91">
        <f t="shared" si="28"/>
        <v>5</v>
      </c>
      <c r="AO68" s="92">
        <f t="shared" si="29"/>
        <v>4</v>
      </c>
      <c r="AP68" s="92">
        <f t="shared" si="30"/>
        <v>3</v>
      </c>
      <c r="AQ68" s="92">
        <f t="shared" si="31"/>
        <v>6</v>
      </c>
      <c r="AR68" s="92">
        <f t="shared" si="32"/>
        <v>7</v>
      </c>
      <c r="AS68" s="92">
        <f t="shared" si="33"/>
        <v>2</v>
      </c>
      <c r="AT68" s="93">
        <f t="shared" si="34"/>
        <v>9</v>
      </c>
      <c r="AU68" s="278"/>
    </row>
    <row r="69" spans="1:47">
      <c r="A69" s="80"/>
      <c r="B69" s="87"/>
      <c r="C69" s="88" t="s">
        <v>204</v>
      </c>
      <c r="D69" s="89">
        <v>0</v>
      </c>
      <c r="E69" s="89">
        <v>0</v>
      </c>
      <c r="F69" s="89">
        <v>0</v>
      </c>
      <c r="G69" s="89">
        <v>0</v>
      </c>
      <c r="H69" s="89">
        <v>0</v>
      </c>
      <c r="I69" s="89">
        <v>0</v>
      </c>
      <c r="J69" s="89">
        <v>0</v>
      </c>
      <c r="K69" s="89">
        <v>0</v>
      </c>
      <c r="L69" s="89">
        <v>1</v>
      </c>
      <c r="M69" s="89">
        <v>1</v>
      </c>
      <c r="N69" s="89">
        <v>1</v>
      </c>
      <c r="O69" s="89">
        <v>1</v>
      </c>
      <c r="P69" s="89">
        <v>0</v>
      </c>
      <c r="Q69" s="89">
        <v>0</v>
      </c>
      <c r="R69" s="89">
        <v>1</v>
      </c>
      <c r="S69" s="89">
        <v>1</v>
      </c>
      <c r="T69" s="89">
        <v>1</v>
      </c>
      <c r="U69" s="89">
        <v>0</v>
      </c>
      <c r="V69" s="89">
        <v>1</v>
      </c>
      <c r="W69" s="89">
        <v>0</v>
      </c>
      <c r="X69" s="89">
        <v>0</v>
      </c>
      <c r="Y69" s="89">
        <v>1</v>
      </c>
      <c r="Z69" s="89">
        <v>0</v>
      </c>
      <c r="AA69" s="89">
        <v>0</v>
      </c>
      <c r="AB69" s="89">
        <v>0</v>
      </c>
      <c r="AC69" s="89">
        <v>1</v>
      </c>
      <c r="AD69" s="89">
        <v>1</v>
      </c>
      <c r="AE69" s="89">
        <v>1</v>
      </c>
      <c r="AF69" s="89">
        <v>0</v>
      </c>
      <c r="AG69" s="89">
        <v>0</v>
      </c>
      <c r="AH69" s="89">
        <v>1</v>
      </c>
      <c r="AI69" s="89">
        <v>1</v>
      </c>
      <c r="AJ69" s="89">
        <v>1</v>
      </c>
      <c r="AK69" s="89">
        <v>0</v>
      </c>
      <c r="AL69" s="89">
        <v>0</v>
      </c>
      <c r="AM69" s="90">
        <v>0</v>
      </c>
      <c r="AN69" s="91">
        <f t="shared" si="28"/>
        <v>9</v>
      </c>
      <c r="AO69" s="92">
        <f t="shared" si="29"/>
        <v>6</v>
      </c>
      <c r="AP69" s="92">
        <f t="shared" si="30"/>
        <v>6</v>
      </c>
      <c r="AQ69" s="92">
        <f t="shared" si="31"/>
        <v>9</v>
      </c>
      <c r="AR69" s="92">
        <f t="shared" si="32"/>
        <v>7</v>
      </c>
      <c r="AS69" s="92">
        <f t="shared" si="33"/>
        <v>8</v>
      </c>
      <c r="AT69" s="93">
        <f t="shared" si="34"/>
        <v>15</v>
      </c>
      <c r="AU69" s="278"/>
    </row>
    <row r="70" spans="1:47">
      <c r="A70" s="80"/>
      <c r="B70" s="87"/>
      <c r="C70" s="88" t="s">
        <v>205</v>
      </c>
      <c r="D70" s="89">
        <v>0</v>
      </c>
      <c r="E70" s="89">
        <v>1</v>
      </c>
      <c r="F70" s="89">
        <v>1</v>
      </c>
      <c r="G70" s="89">
        <v>1</v>
      </c>
      <c r="H70" s="89">
        <v>0</v>
      </c>
      <c r="I70" s="89">
        <v>1</v>
      </c>
      <c r="J70" s="89">
        <v>1</v>
      </c>
      <c r="K70" s="89">
        <v>1</v>
      </c>
      <c r="L70" s="89">
        <v>0</v>
      </c>
      <c r="M70" s="89">
        <v>0</v>
      </c>
      <c r="N70" s="89">
        <v>0</v>
      </c>
      <c r="O70" s="89">
        <v>0</v>
      </c>
      <c r="P70" s="89">
        <v>1</v>
      </c>
      <c r="Q70" s="89">
        <v>1</v>
      </c>
      <c r="R70" s="89">
        <v>0</v>
      </c>
      <c r="S70" s="89">
        <v>0</v>
      </c>
      <c r="T70" s="89">
        <v>0</v>
      </c>
      <c r="U70" s="89">
        <v>0</v>
      </c>
      <c r="V70" s="89">
        <v>0</v>
      </c>
      <c r="W70" s="89">
        <v>0</v>
      </c>
      <c r="X70" s="89">
        <v>0</v>
      </c>
      <c r="Y70" s="89">
        <v>0</v>
      </c>
      <c r="Z70" s="89">
        <v>1</v>
      </c>
      <c r="AA70" s="89">
        <v>1</v>
      </c>
      <c r="AB70" s="89">
        <v>1</v>
      </c>
      <c r="AC70" s="89">
        <v>0</v>
      </c>
      <c r="AD70" s="89">
        <v>0</v>
      </c>
      <c r="AE70" s="89">
        <v>0</v>
      </c>
      <c r="AF70" s="89">
        <v>0</v>
      </c>
      <c r="AG70" s="89">
        <v>0</v>
      </c>
      <c r="AH70" s="89">
        <v>0</v>
      </c>
      <c r="AI70" s="89">
        <v>0</v>
      </c>
      <c r="AJ70" s="89">
        <v>0</v>
      </c>
      <c r="AK70" s="89">
        <v>1</v>
      </c>
      <c r="AL70" s="89">
        <v>0</v>
      </c>
      <c r="AM70" s="90">
        <v>1</v>
      </c>
      <c r="AN70" s="91">
        <f t="shared" si="28"/>
        <v>7</v>
      </c>
      <c r="AO70" s="92">
        <f t="shared" si="29"/>
        <v>6</v>
      </c>
      <c r="AP70" s="92">
        <f t="shared" si="30"/>
        <v>6</v>
      </c>
      <c r="AQ70" s="92">
        <f t="shared" si="31"/>
        <v>7</v>
      </c>
      <c r="AR70" s="92">
        <f t="shared" si="32"/>
        <v>8</v>
      </c>
      <c r="AS70" s="92">
        <f t="shared" si="33"/>
        <v>5</v>
      </c>
      <c r="AT70" s="93">
        <f t="shared" si="34"/>
        <v>13</v>
      </c>
      <c r="AU70" s="278"/>
    </row>
    <row r="71" spans="1:47">
      <c r="A71" s="74" t="s">
        <v>206</v>
      </c>
      <c r="B71" s="102"/>
      <c r="C71" s="76"/>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6"/>
      <c r="AN71" s="74"/>
      <c r="AO71" s="75"/>
      <c r="AP71" s="75"/>
      <c r="AQ71" s="75"/>
      <c r="AR71" s="75"/>
      <c r="AS71" s="75"/>
      <c r="AT71" s="78"/>
      <c r="AU71" s="79"/>
    </row>
    <row r="72" spans="1:47">
      <c r="A72" s="80"/>
      <c r="B72" s="81" t="s">
        <v>207</v>
      </c>
      <c r="C72" s="82"/>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2"/>
      <c r="AN72" s="84"/>
      <c r="AO72" s="81"/>
      <c r="AP72" s="81"/>
      <c r="AQ72" s="81"/>
      <c r="AR72" s="81"/>
      <c r="AS72" s="81"/>
      <c r="AT72" s="85"/>
      <c r="AU72" s="86"/>
    </row>
    <row r="73" spans="1:47">
      <c r="A73" s="80"/>
      <c r="B73" s="87"/>
      <c r="C73" s="88" t="s">
        <v>208</v>
      </c>
      <c r="D73" s="89">
        <v>1</v>
      </c>
      <c r="E73" s="89">
        <v>0</v>
      </c>
      <c r="F73" s="89">
        <v>0</v>
      </c>
      <c r="G73" s="89">
        <v>0</v>
      </c>
      <c r="H73" s="89">
        <v>0</v>
      </c>
      <c r="I73" s="89">
        <v>0</v>
      </c>
      <c r="J73" s="89">
        <v>0</v>
      </c>
      <c r="K73" s="89">
        <v>0</v>
      </c>
      <c r="L73" s="89">
        <v>0</v>
      </c>
      <c r="M73" s="89">
        <v>0</v>
      </c>
      <c r="N73" s="89">
        <v>0</v>
      </c>
      <c r="O73" s="89">
        <v>0</v>
      </c>
      <c r="P73" s="89">
        <v>0</v>
      </c>
      <c r="Q73" s="89">
        <v>0</v>
      </c>
      <c r="R73" s="89">
        <v>0</v>
      </c>
      <c r="S73" s="89">
        <v>0</v>
      </c>
      <c r="T73" s="89">
        <v>0</v>
      </c>
      <c r="U73" s="89">
        <v>0</v>
      </c>
      <c r="V73" s="89">
        <v>0</v>
      </c>
      <c r="W73" s="89">
        <v>0</v>
      </c>
      <c r="X73" s="89">
        <v>0</v>
      </c>
      <c r="Y73" s="89">
        <v>0</v>
      </c>
      <c r="Z73" s="89">
        <v>0</v>
      </c>
      <c r="AA73" s="89">
        <v>0</v>
      </c>
      <c r="AB73" s="89">
        <v>0</v>
      </c>
      <c r="AC73" s="89">
        <v>0</v>
      </c>
      <c r="AD73" s="89">
        <v>0</v>
      </c>
      <c r="AE73" s="89">
        <v>0</v>
      </c>
      <c r="AF73" s="89">
        <v>0</v>
      </c>
      <c r="AG73" s="89">
        <v>0</v>
      </c>
      <c r="AH73" s="89">
        <v>0</v>
      </c>
      <c r="AI73" s="89">
        <v>0</v>
      </c>
      <c r="AJ73" s="89">
        <v>0</v>
      </c>
      <c r="AK73" s="89">
        <v>0</v>
      </c>
      <c r="AL73" s="89">
        <v>1</v>
      </c>
      <c r="AM73" s="90">
        <v>0</v>
      </c>
      <c r="AN73" s="91">
        <f t="shared" ref="AN73:AN79" si="35">IF(C73="", "", COUNTIFS(D73:AM73, "1", $D$2:$AM$2, "Urban"))</f>
        <v>1</v>
      </c>
      <c r="AO73" s="92">
        <f t="shared" ref="AO73:AO79" si="36">IF(C73="", "", COUNTIFS(D73:AM73, "1", $D$2:$AM$2, "Rural/settlement"))</f>
        <v>1</v>
      </c>
      <c r="AP73" s="92">
        <f t="shared" ref="AP73:AP79" si="37">IF(C73="", "", COUNTIFS(D73:AM73, "1", $D$4:$AM$4, "Host community"))</f>
        <v>1</v>
      </c>
      <c r="AQ73" s="92">
        <f t="shared" ref="AQ73:AQ79" si="38">IF(C73="", "", COUNTIFS(D73:AM73, "1", $D$4:$AM$4, "Refugee"))</f>
        <v>1</v>
      </c>
      <c r="AR73" s="92">
        <f t="shared" ref="AR73:AR79" si="39">IF(C73="", "", COUNTIFS(D73:AM73, "1", $D$5:$AM$5, "PSN"))</f>
        <v>0</v>
      </c>
      <c r="AS73" s="92">
        <f t="shared" ref="AS73:AS79" si="40">IF(C73="", "", COUNTIFS(D73:AM73, "1", $D$5:$AM$5, "FHH"))</f>
        <v>2</v>
      </c>
      <c r="AT73" s="93">
        <f t="shared" ref="AT73:AT79" si="41">IF(C73 = "", "", COUNTIF(D73:AM73, 1))</f>
        <v>2</v>
      </c>
      <c r="AU73" s="278" t="s">
        <v>209</v>
      </c>
    </row>
    <row r="74" spans="1:47">
      <c r="A74" s="80"/>
      <c r="B74" s="87"/>
      <c r="C74" s="88" t="s">
        <v>210</v>
      </c>
      <c r="D74" s="89">
        <v>0</v>
      </c>
      <c r="E74" s="89">
        <v>0</v>
      </c>
      <c r="F74" s="89">
        <v>0</v>
      </c>
      <c r="G74" s="89">
        <v>0</v>
      </c>
      <c r="H74" s="89">
        <v>0</v>
      </c>
      <c r="I74" s="89">
        <v>0</v>
      </c>
      <c r="J74" s="89">
        <v>0</v>
      </c>
      <c r="K74" s="89">
        <v>0</v>
      </c>
      <c r="L74" s="89">
        <v>0</v>
      </c>
      <c r="M74" s="89">
        <v>0</v>
      </c>
      <c r="N74" s="89">
        <v>0</v>
      </c>
      <c r="O74" s="89">
        <v>0</v>
      </c>
      <c r="P74" s="89">
        <v>0</v>
      </c>
      <c r="Q74" s="89">
        <v>0</v>
      </c>
      <c r="R74" s="89">
        <v>0</v>
      </c>
      <c r="S74" s="89">
        <v>0</v>
      </c>
      <c r="T74" s="89">
        <v>0</v>
      </c>
      <c r="U74" s="89">
        <v>0</v>
      </c>
      <c r="V74" s="89">
        <v>0</v>
      </c>
      <c r="W74" s="89">
        <v>0</v>
      </c>
      <c r="X74" s="89">
        <v>0</v>
      </c>
      <c r="Y74" s="89">
        <v>0</v>
      </c>
      <c r="Z74" s="89">
        <v>0</v>
      </c>
      <c r="AA74" s="89">
        <v>0</v>
      </c>
      <c r="AB74" s="89">
        <v>0</v>
      </c>
      <c r="AC74" s="89">
        <v>0</v>
      </c>
      <c r="AD74" s="89">
        <v>0</v>
      </c>
      <c r="AE74" s="89">
        <v>0</v>
      </c>
      <c r="AF74" s="89">
        <v>0</v>
      </c>
      <c r="AG74" s="89">
        <v>0</v>
      </c>
      <c r="AH74" s="89">
        <v>0</v>
      </c>
      <c r="AI74" s="89">
        <v>0</v>
      </c>
      <c r="AJ74" s="89">
        <v>0</v>
      </c>
      <c r="AK74" s="89">
        <v>0</v>
      </c>
      <c r="AL74" s="89">
        <v>1</v>
      </c>
      <c r="AM74" s="90">
        <v>0</v>
      </c>
      <c r="AN74" s="91">
        <f t="shared" si="35"/>
        <v>0</v>
      </c>
      <c r="AO74" s="92">
        <f t="shared" si="36"/>
        <v>1</v>
      </c>
      <c r="AP74" s="92">
        <f t="shared" si="37"/>
        <v>0</v>
      </c>
      <c r="AQ74" s="92">
        <f t="shared" si="38"/>
        <v>1</v>
      </c>
      <c r="AR74" s="92">
        <f t="shared" si="39"/>
        <v>0</v>
      </c>
      <c r="AS74" s="92">
        <f t="shared" si="40"/>
        <v>1</v>
      </c>
      <c r="AT74" s="93">
        <f t="shared" si="41"/>
        <v>1</v>
      </c>
      <c r="AU74" s="278"/>
    </row>
    <row r="75" spans="1:47">
      <c r="A75" s="80"/>
      <c r="B75" s="87"/>
      <c r="C75" s="88" t="s">
        <v>211</v>
      </c>
      <c r="D75" s="89">
        <v>0</v>
      </c>
      <c r="E75" s="89">
        <v>0</v>
      </c>
      <c r="F75" s="89">
        <v>1</v>
      </c>
      <c r="G75" s="89">
        <v>0</v>
      </c>
      <c r="H75" s="89">
        <v>0</v>
      </c>
      <c r="I75" s="89">
        <v>0</v>
      </c>
      <c r="J75" s="89">
        <v>0</v>
      </c>
      <c r="K75" s="89">
        <v>0</v>
      </c>
      <c r="L75" s="89">
        <v>0</v>
      </c>
      <c r="M75" s="89">
        <v>0</v>
      </c>
      <c r="N75" s="89">
        <v>0</v>
      </c>
      <c r="O75" s="89">
        <v>0</v>
      </c>
      <c r="P75" s="89">
        <v>0</v>
      </c>
      <c r="Q75" s="89">
        <v>0</v>
      </c>
      <c r="R75" s="89">
        <v>0</v>
      </c>
      <c r="S75" s="89">
        <v>0</v>
      </c>
      <c r="T75" s="89">
        <v>1</v>
      </c>
      <c r="U75" s="89">
        <v>0</v>
      </c>
      <c r="V75" s="89">
        <v>0</v>
      </c>
      <c r="W75" s="89">
        <v>0</v>
      </c>
      <c r="X75" s="89">
        <v>0</v>
      </c>
      <c r="Y75" s="89">
        <v>0</v>
      </c>
      <c r="Z75" s="89">
        <v>0</v>
      </c>
      <c r="AA75" s="89">
        <v>0</v>
      </c>
      <c r="AB75" s="89">
        <v>0</v>
      </c>
      <c r="AC75" s="89">
        <v>0</v>
      </c>
      <c r="AD75" s="89">
        <v>0</v>
      </c>
      <c r="AE75" s="89">
        <v>0</v>
      </c>
      <c r="AF75" s="89">
        <v>0</v>
      </c>
      <c r="AG75" s="89">
        <v>0</v>
      </c>
      <c r="AH75" s="89">
        <v>0</v>
      </c>
      <c r="AI75" s="89">
        <v>0</v>
      </c>
      <c r="AJ75" s="89">
        <v>0</v>
      </c>
      <c r="AK75" s="89">
        <v>0</v>
      </c>
      <c r="AL75" s="89">
        <v>0</v>
      </c>
      <c r="AM75" s="90">
        <v>0</v>
      </c>
      <c r="AN75" s="91">
        <f t="shared" si="35"/>
        <v>2</v>
      </c>
      <c r="AO75" s="92">
        <f t="shared" si="36"/>
        <v>0</v>
      </c>
      <c r="AP75" s="92">
        <f t="shared" si="37"/>
        <v>1</v>
      </c>
      <c r="AQ75" s="92">
        <f t="shared" si="38"/>
        <v>1</v>
      </c>
      <c r="AR75" s="92">
        <f t="shared" si="39"/>
        <v>0</v>
      </c>
      <c r="AS75" s="92">
        <f t="shared" si="40"/>
        <v>2</v>
      </c>
      <c r="AT75" s="93">
        <f t="shared" si="41"/>
        <v>2</v>
      </c>
      <c r="AU75" s="278"/>
    </row>
    <row r="76" spans="1:47">
      <c r="A76" s="80"/>
      <c r="B76" s="87"/>
      <c r="C76" s="88" t="s">
        <v>195</v>
      </c>
      <c r="D76" s="89">
        <v>0</v>
      </c>
      <c r="E76" s="89">
        <v>1</v>
      </c>
      <c r="F76" s="89">
        <v>0</v>
      </c>
      <c r="G76" s="89">
        <v>1</v>
      </c>
      <c r="H76" s="89">
        <v>0</v>
      </c>
      <c r="I76" s="89">
        <v>0</v>
      </c>
      <c r="J76" s="89">
        <v>0</v>
      </c>
      <c r="K76" s="89">
        <v>0</v>
      </c>
      <c r="L76" s="89">
        <v>1</v>
      </c>
      <c r="M76" s="89">
        <v>0</v>
      </c>
      <c r="N76" s="89">
        <v>1</v>
      </c>
      <c r="O76" s="89">
        <v>0</v>
      </c>
      <c r="P76" s="89">
        <v>0</v>
      </c>
      <c r="Q76" s="89">
        <v>0</v>
      </c>
      <c r="R76" s="89">
        <v>0</v>
      </c>
      <c r="S76" s="89">
        <v>0</v>
      </c>
      <c r="T76" s="89">
        <v>0</v>
      </c>
      <c r="U76" s="89">
        <v>0</v>
      </c>
      <c r="V76" s="89">
        <v>0</v>
      </c>
      <c r="W76" s="89">
        <v>0</v>
      </c>
      <c r="X76" s="89">
        <v>0</v>
      </c>
      <c r="Y76" s="89">
        <v>0</v>
      </c>
      <c r="Z76" s="89">
        <v>0</v>
      </c>
      <c r="AA76" s="89">
        <v>0</v>
      </c>
      <c r="AB76" s="89">
        <v>0</v>
      </c>
      <c r="AC76" s="89">
        <v>0</v>
      </c>
      <c r="AD76" s="89">
        <v>0</v>
      </c>
      <c r="AE76" s="89">
        <v>0</v>
      </c>
      <c r="AF76" s="89">
        <v>0</v>
      </c>
      <c r="AG76" s="89">
        <v>0</v>
      </c>
      <c r="AH76" s="89">
        <v>0</v>
      </c>
      <c r="AI76" s="89">
        <v>0</v>
      </c>
      <c r="AJ76" s="89">
        <v>0</v>
      </c>
      <c r="AK76" s="89">
        <v>0</v>
      </c>
      <c r="AL76" s="89">
        <v>0</v>
      </c>
      <c r="AM76" s="90">
        <v>0</v>
      </c>
      <c r="AN76" s="91">
        <f t="shared" si="35"/>
        <v>4</v>
      </c>
      <c r="AO76" s="92">
        <f t="shared" si="36"/>
        <v>0</v>
      </c>
      <c r="AP76" s="92">
        <f t="shared" si="37"/>
        <v>2</v>
      </c>
      <c r="AQ76" s="92">
        <f t="shared" si="38"/>
        <v>2</v>
      </c>
      <c r="AR76" s="92">
        <f t="shared" si="39"/>
        <v>2</v>
      </c>
      <c r="AS76" s="92">
        <f t="shared" si="40"/>
        <v>2</v>
      </c>
      <c r="AT76" s="93">
        <f t="shared" si="41"/>
        <v>4</v>
      </c>
      <c r="AU76" s="278"/>
    </row>
    <row r="77" spans="1:47">
      <c r="A77" s="80"/>
      <c r="B77" s="87"/>
      <c r="C77" s="88" t="s">
        <v>196</v>
      </c>
      <c r="D77" s="89">
        <v>0</v>
      </c>
      <c r="E77" s="89">
        <v>0</v>
      </c>
      <c r="F77" s="89">
        <v>0</v>
      </c>
      <c r="G77" s="89">
        <v>0</v>
      </c>
      <c r="H77" s="89">
        <v>0</v>
      </c>
      <c r="I77" s="89">
        <v>0</v>
      </c>
      <c r="J77" s="89">
        <v>0</v>
      </c>
      <c r="K77" s="89">
        <v>1</v>
      </c>
      <c r="L77" s="89">
        <v>0</v>
      </c>
      <c r="M77" s="89">
        <v>0</v>
      </c>
      <c r="N77" s="89">
        <v>0</v>
      </c>
      <c r="O77" s="89">
        <v>0</v>
      </c>
      <c r="P77" s="89">
        <v>0</v>
      </c>
      <c r="Q77" s="89">
        <v>0</v>
      </c>
      <c r="R77" s="89">
        <v>0</v>
      </c>
      <c r="S77" s="89">
        <v>0</v>
      </c>
      <c r="T77" s="89">
        <v>0</v>
      </c>
      <c r="U77" s="89">
        <v>0</v>
      </c>
      <c r="V77" s="89">
        <v>0</v>
      </c>
      <c r="W77" s="89">
        <v>0</v>
      </c>
      <c r="X77" s="89">
        <v>0</v>
      </c>
      <c r="Y77" s="89">
        <v>0</v>
      </c>
      <c r="Z77" s="89">
        <v>0</v>
      </c>
      <c r="AA77" s="89">
        <v>1</v>
      </c>
      <c r="AB77" s="89">
        <v>0</v>
      </c>
      <c r="AC77" s="89">
        <v>0</v>
      </c>
      <c r="AD77" s="89">
        <v>0</v>
      </c>
      <c r="AE77" s="89">
        <v>0</v>
      </c>
      <c r="AF77" s="89">
        <v>0</v>
      </c>
      <c r="AG77" s="89">
        <v>0</v>
      </c>
      <c r="AH77" s="89">
        <v>0</v>
      </c>
      <c r="AI77" s="89">
        <v>0</v>
      </c>
      <c r="AJ77" s="89">
        <v>0</v>
      </c>
      <c r="AK77" s="89">
        <v>0</v>
      </c>
      <c r="AL77" s="89">
        <v>0</v>
      </c>
      <c r="AM77" s="90">
        <v>0</v>
      </c>
      <c r="AN77" s="91">
        <f t="shared" si="35"/>
        <v>1</v>
      </c>
      <c r="AO77" s="92">
        <f t="shared" si="36"/>
        <v>1</v>
      </c>
      <c r="AP77" s="92">
        <f t="shared" si="37"/>
        <v>0</v>
      </c>
      <c r="AQ77" s="92">
        <f t="shared" si="38"/>
        <v>2</v>
      </c>
      <c r="AR77" s="92">
        <f t="shared" si="39"/>
        <v>2</v>
      </c>
      <c r="AS77" s="92">
        <f t="shared" si="40"/>
        <v>0</v>
      </c>
      <c r="AT77" s="93">
        <f t="shared" si="41"/>
        <v>2</v>
      </c>
      <c r="AU77" s="278"/>
    </row>
    <row r="78" spans="1:47">
      <c r="A78" s="80"/>
      <c r="B78" s="87"/>
      <c r="C78" s="88" t="s">
        <v>212</v>
      </c>
      <c r="D78" s="89">
        <v>0</v>
      </c>
      <c r="E78" s="89">
        <v>0</v>
      </c>
      <c r="F78" s="89">
        <v>1</v>
      </c>
      <c r="G78" s="89">
        <v>0</v>
      </c>
      <c r="H78" s="89">
        <v>0</v>
      </c>
      <c r="I78" s="89">
        <v>0</v>
      </c>
      <c r="J78" s="89">
        <v>0</v>
      </c>
      <c r="K78" s="89">
        <v>0</v>
      </c>
      <c r="L78" s="89">
        <v>0</v>
      </c>
      <c r="M78" s="89">
        <v>0</v>
      </c>
      <c r="N78" s="89">
        <v>0</v>
      </c>
      <c r="O78" s="89">
        <v>0</v>
      </c>
      <c r="P78" s="89">
        <v>1</v>
      </c>
      <c r="Q78" s="89">
        <v>0</v>
      </c>
      <c r="R78" s="89">
        <v>0</v>
      </c>
      <c r="S78" s="89">
        <v>0</v>
      </c>
      <c r="T78" s="89">
        <v>0</v>
      </c>
      <c r="U78" s="89">
        <v>0</v>
      </c>
      <c r="V78" s="89">
        <v>0</v>
      </c>
      <c r="W78" s="89">
        <v>0</v>
      </c>
      <c r="X78" s="89">
        <v>0</v>
      </c>
      <c r="Y78" s="89">
        <v>0</v>
      </c>
      <c r="Z78" s="89">
        <v>0</v>
      </c>
      <c r="AA78" s="89">
        <v>0</v>
      </c>
      <c r="AB78" s="89">
        <v>0</v>
      </c>
      <c r="AC78" s="89">
        <v>0</v>
      </c>
      <c r="AD78" s="89">
        <v>0</v>
      </c>
      <c r="AE78" s="89">
        <v>0</v>
      </c>
      <c r="AF78" s="89">
        <v>0</v>
      </c>
      <c r="AG78" s="89">
        <v>0</v>
      </c>
      <c r="AH78" s="89">
        <v>0</v>
      </c>
      <c r="AI78" s="89">
        <v>0</v>
      </c>
      <c r="AJ78" s="89">
        <v>0</v>
      </c>
      <c r="AK78" s="89">
        <v>0</v>
      </c>
      <c r="AL78" s="89">
        <v>0</v>
      </c>
      <c r="AM78" s="90">
        <v>0</v>
      </c>
      <c r="AN78" s="91">
        <f t="shared" si="35"/>
        <v>2</v>
      </c>
      <c r="AO78" s="92">
        <f t="shared" si="36"/>
        <v>0</v>
      </c>
      <c r="AP78" s="92">
        <f t="shared" si="37"/>
        <v>1</v>
      </c>
      <c r="AQ78" s="92">
        <f t="shared" si="38"/>
        <v>1</v>
      </c>
      <c r="AR78" s="92">
        <f t="shared" si="39"/>
        <v>0</v>
      </c>
      <c r="AS78" s="92">
        <f t="shared" si="40"/>
        <v>2</v>
      </c>
      <c r="AT78" s="93">
        <f t="shared" si="41"/>
        <v>2</v>
      </c>
      <c r="AU78" s="278"/>
    </row>
    <row r="79" spans="1:47">
      <c r="A79" s="80"/>
      <c r="B79" s="87"/>
      <c r="C79" s="88" t="s">
        <v>197</v>
      </c>
      <c r="D79" s="89">
        <v>0</v>
      </c>
      <c r="E79" s="89">
        <v>0</v>
      </c>
      <c r="F79" s="89">
        <v>0</v>
      </c>
      <c r="G79" s="89">
        <v>0</v>
      </c>
      <c r="H79" s="89">
        <v>0</v>
      </c>
      <c r="I79" s="89">
        <v>0</v>
      </c>
      <c r="J79" s="89">
        <v>0</v>
      </c>
      <c r="K79" s="89">
        <v>0</v>
      </c>
      <c r="L79" s="89">
        <v>0</v>
      </c>
      <c r="M79" s="89">
        <v>0</v>
      </c>
      <c r="N79" s="89">
        <v>1</v>
      </c>
      <c r="O79" s="89">
        <v>0</v>
      </c>
      <c r="P79" s="89">
        <v>0</v>
      </c>
      <c r="Q79" s="89">
        <v>1</v>
      </c>
      <c r="R79" s="89">
        <v>1</v>
      </c>
      <c r="S79" s="89">
        <v>0</v>
      </c>
      <c r="T79" s="89">
        <v>0</v>
      </c>
      <c r="U79" s="89">
        <v>0</v>
      </c>
      <c r="V79" s="89">
        <v>0</v>
      </c>
      <c r="W79" s="89">
        <v>1</v>
      </c>
      <c r="X79" s="89">
        <v>0</v>
      </c>
      <c r="Y79" s="89">
        <v>0</v>
      </c>
      <c r="Z79" s="89">
        <v>0</v>
      </c>
      <c r="AA79" s="89">
        <v>0</v>
      </c>
      <c r="AB79" s="89">
        <v>0</v>
      </c>
      <c r="AC79" s="89">
        <v>0</v>
      </c>
      <c r="AD79" s="89">
        <v>0</v>
      </c>
      <c r="AE79" s="89">
        <v>0</v>
      </c>
      <c r="AF79" s="89">
        <v>0</v>
      </c>
      <c r="AG79" s="89">
        <v>1</v>
      </c>
      <c r="AH79" s="89">
        <v>0</v>
      </c>
      <c r="AI79" s="89">
        <v>0</v>
      </c>
      <c r="AJ79" s="89">
        <v>0</v>
      </c>
      <c r="AK79" s="89">
        <v>0</v>
      </c>
      <c r="AL79" s="89">
        <v>0</v>
      </c>
      <c r="AM79" s="90">
        <v>0</v>
      </c>
      <c r="AN79" s="91">
        <f t="shared" si="35"/>
        <v>4</v>
      </c>
      <c r="AO79" s="92">
        <f t="shared" si="36"/>
        <v>1</v>
      </c>
      <c r="AP79" s="92">
        <f t="shared" si="37"/>
        <v>2</v>
      </c>
      <c r="AQ79" s="92">
        <f t="shared" si="38"/>
        <v>3</v>
      </c>
      <c r="AR79" s="92">
        <f t="shared" si="39"/>
        <v>3</v>
      </c>
      <c r="AS79" s="92">
        <f t="shared" si="40"/>
        <v>2</v>
      </c>
      <c r="AT79" s="93">
        <f t="shared" si="41"/>
        <v>5</v>
      </c>
      <c r="AU79" s="278"/>
    </row>
    <row r="80" spans="1:47">
      <c r="A80" s="80"/>
      <c r="B80" s="81" t="s">
        <v>213</v>
      </c>
      <c r="C80" s="82"/>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2"/>
      <c r="AN80" s="84"/>
      <c r="AO80" s="81"/>
      <c r="AP80" s="81"/>
      <c r="AQ80" s="81"/>
      <c r="AR80" s="81"/>
      <c r="AS80" s="81"/>
      <c r="AT80" s="85"/>
      <c r="AU80" s="86"/>
    </row>
    <row r="81" spans="1:47">
      <c r="A81" s="80"/>
      <c r="B81" s="87"/>
      <c r="C81" s="88" t="s">
        <v>214</v>
      </c>
      <c r="D81" s="89">
        <v>0</v>
      </c>
      <c r="E81" s="89">
        <v>0</v>
      </c>
      <c r="F81" s="89">
        <v>0</v>
      </c>
      <c r="G81" s="89">
        <v>0</v>
      </c>
      <c r="H81" s="89">
        <v>0</v>
      </c>
      <c r="I81" s="89">
        <v>0</v>
      </c>
      <c r="J81" s="89">
        <v>0</v>
      </c>
      <c r="K81" s="89">
        <v>0</v>
      </c>
      <c r="L81" s="89">
        <v>0</v>
      </c>
      <c r="M81" s="89">
        <v>0</v>
      </c>
      <c r="N81" s="89">
        <v>0</v>
      </c>
      <c r="O81" s="89">
        <v>0</v>
      </c>
      <c r="P81" s="89">
        <v>0</v>
      </c>
      <c r="Q81" s="89">
        <v>0</v>
      </c>
      <c r="R81" s="89">
        <v>0</v>
      </c>
      <c r="S81" s="89">
        <v>0</v>
      </c>
      <c r="T81" s="89">
        <v>0</v>
      </c>
      <c r="U81" s="89">
        <v>0</v>
      </c>
      <c r="V81" s="89">
        <v>0</v>
      </c>
      <c r="W81" s="89">
        <v>0</v>
      </c>
      <c r="X81" s="89">
        <v>0</v>
      </c>
      <c r="Y81" s="89">
        <v>1</v>
      </c>
      <c r="Z81" s="89">
        <v>0</v>
      </c>
      <c r="AA81" s="89">
        <v>0</v>
      </c>
      <c r="AB81" s="89">
        <v>0</v>
      </c>
      <c r="AC81" s="89">
        <v>0</v>
      </c>
      <c r="AD81" s="89">
        <v>0</v>
      </c>
      <c r="AE81" s="89">
        <v>0</v>
      </c>
      <c r="AF81" s="89">
        <v>0</v>
      </c>
      <c r="AG81" s="89">
        <v>0</v>
      </c>
      <c r="AH81" s="89">
        <v>0</v>
      </c>
      <c r="AI81" s="89">
        <v>0</v>
      </c>
      <c r="AJ81" s="89">
        <v>0</v>
      </c>
      <c r="AK81" s="89">
        <v>0</v>
      </c>
      <c r="AL81" s="89">
        <v>0</v>
      </c>
      <c r="AM81" s="90">
        <v>0</v>
      </c>
      <c r="AN81" s="91">
        <f t="shared" ref="AN81:AN86" si="42">IF(C81="", "", COUNTIFS(D81:AM81, "1", $D$2:$AM$2, "Urban"))</f>
        <v>1</v>
      </c>
      <c r="AO81" s="92">
        <f t="shared" ref="AO81:AO86" si="43">IF(C81="", "", COUNTIFS(D81:AM81, "1", $D$2:$AM$2, "Rural/settlement"))</f>
        <v>0</v>
      </c>
      <c r="AP81" s="92">
        <f t="shared" ref="AP81:AP86" si="44">IF(C81="", "", COUNTIFS(D81:AM81, "1", $D$4:$AM$4, "Host community"))</f>
        <v>1</v>
      </c>
      <c r="AQ81" s="92">
        <f t="shared" ref="AQ81:AQ86" si="45">IF(C81="", "", COUNTIFS(D81:AM81, "1", $D$4:$AM$4, "Refugee"))</f>
        <v>0</v>
      </c>
      <c r="AR81" s="92">
        <f t="shared" ref="AR81:AR86" si="46">IF(C81="", "", COUNTIFS(D81:AM81, "1", $D$5:$AM$5, "PSN"))</f>
        <v>1</v>
      </c>
      <c r="AS81" s="92">
        <f t="shared" ref="AS81:AS86" si="47">IF(C81="", "", COUNTIFS(D81:AM81, "1", $D$5:$AM$5, "FHH"))</f>
        <v>0</v>
      </c>
      <c r="AT81" s="93">
        <f t="shared" ref="AT81:AT86" si="48">IF(C81 = "", "", COUNTIF(D81:AM81, 1))</f>
        <v>1</v>
      </c>
      <c r="AU81" s="278" t="s">
        <v>215</v>
      </c>
    </row>
    <row r="82" spans="1:47">
      <c r="A82" s="80"/>
      <c r="B82" s="87"/>
      <c r="C82" s="88" t="s">
        <v>216</v>
      </c>
      <c r="D82" s="89">
        <v>0</v>
      </c>
      <c r="E82" s="89">
        <v>0</v>
      </c>
      <c r="F82" s="89">
        <v>0</v>
      </c>
      <c r="G82" s="89">
        <v>0</v>
      </c>
      <c r="H82" s="89">
        <v>0</v>
      </c>
      <c r="I82" s="89">
        <v>0</v>
      </c>
      <c r="J82" s="89">
        <v>0</v>
      </c>
      <c r="K82" s="89">
        <v>0</v>
      </c>
      <c r="L82" s="89">
        <v>0</v>
      </c>
      <c r="M82" s="89">
        <v>0</v>
      </c>
      <c r="N82" s="89">
        <v>0</v>
      </c>
      <c r="O82" s="89">
        <v>0</v>
      </c>
      <c r="P82" s="89">
        <v>0</v>
      </c>
      <c r="Q82" s="89">
        <v>0</v>
      </c>
      <c r="R82" s="89">
        <v>0</v>
      </c>
      <c r="S82" s="89">
        <v>0</v>
      </c>
      <c r="T82" s="89">
        <v>0</v>
      </c>
      <c r="U82" s="89">
        <v>0</v>
      </c>
      <c r="V82" s="89">
        <v>0</v>
      </c>
      <c r="W82" s="89">
        <v>0</v>
      </c>
      <c r="X82" s="89">
        <v>0</v>
      </c>
      <c r="Y82" s="89">
        <v>0</v>
      </c>
      <c r="Z82" s="89">
        <v>0</v>
      </c>
      <c r="AA82" s="89">
        <v>0</v>
      </c>
      <c r="AB82" s="89">
        <v>0</v>
      </c>
      <c r="AC82" s="89">
        <v>0</v>
      </c>
      <c r="AD82" s="89">
        <v>0</v>
      </c>
      <c r="AE82" s="89">
        <v>0</v>
      </c>
      <c r="AF82" s="89">
        <v>1</v>
      </c>
      <c r="AG82" s="89">
        <v>0</v>
      </c>
      <c r="AH82" s="89">
        <v>0</v>
      </c>
      <c r="AI82" s="89">
        <v>0</v>
      </c>
      <c r="AJ82" s="89">
        <v>0</v>
      </c>
      <c r="AK82" s="89">
        <v>0</v>
      </c>
      <c r="AL82" s="89">
        <v>0</v>
      </c>
      <c r="AM82" s="90">
        <v>0</v>
      </c>
      <c r="AN82" s="91">
        <f t="shared" si="42"/>
        <v>0</v>
      </c>
      <c r="AO82" s="92">
        <f t="shared" si="43"/>
        <v>1</v>
      </c>
      <c r="AP82" s="92">
        <f t="shared" si="44"/>
        <v>1</v>
      </c>
      <c r="AQ82" s="92">
        <f t="shared" si="45"/>
        <v>0</v>
      </c>
      <c r="AR82" s="92">
        <f t="shared" si="46"/>
        <v>0</v>
      </c>
      <c r="AS82" s="92">
        <f t="shared" si="47"/>
        <v>1</v>
      </c>
      <c r="AT82" s="93">
        <f t="shared" si="48"/>
        <v>1</v>
      </c>
      <c r="AU82" s="278"/>
    </row>
    <row r="83" spans="1:47">
      <c r="A83" s="80"/>
      <c r="B83" s="87"/>
      <c r="C83" s="88" t="s">
        <v>217</v>
      </c>
      <c r="D83" s="89">
        <v>0</v>
      </c>
      <c r="E83" s="89">
        <v>0</v>
      </c>
      <c r="F83" s="89">
        <v>1</v>
      </c>
      <c r="G83" s="89">
        <v>0</v>
      </c>
      <c r="H83" s="89">
        <v>0</v>
      </c>
      <c r="I83" s="89">
        <v>0</v>
      </c>
      <c r="J83" s="89">
        <v>0</v>
      </c>
      <c r="K83" s="89">
        <v>0</v>
      </c>
      <c r="L83" s="89">
        <v>0</v>
      </c>
      <c r="M83" s="89">
        <v>0</v>
      </c>
      <c r="N83" s="89">
        <v>0</v>
      </c>
      <c r="O83" s="89">
        <v>0</v>
      </c>
      <c r="P83" s="89">
        <v>0</v>
      </c>
      <c r="Q83" s="89">
        <v>0</v>
      </c>
      <c r="R83" s="89">
        <v>0</v>
      </c>
      <c r="S83" s="89">
        <v>0</v>
      </c>
      <c r="T83" s="89">
        <v>0</v>
      </c>
      <c r="U83" s="89">
        <v>0</v>
      </c>
      <c r="V83" s="89">
        <v>0</v>
      </c>
      <c r="W83" s="89">
        <v>0</v>
      </c>
      <c r="X83" s="89">
        <v>0</v>
      </c>
      <c r="Y83" s="89">
        <v>0</v>
      </c>
      <c r="Z83" s="89">
        <v>0</v>
      </c>
      <c r="AA83" s="89">
        <v>0</v>
      </c>
      <c r="AB83" s="89">
        <v>0</v>
      </c>
      <c r="AC83" s="89">
        <v>0</v>
      </c>
      <c r="AD83" s="89">
        <v>0</v>
      </c>
      <c r="AE83" s="89">
        <v>0</v>
      </c>
      <c r="AF83" s="89">
        <v>0</v>
      </c>
      <c r="AG83" s="89">
        <v>0</v>
      </c>
      <c r="AH83" s="89">
        <v>0</v>
      </c>
      <c r="AI83" s="89">
        <v>0</v>
      </c>
      <c r="AJ83" s="89">
        <v>0</v>
      </c>
      <c r="AK83" s="89">
        <v>0</v>
      </c>
      <c r="AL83" s="89">
        <v>0</v>
      </c>
      <c r="AM83" s="90">
        <v>0</v>
      </c>
      <c r="AN83" s="91">
        <f t="shared" si="42"/>
        <v>1</v>
      </c>
      <c r="AO83" s="92">
        <f t="shared" si="43"/>
        <v>0</v>
      </c>
      <c r="AP83" s="92">
        <f t="shared" si="44"/>
        <v>0</v>
      </c>
      <c r="AQ83" s="92">
        <f t="shared" si="45"/>
        <v>1</v>
      </c>
      <c r="AR83" s="92">
        <f t="shared" si="46"/>
        <v>0</v>
      </c>
      <c r="AS83" s="92">
        <f t="shared" si="47"/>
        <v>1</v>
      </c>
      <c r="AT83" s="93">
        <f t="shared" si="48"/>
        <v>1</v>
      </c>
      <c r="AU83" s="278"/>
    </row>
    <row r="84" spans="1:47">
      <c r="A84" s="80"/>
      <c r="B84" s="87"/>
      <c r="C84" s="88" t="s">
        <v>218</v>
      </c>
      <c r="D84" s="89">
        <v>1</v>
      </c>
      <c r="E84" s="89">
        <v>1</v>
      </c>
      <c r="F84" s="89">
        <v>0</v>
      </c>
      <c r="G84" s="89">
        <v>0</v>
      </c>
      <c r="H84" s="89">
        <v>0</v>
      </c>
      <c r="I84" s="89">
        <v>0</v>
      </c>
      <c r="J84" s="89">
        <v>0</v>
      </c>
      <c r="K84" s="89">
        <v>0</v>
      </c>
      <c r="L84" s="89">
        <v>0</v>
      </c>
      <c r="M84" s="89">
        <v>0</v>
      </c>
      <c r="N84" s="89">
        <v>0</v>
      </c>
      <c r="O84" s="89">
        <v>0</v>
      </c>
      <c r="P84" s="89">
        <v>0</v>
      </c>
      <c r="Q84" s="89">
        <v>0</v>
      </c>
      <c r="R84" s="89">
        <v>0</v>
      </c>
      <c r="S84" s="89">
        <v>0</v>
      </c>
      <c r="T84" s="89">
        <v>0</v>
      </c>
      <c r="U84" s="89">
        <v>0</v>
      </c>
      <c r="V84" s="89">
        <v>0</v>
      </c>
      <c r="W84" s="89">
        <v>0</v>
      </c>
      <c r="X84" s="89">
        <v>0</v>
      </c>
      <c r="Y84" s="89">
        <v>0</v>
      </c>
      <c r="Z84" s="89">
        <v>0</v>
      </c>
      <c r="AA84" s="89">
        <v>0</v>
      </c>
      <c r="AB84" s="89">
        <v>0</v>
      </c>
      <c r="AC84" s="89">
        <v>0</v>
      </c>
      <c r="AD84" s="89">
        <v>0</v>
      </c>
      <c r="AE84" s="89">
        <v>0</v>
      </c>
      <c r="AF84" s="89">
        <v>0</v>
      </c>
      <c r="AG84" s="89">
        <v>0</v>
      </c>
      <c r="AH84" s="89">
        <v>0</v>
      </c>
      <c r="AI84" s="89">
        <v>0</v>
      </c>
      <c r="AJ84" s="89">
        <v>0</v>
      </c>
      <c r="AK84" s="89">
        <v>0</v>
      </c>
      <c r="AL84" s="89">
        <v>0</v>
      </c>
      <c r="AM84" s="90">
        <v>0</v>
      </c>
      <c r="AN84" s="91">
        <f t="shared" si="42"/>
        <v>2</v>
      </c>
      <c r="AO84" s="92">
        <f t="shared" si="43"/>
        <v>0</v>
      </c>
      <c r="AP84" s="92">
        <f t="shared" si="44"/>
        <v>2</v>
      </c>
      <c r="AQ84" s="92">
        <f t="shared" si="45"/>
        <v>0</v>
      </c>
      <c r="AR84" s="92">
        <f t="shared" si="46"/>
        <v>1</v>
      </c>
      <c r="AS84" s="92">
        <f t="shared" si="47"/>
        <v>1</v>
      </c>
      <c r="AT84" s="93">
        <f t="shared" si="48"/>
        <v>2</v>
      </c>
      <c r="AU84" s="278"/>
    </row>
    <row r="85" spans="1:47">
      <c r="A85" s="80"/>
      <c r="B85" s="87"/>
      <c r="C85" s="88" t="s">
        <v>219</v>
      </c>
      <c r="D85" s="89">
        <v>0</v>
      </c>
      <c r="E85" s="89">
        <v>0</v>
      </c>
      <c r="F85" s="89">
        <v>0</v>
      </c>
      <c r="G85" s="89">
        <v>0</v>
      </c>
      <c r="H85" s="89">
        <v>0</v>
      </c>
      <c r="I85" s="89">
        <v>0</v>
      </c>
      <c r="J85" s="89">
        <v>0</v>
      </c>
      <c r="K85" s="89">
        <v>0</v>
      </c>
      <c r="L85" s="89">
        <v>0</v>
      </c>
      <c r="M85" s="89">
        <v>0</v>
      </c>
      <c r="N85" s="89">
        <v>0</v>
      </c>
      <c r="O85" s="89">
        <v>0</v>
      </c>
      <c r="P85" s="89">
        <v>0</v>
      </c>
      <c r="Q85" s="89">
        <v>0</v>
      </c>
      <c r="R85" s="89">
        <v>0</v>
      </c>
      <c r="S85" s="89">
        <v>0</v>
      </c>
      <c r="T85" s="89">
        <v>1</v>
      </c>
      <c r="U85" s="89">
        <v>0</v>
      </c>
      <c r="V85" s="89">
        <v>0</v>
      </c>
      <c r="W85" s="89">
        <v>0</v>
      </c>
      <c r="X85" s="89">
        <v>1</v>
      </c>
      <c r="Y85" s="89">
        <v>1</v>
      </c>
      <c r="Z85" s="89">
        <v>0</v>
      </c>
      <c r="AA85" s="89">
        <v>0</v>
      </c>
      <c r="AB85" s="89">
        <v>0</v>
      </c>
      <c r="AC85" s="89">
        <v>0</v>
      </c>
      <c r="AD85" s="89">
        <v>0</v>
      </c>
      <c r="AE85" s="89">
        <v>0</v>
      </c>
      <c r="AF85" s="89">
        <v>0</v>
      </c>
      <c r="AG85" s="89">
        <v>0</v>
      </c>
      <c r="AH85" s="89">
        <v>0</v>
      </c>
      <c r="AI85" s="89">
        <v>0</v>
      </c>
      <c r="AJ85" s="89">
        <v>0</v>
      </c>
      <c r="AK85" s="89">
        <v>0</v>
      </c>
      <c r="AL85" s="89">
        <v>0</v>
      </c>
      <c r="AM85" s="90">
        <v>1</v>
      </c>
      <c r="AN85" s="91">
        <f t="shared" si="42"/>
        <v>3</v>
      </c>
      <c r="AO85" s="92">
        <f t="shared" si="43"/>
        <v>1</v>
      </c>
      <c r="AP85" s="92">
        <f t="shared" si="44"/>
        <v>3</v>
      </c>
      <c r="AQ85" s="92">
        <f t="shared" si="45"/>
        <v>1</v>
      </c>
      <c r="AR85" s="92">
        <f t="shared" si="46"/>
        <v>2</v>
      </c>
      <c r="AS85" s="92">
        <f t="shared" si="47"/>
        <v>2</v>
      </c>
      <c r="AT85" s="93">
        <f t="shared" si="48"/>
        <v>4</v>
      </c>
      <c r="AU85" s="278"/>
    </row>
    <row r="86" spans="1:47">
      <c r="A86" s="80"/>
      <c r="B86" s="87"/>
      <c r="C86" s="88" t="s">
        <v>220</v>
      </c>
      <c r="D86" s="89">
        <v>1</v>
      </c>
      <c r="E86" s="89">
        <v>1</v>
      </c>
      <c r="F86" s="89">
        <v>0</v>
      </c>
      <c r="G86" s="89">
        <v>1</v>
      </c>
      <c r="H86" s="89">
        <v>0</v>
      </c>
      <c r="I86" s="89">
        <v>0</v>
      </c>
      <c r="J86" s="89">
        <v>1</v>
      </c>
      <c r="K86" s="89">
        <v>0</v>
      </c>
      <c r="L86" s="89">
        <v>0</v>
      </c>
      <c r="M86" s="89">
        <v>0</v>
      </c>
      <c r="N86" s="89">
        <v>0</v>
      </c>
      <c r="O86" s="89">
        <v>0</v>
      </c>
      <c r="P86" s="89">
        <v>1</v>
      </c>
      <c r="Q86" s="89">
        <v>1</v>
      </c>
      <c r="R86" s="89">
        <v>0</v>
      </c>
      <c r="S86" s="89">
        <v>1</v>
      </c>
      <c r="T86" s="89">
        <v>0</v>
      </c>
      <c r="U86" s="89">
        <v>0</v>
      </c>
      <c r="V86" s="89">
        <v>0</v>
      </c>
      <c r="W86" s="89">
        <v>0</v>
      </c>
      <c r="X86" s="89">
        <v>1</v>
      </c>
      <c r="Y86" s="89">
        <v>1</v>
      </c>
      <c r="Z86" s="89">
        <v>1</v>
      </c>
      <c r="AA86" s="89">
        <v>0</v>
      </c>
      <c r="AB86" s="89">
        <v>0</v>
      </c>
      <c r="AC86" s="89">
        <v>0</v>
      </c>
      <c r="AD86" s="89">
        <v>1</v>
      </c>
      <c r="AE86" s="89">
        <v>1</v>
      </c>
      <c r="AF86" s="89">
        <v>0</v>
      </c>
      <c r="AG86" s="89">
        <v>0</v>
      </c>
      <c r="AH86" s="89">
        <v>1</v>
      </c>
      <c r="AI86" s="89">
        <v>0</v>
      </c>
      <c r="AJ86" s="89">
        <v>1</v>
      </c>
      <c r="AK86" s="89">
        <v>1</v>
      </c>
      <c r="AL86" s="89">
        <v>1</v>
      </c>
      <c r="AM86" s="90">
        <v>1</v>
      </c>
      <c r="AN86" s="91">
        <f t="shared" si="42"/>
        <v>9</v>
      </c>
      <c r="AO86" s="92">
        <f t="shared" si="43"/>
        <v>8</v>
      </c>
      <c r="AP86" s="92">
        <f t="shared" si="44"/>
        <v>8</v>
      </c>
      <c r="AQ86" s="92">
        <f t="shared" si="45"/>
        <v>9</v>
      </c>
      <c r="AR86" s="92">
        <f t="shared" si="46"/>
        <v>8</v>
      </c>
      <c r="AS86" s="92">
        <f t="shared" si="47"/>
        <v>9</v>
      </c>
      <c r="AT86" s="93">
        <f t="shared" si="48"/>
        <v>17</v>
      </c>
      <c r="AU86" s="278"/>
    </row>
    <row r="87" spans="1:47">
      <c r="A87" s="80"/>
      <c r="B87" s="81" t="s">
        <v>221</v>
      </c>
      <c r="C87" s="82"/>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2"/>
      <c r="AN87" s="84"/>
      <c r="AO87" s="81"/>
      <c r="AP87" s="81"/>
      <c r="AQ87" s="81"/>
      <c r="AR87" s="81"/>
      <c r="AS87" s="81"/>
      <c r="AT87" s="85"/>
      <c r="AU87" s="86"/>
    </row>
    <row r="88" spans="1:47">
      <c r="A88" s="80"/>
      <c r="B88" s="87"/>
      <c r="C88" s="88" t="s">
        <v>222</v>
      </c>
      <c r="D88" s="89">
        <v>0</v>
      </c>
      <c r="E88" s="89">
        <v>0</v>
      </c>
      <c r="F88" s="89">
        <v>0</v>
      </c>
      <c r="G88" s="89">
        <v>0</v>
      </c>
      <c r="H88" s="89">
        <v>0</v>
      </c>
      <c r="I88" s="89">
        <v>0</v>
      </c>
      <c r="J88" s="89">
        <v>0</v>
      </c>
      <c r="K88" s="89">
        <v>0</v>
      </c>
      <c r="L88" s="89">
        <v>0</v>
      </c>
      <c r="M88" s="89">
        <v>0</v>
      </c>
      <c r="N88" s="89">
        <v>0</v>
      </c>
      <c r="O88" s="89">
        <v>0</v>
      </c>
      <c r="P88" s="89">
        <v>0</v>
      </c>
      <c r="Q88" s="89">
        <v>0</v>
      </c>
      <c r="R88" s="89">
        <v>0</v>
      </c>
      <c r="S88" s="89">
        <v>0</v>
      </c>
      <c r="T88" s="89">
        <v>0</v>
      </c>
      <c r="U88" s="89">
        <v>0</v>
      </c>
      <c r="V88" s="89">
        <v>0</v>
      </c>
      <c r="W88" s="89">
        <v>0</v>
      </c>
      <c r="X88" s="89">
        <v>0</v>
      </c>
      <c r="Y88" s="89">
        <v>0</v>
      </c>
      <c r="Z88" s="89">
        <v>0</v>
      </c>
      <c r="AA88" s="89">
        <v>0</v>
      </c>
      <c r="AB88" s="89">
        <v>0</v>
      </c>
      <c r="AC88" s="89">
        <v>0</v>
      </c>
      <c r="AD88" s="89">
        <v>0</v>
      </c>
      <c r="AE88" s="89">
        <v>0</v>
      </c>
      <c r="AF88" s="89">
        <v>0</v>
      </c>
      <c r="AG88" s="89">
        <v>0</v>
      </c>
      <c r="AH88" s="89">
        <v>0</v>
      </c>
      <c r="AI88" s="89">
        <v>0</v>
      </c>
      <c r="AJ88" s="89">
        <v>1</v>
      </c>
      <c r="AK88" s="89">
        <v>0</v>
      </c>
      <c r="AL88" s="89">
        <v>0</v>
      </c>
      <c r="AM88" s="90">
        <v>0</v>
      </c>
      <c r="AN88" s="91">
        <f>IF(C88="", "", COUNTIFS(D88:AM88, "1", $D$2:$AM$2, "Urban"))</f>
        <v>0</v>
      </c>
      <c r="AO88" s="92">
        <f>IF(C88="", "", COUNTIFS(D88:AM88, "1", $D$2:$AM$2, "Rural/settlement"))</f>
        <v>1</v>
      </c>
      <c r="AP88" s="92">
        <f>IF(C88="", "", COUNTIFS(D88:AM88, "1", $D$4:$AM$4, "Host community"))</f>
        <v>1</v>
      </c>
      <c r="AQ88" s="92">
        <f>IF(C88="", "", COUNTIFS(D88:AM88, "1", $D$4:$AM$4, "Refugee"))</f>
        <v>0</v>
      </c>
      <c r="AR88" s="92">
        <f>IF(C88="", "", COUNTIFS(D88:AM88, "1", $D$5:$AM$5, "PSN"))</f>
        <v>0</v>
      </c>
      <c r="AS88" s="92">
        <f>IF(C88="", "", COUNTIFS(D88:AM88, "1", $D$5:$AM$5, "FHH"))</f>
        <v>1</v>
      </c>
      <c r="AT88" s="93">
        <f>IF(C88 = "", "", COUNTIF(D88:AM88, 1))</f>
        <v>1</v>
      </c>
      <c r="AU88" s="278" t="s">
        <v>223</v>
      </c>
    </row>
    <row r="89" spans="1:47">
      <c r="A89" s="80"/>
      <c r="B89" s="87"/>
      <c r="C89" s="88" t="s">
        <v>224</v>
      </c>
      <c r="D89" s="89">
        <v>0</v>
      </c>
      <c r="E89" s="89">
        <v>0</v>
      </c>
      <c r="F89" s="89">
        <v>0</v>
      </c>
      <c r="G89" s="89">
        <v>0</v>
      </c>
      <c r="H89" s="89">
        <v>0</v>
      </c>
      <c r="I89" s="89">
        <v>0</v>
      </c>
      <c r="J89" s="89">
        <v>0</v>
      </c>
      <c r="K89" s="89">
        <v>0</v>
      </c>
      <c r="L89" s="89">
        <v>1</v>
      </c>
      <c r="M89" s="89">
        <v>0</v>
      </c>
      <c r="N89" s="89">
        <v>0</v>
      </c>
      <c r="O89" s="89">
        <v>0</v>
      </c>
      <c r="P89" s="89">
        <v>0</v>
      </c>
      <c r="Q89" s="89">
        <v>0</v>
      </c>
      <c r="R89" s="89">
        <v>0</v>
      </c>
      <c r="S89" s="89">
        <v>0</v>
      </c>
      <c r="T89" s="89">
        <v>0</v>
      </c>
      <c r="U89" s="89">
        <v>0</v>
      </c>
      <c r="V89" s="89">
        <v>0</v>
      </c>
      <c r="W89" s="89">
        <v>0</v>
      </c>
      <c r="X89" s="89">
        <v>0</v>
      </c>
      <c r="Y89" s="89">
        <v>0</v>
      </c>
      <c r="Z89" s="89">
        <v>0</v>
      </c>
      <c r="AA89" s="89">
        <v>0</v>
      </c>
      <c r="AB89" s="89">
        <v>0</v>
      </c>
      <c r="AC89" s="89">
        <v>0</v>
      </c>
      <c r="AD89" s="89">
        <v>0</v>
      </c>
      <c r="AE89" s="89">
        <v>0</v>
      </c>
      <c r="AF89" s="89">
        <v>0</v>
      </c>
      <c r="AG89" s="89">
        <v>0</v>
      </c>
      <c r="AH89" s="89">
        <v>0</v>
      </c>
      <c r="AI89" s="89">
        <v>0</v>
      </c>
      <c r="AJ89" s="89">
        <v>0</v>
      </c>
      <c r="AK89" s="89">
        <v>0</v>
      </c>
      <c r="AL89" s="89">
        <v>0</v>
      </c>
      <c r="AM89" s="90">
        <v>0</v>
      </c>
      <c r="AN89" s="91">
        <f>IF(C89="", "", COUNTIFS(D89:AM89, "1", $D$2:$AM$2, "Urban"))</f>
        <v>1</v>
      </c>
      <c r="AO89" s="92">
        <f>IF(C89="", "", COUNTIFS(D89:AM89, "1", $D$2:$AM$2, "Rural/settlement"))</f>
        <v>0</v>
      </c>
      <c r="AP89" s="92">
        <f>IF(C89="", "", COUNTIFS(D89:AM89, "1", $D$4:$AM$4, "Host community"))</f>
        <v>1</v>
      </c>
      <c r="AQ89" s="92">
        <f>IF(C89="", "", COUNTIFS(D89:AM89, "1", $D$4:$AM$4, "Refugee"))</f>
        <v>0</v>
      </c>
      <c r="AR89" s="92">
        <f>IF(C89="", "", COUNTIFS(D89:AM89, "1", $D$5:$AM$5, "PSN"))</f>
        <v>0</v>
      </c>
      <c r="AS89" s="92">
        <f>IF(C89="", "", COUNTIFS(D89:AM89, "1", $D$5:$AM$5, "FHH"))</f>
        <v>1</v>
      </c>
      <c r="AT89" s="93">
        <f>IF(C89 = "", "", COUNTIF(D89:AM89, 1))</f>
        <v>1</v>
      </c>
      <c r="AU89" s="278"/>
    </row>
    <row r="90" spans="1:47">
      <c r="A90" s="80"/>
      <c r="B90" s="87"/>
      <c r="C90" s="88" t="s">
        <v>225</v>
      </c>
      <c r="D90" s="89">
        <v>0</v>
      </c>
      <c r="E90" s="89">
        <v>0</v>
      </c>
      <c r="F90" s="89">
        <v>0</v>
      </c>
      <c r="G90" s="89">
        <v>0</v>
      </c>
      <c r="H90" s="89">
        <v>0</v>
      </c>
      <c r="I90" s="89">
        <v>0</v>
      </c>
      <c r="J90" s="89">
        <v>0</v>
      </c>
      <c r="K90" s="89">
        <v>0</v>
      </c>
      <c r="L90" s="89">
        <v>0</v>
      </c>
      <c r="M90" s="89">
        <v>0</v>
      </c>
      <c r="N90" s="89">
        <v>0</v>
      </c>
      <c r="O90" s="89">
        <v>0</v>
      </c>
      <c r="P90" s="89">
        <v>0</v>
      </c>
      <c r="Q90" s="89">
        <v>0</v>
      </c>
      <c r="R90" s="89">
        <v>0</v>
      </c>
      <c r="S90" s="89">
        <v>1</v>
      </c>
      <c r="T90" s="89">
        <v>0</v>
      </c>
      <c r="U90" s="89">
        <v>0</v>
      </c>
      <c r="V90" s="89">
        <v>1</v>
      </c>
      <c r="W90" s="89">
        <v>0</v>
      </c>
      <c r="X90" s="89">
        <v>0</v>
      </c>
      <c r="Y90" s="89">
        <v>1</v>
      </c>
      <c r="Z90" s="89">
        <v>0</v>
      </c>
      <c r="AA90" s="89">
        <v>0</v>
      </c>
      <c r="AB90" s="89">
        <v>0</v>
      </c>
      <c r="AC90" s="89">
        <v>0</v>
      </c>
      <c r="AD90" s="89">
        <v>0</v>
      </c>
      <c r="AE90" s="89">
        <v>0</v>
      </c>
      <c r="AF90" s="89">
        <v>0</v>
      </c>
      <c r="AG90" s="89">
        <v>0</v>
      </c>
      <c r="AH90" s="89">
        <v>0</v>
      </c>
      <c r="AI90" s="89">
        <v>0</v>
      </c>
      <c r="AJ90" s="89">
        <v>0</v>
      </c>
      <c r="AK90" s="89">
        <v>0</v>
      </c>
      <c r="AL90" s="89">
        <v>0</v>
      </c>
      <c r="AM90" s="90">
        <v>0</v>
      </c>
      <c r="AN90" s="91">
        <f>IF(C90="", "", COUNTIFS(D90:AM90, "1", $D$2:$AM$2, "Urban"))</f>
        <v>3</v>
      </c>
      <c r="AO90" s="92">
        <f>IF(C90="", "", COUNTIFS(D90:AM90, "1", $D$2:$AM$2, "Rural/settlement"))</f>
        <v>0</v>
      </c>
      <c r="AP90" s="92">
        <f>IF(C90="", "", COUNTIFS(D90:AM90, "1", $D$4:$AM$4, "Host community"))</f>
        <v>1</v>
      </c>
      <c r="AQ90" s="92">
        <f>IF(C90="", "", COUNTIFS(D90:AM90, "1", $D$4:$AM$4, "Refugee"))</f>
        <v>2</v>
      </c>
      <c r="AR90" s="92">
        <f>IF(C90="", "", COUNTIFS(D90:AM90, "1", $D$5:$AM$5, "PSN"))</f>
        <v>2</v>
      </c>
      <c r="AS90" s="92">
        <f>IF(C90="", "", COUNTIFS(D90:AM90, "1", $D$5:$AM$5, "FHH"))</f>
        <v>1</v>
      </c>
      <c r="AT90" s="93">
        <f>IF(C90 = "", "", COUNTIF(D90:AM90, 1))</f>
        <v>3</v>
      </c>
      <c r="AU90" s="278"/>
    </row>
    <row r="91" spans="1:47">
      <c r="A91" s="80"/>
      <c r="B91" s="81" t="s">
        <v>226</v>
      </c>
      <c r="C91" s="82"/>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2"/>
      <c r="AN91" s="84"/>
      <c r="AO91" s="81"/>
      <c r="AP91" s="81"/>
      <c r="AQ91" s="81"/>
      <c r="AR91" s="81"/>
      <c r="AS91" s="81"/>
      <c r="AT91" s="85"/>
      <c r="AU91" s="86"/>
    </row>
    <row r="92" spans="1:47" ht="26">
      <c r="A92" s="80"/>
      <c r="B92" s="87"/>
      <c r="C92" s="103" t="s">
        <v>227</v>
      </c>
      <c r="D92" s="89">
        <v>0</v>
      </c>
      <c r="E92" s="89">
        <v>1</v>
      </c>
      <c r="F92" s="89">
        <v>0</v>
      </c>
      <c r="G92" s="89">
        <v>0</v>
      </c>
      <c r="H92" s="89">
        <v>1</v>
      </c>
      <c r="I92" s="89">
        <v>0</v>
      </c>
      <c r="J92" s="89">
        <v>0</v>
      </c>
      <c r="K92" s="89">
        <v>0</v>
      </c>
      <c r="L92" s="89">
        <v>0</v>
      </c>
      <c r="M92" s="89">
        <v>1</v>
      </c>
      <c r="N92" s="89">
        <v>0</v>
      </c>
      <c r="O92" s="89">
        <v>0</v>
      </c>
      <c r="P92" s="89">
        <v>0</v>
      </c>
      <c r="Q92" s="89">
        <v>0</v>
      </c>
      <c r="R92" s="89">
        <v>1</v>
      </c>
      <c r="S92" s="89">
        <v>0</v>
      </c>
      <c r="T92" s="89">
        <v>0</v>
      </c>
      <c r="U92" s="89">
        <v>0</v>
      </c>
      <c r="V92" s="89">
        <v>0</v>
      </c>
      <c r="W92" s="89">
        <v>0</v>
      </c>
      <c r="X92" s="89">
        <v>1</v>
      </c>
      <c r="Y92" s="89">
        <v>0</v>
      </c>
      <c r="Z92" s="89">
        <v>0</v>
      </c>
      <c r="AA92" s="89">
        <v>1</v>
      </c>
      <c r="AB92" s="89">
        <v>1</v>
      </c>
      <c r="AC92" s="89">
        <v>0</v>
      </c>
      <c r="AD92" s="89">
        <v>1</v>
      </c>
      <c r="AE92" s="89">
        <v>1</v>
      </c>
      <c r="AF92" s="89">
        <v>0</v>
      </c>
      <c r="AG92" s="89">
        <v>0</v>
      </c>
      <c r="AH92" s="89">
        <v>1</v>
      </c>
      <c r="AI92" s="89">
        <v>1</v>
      </c>
      <c r="AJ92" s="89">
        <v>0</v>
      </c>
      <c r="AK92" s="89">
        <v>0</v>
      </c>
      <c r="AL92" s="89">
        <v>0</v>
      </c>
      <c r="AM92" s="90">
        <v>0</v>
      </c>
      <c r="AN92" s="91">
        <f>IF(C92="", "", COUNTIFS(D92:AM92, "1", $D$2:$AM$2, "Urban"))</f>
        <v>5</v>
      </c>
      <c r="AO92" s="92">
        <f>IF(C92="", "", COUNTIFS(D92:AM92, "1", $D$2:$AM$2, "Rural/settlement"))</f>
        <v>6</v>
      </c>
      <c r="AP92" s="92">
        <f>IF(C92="", "", COUNTIFS(D92:AM92, "1", $D$4:$AM$4, "Host community"))</f>
        <v>5</v>
      </c>
      <c r="AQ92" s="92">
        <f>IF(C92="", "", COUNTIFS(D92:AM92, "1", $D$4:$AM$4, "Refugee"))</f>
        <v>6</v>
      </c>
      <c r="AR92" s="92">
        <f>IF(C92="", "", COUNTIFS(D92:AM92, "1", $D$5:$AM$5, "PSN"))</f>
        <v>5</v>
      </c>
      <c r="AS92" s="92">
        <f>IF(C92="", "", COUNTIFS(D92:AM92, "1", $D$5:$AM$5, "FHH"))</f>
        <v>6</v>
      </c>
      <c r="AT92" s="93">
        <f>IF(C92 = "", "", COUNTIF(D92:AM92, 1))</f>
        <v>11</v>
      </c>
      <c r="AU92" s="94" t="s">
        <v>228</v>
      </c>
    </row>
    <row r="93" spans="1:47">
      <c r="A93" s="80"/>
      <c r="B93" s="81" t="s">
        <v>229</v>
      </c>
      <c r="C93" s="82"/>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2"/>
      <c r="AN93" s="84"/>
      <c r="AO93" s="81"/>
      <c r="AP93" s="81"/>
      <c r="AQ93" s="81"/>
      <c r="AR93" s="81"/>
      <c r="AS93" s="81"/>
      <c r="AT93" s="85"/>
      <c r="AU93" s="86"/>
    </row>
    <row r="94" spans="1:47">
      <c r="A94" s="80"/>
      <c r="B94" s="87"/>
      <c r="C94" s="88" t="s">
        <v>230</v>
      </c>
      <c r="D94" s="89">
        <v>0</v>
      </c>
      <c r="E94" s="89">
        <v>0</v>
      </c>
      <c r="F94" s="89">
        <v>1</v>
      </c>
      <c r="G94" s="89">
        <v>0</v>
      </c>
      <c r="H94" s="89">
        <v>1</v>
      </c>
      <c r="I94" s="89">
        <v>0</v>
      </c>
      <c r="J94" s="89">
        <v>0</v>
      </c>
      <c r="K94" s="89">
        <v>0</v>
      </c>
      <c r="L94" s="89">
        <v>0</v>
      </c>
      <c r="M94" s="89">
        <v>0</v>
      </c>
      <c r="N94" s="89">
        <v>0</v>
      </c>
      <c r="O94" s="89">
        <v>0</v>
      </c>
      <c r="P94" s="89">
        <v>0</v>
      </c>
      <c r="Q94" s="89">
        <v>0</v>
      </c>
      <c r="R94" s="89">
        <v>0</v>
      </c>
      <c r="S94" s="89">
        <v>0</v>
      </c>
      <c r="T94" s="89">
        <v>1</v>
      </c>
      <c r="U94" s="89">
        <v>0</v>
      </c>
      <c r="V94" s="89">
        <v>0</v>
      </c>
      <c r="W94" s="89">
        <v>0</v>
      </c>
      <c r="X94" s="89">
        <v>0</v>
      </c>
      <c r="Y94" s="89">
        <v>1</v>
      </c>
      <c r="Z94" s="89">
        <v>0</v>
      </c>
      <c r="AA94" s="89">
        <v>0</v>
      </c>
      <c r="AB94" s="89">
        <v>0</v>
      </c>
      <c r="AC94" s="89">
        <v>0</v>
      </c>
      <c r="AD94" s="89">
        <v>0</v>
      </c>
      <c r="AE94" s="89">
        <v>0</v>
      </c>
      <c r="AF94" s="89">
        <v>0</v>
      </c>
      <c r="AG94" s="89">
        <v>0</v>
      </c>
      <c r="AH94" s="89">
        <v>1</v>
      </c>
      <c r="AI94" s="89">
        <v>0</v>
      </c>
      <c r="AJ94" s="89">
        <v>0</v>
      </c>
      <c r="AK94" s="89">
        <v>0</v>
      </c>
      <c r="AL94" s="89">
        <v>1</v>
      </c>
      <c r="AM94" s="90">
        <v>0</v>
      </c>
      <c r="AN94" s="91">
        <f t="shared" ref="AN94:AN99" si="49">IF(C94="", "", COUNTIFS(D94:AM94, "1", $D$2:$AM$2, "Urban"))</f>
        <v>3</v>
      </c>
      <c r="AO94" s="92">
        <f t="shared" ref="AO94:AO99" si="50">IF(C94="", "", COUNTIFS(D94:AM94, "1", $D$2:$AM$2, "Rural/settlement"))</f>
        <v>3</v>
      </c>
      <c r="AP94" s="92">
        <f t="shared" ref="AP94:AP99" si="51">IF(C94="", "", COUNTIFS(D94:AM94, "1", $D$4:$AM$4, "Host community"))</f>
        <v>3</v>
      </c>
      <c r="AQ94" s="92">
        <f t="shared" ref="AQ94:AQ99" si="52">IF(C94="", "", COUNTIFS(D94:AM94, "1", $D$4:$AM$4, "Refugee"))</f>
        <v>3</v>
      </c>
      <c r="AR94" s="92">
        <f t="shared" ref="AR94:AR99" si="53">IF(C94="", "", COUNTIFS(D94:AM94, "1", $D$5:$AM$5, "PSN"))</f>
        <v>1</v>
      </c>
      <c r="AS94" s="92">
        <f t="shared" ref="AS94:AS99" si="54">IF(C94="", "", COUNTIFS(D94:AM94, "1", $D$5:$AM$5, "FHH"))</f>
        <v>5</v>
      </c>
      <c r="AT94" s="93">
        <f t="shared" ref="AT94:AT99" si="55">IF(C94 = "", "", COUNTIF(D94:AM94, 1))</f>
        <v>6</v>
      </c>
      <c r="AU94" s="278" t="s">
        <v>231</v>
      </c>
    </row>
    <row r="95" spans="1:47">
      <c r="A95" s="80"/>
      <c r="B95" s="87"/>
      <c r="C95" s="88" t="s">
        <v>232</v>
      </c>
      <c r="D95" s="89">
        <v>0</v>
      </c>
      <c r="E95" s="89">
        <v>0</v>
      </c>
      <c r="F95" s="89">
        <v>0</v>
      </c>
      <c r="G95" s="89">
        <v>0</v>
      </c>
      <c r="H95" s="89">
        <v>0</v>
      </c>
      <c r="I95" s="89">
        <v>0</v>
      </c>
      <c r="J95" s="89">
        <v>0</v>
      </c>
      <c r="K95" s="89">
        <v>0</v>
      </c>
      <c r="L95" s="89">
        <v>0</v>
      </c>
      <c r="M95" s="89">
        <v>0</v>
      </c>
      <c r="N95" s="89">
        <v>0</v>
      </c>
      <c r="O95" s="89">
        <v>0</v>
      </c>
      <c r="P95" s="89">
        <v>0</v>
      </c>
      <c r="Q95" s="89">
        <v>0</v>
      </c>
      <c r="R95" s="89">
        <v>0</v>
      </c>
      <c r="S95" s="89">
        <v>0</v>
      </c>
      <c r="T95" s="89">
        <v>0</v>
      </c>
      <c r="U95" s="89">
        <v>0</v>
      </c>
      <c r="V95" s="89">
        <v>0</v>
      </c>
      <c r="W95" s="89">
        <v>0</v>
      </c>
      <c r="X95" s="89">
        <v>0</v>
      </c>
      <c r="Y95" s="89">
        <v>0</v>
      </c>
      <c r="Z95" s="89">
        <v>0</v>
      </c>
      <c r="AA95" s="89">
        <v>0</v>
      </c>
      <c r="AB95" s="89">
        <v>0</v>
      </c>
      <c r="AC95" s="89">
        <v>0</v>
      </c>
      <c r="AD95" s="89">
        <v>0</v>
      </c>
      <c r="AE95" s="89">
        <v>0</v>
      </c>
      <c r="AF95" s="89">
        <v>0</v>
      </c>
      <c r="AG95" s="89">
        <v>0</v>
      </c>
      <c r="AH95" s="89">
        <v>0</v>
      </c>
      <c r="AI95" s="89">
        <v>0</v>
      </c>
      <c r="AJ95" s="89">
        <v>0</v>
      </c>
      <c r="AK95" s="89">
        <v>0</v>
      </c>
      <c r="AL95" s="89">
        <v>0</v>
      </c>
      <c r="AM95" s="90">
        <v>1</v>
      </c>
      <c r="AN95" s="91">
        <f t="shared" si="49"/>
        <v>0</v>
      </c>
      <c r="AO95" s="92">
        <f t="shared" si="50"/>
        <v>1</v>
      </c>
      <c r="AP95" s="92">
        <f t="shared" si="51"/>
        <v>0</v>
      </c>
      <c r="AQ95" s="92">
        <f t="shared" si="52"/>
        <v>1</v>
      </c>
      <c r="AR95" s="92">
        <f t="shared" si="53"/>
        <v>1</v>
      </c>
      <c r="AS95" s="92">
        <f t="shared" si="54"/>
        <v>0</v>
      </c>
      <c r="AT95" s="93">
        <f t="shared" si="55"/>
        <v>1</v>
      </c>
      <c r="AU95" s="278"/>
    </row>
    <row r="96" spans="1:47">
      <c r="A96" s="80"/>
      <c r="B96" s="87"/>
      <c r="C96" s="88" t="s">
        <v>233</v>
      </c>
      <c r="D96" s="89">
        <v>0</v>
      </c>
      <c r="E96" s="89">
        <v>1</v>
      </c>
      <c r="F96" s="89">
        <v>0</v>
      </c>
      <c r="G96" s="89">
        <v>0</v>
      </c>
      <c r="H96" s="89">
        <v>1</v>
      </c>
      <c r="I96" s="89">
        <v>0</v>
      </c>
      <c r="J96" s="89">
        <v>1</v>
      </c>
      <c r="K96" s="89">
        <v>1</v>
      </c>
      <c r="L96" s="89">
        <v>0</v>
      </c>
      <c r="M96" s="89">
        <v>0</v>
      </c>
      <c r="N96" s="89">
        <v>0</v>
      </c>
      <c r="O96" s="89">
        <v>0</v>
      </c>
      <c r="P96" s="89">
        <v>0</v>
      </c>
      <c r="Q96" s="89">
        <v>0</v>
      </c>
      <c r="R96" s="89">
        <v>0</v>
      </c>
      <c r="S96" s="89">
        <v>0</v>
      </c>
      <c r="T96" s="89">
        <v>0</v>
      </c>
      <c r="U96" s="89">
        <v>0</v>
      </c>
      <c r="V96" s="89">
        <v>0</v>
      </c>
      <c r="W96" s="89">
        <v>0</v>
      </c>
      <c r="X96" s="89">
        <v>0</v>
      </c>
      <c r="Y96" s="89">
        <v>1</v>
      </c>
      <c r="Z96" s="89">
        <v>0</v>
      </c>
      <c r="AA96" s="89">
        <v>0</v>
      </c>
      <c r="AB96" s="89">
        <v>0</v>
      </c>
      <c r="AC96" s="89">
        <v>0</v>
      </c>
      <c r="AD96" s="89">
        <v>0</v>
      </c>
      <c r="AE96" s="89">
        <v>0</v>
      </c>
      <c r="AF96" s="89">
        <v>0</v>
      </c>
      <c r="AG96" s="89">
        <v>0</v>
      </c>
      <c r="AH96" s="89">
        <v>0</v>
      </c>
      <c r="AI96" s="89">
        <v>0</v>
      </c>
      <c r="AJ96" s="89">
        <v>0</v>
      </c>
      <c r="AK96" s="89">
        <v>1</v>
      </c>
      <c r="AL96" s="89">
        <v>0</v>
      </c>
      <c r="AM96" s="90">
        <v>1</v>
      </c>
      <c r="AN96" s="91">
        <f t="shared" si="49"/>
        <v>2</v>
      </c>
      <c r="AO96" s="92">
        <f t="shared" si="50"/>
        <v>5</v>
      </c>
      <c r="AP96" s="92">
        <f t="shared" si="51"/>
        <v>4</v>
      </c>
      <c r="AQ96" s="92">
        <f t="shared" si="52"/>
        <v>3</v>
      </c>
      <c r="AR96" s="92">
        <f t="shared" si="53"/>
        <v>5</v>
      </c>
      <c r="AS96" s="92">
        <f t="shared" si="54"/>
        <v>2</v>
      </c>
      <c r="AT96" s="93">
        <f t="shared" si="55"/>
        <v>7</v>
      </c>
      <c r="AU96" s="278"/>
    </row>
    <row r="97" spans="1:47">
      <c r="A97" s="80"/>
      <c r="B97" s="87"/>
      <c r="C97" s="88" t="s">
        <v>234</v>
      </c>
      <c r="D97" s="89">
        <v>0</v>
      </c>
      <c r="E97" s="89">
        <v>0</v>
      </c>
      <c r="F97" s="89">
        <v>1</v>
      </c>
      <c r="G97" s="89">
        <v>0</v>
      </c>
      <c r="H97" s="89">
        <v>0</v>
      </c>
      <c r="I97" s="89">
        <v>1</v>
      </c>
      <c r="J97" s="89">
        <v>0</v>
      </c>
      <c r="K97" s="89">
        <v>0</v>
      </c>
      <c r="L97" s="89">
        <v>0</v>
      </c>
      <c r="M97" s="89">
        <v>0</v>
      </c>
      <c r="N97" s="89">
        <v>0</v>
      </c>
      <c r="O97" s="89">
        <v>0</v>
      </c>
      <c r="P97" s="89">
        <v>0</v>
      </c>
      <c r="Q97" s="89">
        <v>0</v>
      </c>
      <c r="R97" s="89">
        <v>0</v>
      </c>
      <c r="S97" s="89">
        <v>0</v>
      </c>
      <c r="T97" s="89">
        <v>1</v>
      </c>
      <c r="U97" s="89">
        <v>0</v>
      </c>
      <c r="V97" s="89">
        <v>0</v>
      </c>
      <c r="W97" s="89">
        <v>0</v>
      </c>
      <c r="X97" s="89">
        <v>1</v>
      </c>
      <c r="Y97" s="89">
        <v>0</v>
      </c>
      <c r="Z97" s="89">
        <v>0</v>
      </c>
      <c r="AA97" s="89">
        <v>0</v>
      </c>
      <c r="AB97" s="89">
        <v>1</v>
      </c>
      <c r="AC97" s="89">
        <v>1</v>
      </c>
      <c r="AD97" s="89">
        <v>0</v>
      </c>
      <c r="AE97" s="89">
        <v>0</v>
      </c>
      <c r="AF97" s="89">
        <v>0</v>
      </c>
      <c r="AG97" s="89">
        <v>0</v>
      </c>
      <c r="AH97" s="89">
        <v>0</v>
      </c>
      <c r="AI97" s="89">
        <v>0</v>
      </c>
      <c r="AJ97" s="89">
        <v>0</v>
      </c>
      <c r="AK97" s="89">
        <v>0</v>
      </c>
      <c r="AL97" s="89">
        <v>0</v>
      </c>
      <c r="AM97" s="90">
        <v>0</v>
      </c>
      <c r="AN97" s="91">
        <f t="shared" si="49"/>
        <v>3</v>
      </c>
      <c r="AO97" s="92">
        <f t="shared" si="50"/>
        <v>3</v>
      </c>
      <c r="AP97" s="92">
        <f t="shared" si="51"/>
        <v>5</v>
      </c>
      <c r="AQ97" s="92">
        <f t="shared" si="52"/>
        <v>1</v>
      </c>
      <c r="AR97" s="92">
        <f t="shared" si="53"/>
        <v>2</v>
      </c>
      <c r="AS97" s="92">
        <f t="shared" si="54"/>
        <v>4</v>
      </c>
      <c r="AT97" s="93">
        <f t="shared" si="55"/>
        <v>6</v>
      </c>
      <c r="AU97" s="278"/>
    </row>
    <row r="98" spans="1:47">
      <c r="A98" s="80"/>
      <c r="B98" s="87"/>
      <c r="C98" s="88" t="s">
        <v>235</v>
      </c>
      <c r="D98" s="89">
        <v>0</v>
      </c>
      <c r="E98" s="89">
        <v>0</v>
      </c>
      <c r="F98" s="89">
        <v>0</v>
      </c>
      <c r="G98" s="89">
        <v>0</v>
      </c>
      <c r="H98" s="89">
        <v>0</v>
      </c>
      <c r="I98" s="89">
        <v>0</v>
      </c>
      <c r="J98" s="89">
        <v>0</v>
      </c>
      <c r="K98" s="89">
        <v>0</v>
      </c>
      <c r="L98" s="89">
        <v>0</v>
      </c>
      <c r="M98" s="89">
        <v>0</v>
      </c>
      <c r="N98" s="89">
        <v>0</v>
      </c>
      <c r="O98" s="89">
        <v>0</v>
      </c>
      <c r="P98" s="89">
        <v>0</v>
      </c>
      <c r="Q98" s="89">
        <v>0</v>
      </c>
      <c r="R98" s="89">
        <v>0</v>
      </c>
      <c r="S98" s="89">
        <v>0</v>
      </c>
      <c r="T98" s="89">
        <v>0</v>
      </c>
      <c r="U98" s="89">
        <v>0</v>
      </c>
      <c r="V98" s="89">
        <v>1</v>
      </c>
      <c r="W98" s="89">
        <v>0</v>
      </c>
      <c r="X98" s="89">
        <v>0</v>
      </c>
      <c r="Y98" s="89">
        <v>0</v>
      </c>
      <c r="Z98" s="89">
        <v>0</v>
      </c>
      <c r="AA98" s="89">
        <v>0</v>
      </c>
      <c r="AB98" s="89">
        <v>0</v>
      </c>
      <c r="AC98" s="89">
        <v>0</v>
      </c>
      <c r="AD98" s="89">
        <v>0</v>
      </c>
      <c r="AE98" s="89">
        <v>1</v>
      </c>
      <c r="AF98" s="89">
        <v>0</v>
      </c>
      <c r="AG98" s="89">
        <v>0</v>
      </c>
      <c r="AH98" s="89">
        <v>1</v>
      </c>
      <c r="AI98" s="89">
        <v>0</v>
      </c>
      <c r="AJ98" s="89">
        <v>1</v>
      </c>
      <c r="AK98" s="89">
        <v>0</v>
      </c>
      <c r="AL98" s="89">
        <v>1</v>
      </c>
      <c r="AM98" s="90">
        <v>0</v>
      </c>
      <c r="AN98" s="91">
        <f t="shared" si="49"/>
        <v>1</v>
      </c>
      <c r="AO98" s="92">
        <f t="shared" si="50"/>
        <v>4</v>
      </c>
      <c r="AP98" s="92">
        <f t="shared" si="51"/>
        <v>1</v>
      </c>
      <c r="AQ98" s="92">
        <f t="shared" si="52"/>
        <v>4</v>
      </c>
      <c r="AR98" s="92">
        <f t="shared" si="53"/>
        <v>1</v>
      </c>
      <c r="AS98" s="92">
        <f t="shared" si="54"/>
        <v>4</v>
      </c>
      <c r="AT98" s="93">
        <f t="shared" si="55"/>
        <v>5</v>
      </c>
      <c r="AU98" s="278"/>
    </row>
    <row r="99" spans="1:47">
      <c r="A99" s="80"/>
      <c r="B99" s="87"/>
      <c r="C99" s="88" t="s">
        <v>236</v>
      </c>
      <c r="D99" s="89">
        <v>0</v>
      </c>
      <c r="E99" s="89">
        <v>0</v>
      </c>
      <c r="F99" s="89">
        <v>0</v>
      </c>
      <c r="G99" s="89">
        <v>0</v>
      </c>
      <c r="H99" s="89">
        <v>0</v>
      </c>
      <c r="I99" s="89">
        <v>1</v>
      </c>
      <c r="J99" s="89">
        <v>0</v>
      </c>
      <c r="K99" s="89">
        <v>0</v>
      </c>
      <c r="L99" s="89">
        <v>0</v>
      </c>
      <c r="M99" s="89">
        <v>0</v>
      </c>
      <c r="N99" s="89">
        <v>0</v>
      </c>
      <c r="O99" s="89">
        <v>0</v>
      </c>
      <c r="P99" s="89">
        <v>0</v>
      </c>
      <c r="Q99" s="89">
        <v>0</v>
      </c>
      <c r="R99" s="89">
        <v>0</v>
      </c>
      <c r="S99" s="89">
        <v>0</v>
      </c>
      <c r="T99" s="89">
        <v>0</v>
      </c>
      <c r="U99" s="89">
        <v>0</v>
      </c>
      <c r="V99" s="89">
        <v>0</v>
      </c>
      <c r="W99" s="89">
        <v>0</v>
      </c>
      <c r="X99" s="89">
        <v>0</v>
      </c>
      <c r="Y99" s="89">
        <v>0</v>
      </c>
      <c r="Z99" s="89">
        <v>0</v>
      </c>
      <c r="AA99" s="89">
        <v>0</v>
      </c>
      <c r="AB99" s="89">
        <v>0</v>
      </c>
      <c r="AC99" s="89">
        <v>0</v>
      </c>
      <c r="AD99" s="89">
        <v>0</v>
      </c>
      <c r="AE99" s="89">
        <v>0</v>
      </c>
      <c r="AF99" s="89">
        <v>0</v>
      </c>
      <c r="AG99" s="89">
        <v>0</v>
      </c>
      <c r="AH99" s="89">
        <v>0</v>
      </c>
      <c r="AI99" s="89">
        <v>0</v>
      </c>
      <c r="AJ99" s="89">
        <v>0</v>
      </c>
      <c r="AK99" s="89">
        <v>1</v>
      </c>
      <c r="AL99" s="89">
        <v>0</v>
      </c>
      <c r="AM99" s="90">
        <v>0</v>
      </c>
      <c r="AN99" s="91">
        <f t="shared" si="49"/>
        <v>0</v>
      </c>
      <c r="AO99" s="92">
        <f t="shared" si="50"/>
        <v>2</v>
      </c>
      <c r="AP99" s="92">
        <f t="shared" si="51"/>
        <v>2</v>
      </c>
      <c r="AQ99" s="92">
        <f t="shared" si="52"/>
        <v>0</v>
      </c>
      <c r="AR99" s="92">
        <f t="shared" si="53"/>
        <v>2</v>
      </c>
      <c r="AS99" s="92">
        <f t="shared" si="54"/>
        <v>0</v>
      </c>
      <c r="AT99" s="93">
        <f t="shared" si="55"/>
        <v>2</v>
      </c>
      <c r="AU99" s="278"/>
    </row>
    <row r="100" spans="1:47">
      <c r="A100" s="80"/>
      <c r="B100" s="81" t="s">
        <v>237</v>
      </c>
      <c r="C100" s="82"/>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2"/>
      <c r="AN100" s="84"/>
      <c r="AO100" s="81"/>
      <c r="AP100" s="81"/>
      <c r="AQ100" s="81"/>
      <c r="AR100" s="81"/>
      <c r="AS100" s="81"/>
      <c r="AT100" s="85"/>
      <c r="AU100" s="86"/>
    </row>
    <row r="101" spans="1:47" ht="26">
      <c r="A101" s="80"/>
      <c r="B101" s="87"/>
      <c r="C101" s="103" t="s">
        <v>238</v>
      </c>
      <c r="D101" s="89">
        <v>1</v>
      </c>
      <c r="E101" s="89">
        <v>1</v>
      </c>
      <c r="F101" s="89">
        <v>0</v>
      </c>
      <c r="G101" s="89">
        <v>0</v>
      </c>
      <c r="H101" s="89">
        <v>0</v>
      </c>
      <c r="I101" s="89">
        <v>0</v>
      </c>
      <c r="J101" s="89">
        <v>0</v>
      </c>
      <c r="K101" s="89">
        <v>0</v>
      </c>
      <c r="L101" s="89">
        <v>0</v>
      </c>
      <c r="M101" s="89">
        <v>0</v>
      </c>
      <c r="N101" s="89">
        <v>0</v>
      </c>
      <c r="O101" s="89">
        <v>0</v>
      </c>
      <c r="P101" s="89">
        <v>0</v>
      </c>
      <c r="Q101" s="89">
        <v>0</v>
      </c>
      <c r="R101" s="89">
        <v>0</v>
      </c>
      <c r="S101" s="89">
        <v>0</v>
      </c>
      <c r="T101" s="89">
        <v>0</v>
      </c>
      <c r="U101" s="89">
        <v>0</v>
      </c>
      <c r="V101" s="89">
        <v>0</v>
      </c>
      <c r="W101" s="89">
        <v>0</v>
      </c>
      <c r="X101" s="89">
        <v>0</v>
      </c>
      <c r="Y101" s="89">
        <v>0</v>
      </c>
      <c r="Z101" s="89">
        <v>0</v>
      </c>
      <c r="AA101" s="89">
        <v>0</v>
      </c>
      <c r="AB101" s="89">
        <v>0</v>
      </c>
      <c r="AC101" s="89">
        <v>0</v>
      </c>
      <c r="AD101" s="89">
        <v>0</v>
      </c>
      <c r="AE101" s="89">
        <v>0</v>
      </c>
      <c r="AF101" s="89">
        <v>0</v>
      </c>
      <c r="AG101" s="89">
        <v>0</v>
      </c>
      <c r="AH101" s="89">
        <v>0</v>
      </c>
      <c r="AI101" s="89">
        <v>0</v>
      </c>
      <c r="AJ101" s="89">
        <v>0</v>
      </c>
      <c r="AK101" s="89">
        <v>0</v>
      </c>
      <c r="AL101" s="89">
        <v>0</v>
      </c>
      <c r="AM101" s="90">
        <v>0</v>
      </c>
      <c r="AN101" s="91">
        <f>IF(C101="", "", COUNTIFS(D101:AM101, "1", $D$2:$AM$2, "Urban"))</f>
        <v>2</v>
      </c>
      <c r="AO101" s="92">
        <f>IF(C101="", "", COUNTIFS(D101:AM101, "1", $D$2:$AM$2, "Rural/settlement"))</f>
        <v>0</v>
      </c>
      <c r="AP101" s="92">
        <f>IF(C101="", "", COUNTIFS(D101:AM101, "1", $D$4:$AM$4, "Host community"))</f>
        <v>2</v>
      </c>
      <c r="AQ101" s="92">
        <f>IF(C101="", "", COUNTIFS(D101:AM101, "1", $D$4:$AM$4, "Refugee"))</f>
        <v>0</v>
      </c>
      <c r="AR101" s="92">
        <f>IF(C101="", "", COUNTIFS(D101:AM101, "1", $D$5:$AM$5, "PSN"))</f>
        <v>1</v>
      </c>
      <c r="AS101" s="92">
        <f>IF(C101="", "", COUNTIFS(D101:AM101, "1", $D$5:$AM$5, "FHH"))</f>
        <v>1</v>
      </c>
      <c r="AT101" s="93">
        <f>IF(C101 = "", "", COUNTIF(D101:AM101, 1))</f>
        <v>2</v>
      </c>
      <c r="AU101" s="94" t="s">
        <v>239</v>
      </c>
    </row>
    <row r="102" spans="1:47">
      <c r="A102" s="80"/>
      <c r="B102" s="81" t="s">
        <v>240</v>
      </c>
      <c r="C102" s="82"/>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2"/>
      <c r="AN102" s="84"/>
      <c r="AO102" s="81"/>
      <c r="AP102" s="81"/>
      <c r="AQ102" s="81"/>
      <c r="AR102" s="81"/>
      <c r="AS102" s="81"/>
      <c r="AT102" s="85"/>
      <c r="AU102" s="86"/>
    </row>
    <row r="103" spans="1:47">
      <c r="A103" s="80"/>
      <c r="B103" s="87"/>
      <c r="C103" s="88" t="s">
        <v>241</v>
      </c>
      <c r="D103" s="89">
        <v>0</v>
      </c>
      <c r="E103" s="89">
        <v>0</v>
      </c>
      <c r="F103" s="89">
        <v>0</v>
      </c>
      <c r="G103" s="89">
        <v>0</v>
      </c>
      <c r="H103" s="89">
        <v>0</v>
      </c>
      <c r="I103" s="89">
        <v>0</v>
      </c>
      <c r="J103" s="89">
        <v>0</v>
      </c>
      <c r="K103" s="89">
        <v>0</v>
      </c>
      <c r="L103" s="89">
        <v>0</v>
      </c>
      <c r="M103" s="89">
        <v>1</v>
      </c>
      <c r="N103" s="89">
        <v>0</v>
      </c>
      <c r="O103" s="89">
        <v>0</v>
      </c>
      <c r="P103" s="89">
        <v>0</v>
      </c>
      <c r="Q103" s="89">
        <v>0</v>
      </c>
      <c r="R103" s="89">
        <v>0</v>
      </c>
      <c r="S103" s="89">
        <v>0</v>
      </c>
      <c r="T103" s="89">
        <v>0</v>
      </c>
      <c r="U103" s="89">
        <v>0</v>
      </c>
      <c r="V103" s="89">
        <v>0</v>
      </c>
      <c r="W103" s="89">
        <v>0</v>
      </c>
      <c r="X103" s="89">
        <v>0</v>
      </c>
      <c r="Y103" s="89">
        <v>0</v>
      </c>
      <c r="Z103" s="89">
        <v>0</v>
      </c>
      <c r="AA103" s="89">
        <v>0</v>
      </c>
      <c r="AB103" s="89">
        <v>0</v>
      </c>
      <c r="AC103" s="89">
        <v>0</v>
      </c>
      <c r="AD103" s="89">
        <v>0</v>
      </c>
      <c r="AE103" s="89">
        <v>0</v>
      </c>
      <c r="AF103" s="89">
        <v>0</v>
      </c>
      <c r="AG103" s="89">
        <v>0</v>
      </c>
      <c r="AH103" s="89">
        <v>0</v>
      </c>
      <c r="AI103" s="89">
        <v>1</v>
      </c>
      <c r="AJ103" s="89">
        <v>0</v>
      </c>
      <c r="AK103" s="89">
        <v>0</v>
      </c>
      <c r="AL103" s="89">
        <v>0</v>
      </c>
      <c r="AM103" s="90">
        <v>0</v>
      </c>
      <c r="AN103" s="91">
        <f>IF(C103="", "", COUNTIFS(D103:AM103, "1", $D$2:$AM$2, "Urban"))</f>
        <v>1</v>
      </c>
      <c r="AO103" s="92">
        <f>IF(C103="", "", COUNTIFS(D103:AM103, "1", $D$2:$AM$2, "Rural/settlement"))</f>
        <v>1</v>
      </c>
      <c r="AP103" s="92">
        <f>IF(C103="", "", COUNTIFS(D103:AM103, "1", $D$4:$AM$4, "Host community"))</f>
        <v>1</v>
      </c>
      <c r="AQ103" s="92">
        <f>IF(C103="", "", COUNTIFS(D103:AM103, "1", $D$4:$AM$4, "Refugee"))</f>
        <v>1</v>
      </c>
      <c r="AR103" s="92">
        <f>IF(C103="", "", COUNTIFS(D103:AM103, "1", $D$5:$AM$5, "PSN"))</f>
        <v>2</v>
      </c>
      <c r="AS103" s="92">
        <f>IF(C103="", "", COUNTIFS(D103:AM103, "1", $D$5:$AM$5, "FHH"))</f>
        <v>0</v>
      </c>
      <c r="AT103" s="93">
        <f>IF(C103 = "", "", COUNTIF(D103:AM103, 1))</f>
        <v>2</v>
      </c>
      <c r="AU103" s="278" t="s">
        <v>242</v>
      </c>
    </row>
    <row r="104" spans="1:47">
      <c r="A104" s="80"/>
      <c r="B104" s="87"/>
      <c r="C104" s="88" t="s">
        <v>243</v>
      </c>
      <c r="D104" s="89">
        <v>0</v>
      </c>
      <c r="E104" s="89">
        <v>0</v>
      </c>
      <c r="F104" s="89">
        <v>0</v>
      </c>
      <c r="G104" s="89">
        <v>0</v>
      </c>
      <c r="H104" s="89">
        <v>0</v>
      </c>
      <c r="I104" s="89">
        <v>1</v>
      </c>
      <c r="J104" s="89">
        <v>0</v>
      </c>
      <c r="K104" s="89">
        <v>0</v>
      </c>
      <c r="L104" s="89">
        <v>1</v>
      </c>
      <c r="M104" s="89">
        <v>0</v>
      </c>
      <c r="N104" s="89">
        <v>0</v>
      </c>
      <c r="O104" s="89">
        <v>0</v>
      </c>
      <c r="P104" s="89">
        <v>0</v>
      </c>
      <c r="Q104" s="89">
        <v>0</v>
      </c>
      <c r="R104" s="89">
        <v>0</v>
      </c>
      <c r="S104" s="89">
        <v>1</v>
      </c>
      <c r="T104" s="89">
        <v>0</v>
      </c>
      <c r="U104" s="89">
        <v>0</v>
      </c>
      <c r="V104" s="89">
        <v>0</v>
      </c>
      <c r="W104" s="89">
        <v>0</v>
      </c>
      <c r="X104" s="89">
        <v>1</v>
      </c>
      <c r="Y104" s="89">
        <v>1</v>
      </c>
      <c r="Z104" s="89">
        <v>0</v>
      </c>
      <c r="AA104" s="89">
        <v>0</v>
      </c>
      <c r="AB104" s="89">
        <v>1</v>
      </c>
      <c r="AC104" s="89">
        <v>1</v>
      </c>
      <c r="AD104" s="89">
        <v>0</v>
      </c>
      <c r="AE104" s="89">
        <v>1</v>
      </c>
      <c r="AF104" s="89">
        <v>0</v>
      </c>
      <c r="AG104" s="89">
        <v>0</v>
      </c>
      <c r="AH104" s="89">
        <v>0</v>
      </c>
      <c r="AI104" s="89">
        <v>0</v>
      </c>
      <c r="AJ104" s="89">
        <v>0</v>
      </c>
      <c r="AK104" s="89">
        <v>0</v>
      </c>
      <c r="AL104" s="89">
        <v>0</v>
      </c>
      <c r="AM104" s="90">
        <v>0</v>
      </c>
      <c r="AN104" s="91">
        <f>IF(C104="", "", COUNTIFS(D104:AM104, "1", $D$2:$AM$2, "Urban"))</f>
        <v>4</v>
      </c>
      <c r="AO104" s="92">
        <f>IF(C104="", "", COUNTIFS(D104:AM104, "1", $D$2:$AM$2, "Rural/settlement"))</f>
        <v>4</v>
      </c>
      <c r="AP104" s="92">
        <f>IF(C104="", "", COUNTIFS(D104:AM104, "1", $D$4:$AM$4, "Host community"))</f>
        <v>6</v>
      </c>
      <c r="AQ104" s="92">
        <f>IF(C104="", "", COUNTIFS(D104:AM104, "1", $D$4:$AM$4, "Refugee"))</f>
        <v>2</v>
      </c>
      <c r="AR104" s="92">
        <f>IF(C104="", "", COUNTIFS(D104:AM104, "1", $D$5:$AM$5, "PSN"))</f>
        <v>5</v>
      </c>
      <c r="AS104" s="92">
        <f>IF(C104="", "", COUNTIFS(D104:AM104, "1", $D$5:$AM$5, "FHH"))</f>
        <v>3</v>
      </c>
      <c r="AT104" s="93">
        <f>IF(C104 = "", "", COUNTIF(D104:AM104, 1))</f>
        <v>8</v>
      </c>
      <c r="AU104" s="278"/>
    </row>
    <row r="105" spans="1:47">
      <c r="A105" s="80"/>
      <c r="B105" s="87"/>
      <c r="C105" s="88" t="s">
        <v>244</v>
      </c>
      <c r="D105" s="89">
        <v>0</v>
      </c>
      <c r="E105" s="89">
        <v>0</v>
      </c>
      <c r="F105" s="89">
        <v>0</v>
      </c>
      <c r="G105" s="89">
        <v>0</v>
      </c>
      <c r="H105" s="89">
        <v>0</v>
      </c>
      <c r="I105" s="89">
        <v>0</v>
      </c>
      <c r="J105" s="89">
        <v>0</v>
      </c>
      <c r="K105" s="89">
        <v>0</v>
      </c>
      <c r="L105" s="89">
        <v>0</v>
      </c>
      <c r="M105" s="89">
        <v>0</v>
      </c>
      <c r="N105" s="89">
        <v>0</v>
      </c>
      <c r="O105" s="89">
        <v>0</v>
      </c>
      <c r="P105" s="89">
        <v>1</v>
      </c>
      <c r="Q105" s="89">
        <v>0</v>
      </c>
      <c r="R105" s="89">
        <v>0</v>
      </c>
      <c r="S105" s="89">
        <v>0</v>
      </c>
      <c r="T105" s="89">
        <v>0</v>
      </c>
      <c r="U105" s="89">
        <v>0</v>
      </c>
      <c r="V105" s="89">
        <v>0</v>
      </c>
      <c r="W105" s="89">
        <v>0</v>
      </c>
      <c r="X105" s="89">
        <v>0</v>
      </c>
      <c r="Y105" s="89">
        <v>0</v>
      </c>
      <c r="Z105" s="89">
        <v>0</v>
      </c>
      <c r="AA105" s="89">
        <v>0</v>
      </c>
      <c r="AB105" s="89">
        <v>0</v>
      </c>
      <c r="AC105" s="89">
        <v>0</v>
      </c>
      <c r="AD105" s="89">
        <v>0</v>
      </c>
      <c r="AE105" s="89">
        <v>0</v>
      </c>
      <c r="AF105" s="89">
        <v>0</v>
      </c>
      <c r="AG105" s="89">
        <v>0</v>
      </c>
      <c r="AH105" s="89">
        <v>0</v>
      </c>
      <c r="AI105" s="89">
        <v>0</v>
      </c>
      <c r="AJ105" s="89">
        <v>0</v>
      </c>
      <c r="AK105" s="89">
        <v>0</v>
      </c>
      <c r="AL105" s="89">
        <v>1</v>
      </c>
      <c r="AM105" s="90">
        <v>0</v>
      </c>
      <c r="AN105" s="91">
        <f>IF(C105="", "", COUNTIFS(D105:AM105, "1", $D$2:$AM$2, "Urban"))</f>
        <v>1</v>
      </c>
      <c r="AO105" s="92">
        <f>IF(C105="", "", COUNTIFS(D105:AM105, "1", $D$2:$AM$2, "Rural/settlement"))</f>
        <v>1</v>
      </c>
      <c r="AP105" s="92">
        <f>IF(C105="", "", COUNTIFS(D105:AM105, "1", $D$4:$AM$4, "Host community"))</f>
        <v>1</v>
      </c>
      <c r="AQ105" s="92">
        <f>IF(C105="", "", COUNTIFS(D105:AM105, "1", $D$4:$AM$4, "Refugee"))</f>
        <v>1</v>
      </c>
      <c r="AR105" s="92">
        <f>IF(C105="", "", COUNTIFS(D105:AM105, "1", $D$5:$AM$5, "PSN"))</f>
        <v>0</v>
      </c>
      <c r="AS105" s="92">
        <f>IF(C105="", "", COUNTIFS(D105:AM105, "1", $D$5:$AM$5, "FHH"))</f>
        <v>2</v>
      </c>
      <c r="AT105" s="93">
        <f>IF(C105 = "", "", COUNTIF(D105:AM105, 1))</f>
        <v>2</v>
      </c>
      <c r="AU105" s="278"/>
    </row>
    <row r="106" spans="1:47">
      <c r="A106" s="80"/>
      <c r="B106" s="87"/>
      <c r="C106" s="88" t="s">
        <v>245</v>
      </c>
      <c r="D106" s="89">
        <v>0</v>
      </c>
      <c r="E106" s="89">
        <v>0</v>
      </c>
      <c r="F106" s="89">
        <v>0</v>
      </c>
      <c r="G106" s="89">
        <v>0</v>
      </c>
      <c r="H106" s="89">
        <v>0</v>
      </c>
      <c r="I106" s="89">
        <v>0</v>
      </c>
      <c r="J106" s="89">
        <v>0</v>
      </c>
      <c r="K106" s="89">
        <v>0</v>
      </c>
      <c r="L106" s="89">
        <v>0</v>
      </c>
      <c r="M106" s="89">
        <v>0</v>
      </c>
      <c r="N106" s="89">
        <v>0</v>
      </c>
      <c r="O106" s="89">
        <v>0</v>
      </c>
      <c r="P106" s="89">
        <v>0</v>
      </c>
      <c r="Q106" s="89">
        <v>0</v>
      </c>
      <c r="R106" s="89">
        <v>0</v>
      </c>
      <c r="S106" s="89">
        <v>0</v>
      </c>
      <c r="T106" s="89">
        <v>0</v>
      </c>
      <c r="U106" s="89">
        <v>0</v>
      </c>
      <c r="V106" s="89">
        <v>0</v>
      </c>
      <c r="W106" s="89">
        <v>0</v>
      </c>
      <c r="X106" s="89">
        <v>0</v>
      </c>
      <c r="Y106" s="89">
        <v>0</v>
      </c>
      <c r="Z106" s="89">
        <v>0</v>
      </c>
      <c r="AA106" s="89">
        <v>0</v>
      </c>
      <c r="AB106" s="89">
        <v>1</v>
      </c>
      <c r="AC106" s="89">
        <v>1</v>
      </c>
      <c r="AD106" s="89">
        <v>0</v>
      </c>
      <c r="AE106" s="89">
        <v>0</v>
      </c>
      <c r="AF106" s="89">
        <v>0</v>
      </c>
      <c r="AG106" s="89">
        <v>0</v>
      </c>
      <c r="AH106" s="89">
        <v>0</v>
      </c>
      <c r="AI106" s="89">
        <v>0</v>
      </c>
      <c r="AJ106" s="89">
        <v>0</v>
      </c>
      <c r="AK106" s="89">
        <v>0</v>
      </c>
      <c r="AL106" s="89">
        <v>0</v>
      </c>
      <c r="AM106" s="90">
        <v>0</v>
      </c>
      <c r="AN106" s="91">
        <f>IF(C106="", "", COUNTIFS(D106:AM106, "1", $D$2:$AM$2, "Urban"))</f>
        <v>0</v>
      </c>
      <c r="AO106" s="92">
        <f>IF(C106="", "", COUNTIFS(D106:AM106, "1", $D$2:$AM$2, "Rural/settlement"))</f>
        <v>2</v>
      </c>
      <c r="AP106" s="92">
        <f>IF(C106="", "", COUNTIFS(D106:AM106, "1", $D$4:$AM$4, "Host community"))</f>
        <v>2</v>
      </c>
      <c r="AQ106" s="92">
        <f>IF(C106="", "", COUNTIFS(D106:AM106, "1", $D$4:$AM$4, "Refugee"))</f>
        <v>0</v>
      </c>
      <c r="AR106" s="92">
        <f>IF(C106="", "", COUNTIFS(D106:AM106, "1", $D$5:$AM$5, "PSN"))</f>
        <v>1</v>
      </c>
      <c r="AS106" s="92">
        <f>IF(C106="", "", COUNTIFS(D106:AM106, "1", $D$5:$AM$5, "FHH"))</f>
        <v>1</v>
      </c>
      <c r="AT106" s="93">
        <f>IF(C106 = "", "", COUNTIF(D106:AM106, 1))</f>
        <v>2</v>
      </c>
      <c r="AU106" s="278"/>
    </row>
    <row r="107" spans="1:47">
      <c r="A107" s="80"/>
      <c r="B107" s="87"/>
      <c r="C107" s="88" t="s">
        <v>246</v>
      </c>
      <c r="D107" s="89">
        <v>0</v>
      </c>
      <c r="E107" s="89">
        <v>0</v>
      </c>
      <c r="F107" s="89">
        <v>0</v>
      </c>
      <c r="G107" s="89">
        <v>0</v>
      </c>
      <c r="H107" s="89">
        <v>0</v>
      </c>
      <c r="I107" s="89">
        <v>0</v>
      </c>
      <c r="J107" s="89">
        <v>0</v>
      </c>
      <c r="K107" s="89">
        <v>0</v>
      </c>
      <c r="L107" s="89">
        <v>0</v>
      </c>
      <c r="M107" s="89">
        <v>0</v>
      </c>
      <c r="N107" s="89">
        <v>0</v>
      </c>
      <c r="O107" s="89">
        <v>0</v>
      </c>
      <c r="P107" s="89">
        <v>0</v>
      </c>
      <c r="Q107" s="89">
        <v>0</v>
      </c>
      <c r="R107" s="89">
        <v>0</v>
      </c>
      <c r="S107" s="89">
        <v>0</v>
      </c>
      <c r="T107" s="89">
        <v>0</v>
      </c>
      <c r="U107" s="89">
        <v>0</v>
      </c>
      <c r="V107" s="89">
        <v>0</v>
      </c>
      <c r="W107" s="89">
        <v>0</v>
      </c>
      <c r="X107" s="89">
        <v>0</v>
      </c>
      <c r="Y107" s="89">
        <v>0</v>
      </c>
      <c r="Z107" s="89">
        <v>1</v>
      </c>
      <c r="AA107" s="89">
        <v>0</v>
      </c>
      <c r="AB107" s="89">
        <v>0</v>
      </c>
      <c r="AC107" s="89">
        <v>0</v>
      </c>
      <c r="AD107" s="89">
        <v>0</v>
      </c>
      <c r="AE107" s="89">
        <v>0</v>
      </c>
      <c r="AF107" s="89">
        <v>0</v>
      </c>
      <c r="AG107" s="89">
        <v>0</v>
      </c>
      <c r="AH107" s="89">
        <v>0</v>
      </c>
      <c r="AI107" s="89">
        <v>0</v>
      </c>
      <c r="AJ107" s="89">
        <v>0</v>
      </c>
      <c r="AK107" s="89">
        <v>0</v>
      </c>
      <c r="AL107" s="89">
        <v>0</v>
      </c>
      <c r="AM107" s="90">
        <v>0</v>
      </c>
      <c r="AN107" s="91">
        <f>IF(C107="", "", COUNTIFS(D107:AM107, "1", $D$2:$AM$2, "Urban"))</f>
        <v>1</v>
      </c>
      <c r="AO107" s="92">
        <f>IF(C107="", "", COUNTIFS(D107:AM107, "1", $D$2:$AM$2, "Rural/settlement"))</f>
        <v>0</v>
      </c>
      <c r="AP107" s="92">
        <f>IF(C107="", "", COUNTIFS(D107:AM107, "1", $D$4:$AM$4, "Host community"))</f>
        <v>0</v>
      </c>
      <c r="AQ107" s="92">
        <f>IF(C107="", "", COUNTIFS(D107:AM107, "1", $D$4:$AM$4, "Refugee"))</f>
        <v>1</v>
      </c>
      <c r="AR107" s="92">
        <f>IF(C107="", "", COUNTIFS(D107:AM107, "1", $D$5:$AM$5, "PSN"))</f>
        <v>0</v>
      </c>
      <c r="AS107" s="92">
        <f>IF(C107="", "", COUNTIFS(D107:AM107, "1", $D$5:$AM$5, "FHH"))</f>
        <v>1</v>
      </c>
      <c r="AT107" s="93">
        <f>IF(C107 = "", "", COUNTIF(D107:AM107, 1))</f>
        <v>1</v>
      </c>
      <c r="AU107" s="278"/>
    </row>
    <row r="108" spans="1:47">
      <c r="A108" s="74" t="s">
        <v>247</v>
      </c>
      <c r="B108" s="102"/>
      <c r="C108" s="76"/>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6"/>
      <c r="AN108" s="74"/>
      <c r="AO108" s="75"/>
      <c r="AP108" s="75"/>
      <c r="AQ108" s="75"/>
      <c r="AR108" s="75"/>
      <c r="AS108" s="75"/>
      <c r="AT108" s="78"/>
      <c r="AU108" s="79"/>
    </row>
    <row r="109" spans="1:47">
      <c r="A109" s="80"/>
      <c r="B109" s="81" t="s">
        <v>207</v>
      </c>
      <c r="C109" s="82"/>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2"/>
      <c r="AN109" s="84"/>
      <c r="AO109" s="81"/>
      <c r="AP109" s="81"/>
      <c r="AQ109" s="81"/>
      <c r="AR109" s="81"/>
      <c r="AS109" s="81"/>
      <c r="AT109" s="85"/>
      <c r="AU109" s="86"/>
    </row>
    <row r="110" spans="1:47">
      <c r="A110" s="80"/>
      <c r="B110" s="87"/>
      <c r="C110" s="88" t="s">
        <v>185</v>
      </c>
      <c r="D110" s="89">
        <v>1</v>
      </c>
      <c r="E110" s="89">
        <v>1</v>
      </c>
      <c r="F110" s="89">
        <v>0</v>
      </c>
      <c r="G110" s="89">
        <v>0</v>
      </c>
      <c r="H110" s="89">
        <v>0</v>
      </c>
      <c r="I110" s="89">
        <v>1</v>
      </c>
      <c r="J110" s="89">
        <v>0</v>
      </c>
      <c r="K110" s="89">
        <v>0</v>
      </c>
      <c r="L110" s="89">
        <v>0</v>
      </c>
      <c r="M110" s="89">
        <v>0</v>
      </c>
      <c r="N110" s="89">
        <v>0</v>
      </c>
      <c r="O110" s="89">
        <v>0</v>
      </c>
      <c r="P110" s="89">
        <v>0</v>
      </c>
      <c r="Q110" s="89">
        <v>0</v>
      </c>
      <c r="R110" s="89">
        <v>1</v>
      </c>
      <c r="S110" s="89">
        <v>0</v>
      </c>
      <c r="T110" s="89">
        <v>1</v>
      </c>
      <c r="U110" s="89">
        <v>0</v>
      </c>
      <c r="V110" s="89">
        <v>0</v>
      </c>
      <c r="W110" s="89">
        <v>0</v>
      </c>
      <c r="X110" s="89">
        <v>1</v>
      </c>
      <c r="Y110" s="89">
        <v>0</v>
      </c>
      <c r="Z110" s="89">
        <v>0</v>
      </c>
      <c r="AA110" s="89">
        <v>0</v>
      </c>
      <c r="AB110" s="89">
        <v>0</v>
      </c>
      <c r="AC110" s="89">
        <v>0</v>
      </c>
      <c r="AD110" s="89">
        <v>0</v>
      </c>
      <c r="AE110" s="89">
        <v>0</v>
      </c>
      <c r="AF110" s="89">
        <v>0</v>
      </c>
      <c r="AG110" s="89">
        <v>0</v>
      </c>
      <c r="AH110" s="89">
        <v>0</v>
      </c>
      <c r="AI110" s="89">
        <v>0</v>
      </c>
      <c r="AJ110" s="89">
        <v>0</v>
      </c>
      <c r="AK110" s="89">
        <v>0</v>
      </c>
      <c r="AL110" s="89">
        <v>1</v>
      </c>
      <c r="AM110" s="90">
        <v>1</v>
      </c>
      <c r="AN110" s="91">
        <f t="shared" ref="AN110:AN118" si="56">IF(C110="", "", COUNTIFS(D110:AM110, "1", $D$2:$AM$2, "Urban"))</f>
        <v>5</v>
      </c>
      <c r="AO110" s="92">
        <f t="shared" ref="AO110:AO118" si="57">IF(C110="", "", COUNTIFS(D110:AM110, "1", $D$2:$AM$2, "Rural/settlement"))</f>
        <v>3</v>
      </c>
      <c r="AP110" s="92">
        <f t="shared" ref="AP110:AP118" si="58">IF(C110="", "", COUNTIFS(D110:AM110, "1", $D$4:$AM$4, "Host community"))</f>
        <v>5</v>
      </c>
      <c r="AQ110" s="92">
        <f t="shared" ref="AQ110:AQ118" si="59">IF(C110="", "", COUNTIFS(D110:AM110, "1", $D$4:$AM$4, "Refugee"))</f>
        <v>3</v>
      </c>
      <c r="AR110" s="92">
        <f t="shared" ref="AR110:AR118" si="60">IF(C110="", "", COUNTIFS(D110:AM110, "1", $D$5:$AM$5, "PSN"))</f>
        <v>3</v>
      </c>
      <c r="AS110" s="92">
        <f t="shared" ref="AS110:AS118" si="61">IF(C110="", "", COUNTIFS(D110:AM110, "1", $D$5:$AM$5, "FHH"))</f>
        <v>5</v>
      </c>
      <c r="AT110" s="93">
        <f t="shared" ref="AT110:AT118" si="62">IF(C110 = "", "", COUNTIF(D110:AM110, 1))</f>
        <v>8</v>
      </c>
      <c r="AU110" s="278" t="s">
        <v>248</v>
      </c>
    </row>
    <row r="111" spans="1:47">
      <c r="A111" s="80"/>
      <c r="B111" s="87"/>
      <c r="C111" s="88" t="s">
        <v>208</v>
      </c>
      <c r="D111" s="89">
        <v>0</v>
      </c>
      <c r="E111" s="89">
        <v>0</v>
      </c>
      <c r="F111" s="89">
        <v>0</v>
      </c>
      <c r="G111" s="89">
        <v>0</v>
      </c>
      <c r="H111" s="89">
        <v>0</v>
      </c>
      <c r="I111" s="89">
        <v>0</v>
      </c>
      <c r="J111" s="89">
        <v>0</v>
      </c>
      <c r="K111" s="89">
        <v>0</v>
      </c>
      <c r="L111" s="89">
        <v>0</v>
      </c>
      <c r="M111" s="89">
        <v>0</v>
      </c>
      <c r="N111" s="89">
        <v>0</v>
      </c>
      <c r="O111" s="89">
        <v>0</v>
      </c>
      <c r="P111" s="89">
        <v>1</v>
      </c>
      <c r="Q111" s="89">
        <v>0</v>
      </c>
      <c r="R111" s="89">
        <v>0</v>
      </c>
      <c r="S111" s="89">
        <v>0</v>
      </c>
      <c r="T111" s="89">
        <v>0</v>
      </c>
      <c r="U111" s="89">
        <v>0</v>
      </c>
      <c r="V111" s="89">
        <v>0</v>
      </c>
      <c r="W111" s="89">
        <v>0</v>
      </c>
      <c r="X111" s="89">
        <v>0</v>
      </c>
      <c r="Y111" s="89">
        <v>1</v>
      </c>
      <c r="Z111" s="89">
        <v>0</v>
      </c>
      <c r="AA111" s="89">
        <v>1</v>
      </c>
      <c r="AB111" s="89">
        <v>0</v>
      </c>
      <c r="AC111" s="89">
        <v>0</v>
      </c>
      <c r="AD111" s="89">
        <v>0</v>
      </c>
      <c r="AE111" s="89">
        <v>0</v>
      </c>
      <c r="AF111" s="89">
        <v>0</v>
      </c>
      <c r="AG111" s="89">
        <v>0</v>
      </c>
      <c r="AH111" s="89">
        <v>0</v>
      </c>
      <c r="AI111" s="89">
        <v>0</v>
      </c>
      <c r="AJ111" s="89">
        <v>0</v>
      </c>
      <c r="AK111" s="89">
        <v>0</v>
      </c>
      <c r="AL111" s="89">
        <v>1</v>
      </c>
      <c r="AM111" s="90">
        <v>1</v>
      </c>
      <c r="AN111" s="91">
        <f t="shared" si="56"/>
        <v>3</v>
      </c>
      <c r="AO111" s="92">
        <f t="shared" si="57"/>
        <v>2</v>
      </c>
      <c r="AP111" s="92">
        <f t="shared" si="58"/>
        <v>2</v>
      </c>
      <c r="AQ111" s="92">
        <f t="shared" si="59"/>
        <v>3</v>
      </c>
      <c r="AR111" s="92">
        <f t="shared" si="60"/>
        <v>3</v>
      </c>
      <c r="AS111" s="92">
        <f t="shared" si="61"/>
        <v>2</v>
      </c>
      <c r="AT111" s="93">
        <f t="shared" si="62"/>
        <v>5</v>
      </c>
      <c r="AU111" s="278"/>
    </row>
    <row r="112" spans="1:47">
      <c r="A112" s="80"/>
      <c r="B112" s="87"/>
      <c r="C112" s="88" t="s">
        <v>249</v>
      </c>
      <c r="D112" s="89">
        <v>0</v>
      </c>
      <c r="E112" s="89">
        <v>0</v>
      </c>
      <c r="F112" s="89">
        <v>0</v>
      </c>
      <c r="G112" s="89">
        <v>0</v>
      </c>
      <c r="H112" s="89">
        <v>0</v>
      </c>
      <c r="I112" s="89">
        <v>0</v>
      </c>
      <c r="J112" s="89">
        <v>1</v>
      </c>
      <c r="K112" s="89">
        <v>0</v>
      </c>
      <c r="L112" s="89">
        <v>0</v>
      </c>
      <c r="M112" s="89">
        <v>0</v>
      </c>
      <c r="N112" s="89">
        <v>0</v>
      </c>
      <c r="O112" s="89">
        <v>0</v>
      </c>
      <c r="P112" s="89">
        <v>0</v>
      </c>
      <c r="Q112" s="89">
        <v>0</v>
      </c>
      <c r="R112" s="89">
        <v>0</v>
      </c>
      <c r="S112" s="89">
        <v>0</v>
      </c>
      <c r="T112" s="89">
        <v>0</v>
      </c>
      <c r="U112" s="89">
        <v>0</v>
      </c>
      <c r="V112" s="89">
        <v>0</v>
      </c>
      <c r="W112" s="89">
        <v>0</v>
      </c>
      <c r="X112" s="89">
        <v>0</v>
      </c>
      <c r="Y112" s="89">
        <v>0</v>
      </c>
      <c r="Z112" s="89">
        <v>0</v>
      </c>
      <c r="AA112" s="89">
        <v>0</v>
      </c>
      <c r="AB112" s="89">
        <v>0</v>
      </c>
      <c r="AC112" s="89">
        <v>0</v>
      </c>
      <c r="AD112" s="89">
        <v>0</v>
      </c>
      <c r="AE112" s="89">
        <v>0</v>
      </c>
      <c r="AF112" s="89">
        <v>0</v>
      </c>
      <c r="AG112" s="89">
        <v>0</v>
      </c>
      <c r="AH112" s="89">
        <v>0</v>
      </c>
      <c r="AI112" s="89">
        <v>0</v>
      </c>
      <c r="AJ112" s="89">
        <v>0</v>
      </c>
      <c r="AK112" s="89">
        <v>0</v>
      </c>
      <c r="AL112" s="89">
        <v>0</v>
      </c>
      <c r="AM112" s="90">
        <v>0</v>
      </c>
      <c r="AN112" s="91">
        <f t="shared" si="56"/>
        <v>0</v>
      </c>
      <c r="AO112" s="92">
        <f t="shared" si="57"/>
        <v>1</v>
      </c>
      <c r="AP112" s="92">
        <f t="shared" si="58"/>
        <v>0</v>
      </c>
      <c r="AQ112" s="92">
        <f t="shared" si="59"/>
        <v>1</v>
      </c>
      <c r="AR112" s="92">
        <f t="shared" si="60"/>
        <v>0</v>
      </c>
      <c r="AS112" s="92">
        <f t="shared" si="61"/>
        <v>1</v>
      </c>
      <c r="AT112" s="93">
        <f t="shared" si="62"/>
        <v>1</v>
      </c>
      <c r="AU112" s="278"/>
    </row>
    <row r="113" spans="1:47">
      <c r="A113" s="80"/>
      <c r="B113" s="87"/>
      <c r="C113" s="88" t="s">
        <v>250</v>
      </c>
      <c r="D113" s="89">
        <v>1</v>
      </c>
      <c r="E113" s="89">
        <v>0</v>
      </c>
      <c r="F113" s="89">
        <v>0</v>
      </c>
      <c r="G113" s="89">
        <v>0</v>
      </c>
      <c r="H113" s="89">
        <v>0</v>
      </c>
      <c r="I113" s="89">
        <v>0</v>
      </c>
      <c r="J113" s="89">
        <v>0</v>
      </c>
      <c r="K113" s="89">
        <v>0</v>
      </c>
      <c r="L113" s="89">
        <v>0</v>
      </c>
      <c r="M113" s="89">
        <v>0</v>
      </c>
      <c r="N113" s="89">
        <v>0</v>
      </c>
      <c r="O113" s="89">
        <v>0</v>
      </c>
      <c r="P113" s="89">
        <v>1</v>
      </c>
      <c r="Q113" s="89">
        <v>0</v>
      </c>
      <c r="R113" s="89">
        <v>1</v>
      </c>
      <c r="S113" s="89">
        <v>0</v>
      </c>
      <c r="T113" s="89">
        <v>0</v>
      </c>
      <c r="U113" s="89">
        <v>0</v>
      </c>
      <c r="V113" s="89">
        <v>0</v>
      </c>
      <c r="W113" s="89">
        <v>0</v>
      </c>
      <c r="X113" s="89">
        <v>0</v>
      </c>
      <c r="Y113" s="89">
        <v>0</v>
      </c>
      <c r="Z113" s="89">
        <v>0</v>
      </c>
      <c r="AA113" s="89">
        <v>0</v>
      </c>
      <c r="AB113" s="89">
        <v>0</v>
      </c>
      <c r="AC113" s="89">
        <v>0</v>
      </c>
      <c r="AD113" s="89">
        <v>0</v>
      </c>
      <c r="AE113" s="89">
        <v>0</v>
      </c>
      <c r="AF113" s="89">
        <v>1</v>
      </c>
      <c r="AG113" s="89">
        <v>0</v>
      </c>
      <c r="AH113" s="89">
        <v>1</v>
      </c>
      <c r="AI113" s="89">
        <v>0</v>
      </c>
      <c r="AJ113" s="89">
        <v>1</v>
      </c>
      <c r="AK113" s="89">
        <v>0</v>
      </c>
      <c r="AL113" s="89">
        <v>0</v>
      </c>
      <c r="AM113" s="90">
        <v>0</v>
      </c>
      <c r="AN113" s="91">
        <f t="shared" si="56"/>
        <v>3</v>
      </c>
      <c r="AO113" s="92">
        <f t="shared" si="57"/>
        <v>3</v>
      </c>
      <c r="AP113" s="92">
        <f t="shared" si="58"/>
        <v>4</v>
      </c>
      <c r="AQ113" s="92">
        <f t="shared" si="59"/>
        <v>2</v>
      </c>
      <c r="AR113" s="92">
        <f t="shared" si="60"/>
        <v>0</v>
      </c>
      <c r="AS113" s="92">
        <f t="shared" si="61"/>
        <v>6</v>
      </c>
      <c r="AT113" s="93">
        <f t="shared" si="62"/>
        <v>6</v>
      </c>
      <c r="AU113" s="278"/>
    </row>
    <row r="114" spans="1:47">
      <c r="A114" s="80"/>
      <c r="B114" s="87"/>
      <c r="C114" s="88" t="s">
        <v>251</v>
      </c>
      <c r="D114" s="89">
        <v>0</v>
      </c>
      <c r="E114" s="89">
        <v>0</v>
      </c>
      <c r="F114" s="89">
        <v>1</v>
      </c>
      <c r="G114" s="89">
        <v>0</v>
      </c>
      <c r="H114" s="89">
        <v>0</v>
      </c>
      <c r="I114" s="89">
        <v>0</v>
      </c>
      <c r="J114" s="89">
        <v>0</v>
      </c>
      <c r="K114" s="89">
        <v>0</v>
      </c>
      <c r="L114" s="89">
        <v>0</v>
      </c>
      <c r="M114" s="89">
        <v>0</v>
      </c>
      <c r="N114" s="89">
        <v>0</v>
      </c>
      <c r="O114" s="89">
        <v>0</v>
      </c>
      <c r="P114" s="89">
        <v>0</v>
      </c>
      <c r="Q114" s="89">
        <v>0</v>
      </c>
      <c r="R114" s="89">
        <v>0</v>
      </c>
      <c r="S114" s="89">
        <v>0</v>
      </c>
      <c r="T114" s="89">
        <v>0</v>
      </c>
      <c r="U114" s="89">
        <v>0</v>
      </c>
      <c r="V114" s="89">
        <v>0</v>
      </c>
      <c r="W114" s="89">
        <v>0</v>
      </c>
      <c r="X114" s="89">
        <v>0</v>
      </c>
      <c r="Y114" s="89">
        <v>0</v>
      </c>
      <c r="Z114" s="89">
        <v>0</v>
      </c>
      <c r="AA114" s="89">
        <v>0</v>
      </c>
      <c r="AB114" s="89">
        <v>0</v>
      </c>
      <c r="AC114" s="89">
        <v>1</v>
      </c>
      <c r="AD114" s="89">
        <v>0</v>
      </c>
      <c r="AE114" s="89">
        <v>0</v>
      </c>
      <c r="AF114" s="89">
        <v>0</v>
      </c>
      <c r="AG114" s="89">
        <v>0</v>
      </c>
      <c r="AH114" s="89">
        <v>0</v>
      </c>
      <c r="AI114" s="89">
        <v>1</v>
      </c>
      <c r="AJ114" s="89">
        <v>0</v>
      </c>
      <c r="AK114" s="89">
        <v>0</v>
      </c>
      <c r="AL114" s="89">
        <v>0</v>
      </c>
      <c r="AM114" s="90">
        <v>0</v>
      </c>
      <c r="AN114" s="91">
        <f t="shared" si="56"/>
        <v>1</v>
      </c>
      <c r="AO114" s="92">
        <f t="shared" si="57"/>
        <v>2</v>
      </c>
      <c r="AP114" s="92">
        <f t="shared" si="58"/>
        <v>1</v>
      </c>
      <c r="AQ114" s="92">
        <f t="shared" si="59"/>
        <v>2</v>
      </c>
      <c r="AR114" s="92">
        <f t="shared" si="60"/>
        <v>2</v>
      </c>
      <c r="AS114" s="92">
        <f t="shared" si="61"/>
        <v>1</v>
      </c>
      <c r="AT114" s="93">
        <f t="shared" si="62"/>
        <v>3</v>
      </c>
      <c r="AU114" s="278"/>
    </row>
    <row r="115" spans="1:47">
      <c r="A115" s="80"/>
      <c r="B115" s="87"/>
      <c r="C115" s="88" t="s">
        <v>195</v>
      </c>
      <c r="D115" s="89">
        <v>0</v>
      </c>
      <c r="E115" s="89">
        <v>0</v>
      </c>
      <c r="F115" s="89">
        <v>0</v>
      </c>
      <c r="G115" s="89">
        <v>0</v>
      </c>
      <c r="H115" s="89">
        <v>0</v>
      </c>
      <c r="I115" s="89">
        <v>1</v>
      </c>
      <c r="J115" s="89">
        <v>0</v>
      </c>
      <c r="K115" s="89">
        <v>0</v>
      </c>
      <c r="L115" s="89">
        <v>0</v>
      </c>
      <c r="M115" s="89">
        <v>1</v>
      </c>
      <c r="N115" s="89">
        <v>0</v>
      </c>
      <c r="O115" s="89">
        <v>0</v>
      </c>
      <c r="P115" s="89">
        <v>0</v>
      </c>
      <c r="Q115" s="89">
        <v>0</v>
      </c>
      <c r="R115" s="89">
        <v>0</v>
      </c>
      <c r="S115" s="89">
        <v>0</v>
      </c>
      <c r="T115" s="89">
        <v>0</v>
      </c>
      <c r="U115" s="89">
        <v>0</v>
      </c>
      <c r="V115" s="89">
        <v>0</v>
      </c>
      <c r="W115" s="89">
        <v>0</v>
      </c>
      <c r="X115" s="89">
        <v>0</v>
      </c>
      <c r="Y115" s="89">
        <v>0</v>
      </c>
      <c r="Z115" s="89">
        <v>0</v>
      </c>
      <c r="AA115" s="89">
        <v>0</v>
      </c>
      <c r="AB115" s="89">
        <v>0</v>
      </c>
      <c r="AC115" s="89">
        <v>0</v>
      </c>
      <c r="AD115" s="89">
        <v>0</v>
      </c>
      <c r="AE115" s="89">
        <v>0</v>
      </c>
      <c r="AF115" s="89">
        <v>0</v>
      </c>
      <c r="AG115" s="89">
        <v>0</v>
      </c>
      <c r="AH115" s="89">
        <v>0</v>
      </c>
      <c r="AI115" s="89">
        <v>0</v>
      </c>
      <c r="AJ115" s="89">
        <v>0</v>
      </c>
      <c r="AK115" s="89">
        <v>0</v>
      </c>
      <c r="AL115" s="89">
        <v>0</v>
      </c>
      <c r="AM115" s="90">
        <v>0</v>
      </c>
      <c r="AN115" s="91">
        <f t="shared" si="56"/>
        <v>1</v>
      </c>
      <c r="AO115" s="92">
        <f t="shared" si="57"/>
        <v>1</v>
      </c>
      <c r="AP115" s="92">
        <f t="shared" si="58"/>
        <v>2</v>
      </c>
      <c r="AQ115" s="92">
        <f t="shared" si="59"/>
        <v>0</v>
      </c>
      <c r="AR115" s="92">
        <f t="shared" si="60"/>
        <v>2</v>
      </c>
      <c r="AS115" s="92">
        <f t="shared" si="61"/>
        <v>0</v>
      </c>
      <c r="AT115" s="93">
        <f t="shared" si="62"/>
        <v>2</v>
      </c>
      <c r="AU115" s="278"/>
    </row>
    <row r="116" spans="1:47">
      <c r="A116" s="80"/>
      <c r="B116" s="87"/>
      <c r="C116" s="88" t="s">
        <v>196</v>
      </c>
      <c r="D116" s="89">
        <v>0</v>
      </c>
      <c r="E116" s="89">
        <v>0</v>
      </c>
      <c r="F116" s="89">
        <v>0</v>
      </c>
      <c r="G116" s="89">
        <v>0</v>
      </c>
      <c r="H116" s="89">
        <v>0</v>
      </c>
      <c r="I116" s="89">
        <v>1</v>
      </c>
      <c r="J116" s="89">
        <v>0</v>
      </c>
      <c r="K116" s="89">
        <v>0</v>
      </c>
      <c r="L116" s="89">
        <v>0</v>
      </c>
      <c r="M116" s="89">
        <v>0</v>
      </c>
      <c r="N116" s="89">
        <v>0</v>
      </c>
      <c r="O116" s="89">
        <v>0</v>
      </c>
      <c r="P116" s="89">
        <v>0</v>
      </c>
      <c r="Q116" s="89">
        <v>0</v>
      </c>
      <c r="R116" s="89">
        <v>0</v>
      </c>
      <c r="S116" s="89">
        <v>0</v>
      </c>
      <c r="T116" s="89">
        <v>0</v>
      </c>
      <c r="U116" s="89">
        <v>0</v>
      </c>
      <c r="V116" s="89">
        <v>0</v>
      </c>
      <c r="W116" s="89">
        <v>0</v>
      </c>
      <c r="X116" s="89">
        <v>0</v>
      </c>
      <c r="Y116" s="89">
        <v>0</v>
      </c>
      <c r="Z116" s="89">
        <v>0</v>
      </c>
      <c r="AA116" s="89">
        <v>0</v>
      </c>
      <c r="AB116" s="89">
        <v>0</v>
      </c>
      <c r="AC116" s="89">
        <v>0</v>
      </c>
      <c r="AD116" s="89">
        <v>0</v>
      </c>
      <c r="AE116" s="89">
        <v>0</v>
      </c>
      <c r="AF116" s="89">
        <v>0</v>
      </c>
      <c r="AG116" s="89">
        <v>0</v>
      </c>
      <c r="AH116" s="89">
        <v>0</v>
      </c>
      <c r="AI116" s="89">
        <v>0</v>
      </c>
      <c r="AJ116" s="89">
        <v>0</v>
      </c>
      <c r="AK116" s="89">
        <v>1</v>
      </c>
      <c r="AL116" s="89">
        <v>0</v>
      </c>
      <c r="AM116" s="90">
        <v>0</v>
      </c>
      <c r="AN116" s="91">
        <f t="shared" si="56"/>
        <v>0</v>
      </c>
      <c r="AO116" s="92">
        <f t="shared" si="57"/>
        <v>2</v>
      </c>
      <c r="AP116" s="92">
        <f t="shared" si="58"/>
        <v>2</v>
      </c>
      <c r="AQ116" s="92">
        <f t="shared" si="59"/>
        <v>0</v>
      </c>
      <c r="AR116" s="92">
        <f t="shared" si="60"/>
        <v>2</v>
      </c>
      <c r="AS116" s="92">
        <f t="shared" si="61"/>
        <v>0</v>
      </c>
      <c r="AT116" s="93">
        <f t="shared" si="62"/>
        <v>2</v>
      </c>
      <c r="AU116" s="278"/>
    </row>
    <row r="117" spans="1:47">
      <c r="A117" s="80"/>
      <c r="B117" s="87"/>
      <c r="C117" s="88" t="s">
        <v>212</v>
      </c>
      <c r="D117" s="89">
        <v>0</v>
      </c>
      <c r="E117" s="89">
        <v>0</v>
      </c>
      <c r="F117" s="89">
        <v>0</v>
      </c>
      <c r="G117" s="89">
        <v>0</v>
      </c>
      <c r="H117" s="89">
        <v>0</v>
      </c>
      <c r="I117" s="89">
        <v>0</v>
      </c>
      <c r="J117" s="89">
        <v>0</v>
      </c>
      <c r="K117" s="89">
        <v>0</v>
      </c>
      <c r="L117" s="89">
        <v>0</v>
      </c>
      <c r="M117" s="89">
        <v>0</v>
      </c>
      <c r="N117" s="89">
        <v>0</v>
      </c>
      <c r="O117" s="89">
        <v>0</v>
      </c>
      <c r="P117" s="89">
        <v>0</v>
      </c>
      <c r="Q117" s="89">
        <v>0</v>
      </c>
      <c r="R117" s="89">
        <v>0</v>
      </c>
      <c r="S117" s="89">
        <v>0</v>
      </c>
      <c r="T117" s="89">
        <v>0</v>
      </c>
      <c r="U117" s="89">
        <v>0</v>
      </c>
      <c r="V117" s="89">
        <v>0</v>
      </c>
      <c r="W117" s="89">
        <v>0</v>
      </c>
      <c r="X117" s="89">
        <v>1</v>
      </c>
      <c r="Y117" s="89">
        <v>0</v>
      </c>
      <c r="Z117" s="89">
        <v>1</v>
      </c>
      <c r="AA117" s="89">
        <v>0</v>
      </c>
      <c r="AB117" s="89">
        <v>0</v>
      </c>
      <c r="AC117" s="89">
        <v>0</v>
      </c>
      <c r="AD117" s="89">
        <v>0</v>
      </c>
      <c r="AE117" s="89">
        <v>0</v>
      </c>
      <c r="AF117" s="89">
        <v>0</v>
      </c>
      <c r="AG117" s="89">
        <v>0</v>
      </c>
      <c r="AH117" s="89">
        <v>0</v>
      </c>
      <c r="AI117" s="89">
        <v>0</v>
      </c>
      <c r="AJ117" s="89">
        <v>0</v>
      </c>
      <c r="AK117" s="89">
        <v>0</v>
      </c>
      <c r="AL117" s="89">
        <v>1</v>
      </c>
      <c r="AM117" s="90">
        <v>0</v>
      </c>
      <c r="AN117" s="91">
        <f t="shared" si="56"/>
        <v>2</v>
      </c>
      <c r="AO117" s="92">
        <f t="shared" si="57"/>
        <v>1</v>
      </c>
      <c r="AP117" s="92">
        <f t="shared" si="58"/>
        <v>1</v>
      </c>
      <c r="AQ117" s="92">
        <f t="shared" si="59"/>
        <v>2</v>
      </c>
      <c r="AR117" s="92">
        <f t="shared" si="60"/>
        <v>0</v>
      </c>
      <c r="AS117" s="92">
        <f t="shared" si="61"/>
        <v>3</v>
      </c>
      <c r="AT117" s="93">
        <f t="shared" si="62"/>
        <v>3</v>
      </c>
      <c r="AU117" s="278"/>
    </row>
    <row r="118" spans="1:47">
      <c r="A118" s="80"/>
      <c r="B118" s="87"/>
      <c r="C118" s="88" t="s">
        <v>197</v>
      </c>
      <c r="D118" s="89">
        <v>1</v>
      </c>
      <c r="E118" s="89">
        <v>1</v>
      </c>
      <c r="F118" s="89">
        <v>1</v>
      </c>
      <c r="G118" s="89">
        <v>0</v>
      </c>
      <c r="H118" s="89">
        <v>0</v>
      </c>
      <c r="I118" s="89">
        <v>1</v>
      </c>
      <c r="J118" s="89">
        <v>0</v>
      </c>
      <c r="K118" s="89">
        <v>0</v>
      </c>
      <c r="L118" s="89">
        <v>0</v>
      </c>
      <c r="M118" s="89">
        <v>0</v>
      </c>
      <c r="N118" s="89">
        <v>0</v>
      </c>
      <c r="O118" s="89">
        <v>0</v>
      </c>
      <c r="P118" s="89">
        <v>0</v>
      </c>
      <c r="Q118" s="89">
        <v>0</v>
      </c>
      <c r="R118" s="89">
        <v>0</v>
      </c>
      <c r="S118" s="89">
        <v>0</v>
      </c>
      <c r="T118" s="89">
        <v>0</v>
      </c>
      <c r="U118" s="89">
        <v>0</v>
      </c>
      <c r="V118" s="89">
        <v>0</v>
      </c>
      <c r="W118" s="89">
        <v>0</v>
      </c>
      <c r="X118" s="89">
        <v>0</v>
      </c>
      <c r="Y118" s="89">
        <v>0</v>
      </c>
      <c r="Z118" s="89">
        <v>0</v>
      </c>
      <c r="AA118" s="89">
        <v>0</v>
      </c>
      <c r="AB118" s="89">
        <v>0</v>
      </c>
      <c r="AC118" s="89">
        <v>0</v>
      </c>
      <c r="AD118" s="89">
        <v>1</v>
      </c>
      <c r="AE118" s="89">
        <v>0</v>
      </c>
      <c r="AF118" s="89">
        <v>0</v>
      </c>
      <c r="AG118" s="89">
        <v>0</v>
      </c>
      <c r="AH118" s="89">
        <v>0</v>
      </c>
      <c r="AI118" s="89">
        <v>0</v>
      </c>
      <c r="AJ118" s="89">
        <v>0</v>
      </c>
      <c r="AK118" s="89">
        <v>0</v>
      </c>
      <c r="AL118" s="89">
        <v>0</v>
      </c>
      <c r="AM118" s="90">
        <v>0</v>
      </c>
      <c r="AN118" s="91">
        <f t="shared" si="56"/>
        <v>3</v>
      </c>
      <c r="AO118" s="92">
        <f t="shared" si="57"/>
        <v>2</v>
      </c>
      <c r="AP118" s="92">
        <f t="shared" si="58"/>
        <v>3</v>
      </c>
      <c r="AQ118" s="92">
        <f t="shared" si="59"/>
        <v>2</v>
      </c>
      <c r="AR118" s="92">
        <f t="shared" si="60"/>
        <v>2</v>
      </c>
      <c r="AS118" s="92">
        <f t="shared" si="61"/>
        <v>3</v>
      </c>
      <c r="AT118" s="93">
        <f t="shared" si="62"/>
        <v>5</v>
      </c>
      <c r="AU118" s="278"/>
    </row>
    <row r="119" spans="1:47">
      <c r="A119" s="80"/>
      <c r="B119" s="81" t="s">
        <v>213</v>
      </c>
      <c r="C119" s="82"/>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2"/>
      <c r="AN119" s="84"/>
      <c r="AO119" s="81"/>
      <c r="AP119" s="81"/>
      <c r="AQ119" s="81"/>
      <c r="AR119" s="81"/>
      <c r="AS119" s="81"/>
      <c r="AT119" s="85"/>
      <c r="AU119" s="86"/>
    </row>
    <row r="120" spans="1:47">
      <c r="A120" s="80"/>
      <c r="B120" s="87"/>
      <c r="C120" s="88" t="s">
        <v>214</v>
      </c>
      <c r="D120" s="89">
        <v>0</v>
      </c>
      <c r="E120" s="89">
        <v>1</v>
      </c>
      <c r="F120" s="89">
        <v>0</v>
      </c>
      <c r="G120" s="89">
        <v>0</v>
      </c>
      <c r="H120" s="89">
        <v>0</v>
      </c>
      <c r="I120" s="89">
        <v>0</v>
      </c>
      <c r="J120" s="89">
        <v>0</v>
      </c>
      <c r="K120" s="89">
        <v>0</v>
      </c>
      <c r="L120" s="89">
        <v>0</v>
      </c>
      <c r="M120" s="89">
        <v>0</v>
      </c>
      <c r="N120" s="89">
        <v>0</v>
      </c>
      <c r="O120" s="89">
        <v>0</v>
      </c>
      <c r="P120" s="89">
        <v>0</v>
      </c>
      <c r="Q120" s="89">
        <v>0</v>
      </c>
      <c r="R120" s="89">
        <v>0</v>
      </c>
      <c r="S120" s="89">
        <v>0</v>
      </c>
      <c r="T120" s="89">
        <v>0</v>
      </c>
      <c r="U120" s="89">
        <v>0</v>
      </c>
      <c r="V120" s="89">
        <v>0</v>
      </c>
      <c r="W120" s="89">
        <v>0</v>
      </c>
      <c r="X120" s="89">
        <v>0</v>
      </c>
      <c r="Y120" s="89">
        <v>0</v>
      </c>
      <c r="Z120" s="89">
        <v>0</v>
      </c>
      <c r="AA120" s="89">
        <v>0</v>
      </c>
      <c r="AB120" s="89">
        <v>0</v>
      </c>
      <c r="AC120" s="89">
        <v>0</v>
      </c>
      <c r="AD120" s="89">
        <v>0</v>
      </c>
      <c r="AE120" s="89">
        <v>0</v>
      </c>
      <c r="AF120" s="89">
        <v>0</v>
      </c>
      <c r="AG120" s="89">
        <v>0</v>
      </c>
      <c r="AH120" s="89">
        <v>0</v>
      </c>
      <c r="AI120" s="89">
        <v>0</v>
      </c>
      <c r="AJ120" s="89">
        <v>0</v>
      </c>
      <c r="AK120" s="89">
        <v>0</v>
      </c>
      <c r="AL120" s="89">
        <v>0</v>
      </c>
      <c r="AM120" s="90">
        <v>0</v>
      </c>
      <c r="AN120" s="91">
        <f t="shared" ref="AN120:AN130" si="63">IF(C120="", "", COUNTIFS(D120:AM120, "1", $D$2:$AM$2, "Urban"))</f>
        <v>1</v>
      </c>
      <c r="AO120" s="92">
        <f t="shared" ref="AO120:AO130" si="64">IF(C120="", "", COUNTIFS(D120:AM120, "1", $D$2:$AM$2, "Rural/settlement"))</f>
        <v>0</v>
      </c>
      <c r="AP120" s="92">
        <f t="shared" ref="AP120:AP130" si="65">IF(C120="", "", COUNTIFS(D120:AM120, "1", $D$4:$AM$4, "Host community"))</f>
        <v>1</v>
      </c>
      <c r="AQ120" s="92">
        <f t="shared" ref="AQ120:AQ130" si="66">IF(C120="", "", COUNTIFS(D120:AM120, "1", $D$4:$AM$4, "Refugee"))</f>
        <v>0</v>
      </c>
      <c r="AR120" s="92">
        <f t="shared" ref="AR120:AR130" si="67">IF(C120="", "", COUNTIFS(D120:AM120, "1", $D$5:$AM$5, "PSN"))</f>
        <v>1</v>
      </c>
      <c r="AS120" s="92">
        <f t="shared" ref="AS120:AS130" si="68">IF(C120="", "", COUNTIFS(D120:AM120, "1", $D$5:$AM$5, "FHH"))</f>
        <v>0</v>
      </c>
      <c r="AT120" s="93">
        <f t="shared" ref="AT120:AT130" si="69">IF(C120 = "", "", COUNTIF(D120:AM120, 1))</f>
        <v>1</v>
      </c>
      <c r="AU120" s="278" t="s">
        <v>252</v>
      </c>
    </row>
    <row r="121" spans="1:47">
      <c r="A121" s="80"/>
      <c r="B121" s="87"/>
      <c r="C121" s="88" t="s">
        <v>216</v>
      </c>
      <c r="D121" s="89">
        <v>0</v>
      </c>
      <c r="E121" s="89">
        <v>0</v>
      </c>
      <c r="F121" s="89">
        <v>0</v>
      </c>
      <c r="G121" s="89">
        <v>1</v>
      </c>
      <c r="H121" s="89">
        <v>1</v>
      </c>
      <c r="I121" s="89">
        <v>1</v>
      </c>
      <c r="J121" s="89">
        <v>0</v>
      </c>
      <c r="K121" s="89">
        <v>0</v>
      </c>
      <c r="L121" s="89">
        <v>1</v>
      </c>
      <c r="M121" s="89">
        <v>0</v>
      </c>
      <c r="N121" s="89">
        <v>0</v>
      </c>
      <c r="O121" s="89">
        <v>0</v>
      </c>
      <c r="P121" s="89">
        <v>0</v>
      </c>
      <c r="Q121" s="89">
        <v>0</v>
      </c>
      <c r="R121" s="89">
        <v>0</v>
      </c>
      <c r="S121" s="89">
        <v>0</v>
      </c>
      <c r="T121" s="89">
        <v>0</v>
      </c>
      <c r="U121" s="89">
        <v>1</v>
      </c>
      <c r="V121" s="89">
        <v>1</v>
      </c>
      <c r="W121" s="89">
        <v>0</v>
      </c>
      <c r="X121" s="89">
        <v>0</v>
      </c>
      <c r="Y121" s="89">
        <v>0</v>
      </c>
      <c r="Z121" s="89">
        <v>0</v>
      </c>
      <c r="AA121" s="89">
        <v>1</v>
      </c>
      <c r="AB121" s="89">
        <v>0</v>
      </c>
      <c r="AC121" s="89">
        <v>0</v>
      </c>
      <c r="AD121" s="89">
        <v>0</v>
      </c>
      <c r="AE121" s="89">
        <v>0</v>
      </c>
      <c r="AF121" s="89">
        <v>1</v>
      </c>
      <c r="AG121" s="89">
        <v>0</v>
      </c>
      <c r="AH121" s="89">
        <v>1</v>
      </c>
      <c r="AI121" s="89">
        <v>1</v>
      </c>
      <c r="AJ121" s="89">
        <v>0</v>
      </c>
      <c r="AK121" s="89">
        <v>1</v>
      </c>
      <c r="AL121" s="89">
        <v>0</v>
      </c>
      <c r="AM121" s="90">
        <v>0</v>
      </c>
      <c r="AN121" s="91">
        <f t="shared" si="63"/>
        <v>5</v>
      </c>
      <c r="AO121" s="92">
        <f t="shared" si="64"/>
        <v>6</v>
      </c>
      <c r="AP121" s="92">
        <f t="shared" si="65"/>
        <v>6</v>
      </c>
      <c r="AQ121" s="92">
        <f t="shared" si="66"/>
        <v>5</v>
      </c>
      <c r="AR121" s="92">
        <f t="shared" si="67"/>
        <v>6</v>
      </c>
      <c r="AS121" s="92">
        <f t="shared" si="68"/>
        <v>5</v>
      </c>
      <c r="AT121" s="93">
        <f t="shared" si="69"/>
        <v>11</v>
      </c>
      <c r="AU121" s="278"/>
    </row>
    <row r="122" spans="1:47">
      <c r="A122" s="80"/>
      <c r="B122" s="87"/>
      <c r="C122" s="88" t="s">
        <v>217</v>
      </c>
      <c r="D122" s="89">
        <v>0</v>
      </c>
      <c r="E122" s="89">
        <v>0</v>
      </c>
      <c r="F122" s="89">
        <v>0</v>
      </c>
      <c r="G122" s="89">
        <v>1</v>
      </c>
      <c r="H122" s="89">
        <v>0</v>
      </c>
      <c r="I122" s="89">
        <v>0</v>
      </c>
      <c r="J122" s="89">
        <v>0</v>
      </c>
      <c r="K122" s="89">
        <v>0</v>
      </c>
      <c r="L122" s="89">
        <v>0</v>
      </c>
      <c r="M122" s="89">
        <v>0</v>
      </c>
      <c r="N122" s="89">
        <v>0</v>
      </c>
      <c r="O122" s="89">
        <v>0</v>
      </c>
      <c r="P122" s="89">
        <v>1</v>
      </c>
      <c r="Q122" s="89">
        <v>1</v>
      </c>
      <c r="R122" s="89">
        <v>0</v>
      </c>
      <c r="S122" s="89">
        <v>0</v>
      </c>
      <c r="T122" s="89">
        <v>0</v>
      </c>
      <c r="U122" s="89">
        <v>0</v>
      </c>
      <c r="V122" s="89">
        <v>0</v>
      </c>
      <c r="W122" s="89">
        <v>1</v>
      </c>
      <c r="X122" s="89">
        <v>0</v>
      </c>
      <c r="Y122" s="89">
        <v>0</v>
      </c>
      <c r="Z122" s="89">
        <v>0</v>
      </c>
      <c r="AA122" s="89">
        <v>0</v>
      </c>
      <c r="AB122" s="89">
        <v>0</v>
      </c>
      <c r="AC122" s="89">
        <v>0</v>
      </c>
      <c r="AD122" s="89">
        <v>0</v>
      </c>
      <c r="AE122" s="89">
        <v>0</v>
      </c>
      <c r="AF122" s="89">
        <v>0</v>
      </c>
      <c r="AG122" s="89">
        <v>0</v>
      </c>
      <c r="AH122" s="89">
        <v>0</v>
      </c>
      <c r="AI122" s="89">
        <v>0</v>
      </c>
      <c r="AJ122" s="89">
        <v>0</v>
      </c>
      <c r="AK122" s="89">
        <v>0</v>
      </c>
      <c r="AL122" s="89">
        <v>0</v>
      </c>
      <c r="AM122" s="90">
        <v>0</v>
      </c>
      <c r="AN122" s="91">
        <f t="shared" si="63"/>
        <v>4</v>
      </c>
      <c r="AO122" s="92">
        <f t="shared" si="64"/>
        <v>0</v>
      </c>
      <c r="AP122" s="92">
        <f t="shared" si="65"/>
        <v>2</v>
      </c>
      <c r="AQ122" s="92">
        <f t="shared" si="66"/>
        <v>2</v>
      </c>
      <c r="AR122" s="92">
        <f t="shared" si="67"/>
        <v>3</v>
      </c>
      <c r="AS122" s="92">
        <f t="shared" si="68"/>
        <v>1</v>
      </c>
      <c r="AT122" s="93">
        <f t="shared" si="69"/>
        <v>4</v>
      </c>
      <c r="AU122" s="278"/>
    </row>
    <row r="123" spans="1:47">
      <c r="A123" s="80"/>
      <c r="B123" s="87"/>
      <c r="C123" s="88" t="s">
        <v>253</v>
      </c>
      <c r="D123" s="89">
        <v>0</v>
      </c>
      <c r="E123" s="89">
        <v>0</v>
      </c>
      <c r="F123" s="89">
        <v>0</v>
      </c>
      <c r="G123" s="89">
        <v>0</v>
      </c>
      <c r="H123" s="89">
        <v>0</v>
      </c>
      <c r="I123" s="89">
        <v>0</v>
      </c>
      <c r="J123" s="89">
        <v>0</v>
      </c>
      <c r="K123" s="89">
        <v>1</v>
      </c>
      <c r="L123" s="89">
        <v>0</v>
      </c>
      <c r="M123" s="89">
        <v>0</v>
      </c>
      <c r="N123" s="89">
        <v>0</v>
      </c>
      <c r="O123" s="89">
        <v>1</v>
      </c>
      <c r="P123" s="89">
        <v>1</v>
      </c>
      <c r="Q123" s="89">
        <v>1</v>
      </c>
      <c r="R123" s="89">
        <v>1</v>
      </c>
      <c r="S123" s="89">
        <v>1</v>
      </c>
      <c r="T123" s="89">
        <v>0</v>
      </c>
      <c r="U123" s="89">
        <v>0</v>
      </c>
      <c r="V123" s="89">
        <v>0</v>
      </c>
      <c r="W123" s="89">
        <v>0</v>
      </c>
      <c r="X123" s="89">
        <v>0</v>
      </c>
      <c r="Y123" s="89">
        <v>0</v>
      </c>
      <c r="Z123" s="89">
        <v>1</v>
      </c>
      <c r="AA123" s="89">
        <v>0</v>
      </c>
      <c r="AB123" s="89">
        <v>0</v>
      </c>
      <c r="AC123" s="89">
        <v>0</v>
      </c>
      <c r="AD123" s="89">
        <v>0</v>
      </c>
      <c r="AE123" s="89">
        <v>0</v>
      </c>
      <c r="AF123" s="89">
        <v>0</v>
      </c>
      <c r="AG123" s="89">
        <v>0</v>
      </c>
      <c r="AH123" s="89">
        <v>0</v>
      </c>
      <c r="AI123" s="89">
        <v>0</v>
      </c>
      <c r="AJ123" s="89">
        <v>0</v>
      </c>
      <c r="AK123" s="89">
        <v>0</v>
      </c>
      <c r="AL123" s="89">
        <v>0</v>
      </c>
      <c r="AM123" s="90">
        <v>0</v>
      </c>
      <c r="AN123" s="91">
        <f t="shared" si="63"/>
        <v>6</v>
      </c>
      <c r="AO123" s="92">
        <f t="shared" si="64"/>
        <v>1</v>
      </c>
      <c r="AP123" s="92">
        <f t="shared" si="65"/>
        <v>2</v>
      </c>
      <c r="AQ123" s="92">
        <f t="shared" si="66"/>
        <v>5</v>
      </c>
      <c r="AR123" s="92">
        <f t="shared" si="67"/>
        <v>4</v>
      </c>
      <c r="AS123" s="92">
        <f t="shared" si="68"/>
        <v>3</v>
      </c>
      <c r="AT123" s="93">
        <f t="shared" si="69"/>
        <v>7</v>
      </c>
      <c r="AU123" s="278"/>
    </row>
    <row r="124" spans="1:47">
      <c r="A124" s="80"/>
      <c r="B124" s="87"/>
      <c r="C124" s="88" t="s">
        <v>254</v>
      </c>
      <c r="D124" s="89">
        <v>0</v>
      </c>
      <c r="E124" s="89">
        <v>1</v>
      </c>
      <c r="F124" s="89">
        <v>0</v>
      </c>
      <c r="G124" s="89">
        <v>1</v>
      </c>
      <c r="H124" s="89">
        <v>1</v>
      </c>
      <c r="I124" s="89">
        <v>1</v>
      </c>
      <c r="J124" s="89">
        <v>1</v>
      </c>
      <c r="K124" s="89">
        <v>1</v>
      </c>
      <c r="L124" s="89">
        <v>0</v>
      </c>
      <c r="M124" s="89">
        <v>0</v>
      </c>
      <c r="N124" s="89">
        <v>0</v>
      </c>
      <c r="O124" s="89">
        <v>0</v>
      </c>
      <c r="P124" s="89">
        <v>0</v>
      </c>
      <c r="Q124" s="89">
        <v>0</v>
      </c>
      <c r="R124" s="89">
        <v>0</v>
      </c>
      <c r="S124" s="89">
        <v>0</v>
      </c>
      <c r="T124" s="89">
        <v>0</v>
      </c>
      <c r="U124" s="89">
        <v>0</v>
      </c>
      <c r="V124" s="89">
        <v>0</v>
      </c>
      <c r="W124" s="89">
        <v>0</v>
      </c>
      <c r="X124" s="89">
        <v>1</v>
      </c>
      <c r="Y124" s="89">
        <v>1</v>
      </c>
      <c r="Z124" s="89">
        <v>0</v>
      </c>
      <c r="AA124" s="89">
        <v>0</v>
      </c>
      <c r="AB124" s="89">
        <v>0</v>
      </c>
      <c r="AC124" s="89">
        <v>0</v>
      </c>
      <c r="AD124" s="89">
        <v>0</v>
      </c>
      <c r="AE124" s="89">
        <v>0</v>
      </c>
      <c r="AF124" s="89">
        <v>0</v>
      </c>
      <c r="AG124" s="89">
        <v>1</v>
      </c>
      <c r="AH124" s="89">
        <v>1</v>
      </c>
      <c r="AI124" s="89">
        <v>0</v>
      </c>
      <c r="AJ124" s="89">
        <v>0</v>
      </c>
      <c r="AK124" s="89">
        <v>0</v>
      </c>
      <c r="AL124" s="89">
        <v>0</v>
      </c>
      <c r="AM124" s="90">
        <v>1</v>
      </c>
      <c r="AN124" s="91">
        <f t="shared" si="63"/>
        <v>4</v>
      </c>
      <c r="AO124" s="92">
        <f t="shared" si="64"/>
        <v>7</v>
      </c>
      <c r="AP124" s="92">
        <f t="shared" si="65"/>
        <v>6</v>
      </c>
      <c r="AQ124" s="92">
        <f t="shared" si="66"/>
        <v>5</v>
      </c>
      <c r="AR124" s="92">
        <f t="shared" si="67"/>
        <v>7</v>
      </c>
      <c r="AS124" s="92">
        <f t="shared" si="68"/>
        <v>4</v>
      </c>
      <c r="AT124" s="93">
        <f t="shared" si="69"/>
        <v>11</v>
      </c>
      <c r="AU124" s="278"/>
    </row>
    <row r="125" spans="1:47">
      <c r="A125" s="80"/>
      <c r="B125" s="87"/>
      <c r="C125" s="88" t="s">
        <v>255</v>
      </c>
      <c r="D125" s="89">
        <v>0</v>
      </c>
      <c r="E125" s="89">
        <v>0</v>
      </c>
      <c r="F125" s="89">
        <v>0</v>
      </c>
      <c r="G125" s="89">
        <v>0</v>
      </c>
      <c r="H125" s="89">
        <v>0</v>
      </c>
      <c r="I125" s="89">
        <v>0</v>
      </c>
      <c r="J125" s="89">
        <v>0</v>
      </c>
      <c r="K125" s="89">
        <v>0</v>
      </c>
      <c r="L125" s="89">
        <v>0</v>
      </c>
      <c r="M125" s="89">
        <v>0</v>
      </c>
      <c r="N125" s="89">
        <v>0</v>
      </c>
      <c r="O125" s="89">
        <v>0</v>
      </c>
      <c r="P125" s="89">
        <v>0</v>
      </c>
      <c r="Q125" s="89">
        <v>0</v>
      </c>
      <c r="R125" s="89">
        <v>0</v>
      </c>
      <c r="S125" s="89">
        <v>0</v>
      </c>
      <c r="T125" s="89">
        <v>0</v>
      </c>
      <c r="U125" s="89">
        <v>0</v>
      </c>
      <c r="V125" s="89">
        <v>0</v>
      </c>
      <c r="W125" s="89">
        <v>0</v>
      </c>
      <c r="X125" s="89">
        <v>0</v>
      </c>
      <c r="Y125" s="89">
        <v>0</v>
      </c>
      <c r="Z125" s="89">
        <v>0</v>
      </c>
      <c r="AA125" s="89">
        <v>0</v>
      </c>
      <c r="AB125" s="89">
        <v>0</v>
      </c>
      <c r="AC125" s="89">
        <v>0</v>
      </c>
      <c r="AD125" s="89">
        <v>0</v>
      </c>
      <c r="AE125" s="89">
        <v>0</v>
      </c>
      <c r="AF125" s="89">
        <v>0</v>
      </c>
      <c r="AG125" s="89">
        <v>0</v>
      </c>
      <c r="AH125" s="89">
        <v>0</v>
      </c>
      <c r="AI125" s="89">
        <v>0</v>
      </c>
      <c r="AJ125" s="89">
        <v>1</v>
      </c>
      <c r="AK125" s="89">
        <v>0</v>
      </c>
      <c r="AL125" s="89">
        <v>0</v>
      </c>
      <c r="AM125" s="90">
        <v>0</v>
      </c>
      <c r="AN125" s="91">
        <f t="shared" si="63"/>
        <v>0</v>
      </c>
      <c r="AO125" s="92">
        <f t="shared" si="64"/>
        <v>1</v>
      </c>
      <c r="AP125" s="92">
        <f t="shared" si="65"/>
        <v>1</v>
      </c>
      <c r="AQ125" s="92">
        <f t="shared" si="66"/>
        <v>0</v>
      </c>
      <c r="AR125" s="92">
        <f t="shared" si="67"/>
        <v>0</v>
      </c>
      <c r="AS125" s="92">
        <f t="shared" si="68"/>
        <v>1</v>
      </c>
      <c r="AT125" s="93">
        <f t="shared" si="69"/>
        <v>1</v>
      </c>
      <c r="AU125" s="278"/>
    </row>
    <row r="126" spans="1:47">
      <c r="A126" s="80"/>
      <c r="B126" s="87"/>
      <c r="C126" s="88" t="s">
        <v>256</v>
      </c>
      <c r="D126" s="89">
        <v>0</v>
      </c>
      <c r="E126" s="89">
        <v>0</v>
      </c>
      <c r="F126" s="89">
        <v>0</v>
      </c>
      <c r="G126" s="89">
        <v>0</v>
      </c>
      <c r="H126" s="89">
        <v>1</v>
      </c>
      <c r="I126" s="89">
        <v>1</v>
      </c>
      <c r="J126" s="89">
        <v>1</v>
      </c>
      <c r="K126" s="89">
        <v>1</v>
      </c>
      <c r="L126" s="89">
        <v>0</v>
      </c>
      <c r="M126" s="89">
        <v>0</v>
      </c>
      <c r="N126" s="89">
        <v>0</v>
      </c>
      <c r="O126" s="89">
        <v>0</v>
      </c>
      <c r="P126" s="89">
        <v>0</v>
      </c>
      <c r="Q126" s="89">
        <v>0</v>
      </c>
      <c r="R126" s="89">
        <v>0</v>
      </c>
      <c r="S126" s="89">
        <v>0</v>
      </c>
      <c r="T126" s="89">
        <v>0</v>
      </c>
      <c r="U126" s="89">
        <v>0</v>
      </c>
      <c r="V126" s="89">
        <v>0</v>
      </c>
      <c r="W126" s="89">
        <v>0</v>
      </c>
      <c r="X126" s="89">
        <v>0</v>
      </c>
      <c r="Y126" s="89">
        <v>0</v>
      </c>
      <c r="Z126" s="89">
        <v>0</v>
      </c>
      <c r="AA126" s="89">
        <v>0</v>
      </c>
      <c r="AB126" s="89">
        <v>0</v>
      </c>
      <c r="AC126" s="89">
        <v>0</v>
      </c>
      <c r="AD126" s="89">
        <v>1</v>
      </c>
      <c r="AE126" s="89">
        <v>0</v>
      </c>
      <c r="AF126" s="89">
        <v>0</v>
      </c>
      <c r="AG126" s="89">
        <v>0</v>
      </c>
      <c r="AH126" s="89">
        <v>1</v>
      </c>
      <c r="AI126" s="89">
        <v>0</v>
      </c>
      <c r="AJ126" s="89">
        <v>0</v>
      </c>
      <c r="AK126" s="89">
        <v>0</v>
      </c>
      <c r="AL126" s="89">
        <v>1</v>
      </c>
      <c r="AM126" s="90">
        <v>1</v>
      </c>
      <c r="AN126" s="91">
        <f t="shared" si="63"/>
        <v>0</v>
      </c>
      <c r="AO126" s="92">
        <f t="shared" si="64"/>
        <v>8</v>
      </c>
      <c r="AP126" s="92">
        <f t="shared" si="65"/>
        <v>2</v>
      </c>
      <c r="AQ126" s="92">
        <f t="shared" si="66"/>
        <v>6</v>
      </c>
      <c r="AR126" s="92">
        <f t="shared" si="67"/>
        <v>3</v>
      </c>
      <c r="AS126" s="92">
        <f t="shared" si="68"/>
        <v>5</v>
      </c>
      <c r="AT126" s="93">
        <f t="shared" si="69"/>
        <v>8</v>
      </c>
      <c r="AU126" s="278"/>
    </row>
    <row r="127" spans="1:47">
      <c r="A127" s="80"/>
      <c r="B127" s="87"/>
      <c r="C127" s="88" t="s">
        <v>257</v>
      </c>
      <c r="D127" s="89">
        <v>0</v>
      </c>
      <c r="E127" s="89">
        <v>1</v>
      </c>
      <c r="F127" s="89">
        <v>0</v>
      </c>
      <c r="G127" s="89">
        <v>0</v>
      </c>
      <c r="H127" s="89">
        <v>0</v>
      </c>
      <c r="I127" s="89">
        <v>0</v>
      </c>
      <c r="J127" s="89">
        <v>0</v>
      </c>
      <c r="K127" s="89">
        <v>0</v>
      </c>
      <c r="L127" s="89">
        <v>0</v>
      </c>
      <c r="M127" s="89">
        <v>0</v>
      </c>
      <c r="N127" s="89">
        <v>0</v>
      </c>
      <c r="O127" s="89">
        <v>0</v>
      </c>
      <c r="P127" s="89">
        <v>0</v>
      </c>
      <c r="Q127" s="89">
        <v>0</v>
      </c>
      <c r="R127" s="89">
        <v>0</v>
      </c>
      <c r="S127" s="89">
        <v>0</v>
      </c>
      <c r="T127" s="89">
        <v>0</v>
      </c>
      <c r="U127" s="89">
        <v>0</v>
      </c>
      <c r="V127" s="89">
        <v>0</v>
      </c>
      <c r="W127" s="89">
        <v>0</v>
      </c>
      <c r="X127" s="89">
        <v>0</v>
      </c>
      <c r="Y127" s="89">
        <v>0</v>
      </c>
      <c r="Z127" s="89">
        <v>0</v>
      </c>
      <c r="AA127" s="89">
        <v>0</v>
      </c>
      <c r="AB127" s="89">
        <v>0</v>
      </c>
      <c r="AC127" s="89">
        <v>0</v>
      </c>
      <c r="AD127" s="89">
        <v>0</v>
      </c>
      <c r="AE127" s="89">
        <v>0</v>
      </c>
      <c r="AF127" s="89">
        <v>0</v>
      </c>
      <c r="AG127" s="89">
        <v>0</v>
      </c>
      <c r="AH127" s="89">
        <v>1</v>
      </c>
      <c r="AI127" s="89">
        <v>0</v>
      </c>
      <c r="AJ127" s="89">
        <v>0</v>
      </c>
      <c r="AK127" s="89">
        <v>0</v>
      </c>
      <c r="AL127" s="89">
        <v>0</v>
      </c>
      <c r="AM127" s="90">
        <v>0</v>
      </c>
      <c r="AN127" s="91">
        <f t="shared" si="63"/>
        <v>1</v>
      </c>
      <c r="AO127" s="92">
        <f t="shared" si="64"/>
        <v>1</v>
      </c>
      <c r="AP127" s="92">
        <f t="shared" si="65"/>
        <v>1</v>
      </c>
      <c r="AQ127" s="92">
        <f t="shared" si="66"/>
        <v>1</v>
      </c>
      <c r="AR127" s="92">
        <f t="shared" si="67"/>
        <v>1</v>
      </c>
      <c r="AS127" s="92">
        <f t="shared" si="68"/>
        <v>1</v>
      </c>
      <c r="AT127" s="93">
        <f t="shared" si="69"/>
        <v>2</v>
      </c>
      <c r="AU127" s="278"/>
    </row>
    <row r="128" spans="1:47">
      <c r="A128" s="80"/>
      <c r="B128" s="87"/>
      <c r="C128" s="88" t="s">
        <v>258</v>
      </c>
      <c r="D128" s="89">
        <v>0</v>
      </c>
      <c r="E128" s="89">
        <v>1</v>
      </c>
      <c r="F128" s="89">
        <v>0</v>
      </c>
      <c r="G128" s="89">
        <v>0</v>
      </c>
      <c r="H128" s="89">
        <v>1</v>
      </c>
      <c r="I128" s="89">
        <v>1</v>
      </c>
      <c r="J128" s="89">
        <v>0</v>
      </c>
      <c r="K128" s="89">
        <v>0</v>
      </c>
      <c r="L128" s="89">
        <v>0</v>
      </c>
      <c r="M128" s="89">
        <v>0</v>
      </c>
      <c r="N128" s="89">
        <v>0</v>
      </c>
      <c r="O128" s="89">
        <v>0</v>
      </c>
      <c r="P128" s="89">
        <v>0</v>
      </c>
      <c r="Q128" s="89">
        <v>0</v>
      </c>
      <c r="R128" s="89">
        <v>0</v>
      </c>
      <c r="S128" s="89">
        <v>0</v>
      </c>
      <c r="T128" s="89">
        <v>0</v>
      </c>
      <c r="U128" s="89">
        <v>0</v>
      </c>
      <c r="V128" s="89">
        <v>1</v>
      </c>
      <c r="W128" s="89">
        <v>0</v>
      </c>
      <c r="X128" s="89">
        <v>1</v>
      </c>
      <c r="Y128" s="89">
        <v>1</v>
      </c>
      <c r="Z128" s="89">
        <v>0</v>
      </c>
      <c r="AA128" s="89">
        <v>0</v>
      </c>
      <c r="AB128" s="89">
        <v>0</v>
      </c>
      <c r="AC128" s="89">
        <v>0</v>
      </c>
      <c r="AD128" s="89">
        <v>0</v>
      </c>
      <c r="AE128" s="89">
        <v>0</v>
      </c>
      <c r="AF128" s="89">
        <v>0</v>
      </c>
      <c r="AG128" s="89">
        <v>0</v>
      </c>
      <c r="AH128" s="89">
        <v>0</v>
      </c>
      <c r="AI128" s="89">
        <v>0</v>
      </c>
      <c r="AJ128" s="89">
        <v>0</v>
      </c>
      <c r="AK128" s="89">
        <v>0</v>
      </c>
      <c r="AL128" s="89">
        <v>0</v>
      </c>
      <c r="AM128" s="90">
        <v>1</v>
      </c>
      <c r="AN128" s="91">
        <f t="shared" si="63"/>
        <v>4</v>
      </c>
      <c r="AO128" s="92">
        <f t="shared" si="64"/>
        <v>3</v>
      </c>
      <c r="AP128" s="92">
        <f t="shared" si="65"/>
        <v>5</v>
      </c>
      <c r="AQ128" s="92">
        <f t="shared" si="66"/>
        <v>2</v>
      </c>
      <c r="AR128" s="92">
        <f t="shared" si="67"/>
        <v>4</v>
      </c>
      <c r="AS128" s="92">
        <f t="shared" si="68"/>
        <v>3</v>
      </c>
      <c r="AT128" s="93">
        <f t="shared" si="69"/>
        <v>7</v>
      </c>
      <c r="AU128" s="278"/>
    </row>
    <row r="129" spans="1:47">
      <c r="A129" s="80"/>
      <c r="B129" s="87"/>
      <c r="C129" s="88" t="s">
        <v>259</v>
      </c>
      <c r="D129" s="89">
        <v>0</v>
      </c>
      <c r="E129" s="89">
        <v>0</v>
      </c>
      <c r="F129" s="89">
        <v>0</v>
      </c>
      <c r="G129" s="89">
        <v>0</v>
      </c>
      <c r="H129" s="89">
        <v>0</v>
      </c>
      <c r="I129" s="89">
        <v>0</v>
      </c>
      <c r="J129" s="89">
        <v>0</v>
      </c>
      <c r="K129" s="89">
        <v>0</v>
      </c>
      <c r="L129" s="89">
        <v>0</v>
      </c>
      <c r="M129" s="89">
        <v>0</v>
      </c>
      <c r="N129" s="89">
        <v>0</v>
      </c>
      <c r="O129" s="89">
        <v>0</v>
      </c>
      <c r="P129" s="89">
        <v>0</v>
      </c>
      <c r="Q129" s="89">
        <v>0</v>
      </c>
      <c r="R129" s="89">
        <v>0</v>
      </c>
      <c r="S129" s="89">
        <v>0</v>
      </c>
      <c r="T129" s="89">
        <v>0</v>
      </c>
      <c r="U129" s="89">
        <v>0</v>
      </c>
      <c r="V129" s="89">
        <v>0</v>
      </c>
      <c r="W129" s="89">
        <v>0</v>
      </c>
      <c r="X129" s="89">
        <v>0</v>
      </c>
      <c r="Y129" s="89">
        <v>0</v>
      </c>
      <c r="Z129" s="89">
        <v>0</v>
      </c>
      <c r="AA129" s="89">
        <v>0</v>
      </c>
      <c r="AB129" s="89">
        <v>0</v>
      </c>
      <c r="AC129" s="89">
        <v>0</v>
      </c>
      <c r="AD129" s="89">
        <v>0</v>
      </c>
      <c r="AE129" s="89">
        <v>0</v>
      </c>
      <c r="AF129" s="89">
        <v>0</v>
      </c>
      <c r="AG129" s="89">
        <v>0</v>
      </c>
      <c r="AH129" s="89">
        <v>0</v>
      </c>
      <c r="AI129" s="89">
        <v>0</v>
      </c>
      <c r="AJ129" s="89">
        <v>0</v>
      </c>
      <c r="AK129" s="89">
        <v>1</v>
      </c>
      <c r="AL129" s="89">
        <v>0</v>
      </c>
      <c r="AM129" s="90">
        <v>0</v>
      </c>
      <c r="AN129" s="91">
        <f t="shared" si="63"/>
        <v>0</v>
      </c>
      <c r="AO129" s="92">
        <f t="shared" si="64"/>
        <v>1</v>
      </c>
      <c r="AP129" s="92">
        <f t="shared" si="65"/>
        <v>1</v>
      </c>
      <c r="AQ129" s="92">
        <f t="shared" si="66"/>
        <v>0</v>
      </c>
      <c r="AR129" s="92">
        <f t="shared" si="67"/>
        <v>1</v>
      </c>
      <c r="AS129" s="92">
        <f t="shared" si="68"/>
        <v>0</v>
      </c>
      <c r="AT129" s="93">
        <f t="shared" si="69"/>
        <v>1</v>
      </c>
      <c r="AU129" s="278"/>
    </row>
    <row r="130" spans="1:47">
      <c r="A130" s="80"/>
      <c r="B130" s="87"/>
      <c r="C130" s="88" t="s">
        <v>220</v>
      </c>
      <c r="D130" s="89">
        <v>0</v>
      </c>
      <c r="E130" s="89">
        <v>1</v>
      </c>
      <c r="F130" s="89">
        <v>0</v>
      </c>
      <c r="G130" s="89">
        <v>0</v>
      </c>
      <c r="H130" s="89">
        <v>1</v>
      </c>
      <c r="I130" s="89">
        <v>1</v>
      </c>
      <c r="J130" s="89">
        <v>0</v>
      </c>
      <c r="K130" s="89">
        <v>1</v>
      </c>
      <c r="L130" s="89">
        <v>0</v>
      </c>
      <c r="M130" s="89">
        <v>0</v>
      </c>
      <c r="N130" s="89">
        <v>0</v>
      </c>
      <c r="O130" s="89">
        <v>0</v>
      </c>
      <c r="P130" s="89">
        <v>0</v>
      </c>
      <c r="Q130" s="89">
        <v>0</v>
      </c>
      <c r="R130" s="89">
        <v>0</v>
      </c>
      <c r="S130" s="89">
        <v>0</v>
      </c>
      <c r="T130" s="89">
        <v>0</v>
      </c>
      <c r="U130" s="89">
        <v>0</v>
      </c>
      <c r="V130" s="89">
        <v>0</v>
      </c>
      <c r="W130" s="89">
        <v>0</v>
      </c>
      <c r="X130" s="89">
        <v>0</v>
      </c>
      <c r="Y130" s="89">
        <v>1</v>
      </c>
      <c r="Z130" s="89">
        <v>0</v>
      </c>
      <c r="AA130" s="89">
        <v>0</v>
      </c>
      <c r="AB130" s="89">
        <v>1</v>
      </c>
      <c r="AC130" s="89">
        <v>0</v>
      </c>
      <c r="AD130" s="89">
        <v>0</v>
      </c>
      <c r="AE130" s="89">
        <v>0</v>
      </c>
      <c r="AF130" s="89">
        <v>0</v>
      </c>
      <c r="AG130" s="89">
        <v>0</v>
      </c>
      <c r="AH130" s="89">
        <v>1</v>
      </c>
      <c r="AI130" s="89">
        <v>0</v>
      </c>
      <c r="AJ130" s="89">
        <v>0</v>
      </c>
      <c r="AK130" s="89">
        <v>0</v>
      </c>
      <c r="AL130" s="89">
        <v>0</v>
      </c>
      <c r="AM130" s="90">
        <v>0</v>
      </c>
      <c r="AN130" s="91">
        <f t="shared" si="63"/>
        <v>2</v>
      </c>
      <c r="AO130" s="92">
        <f t="shared" si="64"/>
        <v>5</v>
      </c>
      <c r="AP130" s="92">
        <f t="shared" si="65"/>
        <v>5</v>
      </c>
      <c r="AQ130" s="92">
        <f t="shared" si="66"/>
        <v>2</v>
      </c>
      <c r="AR130" s="92">
        <f t="shared" si="67"/>
        <v>4</v>
      </c>
      <c r="AS130" s="92">
        <f t="shared" si="68"/>
        <v>3</v>
      </c>
      <c r="AT130" s="93">
        <f t="shared" si="69"/>
        <v>7</v>
      </c>
      <c r="AU130" s="278"/>
    </row>
    <row r="131" spans="1:47">
      <c r="A131" s="80"/>
      <c r="B131" s="81" t="s">
        <v>221</v>
      </c>
      <c r="C131" s="82"/>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2"/>
      <c r="AN131" s="84"/>
      <c r="AO131" s="81"/>
      <c r="AP131" s="81"/>
      <c r="AQ131" s="81"/>
      <c r="AR131" s="81"/>
      <c r="AS131" s="81"/>
      <c r="AT131" s="85"/>
      <c r="AU131" s="86"/>
    </row>
    <row r="132" spans="1:47">
      <c r="A132" s="80"/>
      <c r="B132" s="87"/>
      <c r="C132" s="88" t="s">
        <v>222</v>
      </c>
      <c r="D132" s="89">
        <v>0</v>
      </c>
      <c r="E132" s="89">
        <v>0</v>
      </c>
      <c r="F132" s="89">
        <v>1</v>
      </c>
      <c r="G132" s="89">
        <v>0</v>
      </c>
      <c r="H132" s="89">
        <v>0</v>
      </c>
      <c r="I132" s="89">
        <v>0</v>
      </c>
      <c r="J132" s="89">
        <v>0</v>
      </c>
      <c r="K132" s="89">
        <v>0</v>
      </c>
      <c r="L132" s="89">
        <v>0</v>
      </c>
      <c r="M132" s="89">
        <v>0</v>
      </c>
      <c r="N132" s="89">
        <v>0</v>
      </c>
      <c r="O132" s="89">
        <v>0</v>
      </c>
      <c r="P132" s="89">
        <v>0</v>
      </c>
      <c r="Q132" s="89">
        <v>0</v>
      </c>
      <c r="R132" s="89">
        <v>1</v>
      </c>
      <c r="S132" s="89">
        <v>0</v>
      </c>
      <c r="T132" s="89">
        <v>0</v>
      </c>
      <c r="U132" s="89">
        <v>0</v>
      </c>
      <c r="V132" s="89">
        <v>0</v>
      </c>
      <c r="W132" s="89">
        <v>0</v>
      </c>
      <c r="X132" s="89">
        <v>0</v>
      </c>
      <c r="Y132" s="89">
        <v>0</v>
      </c>
      <c r="Z132" s="89">
        <v>0</v>
      </c>
      <c r="AA132" s="89">
        <v>0</v>
      </c>
      <c r="AB132" s="89">
        <v>0</v>
      </c>
      <c r="AC132" s="89">
        <v>0</v>
      </c>
      <c r="AD132" s="89">
        <v>0</v>
      </c>
      <c r="AE132" s="89">
        <v>0</v>
      </c>
      <c r="AF132" s="89">
        <v>0</v>
      </c>
      <c r="AG132" s="89">
        <v>0</v>
      </c>
      <c r="AH132" s="89">
        <v>0</v>
      </c>
      <c r="AI132" s="89">
        <v>0</v>
      </c>
      <c r="AJ132" s="89">
        <v>0</v>
      </c>
      <c r="AK132" s="89">
        <v>0</v>
      </c>
      <c r="AL132" s="89">
        <v>0</v>
      </c>
      <c r="AM132" s="90">
        <v>0</v>
      </c>
      <c r="AN132" s="91">
        <f>IF(C132="", "", COUNTIFS(D132:AM132, "1", $D$2:$AM$2, "Urban"))</f>
        <v>2</v>
      </c>
      <c r="AO132" s="92">
        <f>IF(C132="", "", COUNTIFS(D132:AM132, "1", $D$2:$AM$2, "Rural/settlement"))</f>
        <v>0</v>
      </c>
      <c r="AP132" s="92">
        <f>IF(C132="", "", COUNTIFS(D132:AM132, "1", $D$4:$AM$4, "Host community"))</f>
        <v>0</v>
      </c>
      <c r="AQ132" s="92">
        <f>IF(C132="", "", COUNTIFS(D132:AM132, "1", $D$4:$AM$4, "Refugee"))</f>
        <v>2</v>
      </c>
      <c r="AR132" s="92">
        <f>IF(C132="", "", COUNTIFS(D132:AM132, "1", $D$5:$AM$5, "PSN"))</f>
        <v>0</v>
      </c>
      <c r="AS132" s="92">
        <f>IF(C132="", "", COUNTIFS(D132:AM132, "1", $D$5:$AM$5, "FHH"))</f>
        <v>2</v>
      </c>
      <c r="AT132" s="93">
        <f>IF(C132 = "", "", COUNTIF(D132:AM132, 1))</f>
        <v>2</v>
      </c>
      <c r="AU132" s="278" t="s">
        <v>260</v>
      </c>
    </row>
    <row r="133" spans="1:47">
      <c r="A133" s="80"/>
      <c r="B133" s="87"/>
      <c r="C133" s="88" t="s">
        <v>224</v>
      </c>
      <c r="D133" s="89">
        <v>1</v>
      </c>
      <c r="E133" s="89">
        <v>1</v>
      </c>
      <c r="F133" s="89">
        <v>1</v>
      </c>
      <c r="G133" s="89">
        <v>1</v>
      </c>
      <c r="H133" s="89">
        <v>0</v>
      </c>
      <c r="I133" s="89">
        <v>0</v>
      </c>
      <c r="J133" s="89">
        <v>0</v>
      </c>
      <c r="K133" s="89">
        <v>0</v>
      </c>
      <c r="L133" s="89">
        <v>0</v>
      </c>
      <c r="M133" s="89">
        <v>0</v>
      </c>
      <c r="N133" s="89">
        <v>0</v>
      </c>
      <c r="O133" s="89">
        <v>0</v>
      </c>
      <c r="P133" s="89">
        <v>0</v>
      </c>
      <c r="Q133" s="89">
        <v>1</v>
      </c>
      <c r="R133" s="89">
        <v>1</v>
      </c>
      <c r="S133" s="89">
        <v>0</v>
      </c>
      <c r="T133" s="89">
        <v>0</v>
      </c>
      <c r="U133" s="89">
        <v>0</v>
      </c>
      <c r="V133" s="89">
        <v>0</v>
      </c>
      <c r="W133" s="89">
        <v>0</v>
      </c>
      <c r="X133" s="89">
        <v>0</v>
      </c>
      <c r="Y133" s="89">
        <v>0</v>
      </c>
      <c r="Z133" s="89">
        <v>0</v>
      </c>
      <c r="AA133" s="89">
        <v>0</v>
      </c>
      <c r="AB133" s="89">
        <v>0</v>
      </c>
      <c r="AC133" s="89">
        <v>0</v>
      </c>
      <c r="AD133" s="89">
        <v>0</v>
      </c>
      <c r="AE133" s="89">
        <v>0</v>
      </c>
      <c r="AF133" s="89">
        <v>0</v>
      </c>
      <c r="AG133" s="89">
        <v>0</v>
      </c>
      <c r="AH133" s="89">
        <v>0</v>
      </c>
      <c r="AI133" s="89">
        <v>0</v>
      </c>
      <c r="AJ133" s="89">
        <v>0</v>
      </c>
      <c r="AK133" s="89">
        <v>0</v>
      </c>
      <c r="AL133" s="89">
        <v>0</v>
      </c>
      <c r="AM133" s="90">
        <v>0</v>
      </c>
      <c r="AN133" s="91">
        <f>IF(C133="", "", COUNTIFS(D133:AM133, "1", $D$2:$AM$2, "Urban"))</f>
        <v>6</v>
      </c>
      <c r="AO133" s="92">
        <f>IF(C133="", "", COUNTIFS(D133:AM133, "1", $D$2:$AM$2, "Rural/settlement"))</f>
        <v>0</v>
      </c>
      <c r="AP133" s="92">
        <f>IF(C133="", "", COUNTIFS(D133:AM133, "1", $D$4:$AM$4, "Host community"))</f>
        <v>3</v>
      </c>
      <c r="AQ133" s="92">
        <f>IF(C133="", "", COUNTIFS(D133:AM133, "1", $D$4:$AM$4, "Refugee"))</f>
        <v>3</v>
      </c>
      <c r="AR133" s="92">
        <f>IF(C133="", "", COUNTIFS(D133:AM133, "1", $D$5:$AM$5, "PSN"))</f>
        <v>3</v>
      </c>
      <c r="AS133" s="92">
        <f>IF(C133="", "", COUNTIFS(D133:AM133, "1", $D$5:$AM$5, "FHH"))</f>
        <v>3</v>
      </c>
      <c r="AT133" s="93">
        <f>IF(C133 = "", "", COUNTIF(D133:AM133, 1))</f>
        <v>6</v>
      </c>
      <c r="AU133" s="278"/>
    </row>
    <row r="134" spans="1:47">
      <c r="A134" s="80"/>
      <c r="B134" s="87"/>
      <c r="C134" s="88" t="s">
        <v>261</v>
      </c>
      <c r="D134" s="89">
        <v>1</v>
      </c>
      <c r="E134" s="89">
        <v>0</v>
      </c>
      <c r="F134" s="89">
        <v>0</v>
      </c>
      <c r="G134" s="89">
        <v>1</v>
      </c>
      <c r="H134" s="89">
        <v>0</v>
      </c>
      <c r="I134" s="89">
        <v>1</v>
      </c>
      <c r="J134" s="89">
        <v>0</v>
      </c>
      <c r="K134" s="89">
        <v>0</v>
      </c>
      <c r="L134" s="89">
        <v>1</v>
      </c>
      <c r="M134" s="89">
        <v>1</v>
      </c>
      <c r="N134" s="89">
        <v>1</v>
      </c>
      <c r="O134" s="89">
        <v>1</v>
      </c>
      <c r="P134" s="89">
        <v>1</v>
      </c>
      <c r="Q134" s="89">
        <v>1</v>
      </c>
      <c r="R134" s="89">
        <v>1</v>
      </c>
      <c r="S134" s="89">
        <v>1</v>
      </c>
      <c r="T134" s="89">
        <v>0</v>
      </c>
      <c r="U134" s="89">
        <v>1</v>
      </c>
      <c r="V134" s="89">
        <v>0</v>
      </c>
      <c r="W134" s="89">
        <v>1</v>
      </c>
      <c r="X134" s="89">
        <v>1</v>
      </c>
      <c r="Y134" s="89">
        <v>1</v>
      </c>
      <c r="Z134" s="89">
        <v>0</v>
      </c>
      <c r="AA134" s="89">
        <v>1</v>
      </c>
      <c r="AB134" s="89">
        <v>1</v>
      </c>
      <c r="AC134" s="89">
        <v>1</v>
      </c>
      <c r="AD134" s="89">
        <v>1</v>
      </c>
      <c r="AE134" s="89">
        <v>0</v>
      </c>
      <c r="AF134" s="89">
        <v>1</v>
      </c>
      <c r="AG134" s="89">
        <v>1</v>
      </c>
      <c r="AH134" s="89">
        <v>0</v>
      </c>
      <c r="AI134" s="89">
        <v>1</v>
      </c>
      <c r="AJ134" s="89">
        <v>1</v>
      </c>
      <c r="AK134" s="89">
        <v>1</v>
      </c>
      <c r="AL134" s="89">
        <v>0</v>
      </c>
      <c r="AM134" s="90">
        <v>0</v>
      </c>
      <c r="AN134" s="91">
        <f>IF(C134="", "", COUNTIFS(D134:AM134, "1", $D$2:$AM$2, "Urban"))</f>
        <v>15</v>
      </c>
      <c r="AO134" s="92">
        <f>IF(C134="", "", COUNTIFS(D134:AM134, "1", $D$2:$AM$2, "Rural/settlement"))</f>
        <v>9</v>
      </c>
      <c r="AP134" s="92">
        <f>IF(C134="", "", COUNTIFS(D134:AM134, "1", $D$4:$AM$4, "Host community"))</f>
        <v>15</v>
      </c>
      <c r="AQ134" s="92">
        <f>IF(C134="", "", COUNTIFS(D134:AM134, "1", $D$4:$AM$4, "Refugee"))</f>
        <v>9</v>
      </c>
      <c r="AR134" s="92">
        <f>IF(C134="", "", COUNTIFS(D134:AM134, "1", $D$5:$AM$5, "PSN"))</f>
        <v>14</v>
      </c>
      <c r="AS134" s="92">
        <f>IF(C134="", "", COUNTIFS(D134:AM134, "1", $D$5:$AM$5, "FHH"))</f>
        <v>10</v>
      </c>
      <c r="AT134" s="93">
        <f>IF(C134 = "", "", COUNTIF(D134:AM134, 1))</f>
        <v>24</v>
      </c>
      <c r="AU134" s="278"/>
    </row>
    <row r="135" spans="1:47">
      <c r="A135" s="80"/>
      <c r="B135" s="87"/>
      <c r="C135" s="88" t="s">
        <v>262</v>
      </c>
      <c r="D135" s="89">
        <v>1</v>
      </c>
      <c r="E135" s="89">
        <v>0</v>
      </c>
      <c r="F135" s="89">
        <v>0</v>
      </c>
      <c r="G135" s="89">
        <v>0</v>
      </c>
      <c r="H135" s="89">
        <v>1</v>
      </c>
      <c r="I135" s="89">
        <v>0</v>
      </c>
      <c r="J135" s="89">
        <v>0</v>
      </c>
      <c r="K135" s="89">
        <v>1</v>
      </c>
      <c r="L135" s="89">
        <v>1</v>
      </c>
      <c r="M135" s="89">
        <v>1</v>
      </c>
      <c r="N135" s="89">
        <v>0</v>
      </c>
      <c r="O135" s="89">
        <v>1</v>
      </c>
      <c r="P135" s="89">
        <v>1</v>
      </c>
      <c r="Q135" s="89">
        <v>1</v>
      </c>
      <c r="R135" s="89">
        <v>1</v>
      </c>
      <c r="S135" s="89">
        <v>0</v>
      </c>
      <c r="T135" s="89">
        <v>0</v>
      </c>
      <c r="U135" s="89">
        <v>1</v>
      </c>
      <c r="V135" s="89">
        <v>1</v>
      </c>
      <c r="W135" s="89">
        <v>1</v>
      </c>
      <c r="X135" s="89">
        <v>0</v>
      </c>
      <c r="Y135" s="89">
        <v>1</v>
      </c>
      <c r="Z135" s="89">
        <v>1</v>
      </c>
      <c r="AA135" s="89">
        <v>0</v>
      </c>
      <c r="AB135" s="89">
        <v>1</v>
      </c>
      <c r="AC135" s="89">
        <v>0</v>
      </c>
      <c r="AD135" s="89">
        <v>1</v>
      </c>
      <c r="AE135" s="89">
        <v>1</v>
      </c>
      <c r="AF135" s="89">
        <v>0</v>
      </c>
      <c r="AG135" s="89">
        <v>0</v>
      </c>
      <c r="AH135" s="89">
        <v>0</v>
      </c>
      <c r="AI135" s="89">
        <v>1</v>
      </c>
      <c r="AJ135" s="89">
        <v>0</v>
      </c>
      <c r="AK135" s="89">
        <v>0</v>
      </c>
      <c r="AL135" s="89">
        <v>0</v>
      </c>
      <c r="AM135" s="90">
        <v>0</v>
      </c>
      <c r="AN135" s="91">
        <f>IF(C135="", "", COUNTIFS(D135:AM135, "1", $D$2:$AM$2, "Urban"))</f>
        <v>12</v>
      </c>
      <c r="AO135" s="92">
        <f>IF(C135="", "", COUNTIFS(D135:AM135, "1", $D$2:$AM$2, "Rural/settlement"))</f>
        <v>6</v>
      </c>
      <c r="AP135" s="92">
        <f>IF(C135="", "", COUNTIFS(D135:AM135, "1", $D$4:$AM$4, "Host community"))</f>
        <v>9</v>
      </c>
      <c r="AQ135" s="92">
        <f>IF(C135="", "", COUNTIFS(D135:AM135, "1", $D$4:$AM$4, "Refugee"))</f>
        <v>9</v>
      </c>
      <c r="AR135" s="92">
        <f>IF(C135="", "", COUNTIFS(D135:AM135, "1", $D$5:$AM$5, "PSN"))</f>
        <v>9</v>
      </c>
      <c r="AS135" s="92">
        <f>IF(C135="", "", COUNTIFS(D135:AM135, "1", $D$5:$AM$5, "FHH"))</f>
        <v>9</v>
      </c>
      <c r="AT135" s="93">
        <f>IF(C135 = "", "", COUNTIF(D135:AM135, 1))</f>
        <v>18</v>
      </c>
      <c r="AU135" s="278"/>
    </row>
    <row r="136" spans="1:47">
      <c r="A136" s="80"/>
      <c r="B136" s="81" t="s">
        <v>226</v>
      </c>
      <c r="C136" s="82"/>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2"/>
      <c r="AN136" s="84"/>
      <c r="AO136" s="81"/>
      <c r="AP136" s="81"/>
      <c r="AQ136" s="81"/>
      <c r="AR136" s="81"/>
      <c r="AS136" s="81"/>
      <c r="AT136" s="85"/>
      <c r="AU136" s="86"/>
    </row>
    <row r="137" spans="1:47" ht="26">
      <c r="A137" s="80"/>
      <c r="B137" s="87"/>
      <c r="C137" s="103" t="s">
        <v>227</v>
      </c>
      <c r="D137" s="89">
        <v>0</v>
      </c>
      <c r="E137" s="89">
        <v>0</v>
      </c>
      <c r="F137" s="89">
        <v>0</v>
      </c>
      <c r="G137" s="89">
        <v>0</v>
      </c>
      <c r="H137" s="89">
        <v>0</v>
      </c>
      <c r="I137" s="89">
        <v>0</v>
      </c>
      <c r="J137" s="89">
        <v>1</v>
      </c>
      <c r="K137" s="89">
        <v>0</v>
      </c>
      <c r="L137" s="89">
        <v>0</v>
      </c>
      <c r="M137" s="89">
        <v>0</v>
      </c>
      <c r="N137" s="89">
        <v>0</v>
      </c>
      <c r="O137" s="89">
        <v>0</v>
      </c>
      <c r="P137" s="89">
        <v>0</v>
      </c>
      <c r="Q137" s="89">
        <v>0</v>
      </c>
      <c r="R137" s="89">
        <v>0</v>
      </c>
      <c r="S137" s="89">
        <v>0</v>
      </c>
      <c r="T137" s="89">
        <v>0</v>
      </c>
      <c r="U137" s="89">
        <v>0</v>
      </c>
      <c r="V137" s="89">
        <v>0</v>
      </c>
      <c r="W137" s="89">
        <v>0</v>
      </c>
      <c r="X137" s="89">
        <v>0</v>
      </c>
      <c r="Y137" s="89">
        <v>0</v>
      </c>
      <c r="Z137" s="89">
        <v>0</v>
      </c>
      <c r="AA137" s="89">
        <v>0</v>
      </c>
      <c r="AB137" s="89">
        <v>0</v>
      </c>
      <c r="AC137" s="89">
        <v>0</v>
      </c>
      <c r="AD137" s="89">
        <v>0</v>
      </c>
      <c r="AE137" s="89">
        <v>0</v>
      </c>
      <c r="AF137" s="89">
        <v>0</v>
      </c>
      <c r="AG137" s="89">
        <v>0</v>
      </c>
      <c r="AH137" s="89">
        <v>0</v>
      </c>
      <c r="AI137" s="89">
        <v>0</v>
      </c>
      <c r="AJ137" s="89">
        <v>1</v>
      </c>
      <c r="AK137" s="89">
        <v>0</v>
      </c>
      <c r="AL137" s="89">
        <v>0</v>
      </c>
      <c r="AM137" s="90">
        <v>0</v>
      </c>
      <c r="AN137" s="91">
        <f>IF(C137="", "", COUNTIFS(D137:AM137, "1", $D$2:$AM$2, "Urban"))</f>
        <v>0</v>
      </c>
      <c r="AO137" s="92">
        <f>IF(C137="", "", COUNTIFS(D137:AM137, "1", $D$2:$AM$2, "Rural/settlement"))</f>
        <v>2</v>
      </c>
      <c r="AP137" s="92">
        <f>IF(C137="", "", COUNTIFS(D137:AM137, "1", $D$4:$AM$4, "Host community"))</f>
        <v>1</v>
      </c>
      <c r="AQ137" s="92">
        <f>IF(C137="", "", COUNTIFS(D137:AM137, "1", $D$4:$AM$4, "Refugee"))</f>
        <v>1</v>
      </c>
      <c r="AR137" s="92">
        <f>IF(C137="", "", COUNTIFS(D137:AM137, "1", $D$5:$AM$5, "PSN"))</f>
        <v>0</v>
      </c>
      <c r="AS137" s="92">
        <f>IF(C137="", "", COUNTIFS(D137:AM137, "1", $D$5:$AM$5, "FHH"))</f>
        <v>2</v>
      </c>
      <c r="AT137" s="93">
        <f>IF(C137 = "", "", COUNTIF(D137:AM137, 1))</f>
        <v>2</v>
      </c>
      <c r="AU137" s="94" t="s">
        <v>263</v>
      </c>
    </row>
    <row r="138" spans="1:47">
      <c r="A138" s="80"/>
      <c r="B138" s="81" t="s">
        <v>229</v>
      </c>
      <c r="C138" s="82"/>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2"/>
      <c r="AN138" s="84"/>
      <c r="AO138" s="81"/>
      <c r="AP138" s="81"/>
      <c r="AQ138" s="81"/>
      <c r="AR138" s="81"/>
      <c r="AS138" s="81"/>
      <c r="AT138" s="85"/>
      <c r="AU138" s="86"/>
    </row>
    <row r="139" spans="1:47">
      <c r="A139" s="80"/>
      <c r="B139" s="87"/>
      <c r="C139" s="88" t="s">
        <v>230</v>
      </c>
      <c r="D139" s="89">
        <v>0</v>
      </c>
      <c r="E139" s="89">
        <v>0</v>
      </c>
      <c r="F139" s="89">
        <v>0</v>
      </c>
      <c r="G139" s="89">
        <v>0</v>
      </c>
      <c r="H139" s="89">
        <v>0</v>
      </c>
      <c r="I139" s="89">
        <v>0</v>
      </c>
      <c r="J139" s="89">
        <v>1</v>
      </c>
      <c r="K139" s="89">
        <v>0</v>
      </c>
      <c r="L139" s="89">
        <v>0</v>
      </c>
      <c r="M139" s="89">
        <v>0</v>
      </c>
      <c r="N139" s="89">
        <v>0</v>
      </c>
      <c r="O139" s="89">
        <v>0</v>
      </c>
      <c r="P139" s="89">
        <v>0</v>
      </c>
      <c r="Q139" s="89">
        <v>0</v>
      </c>
      <c r="R139" s="89">
        <v>0</v>
      </c>
      <c r="S139" s="89">
        <v>0</v>
      </c>
      <c r="T139" s="89">
        <v>0</v>
      </c>
      <c r="U139" s="89">
        <v>0</v>
      </c>
      <c r="V139" s="89">
        <v>0</v>
      </c>
      <c r="W139" s="89">
        <v>0</v>
      </c>
      <c r="X139" s="89">
        <v>0</v>
      </c>
      <c r="Y139" s="89">
        <v>0</v>
      </c>
      <c r="Z139" s="89">
        <v>0</v>
      </c>
      <c r="AA139" s="89">
        <v>0</v>
      </c>
      <c r="AB139" s="89">
        <v>0</v>
      </c>
      <c r="AC139" s="89">
        <v>1</v>
      </c>
      <c r="AD139" s="89">
        <v>0</v>
      </c>
      <c r="AE139" s="89">
        <v>0</v>
      </c>
      <c r="AF139" s="89">
        <v>0</v>
      </c>
      <c r="AG139" s="89">
        <v>0</v>
      </c>
      <c r="AH139" s="89">
        <v>0</v>
      </c>
      <c r="AI139" s="89">
        <v>0</v>
      </c>
      <c r="AJ139" s="89">
        <v>0</v>
      </c>
      <c r="AK139" s="89">
        <v>0</v>
      </c>
      <c r="AL139" s="89">
        <v>1</v>
      </c>
      <c r="AM139" s="90">
        <v>1</v>
      </c>
      <c r="AN139" s="91">
        <f>IF(C139="", "", COUNTIFS(D139:AM139, "1", $D$2:$AM$2, "Urban"))</f>
        <v>0</v>
      </c>
      <c r="AO139" s="92">
        <f>IF(C139="", "", COUNTIFS(D139:AM139, "1", $D$2:$AM$2, "Rural/settlement"))</f>
        <v>4</v>
      </c>
      <c r="AP139" s="92">
        <f>IF(C139="", "", COUNTIFS(D139:AM139, "1", $D$4:$AM$4, "Host community"))</f>
        <v>1</v>
      </c>
      <c r="AQ139" s="92">
        <f>IF(C139="", "", COUNTIFS(D139:AM139, "1", $D$4:$AM$4, "Refugee"))</f>
        <v>3</v>
      </c>
      <c r="AR139" s="92">
        <f>IF(C139="", "", COUNTIFS(D139:AM139, "1", $D$5:$AM$5, "PSN"))</f>
        <v>2</v>
      </c>
      <c r="AS139" s="92">
        <f>IF(C139="", "", COUNTIFS(D139:AM139, "1", $D$5:$AM$5, "FHH"))</f>
        <v>2</v>
      </c>
      <c r="AT139" s="93">
        <f>IF(C139 = "", "", COUNTIF(D139:AM139, 1))</f>
        <v>4</v>
      </c>
      <c r="AU139" s="278" t="s">
        <v>264</v>
      </c>
    </row>
    <row r="140" spans="1:47">
      <c r="A140" s="80"/>
      <c r="B140" s="87"/>
      <c r="C140" s="88" t="s">
        <v>265</v>
      </c>
      <c r="D140" s="89">
        <v>0</v>
      </c>
      <c r="E140" s="89">
        <v>0</v>
      </c>
      <c r="F140" s="89">
        <v>1</v>
      </c>
      <c r="G140" s="89">
        <v>0</v>
      </c>
      <c r="H140" s="89">
        <v>0</v>
      </c>
      <c r="I140" s="89">
        <v>0</v>
      </c>
      <c r="J140" s="89">
        <v>0</v>
      </c>
      <c r="K140" s="89">
        <v>1</v>
      </c>
      <c r="L140" s="89">
        <v>1</v>
      </c>
      <c r="M140" s="89">
        <v>0</v>
      </c>
      <c r="N140" s="89">
        <v>1</v>
      </c>
      <c r="O140" s="89">
        <v>1</v>
      </c>
      <c r="P140" s="89">
        <v>0</v>
      </c>
      <c r="Q140" s="89">
        <v>0</v>
      </c>
      <c r="R140" s="89">
        <v>0</v>
      </c>
      <c r="S140" s="89">
        <v>0</v>
      </c>
      <c r="T140" s="89">
        <v>0</v>
      </c>
      <c r="U140" s="89">
        <v>1</v>
      </c>
      <c r="V140" s="89">
        <v>0</v>
      </c>
      <c r="W140" s="89">
        <v>0</v>
      </c>
      <c r="X140" s="89">
        <v>0</v>
      </c>
      <c r="Y140" s="89">
        <v>0</v>
      </c>
      <c r="Z140" s="89">
        <v>1</v>
      </c>
      <c r="AA140" s="89">
        <v>0</v>
      </c>
      <c r="AB140" s="89">
        <v>1</v>
      </c>
      <c r="AC140" s="89">
        <v>0</v>
      </c>
      <c r="AD140" s="89">
        <v>1</v>
      </c>
      <c r="AE140" s="89">
        <v>0</v>
      </c>
      <c r="AF140" s="89">
        <v>0</v>
      </c>
      <c r="AG140" s="89">
        <v>0</v>
      </c>
      <c r="AH140" s="89">
        <v>0</v>
      </c>
      <c r="AI140" s="89">
        <v>1</v>
      </c>
      <c r="AJ140" s="89">
        <v>0</v>
      </c>
      <c r="AK140" s="89">
        <v>0</v>
      </c>
      <c r="AL140" s="89">
        <v>0</v>
      </c>
      <c r="AM140" s="90">
        <v>0</v>
      </c>
      <c r="AN140" s="91">
        <f>IF(C140="", "", COUNTIFS(D140:AM140, "1", $D$2:$AM$2, "Urban"))</f>
        <v>6</v>
      </c>
      <c r="AO140" s="92">
        <f>IF(C140="", "", COUNTIFS(D140:AM140, "1", $D$2:$AM$2, "Rural/settlement"))</f>
        <v>4</v>
      </c>
      <c r="AP140" s="92">
        <f>IF(C140="", "", COUNTIFS(D140:AM140, "1", $D$4:$AM$4, "Host community"))</f>
        <v>3</v>
      </c>
      <c r="AQ140" s="92">
        <f>IF(C140="", "", COUNTIFS(D140:AM140, "1", $D$4:$AM$4, "Refugee"))</f>
        <v>7</v>
      </c>
      <c r="AR140" s="92">
        <f>IF(C140="", "", COUNTIFS(D140:AM140, "1", $D$5:$AM$5, "PSN"))</f>
        <v>4</v>
      </c>
      <c r="AS140" s="92">
        <f>IF(C140="", "", COUNTIFS(D140:AM140, "1", $D$5:$AM$5, "FHH"))</f>
        <v>6</v>
      </c>
      <c r="AT140" s="93">
        <f>IF(C140 = "", "", COUNTIF(D140:AM140, 1))</f>
        <v>10</v>
      </c>
      <c r="AU140" s="278"/>
    </row>
    <row r="141" spans="1:47">
      <c r="A141" s="80"/>
      <c r="B141" s="87"/>
      <c r="C141" s="88" t="s">
        <v>266</v>
      </c>
      <c r="D141" s="89">
        <v>0</v>
      </c>
      <c r="E141" s="89">
        <v>0</v>
      </c>
      <c r="F141" s="89">
        <v>0</v>
      </c>
      <c r="G141" s="89">
        <v>1</v>
      </c>
      <c r="H141" s="89">
        <v>0</v>
      </c>
      <c r="I141" s="89">
        <v>0</v>
      </c>
      <c r="J141" s="89">
        <v>0</v>
      </c>
      <c r="K141" s="89">
        <v>0</v>
      </c>
      <c r="L141" s="89">
        <v>0</v>
      </c>
      <c r="M141" s="89">
        <v>0</v>
      </c>
      <c r="N141" s="89">
        <v>0</v>
      </c>
      <c r="O141" s="89">
        <v>0</v>
      </c>
      <c r="P141" s="89">
        <v>0</v>
      </c>
      <c r="Q141" s="89">
        <v>0</v>
      </c>
      <c r="R141" s="89">
        <v>0</v>
      </c>
      <c r="S141" s="89">
        <v>0</v>
      </c>
      <c r="T141" s="89">
        <v>1</v>
      </c>
      <c r="U141" s="89">
        <v>0</v>
      </c>
      <c r="V141" s="89">
        <v>0</v>
      </c>
      <c r="W141" s="89">
        <v>0</v>
      </c>
      <c r="X141" s="89">
        <v>0</v>
      </c>
      <c r="Y141" s="89">
        <v>0</v>
      </c>
      <c r="Z141" s="89">
        <v>0</v>
      </c>
      <c r="AA141" s="89">
        <v>0</v>
      </c>
      <c r="AB141" s="89">
        <v>0</v>
      </c>
      <c r="AC141" s="89">
        <v>0</v>
      </c>
      <c r="AD141" s="89">
        <v>0</v>
      </c>
      <c r="AE141" s="89">
        <v>0</v>
      </c>
      <c r="AF141" s="89">
        <v>0</v>
      </c>
      <c r="AG141" s="89">
        <v>0</v>
      </c>
      <c r="AH141" s="89">
        <v>1</v>
      </c>
      <c r="AI141" s="89">
        <v>0</v>
      </c>
      <c r="AJ141" s="89">
        <v>0</v>
      </c>
      <c r="AK141" s="89">
        <v>0</v>
      </c>
      <c r="AL141" s="89">
        <v>1</v>
      </c>
      <c r="AM141" s="90">
        <v>1</v>
      </c>
      <c r="AN141" s="91">
        <f>IF(C141="", "", COUNTIFS(D141:AM141, "1", $D$2:$AM$2, "Urban"))</f>
        <v>2</v>
      </c>
      <c r="AO141" s="92">
        <f>IF(C141="", "", COUNTIFS(D141:AM141, "1", $D$2:$AM$2, "Rural/settlement"))</f>
        <v>3</v>
      </c>
      <c r="AP141" s="92">
        <f>IF(C141="", "", COUNTIFS(D141:AM141, "1", $D$4:$AM$4, "Host community"))</f>
        <v>1</v>
      </c>
      <c r="AQ141" s="92">
        <f>IF(C141="", "", COUNTIFS(D141:AM141, "1", $D$4:$AM$4, "Refugee"))</f>
        <v>4</v>
      </c>
      <c r="AR141" s="92">
        <f>IF(C141="", "", COUNTIFS(D141:AM141, "1", $D$5:$AM$5, "PSN"))</f>
        <v>2</v>
      </c>
      <c r="AS141" s="92">
        <f>IF(C141="", "", COUNTIFS(D141:AM141, "1", $D$5:$AM$5, "FHH"))</f>
        <v>3</v>
      </c>
      <c r="AT141" s="93">
        <f>IF(C141 = "", "", COUNTIF(D141:AM141, 1))</f>
        <v>5</v>
      </c>
      <c r="AU141" s="278"/>
    </row>
    <row r="142" spans="1:47">
      <c r="A142" s="80"/>
      <c r="B142" s="81" t="s">
        <v>237</v>
      </c>
      <c r="C142" s="82"/>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2"/>
      <c r="AN142" s="84"/>
      <c r="AO142" s="81"/>
      <c r="AP142" s="81"/>
      <c r="AQ142" s="81"/>
      <c r="AR142" s="81"/>
      <c r="AS142" s="81"/>
      <c r="AT142" s="85"/>
      <c r="AU142" s="86"/>
    </row>
    <row r="143" spans="1:47">
      <c r="A143" s="80"/>
      <c r="B143" s="87"/>
      <c r="C143" s="88" t="s">
        <v>267</v>
      </c>
      <c r="D143" s="89">
        <v>0</v>
      </c>
      <c r="E143" s="89">
        <v>0</v>
      </c>
      <c r="F143" s="89">
        <v>0</v>
      </c>
      <c r="G143" s="89">
        <v>0</v>
      </c>
      <c r="H143" s="89">
        <v>0</v>
      </c>
      <c r="I143" s="89">
        <v>0</v>
      </c>
      <c r="J143" s="89">
        <v>0</v>
      </c>
      <c r="K143" s="89">
        <v>0</v>
      </c>
      <c r="L143" s="89">
        <v>0</v>
      </c>
      <c r="M143" s="89">
        <v>0</v>
      </c>
      <c r="N143" s="89">
        <v>0</v>
      </c>
      <c r="O143" s="89">
        <v>0</v>
      </c>
      <c r="P143" s="89">
        <v>0</v>
      </c>
      <c r="Q143" s="89">
        <v>0</v>
      </c>
      <c r="R143" s="89">
        <v>0</v>
      </c>
      <c r="S143" s="89">
        <v>0</v>
      </c>
      <c r="T143" s="89">
        <v>0</v>
      </c>
      <c r="U143" s="89">
        <v>0</v>
      </c>
      <c r="V143" s="89">
        <v>0</v>
      </c>
      <c r="W143" s="89">
        <v>0</v>
      </c>
      <c r="X143" s="89">
        <v>0</v>
      </c>
      <c r="Y143" s="89">
        <v>0</v>
      </c>
      <c r="Z143" s="89">
        <v>0</v>
      </c>
      <c r="AA143" s="89">
        <v>0</v>
      </c>
      <c r="AB143" s="89">
        <v>1</v>
      </c>
      <c r="AC143" s="89">
        <v>0</v>
      </c>
      <c r="AD143" s="89">
        <v>0</v>
      </c>
      <c r="AE143" s="89">
        <v>0</v>
      </c>
      <c r="AF143" s="89">
        <v>0</v>
      </c>
      <c r="AG143" s="89">
        <v>0</v>
      </c>
      <c r="AH143" s="89">
        <v>0</v>
      </c>
      <c r="AI143" s="89">
        <v>0</v>
      </c>
      <c r="AJ143" s="89">
        <v>1</v>
      </c>
      <c r="AK143" s="89">
        <v>0</v>
      </c>
      <c r="AL143" s="89">
        <v>0</v>
      </c>
      <c r="AM143" s="90">
        <v>0</v>
      </c>
      <c r="AN143" s="91">
        <f>IF(C143="", "", COUNTIFS(D143:AM143, "1", $D$2:$AM$2, "Urban"))</f>
        <v>0</v>
      </c>
      <c r="AO143" s="92">
        <f>IF(C143="", "", COUNTIFS(D143:AM143, "1", $D$2:$AM$2, "Rural/settlement"))</f>
        <v>2</v>
      </c>
      <c r="AP143" s="92">
        <f>IF(C143="", "", COUNTIFS(D143:AM143, "1", $D$4:$AM$4, "Host community"))</f>
        <v>2</v>
      </c>
      <c r="AQ143" s="92">
        <f>IF(C143="", "", COUNTIFS(D143:AM143, "1", $D$4:$AM$4, "Refugee"))</f>
        <v>0</v>
      </c>
      <c r="AR143" s="92">
        <f>IF(C143="", "", COUNTIFS(D143:AM143, "1", $D$5:$AM$5, "PSN"))</f>
        <v>0</v>
      </c>
      <c r="AS143" s="92">
        <f>IF(C143="", "", COUNTIFS(D143:AM143, "1", $D$5:$AM$5, "FHH"))</f>
        <v>2</v>
      </c>
      <c r="AT143" s="93">
        <f>IF(C143 = "", "", COUNTIF(D143:AM143, 1))</f>
        <v>2</v>
      </c>
      <c r="AU143" s="278" t="s">
        <v>268</v>
      </c>
    </row>
    <row r="144" spans="1:47">
      <c r="A144" s="80"/>
      <c r="B144" s="87"/>
      <c r="C144" s="88" t="s">
        <v>269</v>
      </c>
      <c r="D144" s="89">
        <v>1</v>
      </c>
      <c r="E144" s="89">
        <v>0</v>
      </c>
      <c r="F144" s="89">
        <v>0</v>
      </c>
      <c r="G144" s="89">
        <v>0</v>
      </c>
      <c r="H144" s="89">
        <v>0</v>
      </c>
      <c r="I144" s="89">
        <v>0</v>
      </c>
      <c r="J144" s="89">
        <v>0</v>
      </c>
      <c r="K144" s="89">
        <v>0</v>
      </c>
      <c r="L144" s="89">
        <v>0</v>
      </c>
      <c r="M144" s="89">
        <v>0</v>
      </c>
      <c r="N144" s="89">
        <v>0</v>
      </c>
      <c r="O144" s="89">
        <v>1</v>
      </c>
      <c r="P144" s="89">
        <v>0</v>
      </c>
      <c r="Q144" s="89">
        <v>0</v>
      </c>
      <c r="R144" s="89">
        <v>0</v>
      </c>
      <c r="S144" s="89">
        <v>0</v>
      </c>
      <c r="T144" s="89">
        <v>0</v>
      </c>
      <c r="U144" s="89">
        <v>1</v>
      </c>
      <c r="V144" s="89">
        <v>0</v>
      </c>
      <c r="W144" s="89">
        <v>0</v>
      </c>
      <c r="X144" s="89">
        <v>0</v>
      </c>
      <c r="Y144" s="89">
        <v>0</v>
      </c>
      <c r="Z144" s="89">
        <v>1</v>
      </c>
      <c r="AA144" s="89">
        <v>0</v>
      </c>
      <c r="AB144" s="89">
        <v>0</v>
      </c>
      <c r="AC144" s="89">
        <v>0</v>
      </c>
      <c r="AD144" s="89">
        <v>1</v>
      </c>
      <c r="AE144" s="89">
        <v>0</v>
      </c>
      <c r="AF144" s="89">
        <v>0</v>
      </c>
      <c r="AG144" s="89">
        <v>0</v>
      </c>
      <c r="AH144" s="89">
        <v>0</v>
      </c>
      <c r="AI144" s="89">
        <v>1</v>
      </c>
      <c r="AJ144" s="89">
        <v>1</v>
      </c>
      <c r="AK144" s="89">
        <v>0</v>
      </c>
      <c r="AL144" s="89">
        <v>0</v>
      </c>
      <c r="AM144" s="90">
        <v>1</v>
      </c>
      <c r="AN144" s="91">
        <f>IF(C144="", "", COUNTIFS(D144:AM144, "1", $D$2:$AM$2, "Urban"))</f>
        <v>4</v>
      </c>
      <c r="AO144" s="92">
        <f>IF(C144="", "", COUNTIFS(D144:AM144, "1", $D$2:$AM$2, "Rural/settlement"))</f>
        <v>4</v>
      </c>
      <c r="AP144" s="92">
        <f>IF(C144="", "", COUNTIFS(D144:AM144, "1", $D$4:$AM$4, "Host community"))</f>
        <v>3</v>
      </c>
      <c r="AQ144" s="92">
        <f>IF(C144="", "", COUNTIFS(D144:AM144, "1", $D$4:$AM$4, "Refugee"))</f>
        <v>5</v>
      </c>
      <c r="AR144" s="92">
        <f>IF(C144="", "", COUNTIFS(D144:AM144, "1", $D$5:$AM$5, "PSN"))</f>
        <v>4</v>
      </c>
      <c r="AS144" s="92">
        <f>IF(C144="", "", COUNTIFS(D144:AM144, "1", $D$5:$AM$5, "FHH"))</f>
        <v>4</v>
      </c>
      <c r="AT144" s="93">
        <f>IF(C144 = "", "", COUNTIF(D144:AM144, 1))</f>
        <v>8</v>
      </c>
      <c r="AU144" s="278"/>
    </row>
    <row r="145" spans="1:47">
      <c r="A145" s="80"/>
      <c r="B145" s="87"/>
      <c r="C145" s="88" t="s">
        <v>238</v>
      </c>
      <c r="D145" s="89">
        <v>0</v>
      </c>
      <c r="E145" s="89">
        <v>0</v>
      </c>
      <c r="F145" s="89">
        <v>0</v>
      </c>
      <c r="G145" s="89">
        <v>0</v>
      </c>
      <c r="H145" s="89">
        <v>0</v>
      </c>
      <c r="I145" s="89">
        <v>0</v>
      </c>
      <c r="J145" s="89">
        <v>0</v>
      </c>
      <c r="K145" s="89">
        <v>0</v>
      </c>
      <c r="L145" s="89">
        <v>0</v>
      </c>
      <c r="M145" s="89">
        <v>0</v>
      </c>
      <c r="N145" s="89">
        <v>0</v>
      </c>
      <c r="O145" s="89">
        <v>0</v>
      </c>
      <c r="P145" s="89">
        <v>0</v>
      </c>
      <c r="Q145" s="89">
        <v>1</v>
      </c>
      <c r="R145" s="89">
        <v>0</v>
      </c>
      <c r="S145" s="89">
        <v>0</v>
      </c>
      <c r="T145" s="89">
        <v>0</v>
      </c>
      <c r="U145" s="89">
        <v>0</v>
      </c>
      <c r="V145" s="89">
        <v>0</v>
      </c>
      <c r="W145" s="89">
        <v>0</v>
      </c>
      <c r="X145" s="89">
        <v>0</v>
      </c>
      <c r="Y145" s="89">
        <v>1</v>
      </c>
      <c r="Z145" s="89">
        <v>0</v>
      </c>
      <c r="AA145" s="89">
        <v>0</v>
      </c>
      <c r="AB145" s="89">
        <v>0</v>
      </c>
      <c r="AC145" s="89">
        <v>0</v>
      </c>
      <c r="AD145" s="89">
        <v>0</v>
      </c>
      <c r="AE145" s="89">
        <v>1</v>
      </c>
      <c r="AF145" s="89">
        <v>0</v>
      </c>
      <c r="AG145" s="89">
        <v>0</v>
      </c>
      <c r="AH145" s="89">
        <v>0</v>
      </c>
      <c r="AI145" s="89">
        <v>0</v>
      </c>
      <c r="AJ145" s="89">
        <v>0</v>
      </c>
      <c r="AK145" s="89">
        <v>0</v>
      </c>
      <c r="AL145" s="89">
        <v>0</v>
      </c>
      <c r="AM145" s="90">
        <v>0</v>
      </c>
      <c r="AN145" s="91">
        <f>IF(C145="", "", COUNTIFS(D145:AM145, "1", $D$2:$AM$2, "Urban"))</f>
        <v>2</v>
      </c>
      <c r="AO145" s="92">
        <f>IF(C145="", "", COUNTIFS(D145:AM145, "1", $D$2:$AM$2, "Rural/settlement"))</f>
        <v>1</v>
      </c>
      <c r="AP145" s="92">
        <f>IF(C145="", "", COUNTIFS(D145:AM145, "1", $D$4:$AM$4, "Host community"))</f>
        <v>2</v>
      </c>
      <c r="AQ145" s="92">
        <f>IF(C145="", "", COUNTIFS(D145:AM145, "1", $D$4:$AM$4, "Refugee"))</f>
        <v>1</v>
      </c>
      <c r="AR145" s="92">
        <f>IF(C145="", "", COUNTIFS(D145:AM145, "1", $D$5:$AM$5, "PSN"))</f>
        <v>3</v>
      </c>
      <c r="AS145" s="92">
        <f>IF(C145="", "", COUNTIFS(D145:AM145, "1", $D$5:$AM$5, "FHH"))</f>
        <v>0</v>
      </c>
      <c r="AT145" s="93">
        <f>IF(C145 = "", "", COUNTIF(D145:AM145, 1))</f>
        <v>3</v>
      </c>
      <c r="AU145" s="278"/>
    </row>
    <row r="146" spans="1:47">
      <c r="A146" s="80"/>
      <c r="B146" s="81" t="s">
        <v>240</v>
      </c>
      <c r="C146" s="82"/>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2"/>
      <c r="AN146" s="84"/>
      <c r="AO146" s="81"/>
      <c r="AP146" s="81"/>
      <c r="AQ146" s="81"/>
      <c r="AR146" s="81"/>
      <c r="AS146" s="81"/>
      <c r="AT146" s="85"/>
      <c r="AU146" s="86"/>
    </row>
    <row r="147" spans="1:47">
      <c r="A147" s="80"/>
      <c r="B147" s="87"/>
      <c r="C147" s="88" t="s">
        <v>241</v>
      </c>
      <c r="D147" s="89">
        <v>1</v>
      </c>
      <c r="E147" s="89">
        <v>1</v>
      </c>
      <c r="F147" s="89">
        <v>0</v>
      </c>
      <c r="G147" s="89">
        <v>1</v>
      </c>
      <c r="H147" s="89">
        <v>0</v>
      </c>
      <c r="I147" s="89">
        <v>1</v>
      </c>
      <c r="J147" s="89">
        <v>0</v>
      </c>
      <c r="K147" s="89">
        <v>0</v>
      </c>
      <c r="L147" s="89">
        <v>0</v>
      </c>
      <c r="M147" s="89">
        <v>0</v>
      </c>
      <c r="N147" s="89">
        <v>0</v>
      </c>
      <c r="O147" s="89">
        <v>0</v>
      </c>
      <c r="P147" s="89">
        <v>0</v>
      </c>
      <c r="Q147" s="89">
        <v>0</v>
      </c>
      <c r="R147" s="89">
        <v>0</v>
      </c>
      <c r="S147" s="89">
        <v>0</v>
      </c>
      <c r="T147" s="89">
        <v>0</v>
      </c>
      <c r="U147" s="89">
        <v>0</v>
      </c>
      <c r="V147" s="89">
        <v>0</v>
      </c>
      <c r="W147" s="89">
        <v>0</v>
      </c>
      <c r="X147" s="89">
        <v>0</v>
      </c>
      <c r="Y147" s="89">
        <v>1</v>
      </c>
      <c r="Z147" s="89">
        <v>0</v>
      </c>
      <c r="AA147" s="89">
        <v>1</v>
      </c>
      <c r="AB147" s="89">
        <v>0</v>
      </c>
      <c r="AC147" s="89">
        <v>1</v>
      </c>
      <c r="AD147" s="89">
        <v>1</v>
      </c>
      <c r="AE147" s="89">
        <v>1</v>
      </c>
      <c r="AF147" s="89">
        <v>0</v>
      </c>
      <c r="AG147" s="89">
        <v>0</v>
      </c>
      <c r="AH147" s="89">
        <v>0</v>
      </c>
      <c r="AI147" s="89">
        <v>1</v>
      </c>
      <c r="AJ147" s="89">
        <v>1</v>
      </c>
      <c r="AK147" s="89">
        <v>1</v>
      </c>
      <c r="AL147" s="89">
        <v>1</v>
      </c>
      <c r="AM147" s="90">
        <v>0</v>
      </c>
      <c r="AN147" s="91">
        <f t="shared" ref="AN147:AN155" si="70">IF(C147="", "", COUNTIFS(D147:AM147, "1", $D$2:$AM$2, "Urban"))</f>
        <v>5</v>
      </c>
      <c r="AO147" s="92">
        <f t="shared" ref="AO147:AO155" si="71">IF(C147="", "", COUNTIFS(D147:AM147, "1", $D$2:$AM$2, "Rural/settlement"))</f>
        <v>8</v>
      </c>
      <c r="AP147" s="92">
        <f t="shared" ref="AP147:AP155" si="72">IF(C147="", "", COUNTIFS(D147:AM147, "1", $D$4:$AM$4, "Host community"))</f>
        <v>7</v>
      </c>
      <c r="AQ147" s="92">
        <f t="shared" ref="AQ147:AQ155" si="73">IF(C147="", "", COUNTIFS(D147:AM147, "1", $D$4:$AM$4, "Refugee"))</f>
        <v>6</v>
      </c>
      <c r="AR147" s="92">
        <f t="shared" ref="AR147:AR155" si="74">IF(C147="", "", COUNTIFS(D147:AM147, "1", $D$5:$AM$5, "PSN"))</f>
        <v>9</v>
      </c>
      <c r="AS147" s="92">
        <f t="shared" ref="AS147:AS155" si="75">IF(C147="", "", COUNTIFS(D147:AM147, "1", $D$5:$AM$5, "FHH"))</f>
        <v>4</v>
      </c>
      <c r="AT147" s="93">
        <f t="shared" ref="AT147:AT155" si="76">IF(C147 = "", "", COUNTIF(D147:AM147, 1))</f>
        <v>13</v>
      </c>
      <c r="AU147" s="278" t="s">
        <v>270</v>
      </c>
    </row>
    <row r="148" spans="1:47">
      <c r="A148" s="80"/>
      <c r="B148" s="87"/>
      <c r="C148" s="88" t="s">
        <v>243</v>
      </c>
      <c r="D148" s="89">
        <v>0</v>
      </c>
      <c r="E148" s="89">
        <v>0</v>
      </c>
      <c r="F148" s="89">
        <v>1</v>
      </c>
      <c r="G148" s="89">
        <v>0</v>
      </c>
      <c r="H148" s="89">
        <v>0</v>
      </c>
      <c r="I148" s="89">
        <v>0</v>
      </c>
      <c r="J148" s="89">
        <v>0</v>
      </c>
      <c r="K148" s="89">
        <v>1</v>
      </c>
      <c r="L148" s="89">
        <v>0</v>
      </c>
      <c r="M148" s="89">
        <v>0</v>
      </c>
      <c r="N148" s="89">
        <v>0</v>
      </c>
      <c r="O148" s="89">
        <v>0</v>
      </c>
      <c r="P148" s="89">
        <v>0</v>
      </c>
      <c r="Q148" s="89">
        <v>1</v>
      </c>
      <c r="R148" s="89">
        <v>0</v>
      </c>
      <c r="S148" s="89">
        <v>1</v>
      </c>
      <c r="T148" s="89">
        <v>0</v>
      </c>
      <c r="U148" s="89">
        <v>0</v>
      </c>
      <c r="V148" s="89">
        <v>0</v>
      </c>
      <c r="W148" s="89">
        <v>0</v>
      </c>
      <c r="X148" s="89">
        <v>1</v>
      </c>
      <c r="Y148" s="89">
        <v>1</v>
      </c>
      <c r="Z148" s="89">
        <v>1</v>
      </c>
      <c r="AA148" s="89">
        <v>1</v>
      </c>
      <c r="AB148" s="89">
        <v>1</v>
      </c>
      <c r="AC148" s="89">
        <v>1</v>
      </c>
      <c r="AD148" s="89">
        <v>0</v>
      </c>
      <c r="AE148" s="89">
        <v>0</v>
      </c>
      <c r="AF148" s="89">
        <v>0</v>
      </c>
      <c r="AG148" s="89">
        <v>0</v>
      </c>
      <c r="AH148" s="89">
        <v>0</v>
      </c>
      <c r="AI148" s="89">
        <v>0</v>
      </c>
      <c r="AJ148" s="89">
        <v>0</v>
      </c>
      <c r="AK148" s="89">
        <v>1</v>
      </c>
      <c r="AL148" s="89">
        <v>0</v>
      </c>
      <c r="AM148" s="90">
        <v>0</v>
      </c>
      <c r="AN148" s="91">
        <f t="shared" si="70"/>
        <v>7</v>
      </c>
      <c r="AO148" s="92">
        <f t="shared" si="71"/>
        <v>4</v>
      </c>
      <c r="AP148" s="92">
        <f t="shared" si="72"/>
        <v>6</v>
      </c>
      <c r="AQ148" s="92">
        <f t="shared" si="73"/>
        <v>5</v>
      </c>
      <c r="AR148" s="92">
        <f t="shared" si="74"/>
        <v>7</v>
      </c>
      <c r="AS148" s="92">
        <f t="shared" si="75"/>
        <v>4</v>
      </c>
      <c r="AT148" s="93">
        <f t="shared" si="76"/>
        <v>11</v>
      </c>
      <c r="AU148" s="278"/>
    </row>
    <row r="149" spans="1:47">
      <c r="A149" s="80"/>
      <c r="B149" s="87"/>
      <c r="C149" s="88" t="s">
        <v>244</v>
      </c>
      <c r="D149" s="89">
        <v>1</v>
      </c>
      <c r="E149" s="89">
        <v>0</v>
      </c>
      <c r="F149" s="89">
        <v>1</v>
      </c>
      <c r="G149" s="89">
        <v>0</v>
      </c>
      <c r="H149" s="89">
        <v>0</v>
      </c>
      <c r="I149" s="89">
        <v>0</v>
      </c>
      <c r="J149" s="89">
        <v>1</v>
      </c>
      <c r="K149" s="89">
        <v>1</v>
      </c>
      <c r="L149" s="89">
        <v>0</v>
      </c>
      <c r="M149" s="89">
        <v>0</v>
      </c>
      <c r="N149" s="89">
        <v>1</v>
      </c>
      <c r="O149" s="89">
        <v>1</v>
      </c>
      <c r="P149" s="89">
        <v>0</v>
      </c>
      <c r="Q149" s="89">
        <v>0</v>
      </c>
      <c r="R149" s="89">
        <v>1</v>
      </c>
      <c r="S149" s="89">
        <v>0</v>
      </c>
      <c r="T149" s="89">
        <v>0</v>
      </c>
      <c r="U149" s="89">
        <v>0</v>
      </c>
      <c r="V149" s="89">
        <v>0</v>
      </c>
      <c r="W149" s="89">
        <v>0</v>
      </c>
      <c r="X149" s="89">
        <v>0</v>
      </c>
      <c r="Y149" s="89">
        <v>0</v>
      </c>
      <c r="Z149" s="89">
        <v>0</v>
      </c>
      <c r="AA149" s="89">
        <v>0</v>
      </c>
      <c r="AB149" s="89">
        <v>0</v>
      </c>
      <c r="AC149" s="89">
        <v>0</v>
      </c>
      <c r="AD149" s="89">
        <v>0</v>
      </c>
      <c r="AE149" s="89">
        <v>1</v>
      </c>
      <c r="AF149" s="89">
        <v>0</v>
      </c>
      <c r="AG149" s="89">
        <v>0</v>
      </c>
      <c r="AH149" s="89">
        <v>1</v>
      </c>
      <c r="AI149" s="89">
        <v>0</v>
      </c>
      <c r="AJ149" s="89">
        <v>0</v>
      </c>
      <c r="AK149" s="89">
        <v>0</v>
      </c>
      <c r="AL149" s="89">
        <v>1</v>
      </c>
      <c r="AM149" s="90">
        <v>0</v>
      </c>
      <c r="AN149" s="91">
        <f t="shared" si="70"/>
        <v>5</v>
      </c>
      <c r="AO149" s="92">
        <f t="shared" si="71"/>
        <v>5</v>
      </c>
      <c r="AP149" s="92">
        <f t="shared" si="72"/>
        <v>1</v>
      </c>
      <c r="AQ149" s="92">
        <f t="shared" si="73"/>
        <v>9</v>
      </c>
      <c r="AR149" s="92">
        <f t="shared" si="74"/>
        <v>3</v>
      </c>
      <c r="AS149" s="92">
        <f t="shared" si="75"/>
        <v>7</v>
      </c>
      <c r="AT149" s="93">
        <f t="shared" si="76"/>
        <v>10</v>
      </c>
      <c r="AU149" s="278"/>
    </row>
    <row r="150" spans="1:47">
      <c r="A150" s="80"/>
      <c r="B150" s="87"/>
      <c r="C150" s="88" t="s">
        <v>271</v>
      </c>
      <c r="D150" s="89">
        <v>0</v>
      </c>
      <c r="E150" s="89">
        <v>1</v>
      </c>
      <c r="F150" s="89">
        <v>0</v>
      </c>
      <c r="G150" s="89">
        <v>0</v>
      </c>
      <c r="H150" s="89">
        <v>0</v>
      </c>
      <c r="I150" s="89">
        <v>0</v>
      </c>
      <c r="J150" s="89">
        <v>0</v>
      </c>
      <c r="K150" s="89">
        <v>0</v>
      </c>
      <c r="L150" s="89">
        <v>0</v>
      </c>
      <c r="M150" s="89">
        <v>0</v>
      </c>
      <c r="N150" s="89">
        <v>0</v>
      </c>
      <c r="O150" s="89">
        <v>0</v>
      </c>
      <c r="P150" s="89">
        <v>0</v>
      </c>
      <c r="Q150" s="89">
        <v>0</v>
      </c>
      <c r="R150" s="89">
        <v>0</v>
      </c>
      <c r="S150" s="89">
        <v>0</v>
      </c>
      <c r="T150" s="89">
        <v>0</v>
      </c>
      <c r="U150" s="89">
        <v>0</v>
      </c>
      <c r="V150" s="89">
        <v>0</v>
      </c>
      <c r="W150" s="89">
        <v>0</v>
      </c>
      <c r="X150" s="89">
        <v>0</v>
      </c>
      <c r="Y150" s="89">
        <v>0</v>
      </c>
      <c r="Z150" s="89">
        <v>0</v>
      </c>
      <c r="AA150" s="89">
        <v>0</v>
      </c>
      <c r="AB150" s="89">
        <v>0</v>
      </c>
      <c r="AC150" s="89">
        <v>0</v>
      </c>
      <c r="AD150" s="89">
        <v>1</v>
      </c>
      <c r="AE150" s="89">
        <v>0</v>
      </c>
      <c r="AF150" s="89">
        <v>0</v>
      </c>
      <c r="AG150" s="89">
        <v>0</v>
      </c>
      <c r="AH150" s="89">
        <v>0</v>
      </c>
      <c r="AI150" s="89">
        <v>0</v>
      </c>
      <c r="AJ150" s="89">
        <v>0</v>
      </c>
      <c r="AK150" s="89">
        <v>1</v>
      </c>
      <c r="AL150" s="89">
        <v>0</v>
      </c>
      <c r="AM150" s="90">
        <v>0</v>
      </c>
      <c r="AN150" s="91">
        <f t="shared" si="70"/>
        <v>1</v>
      </c>
      <c r="AO150" s="92">
        <f t="shared" si="71"/>
        <v>2</v>
      </c>
      <c r="AP150" s="92">
        <f t="shared" si="72"/>
        <v>2</v>
      </c>
      <c r="AQ150" s="92">
        <f t="shared" si="73"/>
        <v>1</v>
      </c>
      <c r="AR150" s="92">
        <f t="shared" si="74"/>
        <v>2</v>
      </c>
      <c r="AS150" s="92">
        <f t="shared" si="75"/>
        <v>1</v>
      </c>
      <c r="AT150" s="93">
        <f t="shared" si="76"/>
        <v>3</v>
      </c>
      <c r="AU150" s="278"/>
    </row>
    <row r="151" spans="1:47">
      <c r="A151" s="80"/>
      <c r="B151" s="87"/>
      <c r="C151" s="88" t="s">
        <v>272</v>
      </c>
      <c r="D151" s="89">
        <v>0</v>
      </c>
      <c r="E151" s="89">
        <v>1</v>
      </c>
      <c r="F151" s="89">
        <v>1</v>
      </c>
      <c r="G151" s="89">
        <v>1</v>
      </c>
      <c r="H151" s="89">
        <v>1</v>
      </c>
      <c r="I151" s="89">
        <v>0</v>
      </c>
      <c r="J151" s="89">
        <v>0</v>
      </c>
      <c r="K151" s="89">
        <v>0</v>
      </c>
      <c r="L151" s="89">
        <v>0</v>
      </c>
      <c r="M151" s="89">
        <v>1</v>
      </c>
      <c r="N151" s="89">
        <v>0</v>
      </c>
      <c r="O151" s="89">
        <v>1</v>
      </c>
      <c r="P151" s="89">
        <v>0</v>
      </c>
      <c r="Q151" s="89">
        <v>0</v>
      </c>
      <c r="R151" s="89">
        <v>0</v>
      </c>
      <c r="S151" s="89">
        <v>0</v>
      </c>
      <c r="T151" s="89">
        <v>0</v>
      </c>
      <c r="U151" s="89">
        <v>1</v>
      </c>
      <c r="V151" s="89">
        <v>0</v>
      </c>
      <c r="W151" s="89">
        <v>0</v>
      </c>
      <c r="X151" s="89">
        <v>1</v>
      </c>
      <c r="Y151" s="89">
        <v>0</v>
      </c>
      <c r="Z151" s="89">
        <v>1</v>
      </c>
      <c r="AA151" s="89">
        <v>0</v>
      </c>
      <c r="AB151" s="89">
        <v>0</v>
      </c>
      <c r="AC151" s="89">
        <v>0</v>
      </c>
      <c r="AD151" s="89">
        <v>0</v>
      </c>
      <c r="AE151" s="89">
        <v>0</v>
      </c>
      <c r="AF151" s="89">
        <v>0</v>
      </c>
      <c r="AG151" s="89">
        <v>0</v>
      </c>
      <c r="AH151" s="89">
        <v>0</v>
      </c>
      <c r="AI151" s="89">
        <v>0</v>
      </c>
      <c r="AJ151" s="89">
        <v>0</v>
      </c>
      <c r="AK151" s="89">
        <v>0</v>
      </c>
      <c r="AL151" s="89">
        <v>0</v>
      </c>
      <c r="AM151" s="90">
        <v>0</v>
      </c>
      <c r="AN151" s="91">
        <f t="shared" si="70"/>
        <v>8</v>
      </c>
      <c r="AO151" s="92">
        <f t="shared" si="71"/>
        <v>1</v>
      </c>
      <c r="AP151" s="92">
        <f t="shared" si="72"/>
        <v>5</v>
      </c>
      <c r="AQ151" s="92">
        <f t="shared" si="73"/>
        <v>4</v>
      </c>
      <c r="AR151" s="92">
        <f t="shared" si="74"/>
        <v>5</v>
      </c>
      <c r="AS151" s="92">
        <f t="shared" si="75"/>
        <v>4</v>
      </c>
      <c r="AT151" s="93">
        <f t="shared" si="76"/>
        <v>9</v>
      </c>
      <c r="AU151" s="278"/>
    </row>
    <row r="152" spans="1:47">
      <c r="A152" s="80"/>
      <c r="B152" s="87"/>
      <c r="C152" s="88" t="s">
        <v>273</v>
      </c>
      <c r="D152" s="89">
        <v>0</v>
      </c>
      <c r="E152" s="89">
        <v>0</v>
      </c>
      <c r="F152" s="89">
        <v>0</v>
      </c>
      <c r="G152" s="89">
        <v>0</v>
      </c>
      <c r="H152" s="89">
        <v>0</v>
      </c>
      <c r="I152" s="89">
        <v>0</v>
      </c>
      <c r="J152" s="89">
        <v>0</v>
      </c>
      <c r="K152" s="89">
        <v>0</v>
      </c>
      <c r="L152" s="89">
        <v>0</v>
      </c>
      <c r="M152" s="89">
        <v>0</v>
      </c>
      <c r="N152" s="89">
        <v>0</v>
      </c>
      <c r="O152" s="89">
        <v>0</v>
      </c>
      <c r="P152" s="89">
        <v>1</v>
      </c>
      <c r="Q152" s="89">
        <v>1</v>
      </c>
      <c r="R152" s="89">
        <v>0</v>
      </c>
      <c r="S152" s="89">
        <v>1</v>
      </c>
      <c r="T152" s="89">
        <v>0</v>
      </c>
      <c r="U152" s="89">
        <v>0</v>
      </c>
      <c r="V152" s="89">
        <v>0</v>
      </c>
      <c r="W152" s="89">
        <v>0</v>
      </c>
      <c r="X152" s="89">
        <v>0</v>
      </c>
      <c r="Y152" s="89">
        <v>0</v>
      </c>
      <c r="Z152" s="89">
        <v>0</v>
      </c>
      <c r="AA152" s="89">
        <v>0</v>
      </c>
      <c r="AB152" s="89">
        <v>0</v>
      </c>
      <c r="AC152" s="89">
        <v>0</v>
      </c>
      <c r="AD152" s="89">
        <v>0</v>
      </c>
      <c r="AE152" s="89">
        <v>0</v>
      </c>
      <c r="AF152" s="89">
        <v>0</v>
      </c>
      <c r="AG152" s="89">
        <v>0</v>
      </c>
      <c r="AH152" s="89">
        <v>0</v>
      </c>
      <c r="AI152" s="89">
        <v>0</v>
      </c>
      <c r="AJ152" s="89">
        <v>0</v>
      </c>
      <c r="AK152" s="89">
        <v>0</v>
      </c>
      <c r="AL152" s="89">
        <v>0</v>
      </c>
      <c r="AM152" s="90">
        <v>0</v>
      </c>
      <c r="AN152" s="91">
        <f t="shared" si="70"/>
        <v>3</v>
      </c>
      <c r="AO152" s="92">
        <f t="shared" si="71"/>
        <v>0</v>
      </c>
      <c r="AP152" s="92">
        <f t="shared" si="72"/>
        <v>2</v>
      </c>
      <c r="AQ152" s="92">
        <f t="shared" si="73"/>
        <v>1</v>
      </c>
      <c r="AR152" s="92">
        <f t="shared" si="74"/>
        <v>2</v>
      </c>
      <c r="AS152" s="92">
        <f t="shared" si="75"/>
        <v>1</v>
      </c>
      <c r="AT152" s="93">
        <f t="shared" si="76"/>
        <v>3</v>
      </c>
      <c r="AU152" s="278"/>
    </row>
    <row r="153" spans="1:47">
      <c r="A153" s="80"/>
      <c r="B153" s="87"/>
      <c r="C153" s="88" t="s">
        <v>274</v>
      </c>
      <c r="D153" s="89">
        <v>1</v>
      </c>
      <c r="E153" s="89">
        <v>1</v>
      </c>
      <c r="F153" s="89">
        <v>1</v>
      </c>
      <c r="G153" s="89">
        <v>1</v>
      </c>
      <c r="H153" s="89">
        <v>1</v>
      </c>
      <c r="I153" s="89">
        <v>0</v>
      </c>
      <c r="J153" s="89">
        <v>0</v>
      </c>
      <c r="K153" s="89">
        <v>1</v>
      </c>
      <c r="L153" s="89">
        <v>0</v>
      </c>
      <c r="M153" s="89">
        <v>1</v>
      </c>
      <c r="N153" s="89">
        <v>1</v>
      </c>
      <c r="O153" s="89">
        <v>0</v>
      </c>
      <c r="P153" s="89">
        <v>1</v>
      </c>
      <c r="Q153" s="89">
        <v>1</v>
      </c>
      <c r="R153" s="89">
        <v>1</v>
      </c>
      <c r="S153" s="89">
        <v>0</v>
      </c>
      <c r="T153" s="89">
        <v>1</v>
      </c>
      <c r="U153" s="89">
        <v>0</v>
      </c>
      <c r="V153" s="89">
        <v>0</v>
      </c>
      <c r="W153" s="89">
        <v>0</v>
      </c>
      <c r="X153" s="89">
        <v>1</v>
      </c>
      <c r="Y153" s="89">
        <v>1</v>
      </c>
      <c r="Z153" s="89">
        <v>0</v>
      </c>
      <c r="AA153" s="89">
        <v>0</v>
      </c>
      <c r="AB153" s="89">
        <v>0</v>
      </c>
      <c r="AC153" s="89">
        <v>0</v>
      </c>
      <c r="AD153" s="89">
        <v>0</v>
      </c>
      <c r="AE153" s="89">
        <v>0</v>
      </c>
      <c r="AF153" s="89">
        <v>0</v>
      </c>
      <c r="AG153" s="89">
        <v>0</v>
      </c>
      <c r="AH153" s="89">
        <v>0</v>
      </c>
      <c r="AI153" s="89">
        <v>0</v>
      </c>
      <c r="AJ153" s="89">
        <v>1</v>
      </c>
      <c r="AK153" s="89">
        <v>1</v>
      </c>
      <c r="AL153" s="89">
        <v>1</v>
      </c>
      <c r="AM153" s="90">
        <v>0</v>
      </c>
      <c r="AN153" s="91">
        <f t="shared" si="70"/>
        <v>12</v>
      </c>
      <c r="AO153" s="92">
        <f t="shared" si="71"/>
        <v>5</v>
      </c>
      <c r="AP153" s="92">
        <f t="shared" si="72"/>
        <v>11</v>
      </c>
      <c r="AQ153" s="92">
        <f t="shared" si="73"/>
        <v>6</v>
      </c>
      <c r="AR153" s="92">
        <f t="shared" si="74"/>
        <v>7</v>
      </c>
      <c r="AS153" s="92">
        <f t="shared" si="75"/>
        <v>10</v>
      </c>
      <c r="AT153" s="93">
        <f t="shared" si="76"/>
        <v>17</v>
      </c>
      <c r="AU153" s="278"/>
    </row>
    <row r="154" spans="1:47">
      <c r="A154" s="80"/>
      <c r="B154" s="87"/>
      <c r="C154" s="88" t="s">
        <v>275</v>
      </c>
      <c r="D154" s="89">
        <v>0</v>
      </c>
      <c r="E154" s="89">
        <v>1</v>
      </c>
      <c r="F154" s="89">
        <v>0</v>
      </c>
      <c r="G154" s="89">
        <v>0</v>
      </c>
      <c r="H154" s="89">
        <v>0</v>
      </c>
      <c r="I154" s="89">
        <v>0</v>
      </c>
      <c r="J154" s="89">
        <v>0</v>
      </c>
      <c r="K154" s="89">
        <v>0</v>
      </c>
      <c r="L154" s="89">
        <v>0</v>
      </c>
      <c r="M154" s="89">
        <v>0</v>
      </c>
      <c r="N154" s="89">
        <v>0</v>
      </c>
      <c r="O154" s="89">
        <v>0</v>
      </c>
      <c r="P154" s="89">
        <v>0</v>
      </c>
      <c r="Q154" s="89">
        <v>0</v>
      </c>
      <c r="R154" s="89">
        <v>0</v>
      </c>
      <c r="S154" s="89">
        <v>0</v>
      </c>
      <c r="T154" s="89">
        <v>0</v>
      </c>
      <c r="U154" s="89">
        <v>0</v>
      </c>
      <c r="V154" s="89">
        <v>0</v>
      </c>
      <c r="W154" s="89">
        <v>0</v>
      </c>
      <c r="X154" s="89">
        <v>0</v>
      </c>
      <c r="Y154" s="89">
        <v>0</v>
      </c>
      <c r="Z154" s="89">
        <v>0</v>
      </c>
      <c r="AA154" s="89">
        <v>0</v>
      </c>
      <c r="AB154" s="89">
        <v>0</v>
      </c>
      <c r="AC154" s="89">
        <v>0</v>
      </c>
      <c r="AD154" s="89">
        <v>0</v>
      </c>
      <c r="AE154" s="89">
        <v>0</v>
      </c>
      <c r="AF154" s="89">
        <v>0</v>
      </c>
      <c r="AG154" s="89">
        <v>0</v>
      </c>
      <c r="AH154" s="89">
        <v>0</v>
      </c>
      <c r="AI154" s="89">
        <v>0</v>
      </c>
      <c r="AJ154" s="89">
        <v>0</v>
      </c>
      <c r="AK154" s="89">
        <v>0</v>
      </c>
      <c r="AL154" s="89">
        <v>0</v>
      </c>
      <c r="AM154" s="90">
        <v>0</v>
      </c>
      <c r="AN154" s="91">
        <f t="shared" si="70"/>
        <v>1</v>
      </c>
      <c r="AO154" s="92">
        <f t="shared" si="71"/>
        <v>0</v>
      </c>
      <c r="AP154" s="92">
        <f t="shared" si="72"/>
        <v>1</v>
      </c>
      <c r="AQ154" s="92">
        <f t="shared" si="73"/>
        <v>0</v>
      </c>
      <c r="AR154" s="92">
        <f t="shared" si="74"/>
        <v>1</v>
      </c>
      <c r="AS154" s="92">
        <f t="shared" si="75"/>
        <v>0</v>
      </c>
      <c r="AT154" s="93">
        <f t="shared" si="76"/>
        <v>1</v>
      </c>
      <c r="AU154" s="278"/>
    </row>
    <row r="155" spans="1:47">
      <c r="A155" s="80"/>
      <c r="B155" s="87"/>
      <c r="C155" s="88" t="s">
        <v>194</v>
      </c>
      <c r="D155" s="89">
        <v>0</v>
      </c>
      <c r="E155" s="89">
        <v>0</v>
      </c>
      <c r="F155" s="89">
        <v>0</v>
      </c>
      <c r="G155" s="89">
        <v>0</v>
      </c>
      <c r="H155" s="89">
        <v>0</v>
      </c>
      <c r="I155" s="89">
        <v>0</v>
      </c>
      <c r="J155" s="89">
        <v>0</v>
      </c>
      <c r="K155" s="89">
        <v>0</v>
      </c>
      <c r="L155" s="89">
        <v>0</v>
      </c>
      <c r="M155" s="89">
        <v>0</v>
      </c>
      <c r="N155" s="89">
        <v>0</v>
      </c>
      <c r="O155" s="89">
        <v>0</v>
      </c>
      <c r="P155" s="89">
        <v>0</v>
      </c>
      <c r="Q155" s="89">
        <v>0</v>
      </c>
      <c r="R155" s="89">
        <v>0</v>
      </c>
      <c r="S155" s="89">
        <v>0</v>
      </c>
      <c r="T155" s="89">
        <v>0</v>
      </c>
      <c r="U155" s="89">
        <v>0</v>
      </c>
      <c r="V155" s="89">
        <v>0</v>
      </c>
      <c r="W155" s="89">
        <v>0</v>
      </c>
      <c r="X155" s="89">
        <v>0</v>
      </c>
      <c r="Y155" s="89">
        <v>0</v>
      </c>
      <c r="Z155" s="89">
        <v>0</v>
      </c>
      <c r="AA155" s="89">
        <v>0</v>
      </c>
      <c r="AB155" s="89">
        <v>0</v>
      </c>
      <c r="AC155" s="89">
        <v>0</v>
      </c>
      <c r="AD155" s="89">
        <v>0</v>
      </c>
      <c r="AE155" s="89">
        <v>0</v>
      </c>
      <c r="AF155" s="89">
        <v>0</v>
      </c>
      <c r="AG155" s="89">
        <v>0</v>
      </c>
      <c r="AH155" s="89">
        <v>0</v>
      </c>
      <c r="AI155" s="89">
        <v>0</v>
      </c>
      <c r="AJ155" s="89">
        <v>0</v>
      </c>
      <c r="AK155" s="89">
        <v>0</v>
      </c>
      <c r="AL155" s="89">
        <v>1</v>
      </c>
      <c r="AM155" s="90">
        <v>0</v>
      </c>
      <c r="AN155" s="91">
        <f t="shared" si="70"/>
        <v>0</v>
      </c>
      <c r="AO155" s="92">
        <f t="shared" si="71"/>
        <v>1</v>
      </c>
      <c r="AP155" s="92">
        <f t="shared" si="72"/>
        <v>0</v>
      </c>
      <c r="AQ155" s="92">
        <f t="shared" si="73"/>
        <v>1</v>
      </c>
      <c r="AR155" s="92">
        <f t="shared" si="74"/>
        <v>0</v>
      </c>
      <c r="AS155" s="92">
        <f t="shared" si="75"/>
        <v>1</v>
      </c>
      <c r="AT155" s="93">
        <f t="shared" si="76"/>
        <v>1</v>
      </c>
      <c r="AU155" s="278"/>
    </row>
    <row r="156" spans="1:47">
      <c r="A156" s="74" t="s">
        <v>276</v>
      </c>
      <c r="B156" s="102"/>
      <c r="C156" s="76"/>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6"/>
      <c r="AN156" s="74"/>
      <c r="AO156" s="75"/>
      <c r="AP156" s="75"/>
      <c r="AQ156" s="75"/>
      <c r="AR156" s="75"/>
      <c r="AS156" s="75"/>
      <c r="AT156" s="78"/>
      <c r="AU156" s="79"/>
    </row>
    <row r="157" spans="1:47">
      <c r="A157" s="80"/>
      <c r="B157" s="81" t="s">
        <v>207</v>
      </c>
      <c r="C157" s="82"/>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2"/>
      <c r="AN157" s="84"/>
      <c r="AO157" s="81"/>
      <c r="AP157" s="81"/>
      <c r="AQ157" s="81"/>
      <c r="AR157" s="81"/>
      <c r="AS157" s="81"/>
      <c r="AT157" s="85"/>
      <c r="AU157" s="86"/>
    </row>
    <row r="158" spans="1:47">
      <c r="A158" s="80"/>
      <c r="B158" s="87"/>
      <c r="C158" s="88" t="s">
        <v>277</v>
      </c>
      <c r="D158" s="89">
        <v>0</v>
      </c>
      <c r="E158" s="89">
        <v>1</v>
      </c>
      <c r="F158" s="89">
        <v>0</v>
      </c>
      <c r="G158" s="89">
        <v>1</v>
      </c>
      <c r="H158" s="89">
        <v>0</v>
      </c>
      <c r="I158" s="89">
        <v>1</v>
      </c>
      <c r="J158" s="89">
        <v>1</v>
      </c>
      <c r="K158" s="89">
        <v>1</v>
      </c>
      <c r="L158" s="89">
        <v>0</v>
      </c>
      <c r="M158" s="89">
        <v>0</v>
      </c>
      <c r="N158" s="89">
        <v>1</v>
      </c>
      <c r="O158" s="89">
        <v>0</v>
      </c>
      <c r="P158" s="89">
        <v>0</v>
      </c>
      <c r="Q158" s="89">
        <v>0</v>
      </c>
      <c r="R158" s="89">
        <v>0</v>
      </c>
      <c r="S158" s="89">
        <v>0</v>
      </c>
      <c r="T158" s="89">
        <v>1</v>
      </c>
      <c r="U158" s="89">
        <v>1</v>
      </c>
      <c r="V158" s="89">
        <v>0</v>
      </c>
      <c r="W158" s="89">
        <v>1</v>
      </c>
      <c r="X158" s="89">
        <v>1</v>
      </c>
      <c r="Y158" s="89">
        <v>1</v>
      </c>
      <c r="Z158" s="89">
        <v>0</v>
      </c>
      <c r="AA158" s="89">
        <v>0</v>
      </c>
      <c r="AB158" s="89">
        <v>0</v>
      </c>
      <c r="AC158" s="89">
        <v>1</v>
      </c>
      <c r="AD158" s="89">
        <v>0</v>
      </c>
      <c r="AE158" s="89">
        <v>0</v>
      </c>
      <c r="AF158" s="89">
        <v>0</v>
      </c>
      <c r="AG158" s="89">
        <v>0</v>
      </c>
      <c r="AH158" s="89">
        <v>0</v>
      </c>
      <c r="AI158" s="89">
        <v>1</v>
      </c>
      <c r="AJ158" s="89">
        <v>0</v>
      </c>
      <c r="AK158" s="89">
        <v>1</v>
      </c>
      <c r="AL158" s="89">
        <v>0</v>
      </c>
      <c r="AM158" s="90">
        <v>0</v>
      </c>
      <c r="AN158" s="91">
        <f t="shared" ref="AN158:AN163" si="77">IF(C158="", "", COUNTIFS(D158:AM158, "1", $D$2:$AM$2, "Urban"))</f>
        <v>8</v>
      </c>
      <c r="AO158" s="92">
        <f t="shared" ref="AO158:AO163" si="78">IF(C158="", "", COUNTIFS(D158:AM158, "1", $D$2:$AM$2, "Rural/settlement"))</f>
        <v>6</v>
      </c>
      <c r="AP158" s="92">
        <f t="shared" ref="AP158:AP163" si="79">IF(C158="", "", COUNTIFS(D158:AM158, "1", $D$4:$AM$4, "Host community"))</f>
        <v>8</v>
      </c>
      <c r="AQ158" s="92">
        <f t="shared" ref="AQ158:AQ163" si="80">IF(C158="", "", COUNTIFS(D158:AM158, "1", $D$4:$AM$4, "Refugee"))</f>
        <v>6</v>
      </c>
      <c r="AR158" s="92">
        <f t="shared" ref="AR158:AR163" si="81">IF(C158="", "", COUNTIFS(D158:AM158, "1", $D$5:$AM$5, "PSN"))</f>
        <v>10</v>
      </c>
      <c r="AS158" s="92">
        <f t="shared" ref="AS158:AS163" si="82">IF(C158="", "", COUNTIFS(D158:AM158, "1", $D$5:$AM$5, "FHH"))</f>
        <v>4</v>
      </c>
      <c r="AT158" s="93">
        <f t="shared" ref="AT158:AT163" si="83">IF(C158 = "", "", COUNTIF(D158:AM158, 1))</f>
        <v>14</v>
      </c>
      <c r="AU158" s="278" t="s">
        <v>278</v>
      </c>
    </row>
    <row r="159" spans="1:47">
      <c r="A159" s="80"/>
      <c r="B159" s="87"/>
      <c r="C159" s="88" t="s">
        <v>279</v>
      </c>
      <c r="D159" s="89">
        <v>0</v>
      </c>
      <c r="E159" s="89">
        <v>0</v>
      </c>
      <c r="F159" s="89">
        <v>0</v>
      </c>
      <c r="G159" s="89">
        <v>0</v>
      </c>
      <c r="H159" s="89">
        <v>0</v>
      </c>
      <c r="I159" s="89">
        <v>0</v>
      </c>
      <c r="J159" s="89">
        <v>0</v>
      </c>
      <c r="K159" s="89">
        <v>0</v>
      </c>
      <c r="L159" s="89">
        <v>1</v>
      </c>
      <c r="M159" s="89">
        <v>0</v>
      </c>
      <c r="N159" s="89">
        <v>0</v>
      </c>
      <c r="O159" s="89">
        <v>0</v>
      </c>
      <c r="P159" s="89">
        <v>1</v>
      </c>
      <c r="Q159" s="89">
        <v>0</v>
      </c>
      <c r="R159" s="89">
        <v>0</v>
      </c>
      <c r="S159" s="89">
        <v>0</v>
      </c>
      <c r="T159" s="89">
        <v>0</v>
      </c>
      <c r="U159" s="89">
        <v>1</v>
      </c>
      <c r="V159" s="89">
        <v>0</v>
      </c>
      <c r="W159" s="89">
        <v>1</v>
      </c>
      <c r="X159" s="89">
        <v>0</v>
      </c>
      <c r="Y159" s="89">
        <v>1</v>
      </c>
      <c r="Z159" s="89">
        <v>1</v>
      </c>
      <c r="AA159" s="89">
        <v>1</v>
      </c>
      <c r="AB159" s="89">
        <v>1</v>
      </c>
      <c r="AC159" s="89">
        <v>1</v>
      </c>
      <c r="AD159" s="89">
        <v>0</v>
      </c>
      <c r="AE159" s="89">
        <v>0</v>
      </c>
      <c r="AF159" s="89">
        <v>0</v>
      </c>
      <c r="AG159" s="89">
        <v>0</v>
      </c>
      <c r="AH159" s="89">
        <v>0</v>
      </c>
      <c r="AI159" s="89">
        <v>0</v>
      </c>
      <c r="AJ159" s="89">
        <v>0</v>
      </c>
      <c r="AK159" s="89">
        <v>1</v>
      </c>
      <c r="AL159" s="89">
        <v>0</v>
      </c>
      <c r="AM159" s="90">
        <v>1</v>
      </c>
      <c r="AN159" s="91">
        <f t="shared" si="77"/>
        <v>7</v>
      </c>
      <c r="AO159" s="92">
        <f t="shared" si="78"/>
        <v>4</v>
      </c>
      <c r="AP159" s="92">
        <f t="shared" si="79"/>
        <v>7</v>
      </c>
      <c r="AQ159" s="92">
        <f t="shared" si="80"/>
        <v>4</v>
      </c>
      <c r="AR159" s="92">
        <f t="shared" si="81"/>
        <v>7</v>
      </c>
      <c r="AS159" s="92">
        <f t="shared" si="82"/>
        <v>4</v>
      </c>
      <c r="AT159" s="93">
        <f t="shared" si="83"/>
        <v>11</v>
      </c>
      <c r="AU159" s="278"/>
    </row>
    <row r="160" spans="1:47">
      <c r="A160" s="80"/>
      <c r="B160" s="87"/>
      <c r="C160" s="88" t="s">
        <v>280</v>
      </c>
      <c r="D160" s="89">
        <v>0</v>
      </c>
      <c r="E160" s="89">
        <v>0</v>
      </c>
      <c r="F160" s="89">
        <v>0</v>
      </c>
      <c r="G160" s="89">
        <v>1</v>
      </c>
      <c r="H160" s="89">
        <v>0</v>
      </c>
      <c r="I160" s="89">
        <v>1</v>
      </c>
      <c r="J160" s="89">
        <v>0</v>
      </c>
      <c r="K160" s="89">
        <v>1</v>
      </c>
      <c r="L160" s="89">
        <v>0</v>
      </c>
      <c r="M160" s="89">
        <v>0</v>
      </c>
      <c r="N160" s="89">
        <v>0</v>
      </c>
      <c r="O160" s="89">
        <v>0</v>
      </c>
      <c r="P160" s="89">
        <v>0</v>
      </c>
      <c r="Q160" s="89">
        <v>1</v>
      </c>
      <c r="R160" s="89">
        <v>0</v>
      </c>
      <c r="S160" s="89">
        <v>0</v>
      </c>
      <c r="T160" s="89">
        <v>0</v>
      </c>
      <c r="U160" s="89">
        <v>0</v>
      </c>
      <c r="V160" s="89">
        <v>1</v>
      </c>
      <c r="W160" s="89">
        <v>0</v>
      </c>
      <c r="X160" s="89">
        <v>0</v>
      </c>
      <c r="Y160" s="89">
        <v>0</v>
      </c>
      <c r="Z160" s="89">
        <v>1</v>
      </c>
      <c r="AA160" s="89">
        <v>0</v>
      </c>
      <c r="AB160" s="89">
        <v>0</v>
      </c>
      <c r="AC160" s="89">
        <v>0</v>
      </c>
      <c r="AD160" s="89">
        <v>0</v>
      </c>
      <c r="AE160" s="89">
        <v>0</v>
      </c>
      <c r="AF160" s="89">
        <v>0</v>
      </c>
      <c r="AG160" s="89">
        <v>0</v>
      </c>
      <c r="AH160" s="89">
        <v>1</v>
      </c>
      <c r="AI160" s="89">
        <v>0</v>
      </c>
      <c r="AJ160" s="89">
        <v>0</v>
      </c>
      <c r="AK160" s="89">
        <v>1</v>
      </c>
      <c r="AL160" s="89">
        <v>1</v>
      </c>
      <c r="AM160" s="90">
        <v>0</v>
      </c>
      <c r="AN160" s="91">
        <f t="shared" si="77"/>
        <v>4</v>
      </c>
      <c r="AO160" s="92">
        <f t="shared" si="78"/>
        <v>5</v>
      </c>
      <c r="AP160" s="92">
        <f t="shared" si="79"/>
        <v>3</v>
      </c>
      <c r="AQ160" s="92">
        <f t="shared" si="80"/>
        <v>6</v>
      </c>
      <c r="AR160" s="92">
        <f t="shared" si="81"/>
        <v>5</v>
      </c>
      <c r="AS160" s="92">
        <f t="shared" si="82"/>
        <v>4</v>
      </c>
      <c r="AT160" s="93">
        <f t="shared" si="83"/>
        <v>9</v>
      </c>
      <c r="AU160" s="278"/>
    </row>
    <row r="161" spans="1:47">
      <c r="A161" s="80"/>
      <c r="B161" s="87"/>
      <c r="C161" s="88" t="s">
        <v>281</v>
      </c>
      <c r="D161" s="89">
        <v>0</v>
      </c>
      <c r="E161" s="89">
        <v>0</v>
      </c>
      <c r="F161" s="89">
        <v>0</v>
      </c>
      <c r="G161" s="89">
        <v>0</v>
      </c>
      <c r="H161" s="89">
        <v>0</v>
      </c>
      <c r="I161" s="89">
        <v>0</v>
      </c>
      <c r="J161" s="89">
        <v>0</v>
      </c>
      <c r="K161" s="89">
        <v>0</v>
      </c>
      <c r="L161" s="89">
        <v>0</v>
      </c>
      <c r="M161" s="89">
        <v>1</v>
      </c>
      <c r="N161" s="89">
        <v>0</v>
      </c>
      <c r="O161" s="89">
        <v>0</v>
      </c>
      <c r="P161" s="89">
        <v>0</v>
      </c>
      <c r="Q161" s="89">
        <v>0</v>
      </c>
      <c r="R161" s="89">
        <v>0</v>
      </c>
      <c r="S161" s="89">
        <v>0</v>
      </c>
      <c r="T161" s="89">
        <v>0</v>
      </c>
      <c r="U161" s="89">
        <v>0</v>
      </c>
      <c r="V161" s="89">
        <v>1</v>
      </c>
      <c r="W161" s="89">
        <v>0</v>
      </c>
      <c r="X161" s="89">
        <v>0</v>
      </c>
      <c r="Y161" s="89">
        <v>0</v>
      </c>
      <c r="Z161" s="89">
        <v>0</v>
      </c>
      <c r="AA161" s="89">
        <v>0</v>
      </c>
      <c r="AB161" s="89">
        <v>0</v>
      </c>
      <c r="AC161" s="89">
        <v>0</v>
      </c>
      <c r="AD161" s="89">
        <v>0</v>
      </c>
      <c r="AE161" s="89">
        <v>0</v>
      </c>
      <c r="AF161" s="89">
        <v>0</v>
      </c>
      <c r="AG161" s="89">
        <v>0</v>
      </c>
      <c r="AH161" s="89">
        <v>0</v>
      </c>
      <c r="AI161" s="89">
        <v>0</v>
      </c>
      <c r="AJ161" s="89">
        <v>0</v>
      </c>
      <c r="AK161" s="89">
        <v>1</v>
      </c>
      <c r="AL161" s="89">
        <v>0</v>
      </c>
      <c r="AM161" s="90">
        <v>0</v>
      </c>
      <c r="AN161" s="91">
        <f t="shared" si="77"/>
        <v>2</v>
      </c>
      <c r="AO161" s="92">
        <f t="shared" si="78"/>
        <v>1</v>
      </c>
      <c r="AP161" s="92">
        <f t="shared" si="79"/>
        <v>2</v>
      </c>
      <c r="AQ161" s="92">
        <f t="shared" si="80"/>
        <v>1</v>
      </c>
      <c r="AR161" s="92">
        <f t="shared" si="81"/>
        <v>2</v>
      </c>
      <c r="AS161" s="92">
        <f t="shared" si="82"/>
        <v>1</v>
      </c>
      <c r="AT161" s="93">
        <f t="shared" si="83"/>
        <v>3</v>
      </c>
      <c r="AU161" s="278"/>
    </row>
    <row r="162" spans="1:47">
      <c r="A162" s="80"/>
      <c r="B162" s="87"/>
      <c r="C162" s="88" t="s">
        <v>282</v>
      </c>
      <c r="D162" s="89">
        <v>0</v>
      </c>
      <c r="E162" s="89">
        <v>0</v>
      </c>
      <c r="F162" s="89">
        <v>0</v>
      </c>
      <c r="G162" s="89">
        <v>0</v>
      </c>
      <c r="H162" s="89">
        <v>0</v>
      </c>
      <c r="I162" s="89">
        <v>0</v>
      </c>
      <c r="J162" s="89">
        <v>0</v>
      </c>
      <c r="K162" s="89">
        <v>0</v>
      </c>
      <c r="L162" s="89">
        <v>1</v>
      </c>
      <c r="M162" s="89">
        <v>0</v>
      </c>
      <c r="N162" s="89">
        <v>0</v>
      </c>
      <c r="O162" s="89">
        <v>0</v>
      </c>
      <c r="P162" s="89">
        <v>0</v>
      </c>
      <c r="Q162" s="89">
        <v>0</v>
      </c>
      <c r="R162" s="89">
        <v>0</v>
      </c>
      <c r="S162" s="89">
        <v>0</v>
      </c>
      <c r="T162" s="89">
        <v>0</v>
      </c>
      <c r="U162" s="89">
        <v>0</v>
      </c>
      <c r="V162" s="89">
        <v>0</v>
      </c>
      <c r="W162" s="89">
        <v>0</v>
      </c>
      <c r="X162" s="89">
        <v>0</v>
      </c>
      <c r="Y162" s="89">
        <v>0</v>
      </c>
      <c r="Z162" s="89">
        <v>0</v>
      </c>
      <c r="AA162" s="89">
        <v>0</v>
      </c>
      <c r="AB162" s="89">
        <v>0</v>
      </c>
      <c r="AC162" s="89">
        <v>0</v>
      </c>
      <c r="AD162" s="89">
        <v>0</v>
      </c>
      <c r="AE162" s="89">
        <v>0</v>
      </c>
      <c r="AF162" s="89">
        <v>0</v>
      </c>
      <c r="AG162" s="89">
        <v>0</v>
      </c>
      <c r="AH162" s="89">
        <v>0</v>
      </c>
      <c r="AI162" s="89">
        <v>0</v>
      </c>
      <c r="AJ162" s="89">
        <v>0</v>
      </c>
      <c r="AK162" s="89">
        <v>0</v>
      </c>
      <c r="AL162" s="89">
        <v>0</v>
      </c>
      <c r="AM162" s="90">
        <v>0</v>
      </c>
      <c r="AN162" s="91">
        <f t="shared" si="77"/>
        <v>1</v>
      </c>
      <c r="AO162" s="92">
        <f t="shared" si="78"/>
        <v>0</v>
      </c>
      <c r="AP162" s="92">
        <f t="shared" si="79"/>
        <v>1</v>
      </c>
      <c r="AQ162" s="92">
        <f t="shared" si="80"/>
        <v>0</v>
      </c>
      <c r="AR162" s="92">
        <f t="shared" si="81"/>
        <v>0</v>
      </c>
      <c r="AS162" s="92">
        <f t="shared" si="82"/>
        <v>1</v>
      </c>
      <c r="AT162" s="93">
        <f t="shared" si="83"/>
        <v>1</v>
      </c>
      <c r="AU162" s="278"/>
    </row>
    <row r="163" spans="1:47">
      <c r="A163" s="80"/>
      <c r="B163" s="87"/>
      <c r="C163" s="88" t="s">
        <v>283</v>
      </c>
      <c r="D163" s="89">
        <v>1</v>
      </c>
      <c r="E163" s="89">
        <v>1</v>
      </c>
      <c r="F163" s="89">
        <v>1</v>
      </c>
      <c r="G163" s="89">
        <v>1</v>
      </c>
      <c r="H163" s="89">
        <v>0</v>
      </c>
      <c r="I163" s="89">
        <v>1</v>
      </c>
      <c r="J163" s="89">
        <v>0</v>
      </c>
      <c r="K163" s="89">
        <v>1</v>
      </c>
      <c r="L163" s="89">
        <v>0</v>
      </c>
      <c r="M163" s="89">
        <v>0</v>
      </c>
      <c r="N163" s="89">
        <v>0</v>
      </c>
      <c r="O163" s="89">
        <v>0</v>
      </c>
      <c r="P163" s="89">
        <v>0</v>
      </c>
      <c r="Q163" s="89">
        <v>1</v>
      </c>
      <c r="R163" s="89">
        <v>0</v>
      </c>
      <c r="S163" s="89">
        <v>0</v>
      </c>
      <c r="T163" s="89">
        <v>0</v>
      </c>
      <c r="U163" s="89">
        <v>0</v>
      </c>
      <c r="V163" s="89">
        <v>0</v>
      </c>
      <c r="W163" s="89">
        <v>0</v>
      </c>
      <c r="X163" s="89">
        <v>0</v>
      </c>
      <c r="Y163" s="89">
        <v>0</v>
      </c>
      <c r="Z163" s="89">
        <v>0</v>
      </c>
      <c r="AA163" s="89">
        <v>0</v>
      </c>
      <c r="AB163" s="89">
        <v>0</v>
      </c>
      <c r="AC163" s="89">
        <v>0</v>
      </c>
      <c r="AD163" s="89">
        <v>1</v>
      </c>
      <c r="AE163" s="89">
        <v>0</v>
      </c>
      <c r="AF163" s="89">
        <v>0</v>
      </c>
      <c r="AG163" s="89">
        <v>0</v>
      </c>
      <c r="AH163" s="89">
        <v>0</v>
      </c>
      <c r="AI163" s="89">
        <v>0</v>
      </c>
      <c r="AJ163" s="89">
        <v>0</v>
      </c>
      <c r="AK163" s="89">
        <v>1</v>
      </c>
      <c r="AL163" s="89">
        <v>1</v>
      </c>
      <c r="AM163" s="90">
        <v>0</v>
      </c>
      <c r="AN163" s="91">
        <f t="shared" si="77"/>
        <v>5</v>
      </c>
      <c r="AO163" s="92">
        <f t="shared" si="78"/>
        <v>5</v>
      </c>
      <c r="AP163" s="92">
        <f t="shared" si="79"/>
        <v>5</v>
      </c>
      <c r="AQ163" s="92">
        <f t="shared" si="80"/>
        <v>5</v>
      </c>
      <c r="AR163" s="92">
        <f t="shared" si="81"/>
        <v>6</v>
      </c>
      <c r="AS163" s="92">
        <f t="shared" si="82"/>
        <v>4</v>
      </c>
      <c r="AT163" s="93">
        <f t="shared" si="83"/>
        <v>10</v>
      </c>
      <c r="AU163" s="278"/>
    </row>
    <row r="164" spans="1:47">
      <c r="A164" s="80"/>
      <c r="B164" s="81" t="s">
        <v>213</v>
      </c>
      <c r="C164" s="82"/>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2"/>
      <c r="AN164" s="84"/>
      <c r="AO164" s="81"/>
      <c r="AP164" s="81"/>
      <c r="AQ164" s="81"/>
      <c r="AR164" s="81"/>
      <c r="AS164" s="81"/>
      <c r="AT164" s="85"/>
      <c r="AU164" s="86"/>
    </row>
    <row r="165" spans="1:47">
      <c r="A165" s="80"/>
      <c r="B165" s="87"/>
      <c r="C165" s="88" t="s">
        <v>284</v>
      </c>
      <c r="D165" s="89">
        <v>0</v>
      </c>
      <c r="E165" s="89">
        <v>0</v>
      </c>
      <c r="F165" s="89">
        <v>0</v>
      </c>
      <c r="G165" s="89">
        <v>0</v>
      </c>
      <c r="H165" s="89">
        <v>0</v>
      </c>
      <c r="I165" s="89">
        <v>0</v>
      </c>
      <c r="J165" s="89">
        <v>0</v>
      </c>
      <c r="K165" s="89">
        <v>0</v>
      </c>
      <c r="L165" s="89">
        <v>0</v>
      </c>
      <c r="M165" s="89">
        <v>0</v>
      </c>
      <c r="N165" s="89">
        <v>0</v>
      </c>
      <c r="O165" s="89">
        <v>0</v>
      </c>
      <c r="P165" s="89">
        <v>0</v>
      </c>
      <c r="Q165" s="89">
        <v>0</v>
      </c>
      <c r="R165" s="89">
        <v>0</v>
      </c>
      <c r="S165" s="89">
        <v>0</v>
      </c>
      <c r="T165" s="89">
        <v>0</v>
      </c>
      <c r="U165" s="89">
        <v>0</v>
      </c>
      <c r="V165" s="89">
        <v>0</v>
      </c>
      <c r="W165" s="89">
        <v>0</v>
      </c>
      <c r="X165" s="89">
        <v>0</v>
      </c>
      <c r="Y165" s="89">
        <v>0</v>
      </c>
      <c r="Z165" s="89">
        <v>0</v>
      </c>
      <c r="AA165" s="89">
        <v>0</v>
      </c>
      <c r="AB165" s="89">
        <v>0</v>
      </c>
      <c r="AC165" s="89">
        <v>1</v>
      </c>
      <c r="AD165" s="89">
        <v>0</v>
      </c>
      <c r="AE165" s="89">
        <v>0</v>
      </c>
      <c r="AF165" s="89">
        <v>0</v>
      </c>
      <c r="AG165" s="89">
        <v>0</v>
      </c>
      <c r="AH165" s="89">
        <v>0</v>
      </c>
      <c r="AI165" s="89">
        <v>0</v>
      </c>
      <c r="AJ165" s="89">
        <v>0</v>
      </c>
      <c r="AK165" s="89">
        <v>0</v>
      </c>
      <c r="AL165" s="89">
        <v>0</v>
      </c>
      <c r="AM165" s="90">
        <v>0</v>
      </c>
      <c r="AN165" s="91">
        <f t="shared" ref="AN165:AN171" si="84">IF(C165="", "", COUNTIFS(D165:AM165, "1", $D$2:$AM$2, "Urban"))</f>
        <v>0</v>
      </c>
      <c r="AO165" s="92">
        <f t="shared" ref="AO165:AO171" si="85">IF(C165="", "", COUNTIFS(D165:AM165, "1", $D$2:$AM$2, "Rural/settlement"))</f>
        <v>1</v>
      </c>
      <c r="AP165" s="92">
        <f t="shared" ref="AP165:AP171" si="86">IF(C165="", "", COUNTIFS(D165:AM165, "1", $D$4:$AM$4, "Host community"))</f>
        <v>1</v>
      </c>
      <c r="AQ165" s="92">
        <f t="shared" ref="AQ165:AQ171" si="87">IF(C165="", "", COUNTIFS(D165:AM165, "1", $D$4:$AM$4, "Refugee"))</f>
        <v>0</v>
      </c>
      <c r="AR165" s="92">
        <f t="shared" ref="AR165:AR171" si="88">IF(C165="", "", COUNTIFS(D165:AM165, "1", $D$5:$AM$5, "PSN"))</f>
        <v>1</v>
      </c>
      <c r="AS165" s="92">
        <f t="shared" ref="AS165:AS171" si="89">IF(C165="", "", COUNTIFS(D165:AM165, "1", $D$5:$AM$5, "FHH"))</f>
        <v>0</v>
      </c>
      <c r="AT165" s="93">
        <f t="shared" ref="AT165:AT171" si="90">IF(C165 = "", "", COUNTIF(D165:AM165, 1))</f>
        <v>1</v>
      </c>
      <c r="AU165" s="278" t="s">
        <v>285</v>
      </c>
    </row>
    <row r="166" spans="1:47">
      <c r="A166" s="80"/>
      <c r="B166" s="87"/>
      <c r="C166" s="88" t="s">
        <v>286</v>
      </c>
      <c r="D166" s="89">
        <v>0</v>
      </c>
      <c r="E166" s="89">
        <v>0</v>
      </c>
      <c r="F166" s="89">
        <v>0</v>
      </c>
      <c r="G166" s="89">
        <v>0</v>
      </c>
      <c r="H166" s="89">
        <v>0</v>
      </c>
      <c r="I166" s="89">
        <v>0</v>
      </c>
      <c r="J166" s="89">
        <v>0</v>
      </c>
      <c r="K166" s="89">
        <v>0</v>
      </c>
      <c r="L166" s="89">
        <v>0</v>
      </c>
      <c r="M166" s="89">
        <v>0</v>
      </c>
      <c r="N166" s="89">
        <v>1</v>
      </c>
      <c r="O166" s="89">
        <v>0</v>
      </c>
      <c r="P166" s="89">
        <v>0</v>
      </c>
      <c r="Q166" s="89">
        <v>0</v>
      </c>
      <c r="R166" s="89">
        <v>0</v>
      </c>
      <c r="S166" s="89">
        <v>1</v>
      </c>
      <c r="T166" s="89">
        <v>0</v>
      </c>
      <c r="U166" s="89">
        <v>0</v>
      </c>
      <c r="V166" s="89">
        <v>0</v>
      </c>
      <c r="W166" s="89">
        <v>0</v>
      </c>
      <c r="X166" s="89">
        <v>1</v>
      </c>
      <c r="Y166" s="89">
        <v>0</v>
      </c>
      <c r="Z166" s="89">
        <v>0</v>
      </c>
      <c r="AA166" s="89">
        <v>0</v>
      </c>
      <c r="AB166" s="89">
        <v>0</v>
      </c>
      <c r="AC166" s="89">
        <v>0</v>
      </c>
      <c r="AD166" s="89">
        <v>0</v>
      </c>
      <c r="AE166" s="89">
        <v>0</v>
      </c>
      <c r="AF166" s="89">
        <v>0</v>
      </c>
      <c r="AG166" s="89">
        <v>0</v>
      </c>
      <c r="AH166" s="89">
        <v>1</v>
      </c>
      <c r="AI166" s="89">
        <v>1</v>
      </c>
      <c r="AJ166" s="89">
        <v>0</v>
      </c>
      <c r="AK166" s="89">
        <v>0</v>
      </c>
      <c r="AL166" s="89">
        <v>0</v>
      </c>
      <c r="AM166" s="90">
        <v>0</v>
      </c>
      <c r="AN166" s="91">
        <f t="shared" si="84"/>
        <v>3</v>
      </c>
      <c r="AO166" s="92">
        <f t="shared" si="85"/>
        <v>2</v>
      </c>
      <c r="AP166" s="92">
        <f t="shared" si="86"/>
        <v>1</v>
      </c>
      <c r="AQ166" s="92">
        <f t="shared" si="87"/>
        <v>4</v>
      </c>
      <c r="AR166" s="92">
        <f t="shared" si="88"/>
        <v>2</v>
      </c>
      <c r="AS166" s="92">
        <f t="shared" si="89"/>
        <v>3</v>
      </c>
      <c r="AT166" s="93">
        <f t="shared" si="90"/>
        <v>5</v>
      </c>
      <c r="AU166" s="278"/>
    </row>
    <row r="167" spans="1:47">
      <c r="A167" s="80"/>
      <c r="B167" s="87"/>
      <c r="C167" s="88" t="s">
        <v>287</v>
      </c>
      <c r="D167" s="89">
        <v>0</v>
      </c>
      <c r="E167" s="89">
        <v>0</v>
      </c>
      <c r="F167" s="89">
        <v>0</v>
      </c>
      <c r="G167" s="89">
        <v>0</v>
      </c>
      <c r="H167" s="89">
        <v>0</v>
      </c>
      <c r="I167" s="89">
        <v>0</v>
      </c>
      <c r="J167" s="89">
        <v>0</v>
      </c>
      <c r="K167" s="89">
        <v>1</v>
      </c>
      <c r="L167" s="89">
        <v>0</v>
      </c>
      <c r="M167" s="89">
        <v>0</v>
      </c>
      <c r="N167" s="89">
        <v>0</v>
      </c>
      <c r="O167" s="89">
        <v>0</v>
      </c>
      <c r="P167" s="89">
        <v>0</v>
      </c>
      <c r="Q167" s="89">
        <v>0</v>
      </c>
      <c r="R167" s="89">
        <v>0</v>
      </c>
      <c r="S167" s="89">
        <v>0</v>
      </c>
      <c r="T167" s="89">
        <v>0</v>
      </c>
      <c r="U167" s="89">
        <v>0</v>
      </c>
      <c r="V167" s="89">
        <v>0</v>
      </c>
      <c r="W167" s="89">
        <v>0</v>
      </c>
      <c r="X167" s="89">
        <v>0</v>
      </c>
      <c r="Y167" s="89">
        <v>0</v>
      </c>
      <c r="Z167" s="89">
        <v>0</v>
      </c>
      <c r="AA167" s="89">
        <v>0</v>
      </c>
      <c r="AB167" s="89">
        <v>0</v>
      </c>
      <c r="AC167" s="89">
        <v>0</v>
      </c>
      <c r="AD167" s="89">
        <v>0</v>
      </c>
      <c r="AE167" s="89">
        <v>0</v>
      </c>
      <c r="AF167" s="89">
        <v>1</v>
      </c>
      <c r="AG167" s="89">
        <v>0</v>
      </c>
      <c r="AH167" s="89">
        <v>1</v>
      </c>
      <c r="AI167" s="89">
        <v>0</v>
      </c>
      <c r="AJ167" s="89">
        <v>0</v>
      </c>
      <c r="AK167" s="89">
        <v>0</v>
      </c>
      <c r="AL167" s="89">
        <v>0</v>
      </c>
      <c r="AM167" s="90">
        <v>1</v>
      </c>
      <c r="AN167" s="91">
        <f t="shared" si="84"/>
        <v>0</v>
      </c>
      <c r="AO167" s="92">
        <f t="shared" si="85"/>
        <v>4</v>
      </c>
      <c r="AP167" s="92">
        <f t="shared" si="86"/>
        <v>1</v>
      </c>
      <c r="AQ167" s="92">
        <f t="shared" si="87"/>
        <v>3</v>
      </c>
      <c r="AR167" s="92">
        <f t="shared" si="88"/>
        <v>2</v>
      </c>
      <c r="AS167" s="92">
        <f t="shared" si="89"/>
        <v>2</v>
      </c>
      <c r="AT167" s="93">
        <f t="shared" si="90"/>
        <v>4</v>
      </c>
      <c r="AU167" s="278"/>
    </row>
    <row r="168" spans="1:47">
      <c r="A168" s="80"/>
      <c r="B168" s="87"/>
      <c r="C168" s="88" t="s">
        <v>288</v>
      </c>
      <c r="D168" s="89">
        <v>0</v>
      </c>
      <c r="E168" s="89">
        <v>1</v>
      </c>
      <c r="F168" s="89">
        <v>0</v>
      </c>
      <c r="G168" s="89">
        <v>0</v>
      </c>
      <c r="H168" s="89">
        <v>0</v>
      </c>
      <c r="I168" s="89">
        <v>1</v>
      </c>
      <c r="J168" s="89">
        <v>1</v>
      </c>
      <c r="K168" s="89">
        <v>1</v>
      </c>
      <c r="L168" s="89">
        <v>0</v>
      </c>
      <c r="M168" s="89">
        <v>0</v>
      </c>
      <c r="N168" s="89">
        <v>0</v>
      </c>
      <c r="O168" s="89">
        <v>0</v>
      </c>
      <c r="P168" s="89">
        <v>0</v>
      </c>
      <c r="Q168" s="89">
        <v>0</v>
      </c>
      <c r="R168" s="89">
        <v>0</v>
      </c>
      <c r="S168" s="89">
        <v>0</v>
      </c>
      <c r="T168" s="89">
        <v>0</v>
      </c>
      <c r="U168" s="89">
        <v>0</v>
      </c>
      <c r="V168" s="89">
        <v>0</v>
      </c>
      <c r="W168" s="89">
        <v>0</v>
      </c>
      <c r="X168" s="89">
        <v>1</v>
      </c>
      <c r="Y168" s="89">
        <v>1</v>
      </c>
      <c r="Z168" s="89">
        <v>0</v>
      </c>
      <c r="AA168" s="89">
        <v>0</v>
      </c>
      <c r="AB168" s="89">
        <v>0</v>
      </c>
      <c r="AC168" s="89">
        <v>0</v>
      </c>
      <c r="AD168" s="89">
        <v>0</v>
      </c>
      <c r="AE168" s="89">
        <v>0</v>
      </c>
      <c r="AF168" s="89">
        <v>1</v>
      </c>
      <c r="AG168" s="89">
        <v>1</v>
      </c>
      <c r="AH168" s="89">
        <v>0</v>
      </c>
      <c r="AI168" s="89">
        <v>0</v>
      </c>
      <c r="AJ168" s="89">
        <v>0</v>
      </c>
      <c r="AK168" s="89">
        <v>1</v>
      </c>
      <c r="AL168" s="89">
        <v>0</v>
      </c>
      <c r="AM168" s="90">
        <v>0</v>
      </c>
      <c r="AN168" s="91">
        <f t="shared" si="84"/>
        <v>3</v>
      </c>
      <c r="AO168" s="92">
        <f t="shared" si="85"/>
        <v>6</v>
      </c>
      <c r="AP168" s="92">
        <f t="shared" si="86"/>
        <v>7</v>
      </c>
      <c r="AQ168" s="92">
        <f t="shared" si="87"/>
        <v>2</v>
      </c>
      <c r="AR168" s="92">
        <f t="shared" si="88"/>
        <v>6</v>
      </c>
      <c r="AS168" s="92">
        <f t="shared" si="89"/>
        <v>3</v>
      </c>
      <c r="AT168" s="93">
        <f t="shared" si="90"/>
        <v>9</v>
      </c>
      <c r="AU168" s="278"/>
    </row>
    <row r="169" spans="1:47">
      <c r="A169" s="80"/>
      <c r="B169" s="87"/>
      <c r="C169" s="88" t="s">
        <v>289</v>
      </c>
      <c r="D169" s="89">
        <v>0</v>
      </c>
      <c r="E169" s="89">
        <v>1</v>
      </c>
      <c r="F169" s="89">
        <v>0</v>
      </c>
      <c r="G169" s="89">
        <v>0</v>
      </c>
      <c r="H169" s="89">
        <v>0</v>
      </c>
      <c r="I169" s="89">
        <v>1</v>
      </c>
      <c r="J169" s="89">
        <v>0</v>
      </c>
      <c r="K169" s="89">
        <v>1</v>
      </c>
      <c r="L169" s="89">
        <v>0</v>
      </c>
      <c r="M169" s="89">
        <v>0</v>
      </c>
      <c r="N169" s="89">
        <v>0</v>
      </c>
      <c r="O169" s="89">
        <v>0</v>
      </c>
      <c r="P169" s="89">
        <v>0</v>
      </c>
      <c r="Q169" s="89">
        <v>0</v>
      </c>
      <c r="R169" s="89">
        <v>0</v>
      </c>
      <c r="S169" s="89">
        <v>0</v>
      </c>
      <c r="T169" s="89">
        <v>0</v>
      </c>
      <c r="U169" s="89">
        <v>0</v>
      </c>
      <c r="V169" s="89">
        <v>0</v>
      </c>
      <c r="W169" s="89">
        <v>0</v>
      </c>
      <c r="X169" s="89">
        <v>1</v>
      </c>
      <c r="Y169" s="89">
        <v>1</v>
      </c>
      <c r="Z169" s="89">
        <v>0</v>
      </c>
      <c r="AA169" s="89">
        <v>0</v>
      </c>
      <c r="AB169" s="89">
        <v>0</v>
      </c>
      <c r="AC169" s="89">
        <v>0</v>
      </c>
      <c r="AD169" s="89">
        <v>0</v>
      </c>
      <c r="AE169" s="89">
        <v>0</v>
      </c>
      <c r="AF169" s="89">
        <v>0</v>
      </c>
      <c r="AG169" s="89">
        <v>0</v>
      </c>
      <c r="AH169" s="89">
        <v>1</v>
      </c>
      <c r="AI169" s="89">
        <v>0</v>
      </c>
      <c r="AJ169" s="89">
        <v>0</v>
      </c>
      <c r="AK169" s="89">
        <v>1</v>
      </c>
      <c r="AL169" s="89">
        <v>0</v>
      </c>
      <c r="AM169" s="90">
        <v>0</v>
      </c>
      <c r="AN169" s="91">
        <f t="shared" si="84"/>
        <v>3</v>
      </c>
      <c r="AO169" s="92">
        <f t="shared" si="85"/>
        <v>4</v>
      </c>
      <c r="AP169" s="92">
        <f t="shared" si="86"/>
        <v>5</v>
      </c>
      <c r="AQ169" s="92">
        <f t="shared" si="87"/>
        <v>2</v>
      </c>
      <c r="AR169" s="92">
        <f t="shared" si="88"/>
        <v>5</v>
      </c>
      <c r="AS169" s="92">
        <f t="shared" si="89"/>
        <v>2</v>
      </c>
      <c r="AT169" s="93">
        <f t="shared" si="90"/>
        <v>7</v>
      </c>
      <c r="AU169" s="278"/>
    </row>
    <row r="170" spans="1:47">
      <c r="A170" s="80"/>
      <c r="B170" s="87"/>
      <c r="C170" s="88" t="s">
        <v>290</v>
      </c>
      <c r="D170" s="89">
        <v>0</v>
      </c>
      <c r="E170" s="89">
        <v>0</v>
      </c>
      <c r="F170" s="89">
        <v>0</v>
      </c>
      <c r="G170" s="89">
        <v>0</v>
      </c>
      <c r="H170" s="89">
        <v>1</v>
      </c>
      <c r="I170" s="89">
        <v>1</v>
      </c>
      <c r="J170" s="89">
        <v>0</v>
      </c>
      <c r="K170" s="89">
        <v>0</v>
      </c>
      <c r="L170" s="89">
        <v>0</v>
      </c>
      <c r="M170" s="89">
        <v>0</v>
      </c>
      <c r="N170" s="89">
        <v>0</v>
      </c>
      <c r="O170" s="89">
        <v>0</v>
      </c>
      <c r="P170" s="89">
        <v>0</v>
      </c>
      <c r="Q170" s="89">
        <v>0</v>
      </c>
      <c r="R170" s="89">
        <v>0</v>
      </c>
      <c r="S170" s="89">
        <v>0</v>
      </c>
      <c r="T170" s="89">
        <v>0</v>
      </c>
      <c r="U170" s="89">
        <v>0</v>
      </c>
      <c r="V170" s="89">
        <v>0</v>
      </c>
      <c r="W170" s="89">
        <v>0</v>
      </c>
      <c r="X170" s="89">
        <v>0</v>
      </c>
      <c r="Y170" s="89">
        <v>0</v>
      </c>
      <c r="Z170" s="89">
        <v>0</v>
      </c>
      <c r="AA170" s="89">
        <v>0</v>
      </c>
      <c r="AB170" s="89">
        <v>0</v>
      </c>
      <c r="AC170" s="89">
        <v>0</v>
      </c>
      <c r="AD170" s="89">
        <v>0</v>
      </c>
      <c r="AE170" s="89">
        <v>1</v>
      </c>
      <c r="AF170" s="89">
        <v>0</v>
      </c>
      <c r="AG170" s="89">
        <v>0</v>
      </c>
      <c r="AH170" s="89">
        <v>0</v>
      </c>
      <c r="AI170" s="89">
        <v>0</v>
      </c>
      <c r="AJ170" s="89">
        <v>0</v>
      </c>
      <c r="AK170" s="89">
        <v>0</v>
      </c>
      <c r="AL170" s="89">
        <v>0</v>
      </c>
      <c r="AM170" s="90">
        <v>0</v>
      </c>
      <c r="AN170" s="91">
        <f t="shared" si="84"/>
        <v>0</v>
      </c>
      <c r="AO170" s="92">
        <f t="shared" si="85"/>
        <v>3</v>
      </c>
      <c r="AP170" s="92">
        <f t="shared" si="86"/>
        <v>2</v>
      </c>
      <c r="AQ170" s="92">
        <f t="shared" si="87"/>
        <v>1</v>
      </c>
      <c r="AR170" s="92">
        <f t="shared" si="88"/>
        <v>2</v>
      </c>
      <c r="AS170" s="92">
        <f t="shared" si="89"/>
        <v>1</v>
      </c>
      <c r="AT170" s="93">
        <f t="shared" si="90"/>
        <v>3</v>
      </c>
      <c r="AU170" s="278"/>
    </row>
    <row r="171" spans="1:47">
      <c r="A171" s="80"/>
      <c r="B171" s="87"/>
      <c r="C171" s="88" t="s">
        <v>291</v>
      </c>
      <c r="D171" s="89">
        <v>0</v>
      </c>
      <c r="E171" s="89">
        <v>1</v>
      </c>
      <c r="F171" s="89">
        <v>0</v>
      </c>
      <c r="G171" s="89">
        <v>1</v>
      </c>
      <c r="H171" s="89">
        <v>0</v>
      </c>
      <c r="I171" s="89">
        <v>0</v>
      </c>
      <c r="J171" s="89">
        <v>0</v>
      </c>
      <c r="K171" s="89">
        <v>0</v>
      </c>
      <c r="L171" s="89">
        <v>0</v>
      </c>
      <c r="M171" s="89">
        <v>0</v>
      </c>
      <c r="N171" s="89">
        <v>0</v>
      </c>
      <c r="O171" s="89">
        <v>0</v>
      </c>
      <c r="P171" s="89">
        <v>0</v>
      </c>
      <c r="Q171" s="89">
        <v>0</v>
      </c>
      <c r="R171" s="89">
        <v>0</v>
      </c>
      <c r="S171" s="89">
        <v>1</v>
      </c>
      <c r="T171" s="89">
        <v>0</v>
      </c>
      <c r="U171" s="89">
        <v>0</v>
      </c>
      <c r="V171" s="89">
        <v>0</v>
      </c>
      <c r="W171" s="89">
        <v>0</v>
      </c>
      <c r="X171" s="89">
        <v>0</v>
      </c>
      <c r="Y171" s="89">
        <v>0</v>
      </c>
      <c r="Z171" s="89">
        <v>0</v>
      </c>
      <c r="AA171" s="89">
        <v>0</v>
      </c>
      <c r="AB171" s="89">
        <v>0</v>
      </c>
      <c r="AC171" s="89">
        <v>0</v>
      </c>
      <c r="AD171" s="89">
        <v>1</v>
      </c>
      <c r="AE171" s="89">
        <v>0</v>
      </c>
      <c r="AF171" s="89">
        <v>0</v>
      </c>
      <c r="AG171" s="89">
        <v>0</v>
      </c>
      <c r="AH171" s="89">
        <v>0</v>
      </c>
      <c r="AI171" s="89">
        <v>0</v>
      </c>
      <c r="AJ171" s="89">
        <v>0</v>
      </c>
      <c r="AK171" s="89">
        <v>0</v>
      </c>
      <c r="AL171" s="89">
        <v>0</v>
      </c>
      <c r="AM171" s="90">
        <v>0</v>
      </c>
      <c r="AN171" s="91">
        <f t="shared" si="84"/>
        <v>3</v>
      </c>
      <c r="AO171" s="92">
        <f t="shared" si="85"/>
        <v>1</v>
      </c>
      <c r="AP171" s="92">
        <f t="shared" si="86"/>
        <v>1</v>
      </c>
      <c r="AQ171" s="92">
        <f t="shared" si="87"/>
        <v>3</v>
      </c>
      <c r="AR171" s="92">
        <f t="shared" si="88"/>
        <v>3</v>
      </c>
      <c r="AS171" s="92">
        <f t="shared" si="89"/>
        <v>1</v>
      </c>
      <c r="AT171" s="93">
        <f t="shared" si="90"/>
        <v>4</v>
      </c>
      <c r="AU171" s="278"/>
    </row>
    <row r="172" spans="1:47">
      <c r="A172" s="80"/>
      <c r="B172" s="81" t="s">
        <v>221</v>
      </c>
      <c r="C172" s="82"/>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2"/>
      <c r="AN172" s="84"/>
      <c r="AO172" s="81"/>
      <c r="AP172" s="81"/>
      <c r="AQ172" s="81"/>
      <c r="AR172" s="81"/>
      <c r="AS172" s="81"/>
      <c r="AT172" s="85"/>
      <c r="AU172" s="86"/>
    </row>
    <row r="173" spans="1:47">
      <c r="A173" s="80"/>
      <c r="B173" s="87"/>
      <c r="C173" s="88" t="s">
        <v>292</v>
      </c>
      <c r="D173" s="89">
        <v>0</v>
      </c>
      <c r="E173" s="89">
        <v>0</v>
      </c>
      <c r="F173" s="89">
        <v>0</v>
      </c>
      <c r="G173" s="89">
        <v>0</v>
      </c>
      <c r="H173" s="89">
        <v>0</v>
      </c>
      <c r="I173" s="89">
        <v>0</v>
      </c>
      <c r="J173" s="89">
        <v>0</v>
      </c>
      <c r="K173" s="89">
        <v>0</v>
      </c>
      <c r="L173" s="89">
        <v>0</v>
      </c>
      <c r="M173" s="89">
        <v>0</v>
      </c>
      <c r="N173" s="89">
        <v>0</v>
      </c>
      <c r="O173" s="89">
        <v>0</v>
      </c>
      <c r="P173" s="89">
        <v>0</v>
      </c>
      <c r="Q173" s="89">
        <v>0</v>
      </c>
      <c r="R173" s="89">
        <v>0</v>
      </c>
      <c r="S173" s="89">
        <v>0</v>
      </c>
      <c r="T173" s="89">
        <v>0</v>
      </c>
      <c r="U173" s="89">
        <v>0</v>
      </c>
      <c r="V173" s="89">
        <v>0</v>
      </c>
      <c r="W173" s="89">
        <v>0</v>
      </c>
      <c r="X173" s="89">
        <v>0</v>
      </c>
      <c r="Y173" s="89">
        <v>0</v>
      </c>
      <c r="Z173" s="89">
        <v>0</v>
      </c>
      <c r="AA173" s="89">
        <v>1</v>
      </c>
      <c r="AB173" s="89">
        <v>1</v>
      </c>
      <c r="AC173" s="89">
        <v>0</v>
      </c>
      <c r="AD173" s="89">
        <v>0</v>
      </c>
      <c r="AE173" s="89">
        <v>0</v>
      </c>
      <c r="AF173" s="89">
        <v>0</v>
      </c>
      <c r="AG173" s="89">
        <v>0</v>
      </c>
      <c r="AH173" s="89">
        <v>0</v>
      </c>
      <c r="AI173" s="89">
        <v>0</v>
      </c>
      <c r="AJ173" s="89">
        <v>1</v>
      </c>
      <c r="AK173" s="89">
        <v>0</v>
      </c>
      <c r="AL173" s="89">
        <v>0</v>
      </c>
      <c r="AM173" s="90">
        <v>0</v>
      </c>
      <c r="AN173" s="91">
        <f>IF(C173="", "", COUNTIFS(D173:AM173, "1", $D$2:$AM$2, "Urban"))</f>
        <v>1</v>
      </c>
      <c r="AO173" s="92">
        <f>IF(C173="", "", COUNTIFS(D173:AM173, "1", $D$2:$AM$2, "Rural/settlement"))</f>
        <v>2</v>
      </c>
      <c r="AP173" s="92">
        <f>IF(C173="", "", COUNTIFS(D173:AM173, "1", $D$4:$AM$4, "Host community"))</f>
        <v>2</v>
      </c>
      <c r="AQ173" s="92">
        <f>IF(C173="", "", COUNTIFS(D173:AM173, "1", $D$4:$AM$4, "Refugee"))</f>
        <v>1</v>
      </c>
      <c r="AR173" s="92">
        <f>IF(C173="", "", COUNTIFS(D173:AM173, "1", $D$5:$AM$5, "PSN"))</f>
        <v>1</v>
      </c>
      <c r="AS173" s="92">
        <f>IF(C173="", "", COUNTIFS(D173:AM173, "1", $D$5:$AM$5, "FHH"))</f>
        <v>2</v>
      </c>
      <c r="AT173" s="93">
        <f>IF(C173 = "", "", COUNTIF(D173:AM173, 1))</f>
        <v>3</v>
      </c>
      <c r="AU173" s="278" t="s">
        <v>293</v>
      </c>
    </row>
    <row r="174" spans="1:47">
      <c r="A174" s="80"/>
      <c r="B174" s="87"/>
      <c r="C174" s="88" t="s">
        <v>294</v>
      </c>
      <c r="D174" s="89">
        <v>0</v>
      </c>
      <c r="E174" s="89">
        <v>1</v>
      </c>
      <c r="F174" s="89">
        <v>0</v>
      </c>
      <c r="G174" s="89">
        <v>1</v>
      </c>
      <c r="H174" s="89">
        <v>0</v>
      </c>
      <c r="I174" s="89">
        <v>1</v>
      </c>
      <c r="J174" s="89">
        <v>0</v>
      </c>
      <c r="K174" s="89">
        <v>1</v>
      </c>
      <c r="L174" s="89">
        <v>1</v>
      </c>
      <c r="M174" s="89">
        <v>0</v>
      </c>
      <c r="N174" s="89">
        <v>1</v>
      </c>
      <c r="O174" s="89">
        <v>0</v>
      </c>
      <c r="P174" s="89">
        <v>1</v>
      </c>
      <c r="Q174" s="89">
        <v>1</v>
      </c>
      <c r="R174" s="89">
        <v>1</v>
      </c>
      <c r="S174" s="89">
        <v>1</v>
      </c>
      <c r="T174" s="89">
        <v>0</v>
      </c>
      <c r="U174" s="89">
        <v>1</v>
      </c>
      <c r="V174" s="89">
        <v>1</v>
      </c>
      <c r="W174" s="89">
        <v>0</v>
      </c>
      <c r="X174" s="89">
        <v>1</v>
      </c>
      <c r="Y174" s="89">
        <v>1</v>
      </c>
      <c r="Z174" s="89">
        <v>0</v>
      </c>
      <c r="AA174" s="89">
        <v>1</v>
      </c>
      <c r="AB174" s="89">
        <v>1</v>
      </c>
      <c r="AC174" s="89">
        <v>0</v>
      </c>
      <c r="AD174" s="89">
        <v>1</v>
      </c>
      <c r="AE174" s="89">
        <v>0</v>
      </c>
      <c r="AF174" s="89">
        <v>1</v>
      </c>
      <c r="AG174" s="89">
        <v>0</v>
      </c>
      <c r="AH174" s="89">
        <v>1</v>
      </c>
      <c r="AI174" s="89">
        <v>1</v>
      </c>
      <c r="AJ174" s="89">
        <v>0</v>
      </c>
      <c r="AK174" s="89">
        <v>1</v>
      </c>
      <c r="AL174" s="89">
        <v>0</v>
      </c>
      <c r="AM174" s="90">
        <v>0</v>
      </c>
      <c r="AN174" s="91">
        <f>IF(C174="", "", COUNTIFS(D174:AM174, "1", $D$2:$AM$2, "Urban"))</f>
        <v>13</v>
      </c>
      <c r="AO174" s="92">
        <f>IF(C174="", "", COUNTIFS(D174:AM174, "1", $D$2:$AM$2, "Rural/settlement"))</f>
        <v>8</v>
      </c>
      <c r="AP174" s="92">
        <f>IF(C174="", "", COUNTIFS(D174:AM174, "1", $D$4:$AM$4, "Host community"))</f>
        <v>11</v>
      </c>
      <c r="AQ174" s="92">
        <f>IF(C174="", "", COUNTIFS(D174:AM174, "1", $D$4:$AM$4, "Refugee"))</f>
        <v>10</v>
      </c>
      <c r="AR174" s="92">
        <f>IF(C174="", "", COUNTIFS(D174:AM174, "1", $D$5:$AM$5, "PSN"))</f>
        <v>11</v>
      </c>
      <c r="AS174" s="92">
        <f>IF(C174="", "", COUNTIFS(D174:AM174, "1", $D$5:$AM$5, "FHH"))</f>
        <v>10</v>
      </c>
      <c r="AT174" s="93">
        <f>IF(C174 = "", "", COUNTIF(D174:AM174, 1))</f>
        <v>21</v>
      </c>
      <c r="AU174" s="278"/>
    </row>
    <row r="175" spans="1:47">
      <c r="A175" s="80"/>
      <c r="B175" s="87"/>
      <c r="C175" s="88" t="s">
        <v>295</v>
      </c>
      <c r="D175" s="89">
        <v>0</v>
      </c>
      <c r="E175" s="89">
        <v>0</v>
      </c>
      <c r="F175" s="89">
        <v>0</v>
      </c>
      <c r="G175" s="89">
        <v>0</v>
      </c>
      <c r="H175" s="89">
        <v>0</v>
      </c>
      <c r="I175" s="89">
        <v>0</v>
      </c>
      <c r="J175" s="89">
        <v>0</v>
      </c>
      <c r="K175" s="89">
        <v>0</v>
      </c>
      <c r="L175" s="89">
        <v>0</v>
      </c>
      <c r="M175" s="89">
        <v>0</v>
      </c>
      <c r="N175" s="89">
        <v>0</v>
      </c>
      <c r="O175" s="89">
        <v>0</v>
      </c>
      <c r="P175" s="89">
        <v>0</v>
      </c>
      <c r="Q175" s="89">
        <v>0</v>
      </c>
      <c r="R175" s="89">
        <v>0</v>
      </c>
      <c r="S175" s="89">
        <v>0</v>
      </c>
      <c r="T175" s="89">
        <v>0</v>
      </c>
      <c r="U175" s="89">
        <v>0</v>
      </c>
      <c r="V175" s="89">
        <v>0</v>
      </c>
      <c r="W175" s="89">
        <v>0</v>
      </c>
      <c r="X175" s="89">
        <v>0</v>
      </c>
      <c r="Y175" s="89">
        <v>0</v>
      </c>
      <c r="Z175" s="89">
        <v>0</v>
      </c>
      <c r="AA175" s="89">
        <v>0</v>
      </c>
      <c r="AB175" s="89">
        <v>0</v>
      </c>
      <c r="AC175" s="89">
        <v>0</v>
      </c>
      <c r="AD175" s="89">
        <v>0</v>
      </c>
      <c r="AE175" s="89">
        <v>0</v>
      </c>
      <c r="AF175" s="89">
        <v>0</v>
      </c>
      <c r="AG175" s="89">
        <v>0</v>
      </c>
      <c r="AH175" s="89">
        <v>0</v>
      </c>
      <c r="AI175" s="89">
        <v>0</v>
      </c>
      <c r="AJ175" s="89">
        <v>0</v>
      </c>
      <c r="AK175" s="89">
        <v>0</v>
      </c>
      <c r="AL175" s="89">
        <v>1</v>
      </c>
      <c r="AM175" s="90">
        <v>0</v>
      </c>
      <c r="AN175" s="91">
        <f>IF(C175="", "", COUNTIFS(D175:AM175, "1", $D$2:$AM$2, "Urban"))</f>
        <v>0</v>
      </c>
      <c r="AO175" s="92">
        <f>IF(C175="", "", COUNTIFS(D175:AM175, "1", $D$2:$AM$2, "Rural/settlement"))</f>
        <v>1</v>
      </c>
      <c r="AP175" s="92">
        <f>IF(C175="", "", COUNTIFS(D175:AM175, "1", $D$4:$AM$4, "Host community"))</f>
        <v>0</v>
      </c>
      <c r="AQ175" s="92">
        <f>IF(C175="", "", COUNTIFS(D175:AM175, "1", $D$4:$AM$4, "Refugee"))</f>
        <v>1</v>
      </c>
      <c r="AR175" s="92">
        <f>IF(C175="", "", COUNTIFS(D175:AM175, "1", $D$5:$AM$5, "PSN"))</f>
        <v>0</v>
      </c>
      <c r="AS175" s="92">
        <f>IF(C175="", "", COUNTIFS(D175:AM175, "1", $D$5:$AM$5, "FHH"))</f>
        <v>1</v>
      </c>
      <c r="AT175" s="93">
        <f>IF(C175 = "", "", COUNTIF(D175:AM175, 1))</f>
        <v>1</v>
      </c>
      <c r="AU175" s="278"/>
    </row>
    <row r="176" spans="1:47">
      <c r="A176" s="80"/>
      <c r="B176" s="81" t="s">
        <v>226</v>
      </c>
      <c r="C176" s="82"/>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2"/>
      <c r="AN176" s="84"/>
      <c r="AO176" s="81"/>
      <c r="AP176" s="81"/>
      <c r="AQ176" s="81"/>
      <c r="AR176" s="81"/>
      <c r="AS176" s="81"/>
      <c r="AT176" s="85"/>
      <c r="AU176" s="86"/>
    </row>
    <row r="177" spans="1:47" ht="26">
      <c r="A177" s="80"/>
      <c r="B177" s="87"/>
      <c r="C177" s="103" t="s">
        <v>296</v>
      </c>
      <c r="D177" s="89">
        <v>0</v>
      </c>
      <c r="E177" s="89">
        <v>0</v>
      </c>
      <c r="F177" s="89">
        <v>1</v>
      </c>
      <c r="G177" s="89">
        <v>0</v>
      </c>
      <c r="H177" s="89">
        <v>0</v>
      </c>
      <c r="I177" s="89">
        <v>0</v>
      </c>
      <c r="J177" s="89">
        <v>0</v>
      </c>
      <c r="K177" s="89">
        <v>0</v>
      </c>
      <c r="L177" s="89">
        <v>0</v>
      </c>
      <c r="M177" s="89">
        <v>0</v>
      </c>
      <c r="N177" s="89">
        <v>0</v>
      </c>
      <c r="O177" s="89">
        <v>0</v>
      </c>
      <c r="P177" s="89">
        <v>0</v>
      </c>
      <c r="Q177" s="89">
        <v>0</v>
      </c>
      <c r="R177" s="89">
        <v>0</v>
      </c>
      <c r="S177" s="89">
        <v>0</v>
      </c>
      <c r="T177" s="89">
        <v>1</v>
      </c>
      <c r="U177" s="89">
        <v>1</v>
      </c>
      <c r="V177" s="89">
        <v>0</v>
      </c>
      <c r="W177" s="89">
        <v>0</v>
      </c>
      <c r="X177" s="89">
        <v>0</v>
      </c>
      <c r="Y177" s="89">
        <v>0</v>
      </c>
      <c r="Z177" s="89">
        <v>0</v>
      </c>
      <c r="AA177" s="89">
        <v>0</v>
      </c>
      <c r="AB177" s="89">
        <v>0</v>
      </c>
      <c r="AC177" s="89">
        <v>0</v>
      </c>
      <c r="AD177" s="89">
        <v>0</v>
      </c>
      <c r="AE177" s="89">
        <v>0</v>
      </c>
      <c r="AF177" s="89">
        <v>0</v>
      </c>
      <c r="AG177" s="89">
        <v>0</v>
      </c>
      <c r="AH177" s="89">
        <v>0</v>
      </c>
      <c r="AI177" s="89">
        <v>0</v>
      </c>
      <c r="AJ177" s="89">
        <v>1</v>
      </c>
      <c r="AK177" s="89">
        <v>0</v>
      </c>
      <c r="AL177" s="89">
        <v>0</v>
      </c>
      <c r="AM177" s="90">
        <v>0</v>
      </c>
      <c r="AN177" s="91">
        <f>IF(C177="", "", COUNTIFS(D177:AM177, "1", $D$2:$AM$2, "Urban"))</f>
        <v>3</v>
      </c>
      <c r="AO177" s="92">
        <f>IF(C177="", "", COUNTIFS(D177:AM177, "1", $D$2:$AM$2, "Rural/settlement"))</f>
        <v>1</v>
      </c>
      <c r="AP177" s="92">
        <f>IF(C177="", "", COUNTIFS(D177:AM177, "1", $D$4:$AM$4, "Host community"))</f>
        <v>3</v>
      </c>
      <c r="AQ177" s="92">
        <f>IF(C177="", "", COUNTIFS(D177:AM177, "1", $D$4:$AM$4, "Refugee"))</f>
        <v>1</v>
      </c>
      <c r="AR177" s="92">
        <f>IF(C177="", "", COUNTIFS(D177:AM177, "1", $D$5:$AM$5, "PSN"))</f>
        <v>1</v>
      </c>
      <c r="AS177" s="92">
        <f>IF(C177="", "", COUNTIFS(D177:AM177, "1", $D$5:$AM$5, "FHH"))</f>
        <v>3</v>
      </c>
      <c r="AT177" s="93">
        <f>IF(C177 = "", "", COUNTIF(D177:AM177, 1))</f>
        <v>4</v>
      </c>
      <c r="AU177" s="94" t="s">
        <v>297</v>
      </c>
    </row>
    <row r="178" spans="1:47">
      <c r="A178" s="80"/>
      <c r="B178" s="81" t="s">
        <v>229</v>
      </c>
      <c r="C178" s="82"/>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2"/>
      <c r="AN178" s="84"/>
      <c r="AO178" s="81"/>
      <c r="AP178" s="81"/>
      <c r="AQ178" s="81"/>
      <c r="AR178" s="81"/>
      <c r="AS178" s="81"/>
      <c r="AT178" s="85"/>
      <c r="AU178" s="86"/>
    </row>
    <row r="179" spans="1:47">
      <c r="A179" s="80"/>
      <c r="B179" s="87"/>
      <c r="C179" s="88" t="s">
        <v>298</v>
      </c>
      <c r="D179" s="89">
        <v>0</v>
      </c>
      <c r="E179" s="89">
        <v>0</v>
      </c>
      <c r="F179" s="89">
        <v>0</v>
      </c>
      <c r="G179" s="89">
        <v>0</v>
      </c>
      <c r="H179" s="89">
        <v>0</v>
      </c>
      <c r="I179" s="89">
        <v>0</v>
      </c>
      <c r="J179" s="89">
        <v>0</v>
      </c>
      <c r="K179" s="89">
        <v>0</v>
      </c>
      <c r="L179" s="89">
        <v>0</v>
      </c>
      <c r="M179" s="89">
        <v>0</v>
      </c>
      <c r="N179" s="89">
        <v>0</v>
      </c>
      <c r="O179" s="89">
        <v>0</v>
      </c>
      <c r="P179" s="89">
        <v>0</v>
      </c>
      <c r="Q179" s="89">
        <v>0</v>
      </c>
      <c r="R179" s="89">
        <v>0</v>
      </c>
      <c r="S179" s="89">
        <v>0</v>
      </c>
      <c r="T179" s="89">
        <v>0</v>
      </c>
      <c r="U179" s="89">
        <v>0</v>
      </c>
      <c r="V179" s="89">
        <v>0</v>
      </c>
      <c r="W179" s="89">
        <v>0</v>
      </c>
      <c r="X179" s="89">
        <v>0</v>
      </c>
      <c r="Y179" s="89">
        <v>0</v>
      </c>
      <c r="Z179" s="89">
        <v>0</v>
      </c>
      <c r="AA179" s="89">
        <v>0</v>
      </c>
      <c r="AB179" s="89">
        <v>0</v>
      </c>
      <c r="AC179" s="89">
        <v>1</v>
      </c>
      <c r="AD179" s="89">
        <v>0</v>
      </c>
      <c r="AE179" s="89">
        <v>0</v>
      </c>
      <c r="AF179" s="89">
        <v>0</v>
      </c>
      <c r="AG179" s="89">
        <v>0</v>
      </c>
      <c r="AH179" s="89">
        <v>0</v>
      </c>
      <c r="AI179" s="89">
        <v>0</v>
      </c>
      <c r="AJ179" s="89">
        <v>0</v>
      </c>
      <c r="AK179" s="89">
        <v>0</v>
      </c>
      <c r="AL179" s="89">
        <v>0</v>
      </c>
      <c r="AM179" s="90">
        <v>1</v>
      </c>
      <c r="AN179" s="91">
        <f>IF(C179="", "", COUNTIFS(D179:AM179, "1", $D$2:$AM$2, "Urban"))</f>
        <v>0</v>
      </c>
      <c r="AO179" s="92">
        <f>IF(C179="", "", COUNTIFS(D179:AM179, "1", $D$2:$AM$2, "Rural/settlement"))</f>
        <v>2</v>
      </c>
      <c r="AP179" s="92">
        <f>IF(C179="", "", COUNTIFS(D179:AM179, "1", $D$4:$AM$4, "Host community"))</f>
        <v>1</v>
      </c>
      <c r="AQ179" s="92">
        <f>IF(C179="", "", COUNTIFS(D179:AM179, "1", $D$4:$AM$4, "Refugee"))</f>
        <v>1</v>
      </c>
      <c r="AR179" s="92">
        <f>IF(C179="", "", COUNTIFS(D179:AM179, "1", $D$5:$AM$5, "PSN"))</f>
        <v>2</v>
      </c>
      <c r="AS179" s="92">
        <f>IF(C179="", "", COUNTIFS(D179:AM179, "1", $D$5:$AM$5, "FHH"))</f>
        <v>0</v>
      </c>
      <c r="AT179" s="93">
        <f>IF(C179 = "", "", COUNTIF(D179:AM179, 1))</f>
        <v>2</v>
      </c>
      <c r="AU179" s="278" t="s">
        <v>299</v>
      </c>
    </row>
    <row r="180" spans="1:47">
      <c r="A180" s="80"/>
      <c r="B180" s="87"/>
      <c r="C180" s="88" t="s">
        <v>300</v>
      </c>
      <c r="D180" s="89">
        <v>0</v>
      </c>
      <c r="E180" s="89">
        <v>0</v>
      </c>
      <c r="F180" s="89">
        <v>0</v>
      </c>
      <c r="G180" s="89">
        <v>0</v>
      </c>
      <c r="H180" s="89">
        <v>0</v>
      </c>
      <c r="I180" s="89">
        <v>0</v>
      </c>
      <c r="J180" s="89">
        <v>0</v>
      </c>
      <c r="K180" s="89">
        <v>0</v>
      </c>
      <c r="L180" s="89">
        <v>0</v>
      </c>
      <c r="M180" s="89">
        <v>0</v>
      </c>
      <c r="N180" s="89">
        <v>0</v>
      </c>
      <c r="O180" s="89">
        <v>0</v>
      </c>
      <c r="P180" s="89">
        <v>0</v>
      </c>
      <c r="Q180" s="89">
        <v>0</v>
      </c>
      <c r="R180" s="89">
        <v>0</v>
      </c>
      <c r="S180" s="89">
        <v>0</v>
      </c>
      <c r="T180" s="89">
        <v>0</v>
      </c>
      <c r="U180" s="89">
        <v>0</v>
      </c>
      <c r="V180" s="89">
        <v>0</v>
      </c>
      <c r="W180" s="89">
        <v>0</v>
      </c>
      <c r="X180" s="89">
        <v>0</v>
      </c>
      <c r="Y180" s="89">
        <v>0</v>
      </c>
      <c r="Z180" s="89">
        <v>0</v>
      </c>
      <c r="AA180" s="89">
        <v>0</v>
      </c>
      <c r="AB180" s="89">
        <v>0</v>
      </c>
      <c r="AC180" s="89">
        <v>0</v>
      </c>
      <c r="AD180" s="89">
        <v>0</v>
      </c>
      <c r="AE180" s="89">
        <v>0</v>
      </c>
      <c r="AF180" s="89">
        <v>0</v>
      </c>
      <c r="AG180" s="89">
        <v>0</v>
      </c>
      <c r="AH180" s="89">
        <v>0</v>
      </c>
      <c r="AI180" s="89">
        <v>0</v>
      </c>
      <c r="AJ180" s="89">
        <v>0</v>
      </c>
      <c r="AK180" s="89">
        <v>0</v>
      </c>
      <c r="AL180" s="89">
        <v>1</v>
      </c>
      <c r="AM180" s="90">
        <v>0</v>
      </c>
      <c r="AN180" s="91">
        <f>IF(C180="", "", COUNTIFS(D180:AM180, "1", $D$2:$AM$2, "Urban"))</f>
        <v>0</v>
      </c>
      <c r="AO180" s="92">
        <f>IF(C180="", "", COUNTIFS(D180:AM180, "1", $D$2:$AM$2, "Rural/settlement"))</f>
        <v>1</v>
      </c>
      <c r="AP180" s="92">
        <f>IF(C180="", "", COUNTIFS(D180:AM180, "1", $D$4:$AM$4, "Host community"))</f>
        <v>0</v>
      </c>
      <c r="AQ180" s="92">
        <f>IF(C180="", "", COUNTIFS(D180:AM180, "1", $D$4:$AM$4, "Refugee"))</f>
        <v>1</v>
      </c>
      <c r="AR180" s="92">
        <f>IF(C180="", "", COUNTIFS(D180:AM180, "1", $D$5:$AM$5, "PSN"))</f>
        <v>0</v>
      </c>
      <c r="AS180" s="92">
        <f>IF(C180="", "", COUNTIFS(D180:AM180, "1", $D$5:$AM$5, "FHH"))</f>
        <v>1</v>
      </c>
      <c r="AT180" s="93">
        <f>IF(C180 = "", "", COUNTIF(D180:AM180, 1))</f>
        <v>1</v>
      </c>
      <c r="AU180" s="278"/>
    </row>
    <row r="181" spans="1:47">
      <c r="A181" s="80"/>
      <c r="B181" s="87"/>
      <c r="C181" s="88" t="s">
        <v>301</v>
      </c>
      <c r="D181" s="89">
        <v>0</v>
      </c>
      <c r="E181" s="89">
        <v>0</v>
      </c>
      <c r="F181" s="89">
        <v>0</v>
      </c>
      <c r="G181" s="89">
        <v>0</v>
      </c>
      <c r="H181" s="89">
        <v>0</v>
      </c>
      <c r="I181" s="89">
        <v>0</v>
      </c>
      <c r="J181" s="89">
        <v>0</v>
      </c>
      <c r="K181" s="89">
        <v>0</v>
      </c>
      <c r="L181" s="89">
        <v>0</v>
      </c>
      <c r="M181" s="89">
        <v>0</v>
      </c>
      <c r="N181" s="89">
        <v>0</v>
      </c>
      <c r="O181" s="89">
        <v>0</v>
      </c>
      <c r="P181" s="89">
        <v>0</v>
      </c>
      <c r="Q181" s="89">
        <v>0</v>
      </c>
      <c r="R181" s="89">
        <v>0</v>
      </c>
      <c r="S181" s="89">
        <v>0</v>
      </c>
      <c r="T181" s="89">
        <v>0</v>
      </c>
      <c r="U181" s="89">
        <v>0</v>
      </c>
      <c r="V181" s="89">
        <v>0</v>
      </c>
      <c r="W181" s="89">
        <v>0</v>
      </c>
      <c r="X181" s="89">
        <v>0</v>
      </c>
      <c r="Y181" s="89">
        <v>0</v>
      </c>
      <c r="Z181" s="89">
        <v>0</v>
      </c>
      <c r="AA181" s="89">
        <v>0</v>
      </c>
      <c r="AB181" s="89">
        <v>0</v>
      </c>
      <c r="AC181" s="89">
        <v>0</v>
      </c>
      <c r="AD181" s="89">
        <v>1</v>
      </c>
      <c r="AE181" s="89">
        <v>0</v>
      </c>
      <c r="AF181" s="89">
        <v>0</v>
      </c>
      <c r="AG181" s="89">
        <v>0</v>
      </c>
      <c r="AH181" s="89">
        <v>0</v>
      </c>
      <c r="AI181" s="89">
        <v>0</v>
      </c>
      <c r="AJ181" s="89">
        <v>0</v>
      </c>
      <c r="AK181" s="89">
        <v>0</v>
      </c>
      <c r="AL181" s="89">
        <v>0</v>
      </c>
      <c r="AM181" s="90">
        <v>0</v>
      </c>
      <c r="AN181" s="91">
        <f>IF(C181="", "", COUNTIFS(D181:AM181, "1", $D$2:$AM$2, "Urban"))</f>
        <v>0</v>
      </c>
      <c r="AO181" s="92">
        <f>IF(C181="", "", COUNTIFS(D181:AM181, "1", $D$2:$AM$2, "Rural/settlement"))</f>
        <v>1</v>
      </c>
      <c r="AP181" s="92">
        <f>IF(C181="", "", COUNTIFS(D181:AM181, "1", $D$4:$AM$4, "Host community"))</f>
        <v>0</v>
      </c>
      <c r="AQ181" s="92">
        <f>IF(C181="", "", COUNTIFS(D181:AM181, "1", $D$4:$AM$4, "Refugee"))</f>
        <v>1</v>
      </c>
      <c r="AR181" s="92">
        <f>IF(C181="", "", COUNTIFS(D181:AM181, "1", $D$5:$AM$5, "PSN"))</f>
        <v>0</v>
      </c>
      <c r="AS181" s="92">
        <f>IF(C181="", "", COUNTIFS(D181:AM181, "1", $D$5:$AM$5, "FHH"))</f>
        <v>1</v>
      </c>
      <c r="AT181" s="93">
        <f>IF(C181 = "", "", COUNTIF(D181:AM181, 1))</f>
        <v>1</v>
      </c>
      <c r="AU181" s="278"/>
    </row>
    <row r="182" spans="1:47">
      <c r="A182" s="80"/>
      <c r="B182" s="81" t="s">
        <v>237</v>
      </c>
      <c r="C182" s="82"/>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2"/>
      <c r="AN182" s="84"/>
      <c r="AO182" s="81"/>
      <c r="AP182" s="81"/>
      <c r="AQ182" s="81"/>
      <c r="AR182" s="81"/>
      <c r="AS182" s="81"/>
      <c r="AT182" s="85"/>
      <c r="AU182" s="86"/>
    </row>
    <row r="183" spans="1:47">
      <c r="A183" s="80"/>
      <c r="B183" s="87"/>
      <c r="C183" s="88" t="s">
        <v>302</v>
      </c>
      <c r="D183" s="89">
        <v>1</v>
      </c>
      <c r="E183" s="89">
        <v>0</v>
      </c>
      <c r="F183" s="89">
        <v>0</v>
      </c>
      <c r="G183" s="89">
        <v>0</v>
      </c>
      <c r="H183" s="89">
        <v>0</v>
      </c>
      <c r="I183" s="89">
        <v>0</v>
      </c>
      <c r="J183" s="89">
        <v>0</v>
      </c>
      <c r="K183" s="89">
        <v>0</v>
      </c>
      <c r="L183" s="89">
        <v>0</v>
      </c>
      <c r="M183" s="89">
        <v>0</v>
      </c>
      <c r="N183" s="89">
        <v>0</v>
      </c>
      <c r="O183" s="89">
        <v>0</v>
      </c>
      <c r="P183" s="89">
        <v>0</v>
      </c>
      <c r="Q183" s="89">
        <v>0</v>
      </c>
      <c r="R183" s="89">
        <v>0</v>
      </c>
      <c r="S183" s="89">
        <v>0</v>
      </c>
      <c r="T183" s="89">
        <v>0</v>
      </c>
      <c r="U183" s="89">
        <v>0</v>
      </c>
      <c r="V183" s="89">
        <v>0</v>
      </c>
      <c r="W183" s="89">
        <v>0</v>
      </c>
      <c r="X183" s="89">
        <v>0</v>
      </c>
      <c r="Y183" s="89">
        <v>1</v>
      </c>
      <c r="Z183" s="89">
        <v>0</v>
      </c>
      <c r="AA183" s="89">
        <v>0</v>
      </c>
      <c r="AB183" s="89">
        <v>0</v>
      </c>
      <c r="AC183" s="89">
        <v>0</v>
      </c>
      <c r="AD183" s="89">
        <v>0</v>
      </c>
      <c r="AE183" s="89">
        <v>0</v>
      </c>
      <c r="AF183" s="89">
        <v>0</v>
      </c>
      <c r="AG183" s="89">
        <v>0</v>
      </c>
      <c r="AH183" s="89">
        <v>0</v>
      </c>
      <c r="AI183" s="89">
        <v>0</v>
      </c>
      <c r="AJ183" s="89">
        <v>1</v>
      </c>
      <c r="AK183" s="89">
        <v>0</v>
      </c>
      <c r="AL183" s="89">
        <v>0</v>
      </c>
      <c r="AM183" s="90">
        <v>1</v>
      </c>
      <c r="AN183" s="91">
        <f>IF(C183="", "", COUNTIFS(D183:AM183, "1", $D$2:$AM$2, "Urban"))</f>
        <v>2</v>
      </c>
      <c r="AO183" s="92">
        <f>IF(C183="", "", COUNTIFS(D183:AM183, "1", $D$2:$AM$2, "Rural/settlement"))</f>
        <v>2</v>
      </c>
      <c r="AP183" s="92">
        <f>IF(C183="", "", COUNTIFS(D183:AM183, "1", $D$4:$AM$4, "Host community"))</f>
        <v>3</v>
      </c>
      <c r="AQ183" s="92">
        <f>IF(C183="", "", COUNTIFS(D183:AM183, "1", $D$4:$AM$4, "Refugee"))</f>
        <v>1</v>
      </c>
      <c r="AR183" s="92">
        <f>IF(C183="", "", COUNTIFS(D183:AM183, "1", $D$5:$AM$5, "PSN"))</f>
        <v>2</v>
      </c>
      <c r="AS183" s="92">
        <f>IF(C183="", "", COUNTIFS(D183:AM183, "1", $D$5:$AM$5, "FHH"))</f>
        <v>2</v>
      </c>
      <c r="AT183" s="93">
        <f>IF(C183 = "", "", COUNTIF(D183:AM183, 1))</f>
        <v>4</v>
      </c>
      <c r="AU183" s="278" t="s">
        <v>303</v>
      </c>
    </row>
    <row r="184" spans="1:47">
      <c r="A184" s="80"/>
      <c r="B184" s="87"/>
      <c r="C184" s="88" t="s">
        <v>304</v>
      </c>
      <c r="D184" s="89">
        <v>0</v>
      </c>
      <c r="E184" s="89">
        <v>0</v>
      </c>
      <c r="F184" s="89">
        <v>0</v>
      </c>
      <c r="G184" s="89">
        <v>0</v>
      </c>
      <c r="H184" s="89">
        <v>0</v>
      </c>
      <c r="I184" s="89">
        <v>0</v>
      </c>
      <c r="J184" s="89">
        <v>0</v>
      </c>
      <c r="K184" s="89">
        <v>0</v>
      </c>
      <c r="L184" s="89">
        <v>0</v>
      </c>
      <c r="M184" s="89">
        <v>0</v>
      </c>
      <c r="N184" s="89">
        <v>0</v>
      </c>
      <c r="O184" s="89">
        <v>0</v>
      </c>
      <c r="P184" s="89">
        <v>0</v>
      </c>
      <c r="Q184" s="89">
        <v>0</v>
      </c>
      <c r="R184" s="89">
        <v>0</v>
      </c>
      <c r="S184" s="89">
        <v>0</v>
      </c>
      <c r="T184" s="89">
        <v>0</v>
      </c>
      <c r="U184" s="89">
        <v>0</v>
      </c>
      <c r="V184" s="89">
        <v>0</v>
      </c>
      <c r="W184" s="89">
        <v>0</v>
      </c>
      <c r="X184" s="89">
        <v>0</v>
      </c>
      <c r="Y184" s="89">
        <v>1</v>
      </c>
      <c r="Z184" s="89">
        <v>0</v>
      </c>
      <c r="AA184" s="89">
        <v>0</v>
      </c>
      <c r="AB184" s="89">
        <v>0</v>
      </c>
      <c r="AC184" s="89">
        <v>0</v>
      </c>
      <c r="AD184" s="89">
        <v>0</v>
      </c>
      <c r="AE184" s="89">
        <v>0</v>
      </c>
      <c r="AF184" s="89">
        <v>0</v>
      </c>
      <c r="AG184" s="89">
        <v>0</v>
      </c>
      <c r="AH184" s="89">
        <v>0</v>
      </c>
      <c r="AI184" s="89">
        <v>0</v>
      </c>
      <c r="AJ184" s="89">
        <v>0</v>
      </c>
      <c r="AK184" s="89">
        <v>0</v>
      </c>
      <c r="AL184" s="89">
        <v>0</v>
      </c>
      <c r="AM184" s="90">
        <v>0</v>
      </c>
      <c r="AN184" s="91">
        <f>IF(C184="", "", COUNTIFS(D184:AM184, "1", $D$2:$AM$2, "Urban"))</f>
        <v>1</v>
      </c>
      <c r="AO184" s="92">
        <f>IF(C184="", "", COUNTIFS(D184:AM184, "1", $D$2:$AM$2, "Rural/settlement"))</f>
        <v>0</v>
      </c>
      <c r="AP184" s="92">
        <f>IF(C184="", "", COUNTIFS(D184:AM184, "1", $D$4:$AM$4, "Host community"))</f>
        <v>1</v>
      </c>
      <c r="AQ184" s="92">
        <f>IF(C184="", "", COUNTIFS(D184:AM184, "1", $D$4:$AM$4, "Refugee"))</f>
        <v>0</v>
      </c>
      <c r="AR184" s="92">
        <f>IF(C184="", "", COUNTIFS(D184:AM184, "1", $D$5:$AM$5, "PSN"))</f>
        <v>1</v>
      </c>
      <c r="AS184" s="92">
        <f>IF(C184="", "", COUNTIFS(D184:AM184, "1", $D$5:$AM$5, "FHH"))</f>
        <v>0</v>
      </c>
      <c r="AT184" s="93">
        <f>IF(C184 = "", "", COUNTIF(D184:AM184, 1))</f>
        <v>1</v>
      </c>
      <c r="AU184" s="278"/>
    </row>
    <row r="185" spans="1:47">
      <c r="A185" s="80"/>
      <c r="B185" s="87"/>
      <c r="C185" s="88" t="s">
        <v>305</v>
      </c>
      <c r="D185" s="89">
        <v>0</v>
      </c>
      <c r="E185" s="89">
        <v>0</v>
      </c>
      <c r="F185" s="89">
        <v>0</v>
      </c>
      <c r="G185" s="89">
        <v>0</v>
      </c>
      <c r="H185" s="89">
        <v>0</v>
      </c>
      <c r="I185" s="89">
        <v>0</v>
      </c>
      <c r="J185" s="89">
        <v>0</v>
      </c>
      <c r="K185" s="89">
        <v>0</v>
      </c>
      <c r="L185" s="89">
        <v>0</v>
      </c>
      <c r="M185" s="89">
        <v>0</v>
      </c>
      <c r="N185" s="89">
        <v>0</v>
      </c>
      <c r="O185" s="89">
        <v>1</v>
      </c>
      <c r="P185" s="89">
        <v>0</v>
      </c>
      <c r="Q185" s="89">
        <v>0</v>
      </c>
      <c r="R185" s="89">
        <v>1</v>
      </c>
      <c r="S185" s="89">
        <v>0</v>
      </c>
      <c r="T185" s="89">
        <v>0</v>
      </c>
      <c r="U185" s="89">
        <v>0</v>
      </c>
      <c r="V185" s="89">
        <v>0</v>
      </c>
      <c r="W185" s="89">
        <v>0</v>
      </c>
      <c r="X185" s="89">
        <v>0</v>
      </c>
      <c r="Y185" s="89">
        <v>0</v>
      </c>
      <c r="Z185" s="89">
        <v>1</v>
      </c>
      <c r="AA185" s="89">
        <v>0</v>
      </c>
      <c r="AB185" s="89">
        <v>0</v>
      </c>
      <c r="AC185" s="89">
        <v>0</v>
      </c>
      <c r="AD185" s="89">
        <v>0</v>
      </c>
      <c r="AE185" s="89">
        <v>1</v>
      </c>
      <c r="AF185" s="89">
        <v>0</v>
      </c>
      <c r="AG185" s="89">
        <v>0</v>
      </c>
      <c r="AH185" s="89">
        <v>0</v>
      </c>
      <c r="AI185" s="89">
        <v>0</v>
      </c>
      <c r="AJ185" s="89">
        <v>0</v>
      </c>
      <c r="AK185" s="89">
        <v>0</v>
      </c>
      <c r="AL185" s="89">
        <v>0</v>
      </c>
      <c r="AM185" s="90">
        <v>0</v>
      </c>
      <c r="AN185" s="91">
        <f>IF(C185="", "", COUNTIFS(D185:AM185, "1", $D$2:$AM$2, "Urban"))</f>
        <v>3</v>
      </c>
      <c r="AO185" s="92">
        <f>IF(C185="", "", COUNTIFS(D185:AM185, "1", $D$2:$AM$2, "Rural/settlement"))</f>
        <v>1</v>
      </c>
      <c r="AP185" s="92">
        <f>IF(C185="", "", COUNTIFS(D185:AM185, "1", $D$4:$AM$4, "Host community"))</f>
        <v>0</v>
      </c>
      <c r="AQ185" s="92">
        <f>IF(C185="", "", COUNTIFS(D185:AM185, "1", $D$4:$AM$4, "Refugee"))</f>
        <v>4</v>
      </c>
      <c r="AR185" s="92">
        <f>IF(C185="", "", COUNTIFS(D185:AM185, "1", $D$5:$AM$5, "PSN"))</f>
        <v>2</v>
      </c>
      <c r="AS185" s="92">
        <f>IF(C185="", "", COUNTIFS(D185:AM185, "1", $D$5:$AM$5, "FHH"))</f>
        <v>2</v>
      </c>
      <c r="AT185" s="93">
        <f>IF(C185 = "", "", COUNTIF(D185:AM185, 1))</f>
        <v>4</v>
      </c>
      <c r="AU185" s="278"/>
    </row>
    <row r="186" spans="1:47">
      <c r="A186" s="80"/>
      <c r="B186" s="81" t="s">
        <v>240</v>
      </c>
      <c r="C186" s="82"/>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2"/>
      <c r="AN186" s="84"/>
      <c r="AO186" s="81"/>
      <c r="AP186" s="81"/>
      <c r="AQ186" s="81"/>
      <c r="AR186" s="81"/>
      <c r="AS186" s="81"/>
      <c r="AT186" s="85"/>
      <c r="AU186" s="86"/>
    </row>
    <row r="187" spans="1:47">
      <c r="A187" s="80"/>
      <c r="B187" s="87"/>
      <c r="C187" s="88" t="s">
        <v>306</v>
      </c>
      <c r="D187" s="89">
        <v>0</v>
      </c>
      <c r="E187" s="89">
        <v>0</v>
      </c>
      <c r="F187" s="89">
        <v>0</v>
      </c>
      <c r="G187" s="89">
        <v>0</v>
      </c>
      <c r="H187" s="89">
        <v>0</v>
      </c>
      <c r="I187" s="89">
        <v>0</v>
      </c>
      <c r="J187" s="89">
        <v>0</v>
      </c>
      <c r="K187" s="89">
        <v>0</v>
      </c>
      <c r="L187" s="89">
        <v>0</v>
      </c>
      <c r="M187" s="89">
        <v>0</v>
      </c>
      <c r="N187" s="89">
        <v>0</v>
      </c>
      <c r="O187" s="89">
        <v>0</v>
      </c>
      <c r="P187" s="89">
        <v>0</v>
      </c>
      <c r="Q187" s="89">
        <v>0</v>
      </c>
      <c r="R187" s="89">
        <v>0</v>
      </c>
      <c r="S187" s="89">
        <v>0</v>
      </c>
      <c r="T187" s="89">
        <v>0</v>
      </c>
      <c r="U187" s="89">
        <v>0</v>
      </c>
      <c r="V187" s="89">
        <v>0</v>
      </c>
      <c r="W187" s="89">
        <v>0</v>
      </c>
      <c r="X187" s="89">
        <v>1</v>
      </c>
      <c r="Y187" s="89">
        <v>0</v>
      </c>
      <c r="Z187" s="89">
        <v>0</v>
      </c>
      <c r="AA187" s="89">
        <v>0</v>
      </c>
      <c r="AB187" s="89">
        <v>0</v>
      </c>
      <c r="AC187" s="89">
        <v>0</v>
      </c>
      <c r="AD187" s="89">
        <v>0</v>
      </c>
      <c r="AE187" s="89">
        <v>0</v>
      </c>
      <c r="AF187" s="89">
        <v>0</v>
      </c>
      <c r="AG187" s="89">
        <v>0</v>
      </c>
      <c r="AH187" s="89">
        <v>0</v>
      </c>
      <c r="AI187" s="89">
        <v>0</v>
      </c>
      <c r="AJ187" s="89">
        <v>0</v>
      </c>
      <c r="AK187" s="89">
        <v>0</v>
      </c>
      <c r="AL187" s="89">
        <v>0</v>
      </c>
      <c r="AM187" s="90">
        <v>0</v>
      </c>
      <c r="AN187" s="91">
        <f t="shared" ref="AN187:AN194" si="91">IF(C187="", "", COUNTIFS(D187:AM187, "1", $D$2:$AM$2, "Urban"))</f>
        <v>1</v>
      </c>
      <c r="AO187" s="92">
        <f t="shared" ref="AO187:AO194" si="92">IF(C187="", "", COUNTIFS(D187:AM187, "1", $D$2:$AM$2, "Rural/settlement"))</f>
        <v>0</v>
      </c>
      <c r="AP187" s="92">
        <f t="shared" ref="AP187:AP194" si="93">IF(C187="", "", COUNTIFS(D187:AM187, "1", $D$4:$AM$4, "Host community"))</f>
        <v>1</v>
      </c>
      <c r="AQ187" s="92">
        <f t="shared" ref="AQ187:AQ194" si="94">IF(C187="", "", COUNTIFS(D187:AM187, "1", $D$4:$AM$4, "Refugee"))</f>
        <v>0</v>
      </c>
      <c r="AR187" s="92">
        <f t="shared" ref="AR187:AR194" si="95">IF(C187="", "", COUNTIFS(D187:AM187, "1", $D$5:$AM$5, "PSN"))</f>
        <v>0</v>
      </c>
      <c r="AS187" s="92">
        <f t="shared" ref="AS187:AS194" si="96">IF(C187="", "", COUNTIFS(D187:AM187, "1", $D$5:$AM$5, "FHH"))</f>
        <v>1</v>
      </c>
      <c r="AT187" s="93">
        <f t="shared" ref="AT187:AT194" si="97">IF(C187 = "", "", COUNTIF(D187:AM187, 1))</f>
        <v>1</v>
      </c>
      <c r="AU187" s="278" t="s">
        <v>307</v>
      </c>
    </row>
    <row r="188" spans="1:47">
      <c r="A188" s="80"/>
      <c r="B188" s="87"/>
      <c r="C188" s="88" t="s">
        <v>308</v>
      </c>
      <c r="D188" s="89">
        <v>0</v>
      </c>
      <c r="E188" s="89">
        <v>0</v>
      </c>
      <c r="F188" s="89">
        <v>0</v>
      </c>
      <c r="G188" s="89">
        <v>0</v>
      </c>
      <c r="H188" s="89">
        <v>0</v>
      </c>
      <c r="I188" s="89">
        <v>0</v>
      </c>
      <c r="J188" s="89">
        <v>0</v>
      </c>
      <c r="K188" s="89">
        <v>0</v>
      </c>
      <c r="L188" s="89">
        <v>0</v>
      </c>
      <c r="M188" s="89">
        <v>0</v>
      </c>
      <c r="N188" s="89">
        <v>0</v>
      </c>
      <c r="O188" s="89">
        <v>0</v>
      </c>
      <c r="P188" s="89">
        <v>0</v>
      </c>
      <c r="Q188" s="89">
        <v>1</v>
      </c>
      <c r="R188" s="89">
        <v>0</v>
      </c>
      <c r="S188" s="89">
        <v>0</v>
      </c>
      <c r="T188" s="89">
        <v>0</v>
      </c>
      <c r="U188" s="89">
        <v>0</v>
      </c>
      <c r="V188" s="89">
        <v>0</v>
      </c>
      <c r="W188" s="89">
        <v>0</v>
      </c>
      <c r="X188" s="89">
        <v>0</v>
      </c>
      <c r="Y188" s="89">
        <v>0</v>
      </c>
      <c r="Z188" s="89">
        <v>0</v>
      </c>
      <c r="AA188" s="89">
        <v>0</v>
      </c>
      <c r="AB188" s="89">
        <v>0</v>
      </c>
      <c r="AC188" s="89">
        <v>0</v>
      </c>
      <c r="AD188" s="89">
        <v>0</v>
      </c>
      <c r="AE188" s="89">
        <v>0</v>
      </c>
      <c r="AF188" s="89">
        <v>0</v>
      </c>
      <c r="AG188" s="89">
        <v>0</v>
      </c>
      <c r="AH188" s="89">
        <v>0</v>
      </c>
      <c r="AI188" s="89">
        <v>0</v>
      </c>
      <c r="AJ188" s="89">
        <v>0</v>
      </c>
      <c r="AK188" s="89">
        <v>0</v>
      </c>
      <c r="AL188" s="89">
        <v>0</v>
      </c>
      <c r="AM188" s="90">
        <v>0</v>
      </c>
      <c r="AN188" s="91">
        <f t="shared" si="91"/>
        <v>1</v>
      </c>
      <c r="AO188" s="92">
        <f t="shared" si="92"/>
        <v>0</v>
      </c>
      <c r="AP188" s="92">
        <f t="shared" si="93"/>
        <v>1</v>
      </c>
      <c r="AQ188" s="92">
        <f t="shared" si="94"/>
        <v>0</v>
      </c>
      <c r="AR188" s="92">
        <f t="shared" si="95"/>
        <v>1</v>
      </c>
      <c r="AS188" s="92">
        <f t="shared" si="96"/>
        <v>0</v>
      </c>
      <c r="AT188" s="93">
        <f t="shared" si="97"/>
        <v>1</v>
      </c>
      <c r="AU188" s="278"/>
    </row>
    <row r="189" spans="1:47">
      <c r="A189" s="80"/>
      <c r="B189" s="87"/>
      <c r="C189" s="88" t="s">
        <v>309</v>
      </c>
      <c r="D189" s="89">
        <v>0</v>
      </c>
      <c r="E189" s="89">
        <v>0</v>
      </c>
      <c r="F189" s="89">
        <v>1</v>
      </c>
      <c r="G189" s="89">
        <v>0</v>
      </c>
      <c r="H189" s="89">
        <v>0</v>
      </c>
      <c r="I189" s="89">
        <v>0</v>
      </c>
      <c r="J189" s="89">
        <v>0</v>
      </c>
      <c r="K189" s="89">
        <v>0</v>
      </c>
      <c r="L189" s="89">
        <v>0</v>
      </c>
      <c r="M189" s="89">
        <v>0</v>
      </c>
      <c r="N189" s="89">
        <v>0</v>
      </c>
      <c r="O189" s="89">
        <v>0</v>
      </c>
      <c r="P189" s="89">
        <v>0</v>
      </c>
      <c r="Q189" s="89">
        <v>0</v>
      </c>
      <c r="R189" s="89">
        <v>0</v>
      </c>
      <c r="S189" s="89">
        <v>0</v>
      </c>
      <c r="T189" s="89">
        <v>0</v>
      </c>
      <c r="U189" s="89">
        <v>0</v>
      </c>
      <c r="V189" s="89">
        <v>1</v>
      </c>
      <c r="W189" s="89">
        <v>0</v>
      </c>
      <c r="X189" s="89">
        <v>0</v>
      </c>
      <c r="Y189" s="89">
        <v>0</v>
      </c>
      <c r="Z189" s="89">
        <v>0</v>
      </c>
      <c r="AA189" s="89">
        <v>0</v>
      </c>
      <c r="AB189" s="89">
        <v>0</v>
      </c>
      <c r="AC189" s="89">
        <v>0</v>
      </c>
      <c r="AD189" s="89">
        <v>0</v>
      </c>
      <c r="AE189" s="89">
        <v>0</v>
      </c>
      <c r="AF189" s="89">
        <v>0</v>
      </c>
      <c r="AG189" s="89">
        <v>0</v>
      </c>
      <c r="AH189" s="89">
        <v>0</v>
      </c>
      <c r="AI189" s="89">
        <v>0</v>
      </c>
      <c r="AJ189" s="89">
        <v>0</v>
      </c>
      <c r="AK189" s="89">
        <v>0</v>
      </c>
      <c r="AL189" s="89">
        <v>0</v>
      </c>
      <c r="AM189" s="90">
        <v>0</v>
      </c>
      <c r="AN189" s="91">
        <f t="shared" si="91"/>
        <v>2</v>
      </c>
      <c r="AO189" s="92">
        <f t="shared" si="92"/>
        <v>0</v>
      </c>
      <c r="AP189" s="92">
        <f t="shared" si="93"/>
        <v>0</v>
      </c>
      <c r="AQ189" s="92">
        <f t="shared" si="94"/>
        <v>2</v>
      </c>
      <c r="AR189" s="92">
        <f t="shared" si="95"/>
        <v>0</v>
      </c>
      <c r="AS189" s="92">
        <f t="shared" si="96"/>
        <v>2</v>
      </c>
      <c r="AT189" s="93">
        <f t="shared" si="97"/>
        <v>2</v>
      </c>
      <c r="AU189" s="278"/>
    </row>
    <row r="190" spans="1:47">
      <c r="A190" s="80"/>
      <c r="B190" s="87"/>
      <c r="C190" s="88" t="s">
        <v>310</v>
      </c>
      <c r="D190" s="89">
        <v>0</v>
      </c>
      <c r="E190" s="89">
        <v>0</v>
      </c>
      <c r="F190" s="89">
        <v>1</v>
      </c>
      <c r="G190" s="89">
        <v>0</v>
      </c>
      <c r="H190" s="89">
        <v>0</v>
      </c>
      <c r="I190" s="89">
        <v>0</v>
      </c>
      <c r="J190" s="89">
        <v>0</v>
      </c>
      <c r="K190" s="89">
        <v>0</v>
      </c>
      <c r="L190" s="89">
        <v>0</v>
      </c>
      <c r="M190" s="89">
        <v>0</v>
      </c>
      <c r="N190" s="89">
        <v>0</v>
      </c>
      <c r="O190" s="89">
        <v>0</v>
      </c>
      <c r="P190" s="89">
        <v>0</v>
      </c>
      <c r="Q190" s="89">
        <v>0</v>
      </c>
      <c r="R190" s="89">
        <v>0</v>
      </c>
      <c r="S190" s="89">
        <v>0</v>
      </c>
      <c r="T190" s="89">
        <v>0</v>
      </c>
      <c r="U190" s="89">
        <v>0</v>
      </c>
      <c r="V190" s="89">
        <v>1</v>
      </c>
      <c r="W190" s="89">
        <v>0</v>
      </c>
      <c r="X190" s="89">
        <v>0</v>
      </c>
      <c r="Y190" s="89">
        <v>0</v>
      </c>
      <c r="Z190" s="89">
        <v>1</v>
      </c>
      <c r="AA190" s="89">
        <v>1</v>
      </c>
      <c r="AB190" s="89">
        <v>0</v>
      </c>
      <c r="AC190" s="89">
        <v>0</v>
      </c>
      <c r="AD190" s="89">
        <v>0</v>
      </c>
      <c r="AE190" s="89">
        <v>0</v>
      </c>
      <c r="AF190" s="89">
        <v>0</v>
      </c>
      <c r="AG190" s="89">
        <v>0</v>
      </c>
      <c r="AH190" s="89">
        <v>0</v>
      </c>
      <c r="AI190" s="89">
        <v>0</v>
      </c>
      <c r="AJ190" s="89">
        <v>0</v>
      </c>
      <c r="AK190" s="89">
        <v>1</v>
      </c>
      <c r="AL190" s="89">
        <v>0</v>
      </c>
      <c r="AM190" s="90">
        <v>0</v>
      </c>
      <c r="AN190" s="91">
        <f t="shared" si="91"/>
        <v>4</v>
      </c>
      <c r="AO190" s="92">
        <f t="shared" si="92"/>
        <v>1</v>
      </c>
      <c r="AP190" s="92">
        <f t="shared" si="93"/>
        <v>1</v>
      </c>
      <c r="AQ190" s="92">
        <f t="shared" si="94"/>
        <v>4</v>
      </c>
      <c r="AR190" s="92">
        <f t="shared" si="95"/>
        <v>2</v>
      </c>
      <c r="AS190" s="92">
        <f t="shared" si="96"/>
        <v>3</v>
      </c>
      <c r="AT190" s="93">
        <f t="shared" si="97"/>
        <v>5</v>
      </c>
      <c r="AU190" s="278"/>
    </row>
    <row r="191" spans="1:47">
      <c r="A191" s="80"/>
      <c r="B191" s="87"/>
      <c r="C191" s="88" t="s">
        <v>311</v>
      </c>
      <c r="D191" s="89">
        <v>0</v>
      </c>
      <c r="E191" s="89">
        <v>0</v>
      </c>
      <c r="F191" s="89">
        <v>0</v>
      </c>
      <c r="G191" s="89">
        <v>0</v>
      </c>
      <c r="H191" s="89">
        <v>0</v>
      </c>
      <c r="I191" s="89">
        <v>0</v>
      </c>
      <c r="J191" s="89">
        <v>0</v>
      </c>
      <c r="K191" s="89">
        <v>0</v>
      </c>
      <c r="L191" s="89">
        <v>1</v>
      </c>
      <c r="M191" s="89">
        <v>0</v>
      </c>
      <c r="N191" s="89">
        <v>0</v>
      </c>
      <c r="O191" s="89">
        <v>0</v>
      </c>
      <c r="P191" s="89">
        <v>0</v>
      </c>
      <c r="Q191" s="89">
        <v>0</v>
      </c>
      <c r="R191" s="89">
        <v>1</v>
      </c>
      <c r="S191" s="89">
        <v>0</v>
      </c>
      <c r="T191" s="89">
        <v>0</v>
      </c>
      <c r="U191" s="89">
        <v>0</v>
      </c>
      <c r="V191" s="89">
        <v>0</v>
      </c>
      <c r="W191" s="89">
        <v>0</v>
      </c>
      <c r="X191" s="89">
        <v>0</v>
      </c>
      <c r="Y191" s="89">
        <v>1</v>
      </c>
      <c r="Z191" s="89">
        <v>0</v>
      </c>
      <c r="AA191" s="89">
        <v>0</v>
      </c>
      <c r="AB191" s="89">
        <v>0</v>
      </c>
      <c r="AC191" s="89">
        <v>0</v>
      </c>
      <c r="AD191" s="89">
        <v>0</v>
      </c>
      <c r="AE191" s="89">
        <v>1</v>
      </c>
      <c r="AF191" s="89">
        <v>1</v>
      </c>
      <c r="AG191" s="89">
        <v>0</v>
      </c>
      <c r="AH191" s="89">
        <v>0</v>
      </c>
      <c r="AI191" s="89">
        <v>0</v>
      </c>
      <c r="AJ191" s="89">
        <v>0</v>
      </c>
      <c r="AK191" s="89">
        <v>0</v>
      </c>
      <c r="AL191" s="89">
        <v>0</v>
      </c>
      <c r="AM191" s="90">
        <v>0</v>
      </c>
      <c r="AN191" s="91">
        <f t="shared" si="91"/>
        <v>3</v>
      </c>
      <c r="AO191" s="92">
        <f t="shared" si="92"/>
        <v>2</v>
      </c>
      <c r="AP191" s="92">
        <f t="shared" si="93"/>
        <v>3</v>
      </c>
      <c r="AQ191" s="92">
        <f t="shared" si="94"/>
        <v>2</v>
      </c>
      <c r="AR191" s="92">
        <f t="shared" si="95"/>
        <v>2</v>
      </c>
      <c r="AS191" s="92">
        <f t="shared" si="96"/>
        <v>3</v>
      </c>
      <c r="AT191" s="93">
        <f t="shared" si="97"/>
        <v>5</v>
      </c>
      <c r="AU191" s="278"/>
    </row>
    <row r="192" spans="1:47">
      <c r="A192" s="80"/>
      <c r="B192" s="87"/>
      <c r="C192" s="88" t="s">
        <v>312</v>
      </c>
      <c r="D192" s="89">
        <v>1</v>
      </c>
      <c r="E192" s="89">
        <v>0</v>
      </c>
      <c r="F192" s="89">
        <v>0</v>
      </c>
      <c r="G192" s="89">
        <v>0</v>
      </c>
      <c r="H192" s="89">
        <v>0</v>
      </c>
      <c r="I192" s="89">
        <v>0</v>
      </c>
      <c r="J192" s="89">
        <v>0</v>
      </c>
      <c r="K192" s="89">
        <v>0</v>
      </c>
      <c r="L192" s="89">
        <v>0</v>
      </c>
      <c r="M192" s="89">
        <v>0</v>
      </c>
      <c r="N192" s="89">
        <v>0</v>
      </c>
      <c r="O192" s="89">
        <v>0</v>
      </c>
      <c r="P192" s="89">
        <v>0</v>
      </c>
      <c r="Q192" s="89">
        <v>0</v>
      </c>
      <c r="R192" s="89">
        <v>0</v>
      </c>
      <c r="S192" s="89">
        <v>0</v>
      </c>
      <c r="T192" s="89">
        <v>0</v>
      </c>
      <c r="U192" s="89">
        <v>0</v>
      </c>
      <c r="V192" s="89">
        <v>0</v>
      </c>
      <c r="W192" s="89">
        <v>0</v>
      </c>
      <c r="X192" s="89">
        <v>0</v>
      </c>
      <c r="Y192" s="89">
        <v>0</v>
      </c>
      <c r="Z192" s="89">
        <v>0</v>
      </c>
      <c r="AA192" s="89">
        <v>0</v>
      </c>
      <c r="AB192" s="89">
        <v>0</v>
      </c>
      <c r="AC192" s="89">
        <v>0</v>
      </c>
      <c r="AD192" s="89">
        <v>0</v>
      </c>
      <c r="AE192" s="89">
        <v>0</v>
      </c>
      <c r="AF192" s="89">
        <v>0</v>
      </c>
      <c r="AG192" s="89">
        <v>0</v>
      </c>
      <c r="AH192" s="89">
        <v>0</v>
      </c>
      <c r="AI192" s="89">
        <v>0</v>
      </c>
      <c r="AJ192" s="89">
        <v>0</v>
      </c>
      <c r="AK192" s="89">
        <v>1</v>
      </c>
      <c r="AL192" s="89">
        <v>0</v>
      </c>
      <c r="AM192" s="90">
        <v>0</v>
      </c>
      <c r="AN192" s="91">
        <f t="shared" si="91"/>
        <v>1</v>
      </c>
      <c r="AO192" s="92">
        <f t="shared" si="92"/>
        <v>1</v>
      </c>
      <c r="AP192" s="92">
        <f t="shared" si="93"/>
        <v>2</v>
      </c>
      <c r="AQ192" s="92">
        <f t="shared" si="94"/>
        <v>0</v>
      </c>
      <c r="AR192" s="92">
        <f t="shared" si="95"/>
        <v>1</v>
      </c>
      <c r="AS192" s="92">
        <f t="shared" si="96"/>
        <v>1</v>
      </c>
      <c r="AT192" s="93">
        <f t="shared" si="97"/>
        <v>2</v>
      </c>
      <c r="AU192" s="278"/>
    </row>
    <row r="193" spans="1:47">
      <c r="A193" s="80"/>
      <c r="B193" s="87"/>
      <c r="C193" s="88" t="s">
        <v>313</v>
      </c>
      <c r="D193" s="89">
        <v>0</v>
      </c>
      <c r="E193" s="89">
        <v>0</v>
      </c>
      <c r="F193" s="89">
        <v>0</v>
      </c>
      <c r="G193" s="89">
        <v>0</v>
      </c>
      <c r="H193" s="89">
        <v>1</v>
      </c>
      <c r="I193" s="89">
        <v>0</v>
      </c>
      <c r="J193" s="89">
        <v>0</v>
      </c>
      <c r="K193" s="89">
        <v>0</v>
      </c>
      <c r="L193" s="89">
        <v>1</v>
      </c>
      <c r="M193" s="89">
        <v>0</v>
      </c>
      <c r="N193" s="89">
        <v>1</v>
      </c>
      <c r="O193" s="89">
        <v>0</v>
      </c>
      <c r="P193" s="89">
        <v>1</v>
      </c>
      <c r="Q193" s="89">
        <v>0</v>
      </c>
      <c r="R193" s="89">
        <v>0</v>
      </c>
      <c r="S193" s="89">
        <v>0</v>
      </c>
      <c r="T193" s="89">
        <v>0</v>
      </c>
      <c r="U193" s="89">
        <v>1</v>
      </c>
      <c r="V193" s="89">
        <v>0</v>
      </c>
      <c r="W193" s="89">
        <v>1</v>
      </c>
      <c r="X193" s="89">
        <v>0</v>
      </c>
      <c r="Y193" s="89">
        <v>0</v>
      </c>
      <c r="Z193" s="89">
        <v>0</v>
      </c>
      <c r="AA193" s="89">
        <v>0</v>
      </c>
      <c r="AB193" s="89">
        <v>0</v>
      </c>
      <c r="AC193" s="89">
        <v>0</v>
      </c>
      <c r="AD193" s="89">
        <v>0</v>
      </c>
      <c r="AE193" s="89">
        <v>0</v>
      </c>
      <c r="AF193" s="89">
        <v>0</v>
      </c>
      <c r="AG193" s="89">
        <v>1</v>
      </c>
      <c r="AH193" s="89">
        <v>0</v>
      </c>
      <c r="AI193" s="89">
        <v>0</v>
      </c>
      <c r="AJ193" s="89">
        <v>0</v>
      </c>
      <c r="AK193" s="89">
        <v>1</v>
      </c>
      <c r="AL193" s="89">
        <v>0</v>
      </c>
      <c r="AM193" s="90">
        <v>0</v>
      </c>
      <c r="AN193" s="91">
        <f t="shared" si="91"/>
        <v>5</v>
      </c>
      <c r="AO193" s="92">
        <f t="shared" si="92"/>
        <v>3</v>
      </c>
      <c r="AP193" s="92">
        <f t="shared" si="93"/>
        <v>6</v>
      </c>
      <c r="AQ193" s="92">
        <f t="shared" si="94"/>
        <v>2</v>
      </c>
      <c r="AR193" s="92">
        <f t="shared" si="95"/>
        <v>4</v>
      </c>
      <c r="AS193" s="92">
        <f t="shared" si="96"/>
        <v>4</v>
      </c>
      <c r="AT193" s="93">
        <f t="shared" si="97"/>
        <v>8</v>
      </c>
      <c r="AU193" s="278"/>
    </row>
    <row r="194" spans="1:47">
      <c r="A194" s="80"/>
      <c r="B194" s="87"/>
      <c r="C194" s="88" t="s">
        <v>314</v>
      </c>
      <c r="D194" s="89">
        <v>0</v>
      </c>
      <c r="E194" s="89">
        <v>0</v>
      </c>
      <c r="F194" s="89">
        <v>0</v>
      </c>
      <c r="G194" s="89">
        <v>0</v>
      </c>
      <c r="H194" s="89">
        <v>0</v>
      </c>
      <c r="I194" s="89">
        <v>0</v>
      </c>
      <c r="J194" s="89">
        <v>0</v>
      </c>
      <c r="K194" s="89">
        <v>0</v>
      </c>
      <c r="L194" s="89">
        <v>0</v>
      </c>
      <c r="M194" s="89">
        <v>0</v>
      </c>
      <c r="N194" s="89">
        <v>0</v>
      </c>
      <c r="O194" s="89">
        <v>0</v>
      </c>
      <c r="P194" s="89">
        <v>0</v>
      </c>
      <c r="Q194" s="89">
        <v>0</v>
      </c>
      <c r="R194" s="89">
        <v>0</v>
      </c>
      <c r="S194" s="89">
        <v>0</v>
      </c>
      <c r="T194" s="89">
        <v>0</v>
      </c>
      <c r="U194" s="89">
        <v>0</v>
      </c>
      <c r="V194" s="89">
        <v>0</v>
      </c>
      <c r="W194" s="89">
        <v>0</v>
      </c>
      <c r="X194" s="89">
        <v>1</v>
      </c>
      <c r="Y194" s="89">
        <v>0</v>
      </c>
      <c r="Z194" s="89">
        <v>0</v>
      </c>
      <c r="AA194" s="89">
        <v>0</v>
      </c>
      <c r="AB194" s="89">
        <v>0</v>
      </c>
      <c r="AC194" s="89">
        <v>0</v>
      </c>
      <c r="AD194" s="89">
        <v>0</v>
      </c>
      <c r="AE194" s="89">
        <v>0</v>
      </c>
      <c r="AF194" s="89">
        <v>0</v>
      </c>
      <c r="AG194" s="89">
        <v>0</v>
      </c>
      <c r="AH194" s="89">
        <v>0</v>
      </c>
      <c r="AI194" s="89">
        <v>0</v>
      </c>
      <c r="AJ194" s="89">
        <v>0</v>
      </c>
      <c r="AK194" s="89">
        <v>0</v>
      </c>
      <c r="AL194" s="89">
        <v>0</v>
      </c>
      <c r="AM194" s="90">
        <v>0</v>
      </c>
      <c r="AN194" s="91">
        <f t="shared" si="91"/>
        <v>1</v>
      </c>
      <c r="AO194" s="92">
        <f t="shared" si="92"/>
        <v>0</v>
      </c>
      <c r="AP194" s="92">
        <f t="shared" si="93"/>
        <v>1</v>
      </c>
      <c r="AQ194" s="92">
        <f t="shared" si="94"/>
        <v>0</v>
      </c>
      <c r="AR194" s="92">
        <f t="shared" si="95"/>
        <v>0</v>
      </c>
      <c r="AS194" s="92">
        <f t="shared" si="96"/>
        <v>1</v>
      </c>
      <c r="AT194" s="93">
        <f t="shared" si="97"/>
        <v>1</v>
      </c>
      <c r="AU194" s="278"/>
    </row>
    <row r="195" spans="1:47">
      <c r="A195" s="80"/>
      <c r="B195" s="81" t="s">
        <v>315</v>
      </c>
      <c r="C195" s="82"/>
      <c r="D195" s="83"/>
      <c r="E195" s="83"/>
      <c r="F195" s="83"/>
      <c r="G195" s="83"/>
      <c r="H195" s="83"/>
      <c r="I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2"/>
      <c r="AN195" s="84"/>
      <c r="AO195" s="81"/>
      <c r="AP195" s="81"/>
      <c r="AQ195" s="81"/>
      <c r="AR195" s="81"/>
      <c r="AS195" s="81"/>
      <c r="AT195" s="85"/>
      <c r="AU195" s="86"/>
    </row>
    <row r="196" spans="1:47">
      <c r="A196" s="80"/>
      <c r="B196" s="87"/>
      <c r="C196" s="88" t="s">
        <v>316</v>
      </c>
      <c r="D196" s="89">
        <v>0</v>
      </c>
      <c r="E196" s="89">
        <v>0</v>
      </c>
      <c r="F196" s="89">
        <v>0</v>
      </c>
      <c r="G196" s="89">
        <v>0</v>
      </c>
      <c r="H196" s="89">
        <v>0</v>
      </c>
      <c r="I196" s="89">
        <v>0</v>
      </c>
      <c r="J196" s="89">
        <v>1</v>
      </c>
      <c r="K196" s="89">
        <v>0</v>
      </c>
      <c r="L196" s="89">
        <v>0</v>
      </c>
      <c r="M196" s="89">
        <v>0</v>
      </c>
      <c r="N196" s="89">
        <v>0</v>
      </c>
      <c r="O196" s="89">
        <v>0</v>
      </c>
      <c r="P196" s="89">
        <v>0</v>
      </c>
      <c r="Q196" s="89">
        <v>0</v>
      </c>
      <c r="R196" s="89">
        <v>0</v>
      </c>
      <c r="S196" s="89">
        <v>1</v>
      </c>
      <c r="T196" s="89">
        <v>0</v>
      </c>
      <c r="U196" s="89">
        <v>0</v>
      </c>
      <c r="V196" s="89">
        <v>0</v>
      </c>
      <c r="W196" s="89">
        <v>0</v>
      </c>
      <c r="X196" s="89">
        <v>0</v>
      </c>
      <c r="Y196" s="89">
        <v>0</v>
      </c>
      <c r="Z196" s="89">
        <v>0</v>
      </c>
      <c r="AA196" s="89">
        <v>0</v>
      </c>
      <c r="AB196" s="89">
        <v>1</v>
      </c>
      <c r="AC196" s="89">
        <v>0</v>
      </c>
      <c r="AD196" s="89">
        <v>0</v>
      </c>
      <c r="AE196" s="89">
        <v>0</v>
      </c>
      <c r="AF196" s="89">
        <v>0</v>
      </c>
      <c r="AG196" s="89">
        <v>0</v>
      </c>
      <c r="AH196" s="89">
        <v>0</v>
      </c>
      <c r="AI196" s="89">
        <v>1</v>
      </c>
      <c r="AJ196" s="89">
        <v>0</v>
      </c>
      <c r="AK196" s="89">
        <v>0</v>
      </c>
      <c r="AL196" s="89">
        <v>0</v>
      </c>
      <c r="AM196" s="90">
        <v>1</v>
      </c>
      <c r="AN196" s="91">
        <f t="shared" ref="AN196:AN203" si="98">IF(C196="", "", COUNTIFS(D196:AM196, "1", $D$2:$AM$2, "Urban"))</f>
        <v>1</v>
      </c>
      <c r="AO196" s="92">
        <f t="shared" ref="AO196:AO203" si="99">IF(C196="", "", COUNTIFS(D196:AM196, "1", $D$2:$AM$2, "Rural/settlement"))</f>
        <v>4</v>
      </c>
      <c r="AP196" s="92">
        <f t="shared" ref="AP196:AP203" si="100">IF(C196="", "", COUNTIFS(D196:AM196, "1", $D$4:$AM$4, "Host community"))</f>
        <v>1</v>
      </c>
      <c r="AQ196" s="92">
        <f t="shared" ref="AQ196:AQ203" si="101">IF(C196="", "", COUNTIFS(D196:AM196, "1", $D$4:$AM$4, "Refugee"))</f>
        <v>4</v>
      </c>
      <c r="AR196" s="92">
        <f t="shared" ref="AR196:AR203" si="102">IF(C196="", "", COUNTIFS(D196:AM196, "1", $D$5:$AM$5, "PSN"))</f>
        <v>3</v>
      </c>
      <c r="AS196" s="92">
        <f t="shared" ref="AS196:AS203" si="103">IF(C196="", "", COUNTIFS(D196:AM196, "1", $D$5:$AM$5, "FHH"))</f>
        <v>2</v>
      </c>
      <c r="AT196" s="93">
        <f t="shared" ref="AT196:AT203" si="104">IF(C196 = "", "", COUNTIF(D196:AM196, 1))</f>
        <v>5</v>
      </c>
      <c r="AU196" s="278" t="s">
        <v>317</v>
      </c>
    </row>
    <row r="197" spans="1:47">
      <c r="A197" s="80"/>
      <c r="B197" s="87"/>
      <c r="C197" s="88" t="s">
        <v>318</v>
      </c>
      <c r="D197" s="89">
        <v>0</v>
      </c>
      <c r="E197" s="89">
        <v>0</v>
      </c>
      <c r="F197" s="89">
        <v>0</v>
      </c>
      <c r="G197" s="89">
        <v>1</v>
      </c>
      <c r="H197" s="89">
        <v>0</v>
      </c>
      <c r="I197" s="89">
        <v>1</v>
      </c>
      <c r="J197" s="89">
        <v>0</v>
      </c>
      <c r="K197" s="89">
        <v>1</v>
      </c>
      <c r="L197" s="89">
        <v>0</v>
      </c>
      <c r="M197" s="89">
        <v>0</v>
      </c>
      <c r="N197" s="89">
        <v>0</v>
      </c>
      <c r="O197" s="89">
        <v>0</v>
      </c>
      <c r="P197" s="89">
        <v>0</v>
      </c>
      <c r="Q197" s="89">
        <v>0</v>
      </c>
      <c r="R197" s="89">
        <v>0</v>
      </c>
      <c r="S197" s="89">
        <v>0</v>
      </c>
      <c r="T197" s="89">
        <v>0</v>
      </c>
      <c r="U197" s="89">
        <v>0</v>
      </c>
      <c r="V197" s="89">
        <v>0</v>
      </c>
      <c r="W197" s="89">
        <v>1</v>
      </c>
      <c r="X197" s="89">
        <v>0</v>
      </c>
      <c r="Y197" s="89">
        <v>1</v>
      </c>
      <c r="Z197" s="89">
        <v>0</v>
      </c>
      <c r="AA197" s="89">
        <v>0</v>
      </c>
      <c r="AB197" s="89">
        <v>0</v>
      </c>
      <c r="AC197" s="89">
        <v>0</v>
      </c>
      <c r="AD197" s="89">
        <v>0</v>
      </c>
      <c r="AE197" s="89">
        <v>0</v>
      </c>
      <c r="AF197" s="89">
        <v>0</v>
      </c>
      <c r="AG197" s="89">
        <v>1</v>
      </c>
      <c r="AH197" s="89">
        <v>0</v>
      </c>
      <c r="AI197" s="89">
        <v>0</v>
      </c>
      <c r="AJ197" s="89">
        <v>0</v>
      </c>
      <c r="AK197" s="89">
        <v>1</v>
      </c>
      <c r="AL197" s="89">
        <v>0</v>
      </c>
      <c r="AM197" s="90">
        <v>0</v>
      </c>
      <c r="AN197" s="91">
        <f t="shared" si="98"/>
        <v>3</v>
      </c>
      <c r="AO197" s="92">
        <f t="shared" si="99"/>
        <v>4</v>
      </c>
      <c r="AP197" s="92">
        <f t="shared" si="100"/>
        <v>4</v>
      </c>
      <c r="AQ197" s="92">
        <f t="shared" si="101"/>
        <v>3</v>
      </c>
      <c r="AR197" s="92">
        <f t="shared" si="102"/>
        <v>7</v>
      </c>
      <c r="AS197" s="92">
        <f t="shared" si="103"/>
        <v>0</v>
      </c>
      <c r="AT197" s="93">
        <f t="shared" si="104"/>
        <v>7</v>
      </c>
      <c r="AU197" s="278"/>
    </row>
    <row r="198" spans="1:47">
      <c r="A198" s="80"/>
      <c r="B198" s="87"/>
      <c r="C198" s="88" t="s">
        <v>319</v>
      </c>
      <c r="D198" s="89">
        <v>0</v>
      </c>
      <c r="E198" s="89">
        <v>1</v>
      </c>
      <c r="F198" s="89">
        <v>0</v>
      </c>
      <c r="G198" s="89">
        <v>1</v>
      </c>
      <c r="H198" s="89">
        <v>0</v>
      </c>
      <c r="I198" s="89">
        <v>0</v>
      </c>
      <c r="J198" s="89">
        <v>1</v>
      </c>
      <c r="K198" s="89">
        <v>1</v>
      </c>
      <c r="L198" s="89">
        <v>0</v>
      </c>
      <c r="M198" s="89">
        <v>0</v>
      </c>
      <c r="N198" s="89">
        <v>0</v>
      </c>
      <c r="O198" s="89">
        <v>0</v>
      </c>
      <c r="P198" s="89">
        <v>0</v>
      </c>
      <c r="Q198" s="89">
        <v>0</v>
      </c>
      <c r="R198" s="89">
        <v>0</v>
      </c>
      <c r="S198" s="89">
        <v>0</v>
      </c>
      <c r="T198" s="89">
        <v>0</v>
      </c>
      <c r="U198" s="89">
        <v>1</v>
      </c>
      <c r="V198" s="89">
        <v>0</v>
      </c>
      <c r="W198" s="89">
        <v>0</v>
      </c>
      <c r="X198" s="89">
        <v>0</v>
      </c>
      <c r="Y198" s="89">
        <v>0</v>
      </c>
      <c r="Z198" s="89">
        <v>0</v>
      </c>
      <c r="AA198" s="89">
        <v>0</v>
      </c>
      <c r="AB198" s="89">
        <v>0</v>
      </c>
      <c r="AC198" s="89">
        <v>0</v>
      </c>
      <c r="AD198" s="89">
        <v>0</v>
      </c>
      <c r="AE198" s="89">
        <v>0</v>
      </c>
      <c r="AF198" s="89">
        <v>0</v>
      </c>
      <c r="AG198" s="89">
        <v>0</v>
      </c>
      <c r="AH198" s="89">
        <v>0</v>
      </c>
      <c r="AI198" s="89">
        <v>0</v>
      </c>
      <c r="AJ198" s="89">
        <v>0</v>
      </c>
      <c r="AK198" s="89">
        <v>1</v>
      </c>
      <c r="AL198" s="89">
        <v>0</v>
      </c>
      <c r="AM198" s="90">
        <v>0</v>
      </c>
      <c r="AN198" s="91">
        <f t="shared" si="98"/>
        <v>3</v>
      </c>
      <c r="AO198" s="92">
        <f t="shared" si="99"/>
        <v>3</v>
      </c>
      <c r="AP198" s="92">
        <f t="shared" si="100"/>
        <v>3</v>
      </c>
      <c r="AQ198" s="92">
        <f t="shared" si="101"/>
        <v>3</v>
      </c>
      <c r="AR198" s="92">
        <f t="shared" si="102"/>
        <v>5</v>
      </c>
      <c r="AS198" s="92">
        <f t="shared" si="103"/>
        <v>1</v>
      </c>
      <c r="AT198" s="93">
        <f t="shared" si="104"/>
        <v>6</v>
      </c>
      <c r="AU198" s="278"/>
    </row>
    <row r="199" spans="1:47">
      <c r="A199" s="80"/>
      <c r="B199" s="87"/>
      <c r="C199" s="88" t="s">
        <v>320</v>
      </c>
      <c r="D199" s="89">
        <v>0</v>
      </c>
      <c r="E199" s="89">
        <v>0</v>
      </c>
      <c r="F199" s="89">
        <v>0</v>
      </c>
      <c r="G199" s="89">
        <v>0</v>
      </c>
      <c r="H199" s="89">
        <v>0</v>
      </c>
      <c r="I199" s="89">
        <v>0</v>
      </c>
      <c r="J199" s="89">
        <v>1</v>
      </c>
      <c r="K199" s="89">
        <v>0</v>
      </c>
      <c r="L199" s="89">
        <v>0</v>
      </c>
      <c r="M199" s="89">
        <v>0</v>
      </c>
      <c r="N199" s="89">
        <v>0</v>
      </c>
      <c r="O199" s="89">
        <v>0</v>
      </c>
      <c r="P199" s="89">
        <v>0</v>
      </c>
      <c r="Q199" s="89">
        <v>0</v>
      </c>
      <c r="R199" s="89">
        <v>0</v>
      </c>
      <c r="S199" s="89">
        <v>0</v>
      </c>
      <c r="T199" s="89">
        <v>0</v>
      </c>
      <c r="U199" s="89">
        <v>0</v>
      </c>
      <c r="V199" s="89">
        <v>0</v>
      </c>
      <c r="W199" s="89">
        <v>0</v>
      </c>
      <c r="X199" s="89">
        <v>0</v>
      </c>
      <c r="Y199" s="89">
        <v>0</v>
      </c>
      <c r="Z199" s="89">
        <v>0</v>
      </c>
      <c r="AA199" s="89">
        <v>0</v>
      </c>
      <c r="AB199" s="89">
        <v>0</v>
      </c>
      <c r="AC199" s="89">
        <v>0</v>
      </c>
      <c r="AD199" s="89">
        <v>0</v>
      </c>
      <c r="AE199" s="89">
        <v>0</v>
      </c>
      <c r="AF199" s="89">
        <v>0</v>
      </c>
      <c r="AG199" s="89">
        <v>0</v>
      </c>
      <c r="AH199" s="89">
        <v>0</v>
      </c>
      <c r="AI199" s="89">
        <v>0</v>
      </c>
      <c r="AJ199" s="89">
        <v>0</v>
      </c>
      <c r="AK199" s="89">
        <v>0</v>
      </c>
      <c r="AL199" s="89">
        <v>0</v>
      </c>
      <c r="AM199" s="90">
        <v>0</v>
      </c>
      <c r="AN199" s="91">
        <f t="shared" si="98"/>
        <v>0</v>
      </c>
      <c r="AO199" s="92">
        <f t="shared" si="99"/>
        <v>1</v>
      </c>
      <c r="AP199" s="92">
        <f t="shared" si="100"/>
        <v>0</v>
      </c>
      <c r="AQ199" s="92">
        <f t="shared" si="101"/>
        <v>1</v>
      </c>
      <c r="AR199" s="92">
        <f t="shared" si="102"/>
        <v>0</v>
      </c>
      <c r="AS199" s="92">
        <f t="shared" si="103"/>
        <v>1</v>
      </c>
      <c r="AT199" s="93">
        <f t="shared" si="104"/>
        <v>1</v>
      </c>
      <c r="AU199" s="278"/>
    </row>
    <row r="200" spans="1:47">
      <c r="A200" s="80"/>
      <c r="B200" s="87"/>
      <c r="C200" s="88" t="s">
        <v>321</v>
      </c>
      <c r="D200" s="89">
        <v>0</v>
      </c>
      <c r="E200" s="89">
        <v>0</v>
      </c>
      <c r="F200" s="89">
        <v>0</v>
      </c>
      <c r="G200" s="89">
        <v>0</v>
      </c>
      <c r="H200" s="89">
        <v>0</v>
      </c>
      <c r="I200" s="89">
        <v>0</v>
      </c>
      <c r="J200" s="89">
        <v>0</v>
      </c>
      <c r="K200" s="89">
        <v>0</v>
      </c>
      <c r="L200" s="89">
        <v>0</v>
      </c>
      <c r="M200" s="89">
        <v>0</v>
      </c>
      <c r="N200" s="89">
        <v>0</v>
      </c>
      <c r="O200" s="89">
        <v>0</v>
      </c>
      <c r="P200" s="89">
        <v>0</v>
      </c>
      <c r="Q200" s="89">
        <v>0</v>
      </c>
      <c r="R200" s="89">
        <v>0</v>
      </c>
      <c r="S200" s="89">
        <v>0</v>
      </c>
      <c r="T200" s="89">
        <v>0</v>
      </c>
      <c r="U200" s="89">
        <v>0</v>
      </c>
      <c r="V200" s="89">
        <v>0</v>
      </c>
      <c r="W200" s="89">
        <v>0</v>
      </c>
      <c r="X200" s="89">
        <v>1</v>
      </c>
      <c r="Y200" s="89">
        <v>0</v>
      </c>
      <c r="Z200" s="89">
        <v>0</v>
      </c>
      <c r="AA200" s="89">
        <v>0</v>
      </c>
      <c r="AB200" s="89">
        <v>0</v>
      </c>
      <c r="AC200" s="89">
        <v>0</v>
      </c>
      <c r="AD200" s="89">
        <v>0</v>
      </c>
      <c r="AE200" s="89">
        <v>0</v>
      </c>
      <c r="AF200" s="89">
        <v>0</v>
      </c>
      <c r="AG200" s="89">
        <v>0</v>
      </c>
      <c r="AH200" s="89">
        <v>0</v>
      </c>
      <c r="AI200" s="89">
        <v>0</v>
      </c>
      <c r="AJ200" s="89">
        <v>0</v>
      </c>
      <c r="AK200" s="89">
        <v>0</v>
      </c>
      <c r="AL200" s="89">
        <v>0</v>
      </c>
      <c r="AM200" s="90">
        <v>1</v>
      </c>
      <c r="AN200" s="91">
        <f t="shared" si="98"/>
        <v>1</v>
      </c>
      <c r="AO200" s="92">
        <f t="shared" si="99"/>
        <v>1</v>
      </c>
      <c r="AP200" s="92">
        <f t="shared" si="100"/>
        <v>1</v>
      </c>
      <c r="AQ200" s="92">
        <f t="shared" si="101"/>
        <v>1</v>
      </c>
      <c r="AR200" s="92">
        <f t="shared" si="102"/>
        <v>1</v>
      </c>
      <c r="AS200" s="92">
        <f t="shared" si="103"/>
        <v>1</v>
      </c>
      <c r="AT200" s="93">
        <f t="shared" si="104"/>
        <v>2</v>
      </c>
      <c r="AU200" s="278"/>
    </row>
    <row r="201" spans="1:47">
      <c r="A201" s="80"/>
      <c r="B201" s="87"/>
      <c r="C201" s="88" t="s">
        <v>322</v>
      </c>
      <c r="D201" s="89">
        <v>0</v>
      </c>
      <c r="E201" s="89">
        <v>0</v>
      </c>
      <c r="F201" s="89">
        <v>0</v>
      </c>
      <c r="G201" s="89">
        <v>0</v>
      </c>
      <c r="H201" s="89">
        <v>0</v>
      </c>
      <c r="I201" s="89">
        <v>0</v>
      </c>
      <c r="J201" s="89">
        <v>0</v>
      </c>
      <c r="K201" s="89">
        <v>0</v>
      </c>
      <c r="L201" s="89">
        <v>0</v>
      </c>
      <c r="M201" s="89">
        <v>0</v>
      </c>
      <c r="N201" s="89">
        <v>0</v>
      </c>
      <c r="O201" s="89">
        <v>0</v>
      </c>
      <c r="P201" s="89">
        <v>0</v>
      </c>
      <c r="Q201" s="89">
        <v>0</v>
      </c>
      <c r="R201" s="89">
        <v>0</v>
      </c>
      <c r="S201" s="89">
        <v>0</v>
      </c>
      <c r="T201" s="89">
        <v>0</v>
      </c>
      <c r="U201" s="89">
        <v>0</v>
      </c>
      <c r="V201" s="89">
        <v>0</v>
      </c>
      <c r="W201" s="89">
        <v>0</v>
      </c>
      <c r="X201" s="89">
        <v>1</v>
      </c>
      <c r="Y201" s="89">
        <v>0</v>
      </c>
      <c r="Z201" s="89">
        <v>0</v>
      </c>
      <c r="AA201" s="89">
        <v>0</v>
      </c>
      <c r="AB201" s="89">
        <v>0</v>
      </c>
      <c r="AC201" s="89">
        <v>0</v>
      </c>
      <c r="AD201" s="89">
        <v>0</v>
      </c>
      <c r="AE201" s="89">
        <v>0</v>
      </c>
      <c r="AF201" s="89">
        <v>0</v>
      </c>
      <c r="AG201" s="89">
        <v>0</v>
      </c>
      <c r="AH201" s="89">
        <v>0</v>
      </c>
      <c r="AI201" s="89">
        <v>0</v>
      </c>
      <c r="AJ201" s="89">
        <v>0</v>
      </c>
      <c r="AK201" s="89">
        <v>0</v>
      </c>
      <c r="AL201" s="89">
        <v>0</v>
      </c>
      <c r="AM201" s="90">
        <v>1</v>
      </c>
      <c r="AN201" s="91">
        <f t="shared" si="98"/>
        <v>1</v>
      </c>
      <c r="AO201" s="92">
        <f t="shared" si="99"/>
        <v>1</v>
      </c>
      <c r="AP201" s="92">
        <f t="shared" si="100"/>
        <v>1</v>
      </c>
      <c r="AQ201" s="92">
        <f t="shared" si="101"/>
        <v>1</v>
      </c>
      <c r="AR201" s="92">
        <f t="shared" si="102"/>
        <v>1</v>
      </c>
      <c r="AS201" s="92">
        <f t="shared" si="103"/>
        <v>1</v>
      </c>
      <c r="AT201" s="93">
        <f t="shared" si="104"/>
        <v>2</v>
      </c>
      <c r="AU201" s="278"/>
    </row>
    <row r="202" spans="1:47">
      <c r="A202" s="80"/>
      <c r="B202" s="87"/>
      <c r="C202" s="88" t="s">
        <v>323</v>
      </c>
      <c r="D202" s="89">
        <v>1</v>
      </c>
      <c r="E202" s="89">
        <v>0</v>
      </c>
      <c r="F202" s="89">
        <v>0</v>
      </c>
      <c r="G202" s="89">
        <v>0</v>
      </c>
      <c r="H202" s="89">
        <v>0</v>
      </c>
      <c r="I202" s="89">
        <v>0</v>
      </c>
      <c r="J202" s="89">
        <v>0</v>
      </c>
      <c r="K202" s="89">
        <v>0</v>
      </c>
      <c r="L202" s="89">
        <v>1</v>
      </c>
      <c r="M202" s="89">
        <v>0</v>
      </c>
      <c r="N202" s="89">
        <v>1</v>
      </c>
      <c r="O202" s="89">
        <v>0</v>
      </c>
      <c r="P202" s="89">
        <v>1</v>
      </c>
      <c r="Q202" s="89">
        <v>0</v>
      </c>
      <c r="R202" s="89">
        <v>0</v>
      </c>
      <c r="S202" s="89">
        <v>1</v>
      </c>
      <c r="T202" s="89">
        <v>0</v>
      </c>
      <c r="U202" s="89">
        <v>0</v>
      </c>
      <c r="V202" s="89">
        <v>1</v>
      </c>
      <c r="W202" s="89">
        <v>0</v>
      </c>
      <c r="X202" s="89">
        <v>1</v>
      </c>
      <c r="Y202" s="89">
        <v>0</v>
      </c>
      <c r="Z202" s="89">
        <v>1</v>
      </c>
      <c r="AA202" s="89">
        <v>0</v>
      </c>
      <c r="AB202" s="89">
        <v>0</v>
      </c>
      <c r="AC202" s="89">
        <v>0</v>
      </c>
      <c r="AD202" s="89">
        <v>0</v>
      </c>
      <c r="AE202" s="89">
        <v>0</v>
      </c>
      <c r="AF202" s="89">
        <v>1</v>
      </c>
      <c r="AG202" s="89">
        <v>0</v>
      </c>
      <c r="AH202" s="89">
        <v>1</v>
      </c>
      <c r="AI202" s="89">
        <v>0</v>
      </c>
      <c r="AJ202" s="89">
        <v>0</v>
      </c>
      <c r="AK202" s="89">
        <v>0</v>
      </c>
      <c r="AL202" s="89">
        <v>1</v>
      </c>
      <c r="AM202" s="90">
        <v>0</v>
      </c>
      <c r="AN202" s="91">
        <f t="shared" si="98"/>
        <v>8</v>
      </c>
      <c r="AO202" s="92">
        <f t="shared" si="99"/>
        <v>3</v>
      </c>
      <c r="AP202" s="92">
        <f t="shared" si="100"/>
        <v>5</v>
      </c>
      <c r="AQ202" s="92">
        <f t="shared" si="101"/>
        <v>6</v>
      </c>
      <c r="AR202" s="92">
        <f t="shared" si="102"/>
        <v>1</v>
      </c>
      <c r="AS202" s="92">
        <f t="shared" si="103"/>
        <v>10</v>
      </c>
      <c r="AT202" s="93">
        <f t="shared" si="104"/>
        <v>11</v>
      </c>
      <c r="AU202" s="278"/>
    </row>
    <row r="203" spans="1:47">
      <c r="A203" s="104"/>
      <c r="B203" s="105"/>
      <c r="C203" s="106" t="s">
        <v>324</v>
      </c>
      <c r="D203" s="107">
        <v>0</v>
      </c>
      <c r="E203" s="107">
        <v>0</v>
      </c>
      <c r="F203" s="107">
        <v>0</v>
      </c>
      <c r="G203" s="107">
        <v>1</v>
      </c>
      <c r="H203" s="107">
        <v>0</v>
      </c>
      <c r="I203" s="107">
        <v>0</v>
      </c>
      <c r="J203" s="107">
        <v>0</v>
      </c>
      <c r="K203" s="107">
        <v>1</v>
      </c>
      <c r="L203" s="107">
        <v>0</v>
      </c>
      <c r="M203" s="107">
        <v>0</v>
      </c>
      <c r="N203" s="107">
        <v>0</v>
      </c>
      <c r="O203" s="107">
        <v>0</v>
      </c>
      <c r="P203" s="107">
        <v>0</v>
      </c>
      <c r="Q203" s="107">
        <v>0</v>
      </c>
      <c r="R203" s="107">
        <v>0</v>
      </c>
      <c r="S203" s="107">
        <v>0</v>
      </c>
      <c r="T203" s="107">
        <v>0</v>
      </c>
      <c r="U203" s="107">
        <v>0</v>
      </c>
      <c r="V203" s="107">
        <v>0</v>
      </c>
      <c r="W203" s="107">
        <v>0</v>
      </c>
      <c r="X203" s="107">
        <v>0</v>
      </c>
      <c r="Y203" s="107">
        <v>0</v>
      </c>
      <c r="Z203" s="107">
        <v>0</v>
      </c>
      <c r="AA203" s="107">
        <v>0</v>
      </c>
      <c r="AB203" s="107">
        <v>0</v>
      </c>
      <c r="AC203" s="107">
        <v>0</v>
      </c>
      <c r="AD203" s="107">
        <v>0</v>
      </c>
      <c r="AE203" s="107">
        <v>0</v>
      </c>
      <c r="AF203" s="107">
        <v>0</v>
      </c>
      <c r="AG203" s="107">
        <v>0</v>
      </c>
      <c r="AH203" s="107">
        <v>0</v>
      </c>
      <c r="AI203" s="107">
        <v>0</v>
      </c>
      <c r="AJ203" s="107">
        <v>0</v>
      </c>
      <c r="AK203" s="107">
        <v>1</v>
      </c>
      <c r="AL203" s="107">
        <v>0</v>
      </c>
      <c r="AM203" s="108">
        <v>0</v>
      </c>
      <c r="AN203" s="109">
        <f t="shared" si="98"/>
        <v>1</v>
      </c>
      <c r="AO203" s="110">
        <f t="shared" si="99"/>
        <v>2</v>
      </c>
      <c r="AP203" s="110">
        <f t="shared" si="100"/>
        <v>1</v>
      </c>
      <c r="AQ203" s="110">
        <f t="shared" si="101"/>
        <v>2</v>
      </c>
      <c r="AR203" s="110">
        <f t="shared" si="102"/>
        <v>3</v>
      </c>
      <c r="AS203" s="110">
        <f t="shared" si="103"/>
        <v>0</v>
      </c>
      <c r="AT203" s="111">
        <f t="shared" si="104"/>
        <v>3</v>
      </c>
      <c r="AU203" s="287"/>
    </row>
  </sheetData>
  <mergeCells count="30">
    <mergeCell ref="AU196:AU203"/>
    <mergeCell ref="AU120:AU130"/>
    <mergeCell ref="AU132:AU135"/>
    <mergeCell ref="AU139:AU141"/>
    <mergeCell ref="AU143:AU145"/>
    <mergeCell ref="AU147:AU155"/>
    <mergeCell ref="AU158:AU163"/>
    <mergeCell ref="AU165:AU171"/>
    <mergeCell ref="AU173:AU175"/>
    <mergeCell ref="AU179:AU181"/>
    <mergeCell ref="AU183:AU185"/>
    <mergeCell ref="AU187:AU194"/>
    <mergeCell ref="AU110:AU118"/>
    <mergeCell ref="AU17:AU21"/>
    <mergeCell ref="AU24:AU31"/>
    <mergeCell ref="AU33:AU42"/>
    <mergeCell ref="AU44:AU55"/>
    <mergeCell ref="AU57:AU61"/>
    <mergeCell ref="AU63:AU70"/>
    <mergeCell ref="AU73:AU79"/>
    <mergeCell ref="AU81:AU86"/>
    <mergeCell ref="AU88:AU90"/>
    <mergeCell ref="AU94:AU99"/>
    <mergeCell ref="AU103:AU107"/>
    <mergeCell ref="AU11:AU15"/>
    <mergeCell ref="AN1:AO6"/>
    <mergeCell ref="AP1:AQ6"/>
    <mergeCell ref="AR1:AS6"/>
    <mergeCell ref="AT1:AT7"/>
    <mergeCell ref="AU1:AU7"/>
  </mergeCells>
  <conditionalFormatting sqref="AT11:AT21 AT24:AT31 AT73:AT79 AT110:AT118 AT158:AT163 AT33:AT42 AT44:AT55 AT57:AT61 AT63:AT70 AT81:AT86 AT88:AT90 AT92 AT94:AT99 AT101 AT103:AT107 AT120:AT130 AT132:AT135 AT137 AT139:AT141 AT143:AT145 AT147:AT155 AT165:AT171 AT173:AT175 AT177 AT179:AT181 AT183:AT185 AT187:AT194 AT196:AT203">
    <cfRule type="colorScale" priority="2">
      <colorScale>
        <cfvo type="min"/>
        <cfvo type="max"/>
        <color rgb="FFFCFCFF"/>
        <color rgb="FFF8696B"/>
      </colorScale>
    </cfRule>
  </conditionalFormatting>
  <conditionalFormatting sqref="D11:AM21 D24:AM31 D73:AM79 D110:AM118 D158:AM163 D33:AM42 D44:AM55 D57:AM61 D63:AM70 D81:AM86 D88:AM90 D92:AM92 D94:AM99 D101:AM101 D103:AM107 D120:AM130 D132:AM135 D137:AM137 D139:AM141 D143:AM145 D147:AM155 D165:AM171 D173:AM175 D177:AM177 D179:AM181 D183:AM185 D187:AM194 D196:AM203">
    <cfRule type="cellIs" dxfId="2" priority="1" operator="equal">
      <formula>1</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E051-5F46-4A12-B285-D759932BA111}">
  <dimension ref="A1:AW173"/>
  <sheetViews>
    <sheetView zoomScale="87" workbookViewId="0">
      <pane xSplit="3" ySplit="5" topLeftCell="AF6" activePane="bottomRight" state="frozen"/>
      <selection pane="topRight" activeCell="D1" sqref="D1"/>
      <selection pane="bottomLeft" activeCell="A6" sqref="A6"/>
      <selection pane="bottomRight" activeCell="AU6" sqref="AU6"/>
    </sheetView>
  </sheetViews>
  <sheetFormatPr defaultColWidth="9.1796875" defaultRowHeight="14.5"/>
  <cols>
    <col min="1" max="1" width="10.1796875" style="158" customWidth="1"/>
    <col min="2" max="2" width="8.1796875" style="158" customWidth="1"/>
    <col min="3" max="3" width="29.54296875" style="158" customWidth="1"/>
    <col min="4" max="39" width="9.1796875" style="158"/>
    <col min="40" max="40" width="10.54296875" style="158" bestFit="1" customWidth="1"/>
    <col min="41" max="41" width="20.453125" style="158" bestFit="1" customWidth="1"/>
    <col min="42" max="42" width="20.1796875" style="158" bestFit="1" customWidth="1"/>
    <col min="43" max="43" width="12.54296875" style="158" bestFit="1" customWidth="1"/>
    <col min="44" max="44" width="9.453125" style="158" bestFit="1" customWidth="1"/>
    <col min="45" max="45" width="11.54296875" style="158" bestFit="1" customWidth="1"/>
    <col min="46" max="46" width="9.54296875" style="158" bestFit="1" customWidth="1"/>
    <col min="47" max="47" width="9.1796875" style="158"/>
    <col min="48" max="48" width="79.1796875" style="171" customWidth="1"/>
    <col min="49" max="16384" width="9.1796875" style="158"/>
  </cols>
  <sheetData>
    <row r="1" spans="1:49" ht="14.5" customHeight="1">
      <c r="A1" s="233"/>
      <c r="B1" s="234"/>
      <c r="C1" s="235" t="s">
        <v>325</v>
      </c>
      <c r="D1" s="218" t="s">
        <v>326</v>
      </c>
      <c r="E1" s="219" t="s">
        <v>327</v>
      </c>
      <c r="F1" s="219" t="s">
        <v>328</v>
      </c>
      <c r="G1" s="219" t="s">
        <v>329</v>
      </c>
      <c r="H1" s="219" t="s">
        <v>330</v>
      </c>
      <c r="I1" s="219" t="s">
        <v>331</v>
      </c>
      <c r="J1" s="219" t="s">
        <v>332</v>
      </c>
      <c r="K1" s="219" t="s">
        <v>333</v>
      </c>
      <c r="L1" s="219" t="s">
        <v>334</v>
      </c>
      <c r="M1" s="219" t="s">
        <v>335</v>
      </c>
      <c r="N1" s="219" t="s">
        <v>336</v>
      </c>
      <c r="O1" s="219" t="s">
        <v>337</v>
      </c>
      <c r="P1" s="219" t="s">
        <v>338</v>
      </c>
      <c r="Q1" s="219" t="s">
        <v>339</v>
      </c>
      <c r="R1" s="219" t="s">
        <v>340</v>
      </c>
      <c r="S1" s="219" t="s">
        <v>341</v>
      </c>
      <c r="T1" s="219" t="s">
        <v>342</v>
      </c>
      <c r="U1" s="219" t="s">
        <v>343</v>
      </c>
      <c r="V1" s="219" t="s">
        <v>344</v>
      </c>
      <c r="W1" s="219" t="s">
        <v>345</v>
      </c>
      <c r="X1" s="219" t="s">
        <v>346</v>
      </c>
      <c r="Y1" s="219" t="s">
        <v>347</v>
      </c>
      <c r="Z1" s="219" t="s">
        <v>348</v>
      </c>
      <c r="AA1" s="219" t="s">
        <v>349</v>
      </c>
      <c r="AB1" s="219" t="s">
        <v>350</v>
      </c>
      <c r="AC1" s="219" t="s">
        <v>351</v>
      </c>
      <c r="AD1" s="219" t="s">
        <v>352</v>
      </c>
      <c r="AE1" s="219" t="s">
        <v>353</v>
      </c>
      <c r="AF1" s="219" t="s">
        <v>354</v>
      </c>
      <c r="AG1" s="219" t="s">
        <v>355</v>
      </c>
      <c r="AH1" s="219" t="s">
        <v>356</v>
      </c>
      <c r="AI1" s="219" t="s">
        <v>357</v>
      </c>
      <c r="AJ1" s="219" t="s">
        <v>358</v>
      </c>
      <c r="AK1" s="219" t="s">
        <v>359</v>
      </c>
      <c r="AL1" s="219" t="s">
        <v>360</v>
      </c>
      <c r="AM1" s="220" t="s">
        <v>361</v>
      </c>
      <c r="AN1" s="291" t="s">
        <v>362</v>
      </c>
      <c r="AO1" s="291"/>
      <c r="AP1" s="291" t="s">
        <v>111</v>
      </c>
      <c r="AQ1" s="291"/>
      <c r="AR1" s="291" t="s">
        <v>363</v>
      </c>
      <c r="AS1" s="291"/>
      <c r="AT1" s="291"/>
      <c r="AU1" s="288" t="s">
        <v>364</v>
      </c>
      <c r="AV1" s="294" t="s">
        <v>114</v>
      </c>
      <c r="AW1" s="157"/>
    </row>
    <row r="2" spans="1:49">
      <c r="A2" s="236"/>
      <c r="B2" s="231"/>
      <c r="C2" s="237" t="s">
        <v>118</v>
      </c>
      <c r="D2" s="221" t="s">
        <v>119</v>
      </c>
      <c r="E2" s="156" t="s">
        <v>119</v>
      </c>
      <c r="F2" s="156" t="s">
        <v>119</v>
      </c>
      <c r="G2" s="156" t="s">
        <v>119</v>
      </c>
      <c r="H2" s="156" t="s">
        <v>120</v>
      </c>
      <c r="I2" s="156" t="s">
        <v>120</v>
      </c>
      <c r="J2" s="156" t="s">
        <v>120</v>
      </c>
      <c r="K2" s="156" t="s">
        <v>120</v>
      </c>
      <c r="L2" s="156" t="s">
        <v>121</v>
      </c>
      <c r="M2" s="156" t="s">
        <v>121</v>
      </c>
      <c r="N2" s="156" t="s">
        <v>121</v>
      </c>
      <c r="O2" s="156" t="s">
        <v>121</v>
      </c>
      <c r="P2" s="156" t="s">
        <v>123</v>
      </c>
      <c r="Q2" s="156" t="s">
        <v>123</v>
      </c>
      <c r="R2" s="156" t="s">
        <v>123</v>
      </c>
      <c r="S2" s="156" t="s">
        <v>123</v>
      </c>
      <c r="T2" s="156" t="s">
        <v>122</v>
      </c>
      <c r="U2" s="156" t="s">
        <v>122</v>
      </c>
      <c r="V2" s="156" t="s">
        <v>365</v>
      </c>
      <c r="W2" s="156" t="s">
        <v>365</v>
      </c>
      <c r="X2" s="156" t="s">
        <v>124</v>
      </c>
      <c r="Y2" s="156" t="s">
        <v>124</v>
      </c>
      <c r="Z2" s="156" t="s">
        <v>124</v>
      </c>
      <c r="AA2" s="156" t="s">
        <v>124</v>
      </c>
      <c r="AB2" s="156" t="s">
        <v>125</v>
      </c>
      <c r="AC2" s="156" t="s">
        <v>125</v>
      </c>
      <c r="AD2" s="156" t="s">
        <v>125</v>
      </c>
      <c r="AE2" s="156" t="s">
        <v>125</v>
      </c>
      <c r="AF2" s="156" t="s">
        <v>126</v>
      </c>
      <c r="AG2" s="156" t="s">
        <v>126</v>
      </c>
      <c r="AH2" s="156" t="s">
        <v>126</v>
      </c>
      <c r="AI2" s="156" t="s">
        <v>126</v>
      </c>
      <c r="AJ2" s="156" t="s">
        <v>366</v>
      </c>
      <c r="AK2" s="156" t="s">
        <v>366</v>
      </c>
      <c r="AL2" s="156" t="s">
        <v>367</v>
      </c>
      <c r="AM2" s="222" t="s">
        <v>367</v>
      </c>
      <c r="AN2" s="292"/>
      <c r="AO2" s="292"/>
      <c r="AP2" s="292"/>
      <c r="AQ2" s="292"/>
      <c r="AR2" s="292"/>
      <c r="AS2" s="292"/>
      <c r="AT2" s="292"/>
      <c r="AU2" s="289"/>
      <c r="AV2" s="295"/>
      <c r="AW2" s="157"/>
    </row>
    <row r="3" spans="1:49">
      <c r="A3" s="236"/>
      <c r="B3" s="231"/>
      <c r="C3" s="237" t="s">
        <v>115</v>
      </c>
      <c r="D3" s="221" t="s">
        <v>116</v>
      </c>
      <c r="E3" s="156" t="s">
        <v>116</v>
      </c>
      <c r="F3" s="156" t="s">
        <v>116</v>
      </c>
      <c r="G3" s="156" t="s">
        <v>116</v>
      </c>
      <c r="H3" s="156" t="s">
        <v>117</v>
      </c>
      <c r="I3" s="156" t="s">
        <v>117</v>
      </c>
      <c r="J3" s="156" t="s">
        <v>117</v>
      </c>
      <c r="K3" s="156" t="s">
        <v>117</v>
      </c>
      <c r="L3" s="156" t="s">
        <v>116</v>
      </c>
      <c r="M3" s="156" t="s">
        <v>116</v>
      </c>
      <c r="N3" s="156" t="s">
        <v>116</v>
      </c>
      <c r="O3" s="156" t="s">
        <v>116</v>
      </c>
      <c r="P3" s="156" t="s">
        <v>116</v>
      </c>
      <c r="Q3" s="156" t="s">
        <v>116</v>
      </c>
      <c r="R3" s="156" t="s">
        <v>116</v>
      </c>
      <c r="S3" s="156" t="s">
        <v>116</v>
      </c>
      <c r="T3" s="156" t="s">
        <v>116</v>
      </c>
      <c r="U3" s="156" t="s">
        <v>116</v>
      </c>
      <c r="V3" s="156" t="s">
        <v>116</v>
      </c>
      <c r="W3" s="156" t="s">
        <v>116</v>
      </c>
      <c r="X3" s="156" t="s">
        <v>116</v>
      </c>
      <c r="Y3" s="156" t="s">
        <v>116</v>
      </c>
      <c r="Z3" s="156" t="s">
        <v>116</v>
      </c>
      <c r="AA3" s="156" t="s">
        <v>116</v>
      </c>
      <c r="AB3" s="156" t="s">
        <v>117</v>
      </c>
      <c r="AC3" s="156" t="s">
        <v>117</v>
      </c>
      <c r="AD3" s="156" t="s">
        <v>117</v>
      </c>
      <c r="AE3" s="156" t="s">
        <v>117</v>
      </c>
      <c r="AF3" s="156" t="s">
        <v>117</v>
      </c>
      <c r="AG3" s="156" t="s">
        <v>117</v>
      </c>
      <c r="AH3" s="156" t="s">
        <v>117</v>
      </c>
      <c r="AI3" s="156" t="s">
        <v>117</v>
      </c>
      <c r="AJ3" s="156" t="s">
        <v>117</v>
      </c>
      <c r="AK3" s="156" t="s">
        <v>117</v>
      </c>
      <c r="AL3" s="156" t="s">
        <v>117</v>
      </c>
      <c r="AM3" s="222" t="s">
        <v>117</v>
      </c>
      <c r="AN3" s="292"/>
      <c r="AO3" s="292"/>
      <c r="AP3" s="292"/>
      <c r="AQ3" s="292"/>
      <c r="AR3" s="292"/>
      <c r="AS3" s="292"/>
      <c r="AT3" s="292"/>
      <c r="AU3" s="289"/>
      <c r="AV3" s="295"/>
      <c r="AW3" s="157"/>
    </row>
    <row r="4" spans="1:49">
      <c r="A4" s="236"/>
      <c r="B4" s="231"/>
      <c r="C4" s="237" t="s">
        <v>128</v>
      </c>
      <c r="D4" s="221" t="s">
        <v>129</v>
      </c>
      <c r="E4" s="156" t="s">
        <v>129</v>
      </c>
      <c r="F4" s="156" t="s">
        <v>130</v>
      </c>
      <c r="G4" s="156" t="s">
        <v>130</v>
      </c>
      <c r="H4" s="156" t="s">
        <v>129</v>
      </c>
      <c r="I4" s="156" t="s">
        <v>129</v>
      </c>
      <c r="J4" s="156" t="s">
        <v>130</v>
      </c>
      <c r="K4" s="156" t="s">
        <v>130</v>
      </c>
      <c r="L4" s="156" t="s">
        <v>129</v>
      </c>
      <c r="M4" s="156" t="s">
        <v>129</v>
      </c>
      <c r="N4" s="156" t="s">
        <v>130</v>
      </c>
      <c r="O4" s="156" t="s">
        <v>130</v>
      </c>
      <c r="P4" s="156" t="s">
        <v>129</v>
      </c>
      <c r="Q4" s="156" t="s">
        <v>129</v>
      </c>
      <c r="R4" s="156" t="s">
        <v>130</v>
      </c>
      <c r="S4" s="156" t="s">
        <v>130</v>
      </c>
      <c r="T4" s="156" t="s">
        <v>129</v>
      </c>
      <c r="U4" s="156" t="s">
        <v>129</v>
      </c>
      <c r="V4" s="156" t="s">
        <v>130</v>
      </c>
      <c r="W4" s="156" t="s">
        <v>130</v>
      </c>
      <c r="X4" s="156" t="s">
        <v>129</v>
      </c>
      <c r="Y4" s="156" t="s">
        <v>129</v>
      </c>
      <c r="Z4" s="156" t="s">
        <v>130</v>
      </c>
      <c r="AA4" s="156" t="s">
        <v>130</v>
      </c>
      <c r="AB4" s="156" t="s">
        <v>129</v>
      </c>
      <c r="AC4" s="156" t="s">
        <v>129</v>
      </c>
      <c r="AD4" s="156" t="s">
        <v>130</v>
      </c>
      <c r="AE4" s="156" t="s">
        <v>130</v>
      </c>
      <c r="AF4" s="156" t="s">
        <v>129</v>
      </c>
      <c r="AG4" s="156" t="s">
        <v>129</v>
      </c>
      <c r="AH4" s="156" t="s">
        <v>130</v>
      </c>
      <c r="AI4" s="156" t="s">
        <v>130</v>
      </c>
      <c r="AJ4" s="156" t="s">
        <v>129</v>
      </c>
      <c r="AK4" s="156" t="s">
        <v>129</v>
      </c>
      <c r="AL4" s="156" t="s">
        <v>130</v>
      </c>
      <c r="AM4" s="222" t="s">
        <v>130</v>
      </c>
      <c r="AN4" s="292"/>
      <c r="AO4" s="292"/>
      <c r="AP4" s="292"/>
      <c r="AQ4" s="292"/>
      <c r="AR4" s="292"/>
      <c r="AS4" s="292"/>
      <c r="AT4" s="292"/>
      <c r="AU4" s="289"/>
      <c r="AV4" s="295"/>
      <c r="AW4" s="157"/>
    </row>
    <row r="5" spans="1:49">
      <c r="A5" s="236"/>
      <c r="B5" s="231"/>
      <c r="C5" s="237" t="s">
        <v>368</v>
      </c>
      <c r="D5" s="221" t="s">
        <v>134</v>
      </c>
      <c r="E5" s="156" t="s">
        <v>135</v>
      </c>
      <c r="F5" s="156" t="s">
        <v>134</v>
      </c>
      <c r="G5" s="156" t="s">
        <v>135</v>
      </c>
      <c r="H5" s="156" t="s">
        <v>134</v>
      </c>
      <c r="I5" s="156" t="s">
        <v>135</v>
      </c>
      <c r="J5" s="156" t="s">
        <v>134</v>
      </c>
      <c r="K5" s="156" t="s">
        <v>135</v>
      </c>
      <c r="L5" s="156" t="s">
        <v>134</v>
      </c>
      <c r="M5" s="156" t="s">
        <v>135</v>
      </c>
      <c r="N5" s="156" t="s">
        <v>134</v>
      </c>
      <c r="O5" s="156" t="s">
        <v>135</v>
      </c>
      <c r="P5" s="156" t="s">
        <v>134</v>
      </c>
      <c r="Q5" s="156" t="s">
        <v>135</v>
      </c>
      <c r="R5" s="156" t="s">
        <v>135</v>
      </c>
      <c r="S5" s="156" t="s">
        <v>135</v>
      </c>
      <c r="T5" s="156" t="s">
        <v>134</v>
      </c>
      <c r="U5" s="156" t="s">
        <v>135</v>
      </c>
      <c r="V5" s="156" t="s">
        <v>134</v>
      </c>
      <c r="W5" s="156" t="s">
        <v>135</v>
      </c>
      <c r="X5" s="156" t="s">
        <v>134</v>
      </c>
      <c r="Y5" s="156" t="s">
        <v>135</v>
      </c>
      <c r="Z5" s="156" t="s">
        <v>134</v>
      </c>
      <c r="AA5" s="156" t="s">
        <v>135</v>
      </c>
      <c r="AB5" s="156" t="s">
        <v>134</v>
      </c>
      <c r="AC5" s="156" t="s">
        <v>135</v>
      </c>
      <c r="AD5" s="156" t="s">
        <v>134</v>
      </c>
      <c r="AE5" s="156" t="s">
        <v>135</v>
      </c>
      <c r="AF5" s="156" t="s">
        <v>134</v>
      </c>
      <c r="AG5" s="156" t="s">
        <v>135</v>
      </c>
      <c r="AH5" s="156" t="s">
        <v>369</v>
      </c>
      <c r="AI5" s="156" t="s">
        <v>369</v>
      </c>
      <c r="AJ5" s="156" t="s">
        <v>134</v>
      </c>
      <c r="AK5" s="156" t="s">
        <v>135</v>
      </c>
      <c r="AL5" s="156" t="s">
        <v>134</v>
      </c>
      <c r="AM5" s="222" t="s">
        <v>135</v>
      </c>
      <c r="AN5" s="152" t="s">
        <v>140</v>
      </c>
      <c r="AO5" s="152" t="s">
        <v>141</v>
      </c>
      <c r="AP5" s="152" t="s">
        <v>142</v>
      </c>
      <c r="AQ5" s="152" t="s">
        <v>143</v>
      </c>
      <c r="AR5" s="152" t="s">
        <v>370</v>
      </c>
      <c r="AS5" s="152" t="s">
        <v>371</v>
      </c>
      <c r="AT5" s="152" t="s">
        <v>372</v>
      </c>
      <c r="AU5" s="289"/>
      <c r="AV5" s="295"/>
      <c r="AW5" s="157"/>
    </row>
    <row r="6" spans="1:49" s="161" customFormat="1">
      <c r="A6" s="245" t="s">
        <v>146</v>
      </c>
      <c r="B6" s="246" t="s">
        <v>147</v>
      </c>
      <c r="C6" s="247" t="s">
        <v>148</v>
      </c>
      <c r="D6" s="223" t="s">
        <v>373</v>
      </c>
      <c r="E6" s="159" t="s">
        <v>373</v>
      </c>
      <c r="F6" s="159" t="s">
        <v>373</v>
      </c>
      <c r="G6" s="159" t="s">
        <v>373</v>
      </c>
      <c r="H6" s="159" t="s">
        <v>373</v>
      </c>
      <c r="I6" s="159" t="s">
        <v>373</v>
      </c>
      <c r="J6" s="159" t="s">
        <v>373</v>
      </c>
      <c r="K6" s="159" t="s">
        <v>373</v>
      </c>
      <c r="L6" s="159" t="s">
        <v>373</v>
      </c>
      <c r="M6" s="159" t="s">
        <v>373</v>
      </c>
      <c r="N6" s="159" t="s">
        <v>373</v>
      </c>
      <c r="O6" s="159" t="s">
        <v>373</v>
      </c>
      <c r="P6" s="159" t="s">
        <v>373</v>
      </c>
      <c r="Q6" s="159" t="s">
        <v>373</v>
      </c>
      <c r="R6" s="159" t="s">
        <v>373</v>
      </c>
      <c r="S6" s="159" t="s">
        <v>373</v>
      </c>
      <c r="T6" s="159" t="s">
        <v>373</v>
      </c>
      <c r="U6" s="159" t="s">
        <v>373</v>
      </c>
      <c r="V6" s="159" t="s">
        <v>373</v>
      </c>
      <c r="W6" s="159" t="s">
        <v>373</v>
      </c>
      <c r="X6" s="159" t="s">
        <v>373</v>
      </c>
      <c r="Y6" s="159" t="s">
        <v>373</v>
      </c>
      <c r="Z6" s="159" t="s">
        <v>373</v>
      </c>
      <c r="AA6" s="159" t="s">
        <v>373</v>
      </c>
      <c r="AB6" s="159" t="s">
        <v>373</v>
      </c>
      <c r="AC6" s="159" t="s">
        <v>373</v>
      </c>
      <c r="AD6" s="159" t="s">
        <v>373</v>
      </c>
      <c r="AE6" s="159" t="s">
        <v>373</v>
      </c>
      <c r="AF6" s="159" t="s">
        <v>373</v>
      </c>
      <c r="AG6" s="159" t="s">
        <v>373</v>
      </c>
      <c r="AH6" s="159" t="s">
        <v>373</v>
      </c>
      <c r="AI6" s="159" t="s">
        <v>373</v>
      </c>
      <c r="AJ6" s="159" t="s">
        <v>373</v>
      </c>
      <c r="AK6" s="159" t="s">
        <v>373</v>
      </c>
      <c r="AL6" s="159" t="s">
        <v>373</v>
      </c>
      <c r="AM6" s="224" t="s">
        <v>373</v>
      </c>
      <c r="AN6" s="172"/>
      <c r="AO6" s="172"/>
      <c r="AP6" s="172"/>
      <c r="AQ6" s="172"/>
      <c r="AR6" s="172"/>
      <c r="AS6" s="172"/>
      <c r="AT6" s="172"/>
      <c r="AU6" s="179"/>
      <c r="AV6" s="175"/>
      <c r="AW6" s="160"/>
    </row>
    <row r="7" spans="1:49">
      <c r="A7" s="180" t="s">
        <v>374</v>
      </c>
      <c r="B7" s="162" t="s">
        <v>373</v>
      </c>
      <c r="C7" s="181" t="s">
        <v>373</v>
      </c>
      <c r="D7" s="180" t="s">
        <v>373</v>
      </c>
      <c r="E7" s="162" t="s">
        <v>373</v>
      </c>
      <c r="F7" s="162" t="s">
        <v>373</v>
      </c>
      <c r="G7" s="162" t="s">
        <v>373</v>
      </c>
      <c r="H7" s="162" t="s">
        <v>373</v>
      </c>
      <c r="I7" s="162" t="s">
        <v>373</v>
      </c>
      <c r="J7" s="162" t="s">
        <v>373</v>
      </c>
      <c r="K7" s="162" t="s">
        <v>373</v>
      </c>
      <c r="L7" s="162" t="s">
        <v>373</v>
      </c>
      <c r="M7" s="162" t="s">
        <v>373</v>
      </c>
      <c r="N7" s="162" t="s">
        <v>373</v>
      </c>
      <c r="O7" s="162" t="s">
        <v>373</v>
      </c>
      <c r="P7" s="162" t="s">
        <v>373</v>
      </c>
      <c r="Q7" s="162" t="s">
        <v>373</v>
      </c>
      <c r="R7" s="162" t="s">
        <v>373</v>
      </c>
      <c r="S7" s="162" t="s">
        <v>373</v>
      </c>
      <c r="T7" s="162" t="s">
        <v>373</v>
      </c>
      <c r="U7" s="162" t="s">
        <v>373</v>
      </c>
      <c r="V7" s="162" t="s">
        <v>373</v>
      </c>
      <c r="W7" s="162" t="s">
        <v>373</v>
      </c>
      <c r="X7" s="162" t="s">
        <v>373</v>
      </c>
      <c r="Y7" s="162" t="s">
        <v>373</v>
      </c>
      <c r="Z7" s="162" t="s">
        <v>373</v>
      </c>
      <c r="AA7" s="162" t="s">
        <v>373</v>
      </c>
      <c r="AB7" s="162" t="s">
        <v>373</v>
      </c>
      <c r="AC7" s="162" t="s">
        <v>373</v>
      </c>
      <c r="AD7" s="162" t="s">
        <v>373</v>
      </c>
      <c r="AE7" s="162" t="s">
        <v>373</v>
      </c>
      <c r="AF7" s="162" t="s">
        <v>373</v>
      </c>
      <c r="AG7" s="162" t="s">
        <v>373</v>
      </c>
      <c r="AH7" s="162" t="s">
        <v>373</v>
      </c>
      <c r="AI7" s="162" t="s">
        <v>373</v>
      </c>
      <c r="AJ7" s="162" t="s">
        <v>373</v>
      </c>
      <c r="AK7" s="162" t="s">
        <v>373</v>
      </c>
      <c r="AL7" s="162" t="s">
        <v>373</v>
      </c>
      <c r="AM7" s="181" t="s">
        <v>373</v>
      </c>
      <c r="AN7" s="162" t="s">
        <v>373</v>
      </c>
      <c r="AO7" s="162" t="s">
        <v>373</v>
      </c>
      <c r="AP7" s="162" t="s">
        <v>373</v>
      </c>
      <c r="AQ7" s="162" t="s">
        <v>373</v>
      </c>
      <c r="AR7" s="162" t="s">
        <v>373</v>
      </c>
      <c r="AS7" s="162" t="s">
        <v>373</v>
      </c>
      <c r="AT7" s="162" t="s">
        <v>373</v>
      </c>
      <c r="AU7" s="181" t="s">
        <v>373</v>
      </c>
      <c r="AV7" s="176" t="s">
        <v>373</v>
      </c>
      <c r="AW7" s="157"/>
    </row>
    <row r="8" spans="1:49">
      <c r="A8" s="238"/>
      <c r="B8" s="163" t="s">
        <v>375</v>
      </c>
      <c r="C8" s="239"/>
      <c r="D8" s="182" t="s">
        <v>373</v>
      </c>
      <c r="E8" s="165" t="s">
        <v>373</v>
      </c>
      <c r="F8" s="165" t="s">
        <v>373</v>
      </c>
      <c r="G8" s="165" t="s">
        <v>373</v>
      </c>
      <c r="H8" s="165" t="s">
        <v>373</v>
      </c>
      <c r="I8" s="165" t="s">
        <v>373</v>
      </c>
      <c r="J8" s="165" t="s">
        <v>373</v>
      </c>
      <c r="K8" s="165" t="s">
        <v>373</v>
      </c>
      <c r="L8" s="165" t="s">
        <v>373</v>
      </c>
      <c r="M8" s="165" t="s">
        <v>373</v>
      </c>
      <c r="N8" s="165" t="s">
        <v>373</v>
      </c>
      <c r="O8" s="165" t="s">
        <v>373</v>
      </c>
      <c r="P8" s="165" t="s">
        <v>373</v>
      </c>
      <c r="Q8" s="165" t="s">
        <v>373</v>
      </c>
      <c r="R8" s="165" t="s">
        <v>373</v>
      </c>
      <c r="S8" s="165" t="s">
        <v>373</v>
      </c>
      <c r="T8" s="165" t="s">
        <v>373</v>
      </c>
      <c r="U8" s="165" t="s">
        <v>373</v>
      </c>
      <c r="V8" s="165" t="s">
        <v>373</v>
      </c>
      <c r="W8" s="165" t="s">
        <v>373</v>
      </c>
      <c r="X8" s="165" t="s">
        <v>373</v>
      </c>
      <c r="Y8" s="165" t="s">
        <v>373</v>
      </c>
      <c r="Z8" s="165" t="s">
        <v>373</v>
      </c>
      <c r="AA8" s="165" t="s">
        <v>373</v>
      </c>
      <c r="AB8" s="164" t="s">
        <v>373</v>
      </c>
      <c r="AC8" s="165" t="s">
        <v>373</v>
      </c>
      <c r="AD8" s="165" t="s">
        <v>373</v>
      </c>
      <c r="AE8" s="165" t="s">
        <v>373</v>
      </c>
      <c r="AF8" s="165" t="s">
        <v>373</v>
      </c>
      <c r="AG8" s="165" t="s">
        <v>373</v>
      </c>
      <c r="AH8" s="165" t="s">
        <v>373</v>
      </c>
      <c r="AI8" s="165" t="s">
        <v>373</v>
      </c>
      <c r="AJ8" s="165" t="s">
        <v>373</v>
      </c>
      <c r="AK8" s="165" t="s">
        <v>373</v>
      </c>
      <c r="AL8" s="165" t="s">
        <v>373</v>
      </c>
      <c r="AM8" s="183" t="s">
        <v>373</v>
      </c>
      <c r="AN8" s="165" t="s">
        <v>373</v>
      </c>
      <c r="AO8" s="165" t="s">
        <v>373</v>
      </c>
      <c r="AP8" s="165" t="s">
        <v>373</v>
      </c>
      <c r="AQ8" s="165" t="s">
        <v>373</v>
      </c>
      <c r="AR8" s="165" t="s">
        <v>373</v>
      </c>
      <c r="AS8" s="165" t="s">
        <v>373</v>
      </c>
      <c r="AT8" s="165" t="s">
        <v>373</v>
      </c>
      <c r="AU8" s="183" t="s">
        <v>373</v>
      </c>
      <c r="AV8" s="177" t="s">
        <v>373</v>
      </c>
      <c r="AW8" s="157"/>
    </row>
    <row r="9" spans="1:49">
      <c r="A9" s="240"/>
      <c r="B9" s="230"/>
      <c r="C9" s="241" t="s">
        <v>376</v>
      </c>
      <c r="D9" s="138">
        <v>0</v>
      </c>
      <c r="E9" s="148">
        <v>0</v>
      </c>
      <c r="F9" s="148">
        <v>0</v>
      </c>
      <c r="G9" s="148">
        <v>0</v>
      </c>
      <c r="H9" s="148">
        <v>0</v>
      </c>
      <c r="I9" s="148">
        <v>0</v>
      </c>
      <c r="J9" s="148">
        <v>0</v>
      </c>
      <c r="K9" s="148">
        <v>0</v>
      </c>
      <c r="L9" s="148">
        <v>0</v>
      </c>
      <c r="M9" s="148">
        <v>0</v>
      </c>
      <c r="N9" s="148">
        <v>0</v>
      </c>
      <c r="O9" s="148">
        <v>0</v>
      </c>
      <c r="P9" s="148">
        <v>0</v>
      </c>
      <c r="Q9" s="148">
        <v>0</v>
      </c>
      <c r="R9" s="167">
        <v>1</v>
      </c>
      <c r="S9" s="148">
        <v>0</v>
      </c>
      <c r="T9" s="148">
        <v>0</v>
      </c>
      <c r="U9" s="148">
        <v>0</v>
      </c>
      <c r="V9" s="167">
        <v>1</v>
      </c>
      <c r="W9" s="148">
        <v>0</v>
      </c>
      <c r="X9" s="148">
        <v>0</v>
      </c>
      <c r="Y9" s="148">
        <v>0</v>
      </c>
      <c r="Z9" s="148">
        <v>0</v>
      </c>
      <c r="AA9" s="148">
        <v>0</v>
      </c>
      <c r="AB9" s="148">
        <v>0</v>
      </c>
      <c r="AC9" s="148">
        <v>0</v>
      </c>
      <c r="AD9" s="148">
        <v>0</v>
      </c>
      <c r="AE9" s="148">
        <v>0</v>
      </c>
      <c r="AF9" s="148">
        <v>0</v>
      </c>
      <c r="AG9" s="148">
        <v>0</v>
      </c>
      <c r="AH9" s="148">
        <v>0</v>
      </c>
      <c r="AI9" s="148">
        <v>0</v>
      </c>
      <c r="AJ9" s="148">
        <v>0</v>
      </c>
      <c r="AK9" s="148">
        <v>0</v>
      </c>
      <c r="AL9" s="148">
        <v>0</v>
      </c>
      <c r="AM9" s="139">
        <v>0</v>
      </c>
      <c r="AN9" s="30">
        <v>2</v>
      </c>
      <c r="AO9" s="30">
        <v>0</v>
      </c>
      <c r="AP9" s="30">
        <v>0</v>
      </c>
      <c r="AQ9" s="173">
        <v>2</v>
      </c>
      <c r="AR9" s="30">
        <v>1</v>
      </c>
      <c r="AS9" s="30">
        <v>1</v>
      </c>
      <c r="AT9" s="30">
        <v>0</v>
      </c>
      <c r="AU9" s="184">
        <v>2</v>
      </c>
      <c r="AV9" s="290" t="s">
        <v>377</v>
      </c>
      <c r="AW9" s="157"/>
    </row>
    <row r="10" spans="1:49">
      <c r="A10" s="240"/>
      <c r="B10" s="230"/>
      <c r="C10" s="241" t="s">
        <v>378</v>
      </c>
      <c r="D10" s="138">
        <v>0</v>
      </c>
      <c r="E10" s="148">
        <v>0</v>
      </c>
      <c r="F10" s="167">
        <v>1</v>
      </c>
      <c r="G10" s="148">
        <v>0</v>
      </c>
      <c r="H10" s="148">
        <v>0</v>
      </c>
      <c r="I10" s="148">
        <v>0</v>
      </c>
      <c r="J10" s="167">
        <v>1</v>
      </c>
      <c r="K10" s="148">
        <v>0</v>
      </c>
      <c r="L10" s="148">
        <v>0</v>
      </c>
      <c r="M10" s="148">
        <v>0</v>
      </c>
      <c r="N10" s="148">
        <v>0</v>
      </c>
      <c r="O10" s="148">
        <v>0</v>
      </c>
      <c r="P10" s="148">
        <v>0</v>
      </c>
      <c r="Q10" s="148">
        <v>0</v>
      </c>
      <c r="R10" s="148">
        <v>0</v>
      </c>
      <c r="S10" s="148">
        <v>0</v>
      </c>
      <c r="T10" s="148">
        <v>0</v>
      </c>
      <c r="U10" s="148">
        <v>0</v>
      </c>
      <c r="V10" s="148">
        <v>0</v>
      </c>
      <c r="W10" s="148">
        <v>0</v>
      </c>
      <c r="X10" s="148">
        <v>0</v>
      </c>
      <c r="Y10" s="148">
        <v>0</v>
      </c>
      <c r="Z10" s="167">
        <v>1</v>
      </c>
      <c r="AA10" s="148">
        <v>0</v>
      </c>
      <c r="AB10" s="148">
        <v>0</v>
      </c>
      <c r="AC10" s="148">
        <v>0</v>
      </c>
      <c r="AD10" s="148">
        <v>0</v>
      </c>
      <c r="AE10" s="148">
        <v>0</v>
      </c>
      <c r="AF10" s="148">
        <v>0</v>
      </c>
      <c r="AG10" s="148">
        <v>0</v>
      </c>
      <c r="AH10" s="148">
        <v>0</v>
      </c>
      <c r="AI10" s="148">
        <v>0</v>
      </c>
      <c r="AJ10" s="148">
        <v>0</v>
      </c>
      <c r="AK10" s="148">
        <v>0</v>
      </c>
      <c r="AL10" s="167">
        <v>1</v>
      </c>
      <c r="AM10" s="225">
        <v>1</v>
      </c>
      <c r="AN10" s="30">
        <v>2</v>
      </c>
      <c r="AO10" s="30">
        <v>3</v>
      </c>
      <c r="AP10" s="30">
        <v>0</v>
      </c>
      <c r="AQ10" s="30">
        <v>5</v>
      </c>
      <c r="AR10" s="30">
        <v>4</v>
      </c>
      <c r="AS10" s="30">
        <v>1</v>
      </c>
      <c r="AT10" s="30">
        <v>0</v>
      </c>
      <c r="AU10" s="185">
        <v>5</v>
      </c>
      <c r="AV10" s="290"/>
      <c r="AW10" s="157"/>
    </row>
    <row r="11" spans="1:49">
      <c r="A11" s="240"/>
      <c r="B11" s="230"/>
      <c r="C11" s="241" t="s">
        <v>379</v>
      </c>
      <c r="D11" s="138">
        <v>0</v>
      </c>
      <c r="E11" s="148">
        <v>0</v>
      </c>
      <c r="F11" s="167">
        <v>1</v>
      </c>
      <c r="G11" s="148">
        <v>0</v>
      </c>
      <c r="H11" s="148">
        <v>0</v>
      </c>
      <c r="I11" s="148">
        <v>0</v>
      </c>
      <c r="J11" s="167">
        <v>1</v>
      </c>
      <c r="K11" s="148">
        <v>0</v>
      </c>
      <c r="L11" s="148">
        <v>0</v>
      </c>
      <c r="M11" s="148">
        <v>0</v>
      </c>
      <c r="N11" s="148">
        <v>0</v>
      </c>
      <c r="O11" s="148">
        <v>0</v>
      </c>
      <c r="P11" s="148">
        <v>0</v>
      </c>
      <c r="Q11" s="148">
        <v>0</v>
      </c>
      <c r="R11" s="148">
        <v>0</v>
      </c>
      <c r="S11" s="148">
        <v>0</v>
      </c>
      <c r="T11" s="148">
        <v>0</v>
      </c>
      <c r="U11" s="148">
        <v>0</v>
      </c>
      <c r="V11" s="148">
        <v>0</v>
      </c>
      <c r="W11" s="167">
        <v>1</v>
      </c>
      <c r="X11" s="148">
        <v>0</v>
      </c>
      <c r="Y11" s="148">
        <v>0</v>
      </c>
      <c r="Z11" s="148">
        <v>0</v>
      </c>
      <c r="AA11" s="148">
        <v>0</v>
      </c>
      <c r="AB11" s="148">
        <v>0</v>
      </c>
      <c r="AC11" s="148">
        <v>0</v>
      </c>
      <c r="AD11" s="148">
        <v>0</v>
      </c>
      <c r="AE11" s="148">
        <v>0</v>
      </c>
      <c r="AF11" s="148">
        <v>0</v>
      </c>
      <c r="AG11" s="148">
        <v>0</v>
      </c>
      <c r="AH11" s="148">
        <v>0</v>
      </c>
      <c r="AI11" s="148">
        <v>0</v>
      </c>
      <c r="AJ11" s="148">
        <v>0</v>
      </c>
      <c r="AK11" s="148">
        <v>0</v>
      </c>
      <c r="AL11" s="148">
        <v>0</v>
      </c>
      <c r="AM11" s="139">
        <v>0</v>
      </c>
      <c r="AN11" s="30">
        <v>2</v>
      </c>
      <c r="AO11" s="30">
        <v>1</v>
      </c>
      <c r="AP11" s="174">
        <v>0</v>
      </c>
      <c r="AQ11" s="174">
        <v>3</v>
      </c>
      <c r="AR11" s="30">
        <v>2</v>
      </c>
      <c r="AS11" s="30">
        <v>1</v>
      </c>
      <c r="AT11" s="30">
        <v>0</v>
      </c>
      <c r="AU11" s="186">
        <v>3</v>
      </c>
      <c r="AV11" s="290"/>
      <c r="AW11" s="157"/>
    </row>
    <row r="12" spans="1:49">
      <c r="A12" s="240"/>
      <c r="B12" s="230"/>
      <c r="C12" s="241" t="s">
        <v>380</v>
      </c>
      <c r="D12" s="138">
        <v>0</v>
      </c>
      <c r="E12" s="148">
        <v>0</v>
      </c>
      <c r="F12" s="148">
        <v>0</v>
      </c>
      <c r="G12" s="148">
        <v>0</v>
      </c>
      <c r="H12" s="148">
        <v>0</v>
      </c>
      <c r="I12" s="148">
        <v>0</v>
      </c>
      <c r="J12" s="148">
        <v>0</v>
      </c>
      <c r="K12" s="148">
        <v>0</v>
      </c>
      <c r="L12" s="148">
        <v>0</v>
      </c>
      <c r="M12" s="148">
        <v>0</v>
      </c>
      <c r="N12" s="148">
        <v>0</v>
      </c>
      <c r="O12" s="148">
        <v>0</v>
      </c>
      <c r="P12" s="148">
        <v>0</v>
      </c>
      <c r="Q12" s="148">
        <v>0</v>
      </c>
      <c r="R12" s="148">
        <v>0</v>
      </c>
      <c r="S12" s="148">
        <v>0</v>
      </c>
      <c r="T12" s="148">
        <v>0</v>
      </c>
      <c r="U12" s="148">
        <v>0</v>
      </c>
      <c r="V12" s="167">
        <v>1</v>
      </c>
      <c r="W12" s="148">
        <v>0</v>
      </c>
      <c r="X12" s="148">
        <v>0</v>
      </c>
      <c r="Y12" s="148">
        <v>0</v>
      </c>
      <c r="Z12" s="148">
        <v>0</v>
      </c>
      <c r="AA12" s="148">
        <v>0</v>
      </c>
      <c r="AB12" s="148">
        <v>0</v>
      </c>
      <c r="AC12" s="148">
        <v>0</v>
      </c>
      <c r="AD12" s="148">
        <v>0</v>
      </c>
      <c r="AE12" s="148">
        <v>0</v>
      </c>
      <c r="AF12" s="148">
        <v>0</v>
      </c>
      <c r="AG12" s="148">
        <v>0</v>
      </c>
      <c r="AH12" s="148">
        <v>0</v>
      </c>
      <c r="AI12" s="148">
        <v>0</v>
      </c>
      <c r="AJ12" s="148">
        <v>0</v>
      </c>
      <c r="AK12" s="148">
        <v>0</v>
      </c>
      <c r="AL12" s="148">
        <v>0</v>
      </c>
      <c r="AM12" s="139">
        <v>0</v>
      </c>
      <c r="AN12" s="30">
        <v>1</v>
      </c>
      <c r="AO12" s="30">
        <v>0</v>
      </c>
      <c r="AP12" s="174">
        <v>0</v>
      </c>
      <c r="AQ12" s="30">
        <v>1</v>
      </c>
      <c r="AR12" s="30">
        <v>1</v>
      </c>
      <c r="AS12" s="30">
        <v>0</v>
      </c>
      <c r="AT12" s="30">
        <v>0</v>
      </c>
      <c r="AU12" s="187">
        <v>1</v>
      </c>
      <c r="AV12" s="290"/>
      <c r="AW12" s="157"/>
    </row>
    <row r="13" spans="1:49">
      <c r="A13" s="240"/>
      <c r="B13" s="230"/>
      <c r="C13" s="241" t="s">
        <v>381</v>
      </c>
      <c r="D13" s="138">
        <v>0</v>
      </c>
      <c r="E13" s="148">
        <v>0</v>
      </c>
      <c r="F13" s="167">
        <v>1</v>
      </c>
      <c r="G13" s="148">
        <v>0</v>
      </c>
      <c r="H13" s="148">
        <v>0</v>
      </c>
      <c r="I13" s="148">
        <v>0</v>
      </c>
      <c r="J13" s="167">
        <v>1</v>
      </c>
      <c r="K13" s="148">
        <v>0</v>
      </c>
      <c r="L13" s="148">
        <v>0</v>
      </c>
      <c r="M13" s="148">
        <v>0</v>
      </c>
      <c r="N13" s="167">
        <v>1</v>
      </c>
      <c r="O13" s="167">
        <v>1</v>
      </c>
      <c r="P13" s="148">
        <v>0</v>
      </c>
      <c r="Q13" s="148">
        <v>0</v>
      </c>
      <c r="R13" s="148">
        <v>0</v>
      </c>
      <c r="S13" s="148">
        <v>0</v>
      </c>
      <c r="T13" s="148">
        <v>0</v>
      </c>
      <c r="U13" s="148">
        <v>0</v>
      </c>
      <c r="V13" s="167">
        <v>1</v>
      </c>
      <c r="W13" s="148">
        <v>0</v>
      </c>
      <c r="X13" s="148">
        <v>0</v>
      </c>
      <c r="Y13" s="148">
        <v>0</v>
      </c>
      <c r="Z13" s="148">
        <v>0</v>
      </c>
      <c r="AA13" s="148">
        <v>0</v>
      </c>
      <c r="AB13" s="148">
        <v>0</v>
      </c>
      <c r="AC13" s="148">
        <v>0</v>
      </c>
      <c r="AD13" s="148">
        <v>0</v>
      </c>
      <c r="AE13" s="148">
        <v>0</v>
      </c>
      <c r="AF13" s="148">
        <v>0</v>
      </c>
      <c r="AG13" s="148">
        <v>0</v>
      </c>
      <c r="AH13" s="167">
        <v>1</v>
      </c>
      <c r="AI13" s="148">
        <v>0</v>
      </c>
      <c r="AJ13" s="148">
        <v>0</v>
      </c>
      <c r="AK13" s="148">
        <v>0</v>
      </c>
      <c r="AL13" s="148">
        <v>0</v>
      </c>
      <c r="AM13" s="139">
        <v>0</v>
      </c>
      <c r="AN13" s="30">
        <v>4</v>
      </c>
      <c r="AO13" s="30">
        <v>2</v>
      </c>
      <c r="AP13" s="174">
        <v>0</v>
      </c>
      <c r="AQ13" s="30">
        <v>6</v>
      </c>
      <c r="AR13" s="30">
        <v>4</v>
      </c>
      <c r="AS13" s="30">
        <v>1</v>
      </c>
      <c r="AT13" s="30">
        <v>1</v>
      </c>
      <c r="AU13" s="188">
        <v>6</v>
      </c>
      <c r="AV13" s="290"/>
      <c r="AW13" s="157"/>
    </row>
    <row r="14" spans="1:49">
      <c r="A14" s="240"/>
      <c r="B14" s="230"/>
      <c r="C14" s="241" t="s">
        <v>382</v>
      </c>
      <c r="D14" s="138">
        <v>0</v>
      </c>
      <c r="E14" s="148">
        <v>0</v>
      </c>
      <c r="F14" s="167">
        <v>1</v>
      </c>
      <c r="G14" s="148">
        <v>0</v>
      </c>
      <c r="H14" s="148">
        <v>0</v>
      </c>
      <c r="I14" s="148">
        <v>0</v>
      </c>
      <c r="J14" s="148">
        <v>0</v>
      </c>
      <c r="K14" s="167">
        <v>1</v>
      </c>
      <c r="L14" s="148">
        <v>0</v>
      </c>
      <c r="M14" s="148">
        <v>0</v>
      </c>
      <c r="N14" s="148">
        <v>0</v>
      </c>
      <c r="O14" s="148">
        <v>0</v>
      </c>
      <c r="P14" s="148">
        <v>0</v>
      </c>
      <c r="Q14" s="148">
        <v>0</v>
      </c>
      <c r="R14" s="148">
        <v>0</v>
      </c>
      <c r="S14" s="148">
        <v>0</v>
      </c>
      <c r="T14" s="148">
        <v>0</v>
      </c>
      <c r="U14" s="148">
        <v>0</v>
      </c>
      <c r="V14" s="167">
        <v>1</v>
      </c>
      <c r="W14" s="148">
        <v>0</v>
      </c>
      <c r="X14" s="148">
        <v>0</v>
      </c>
      <c r="Y14" s="148">
        <v>0</v>
      </c>
      <c r="Z14" s="148">
        <v>0</v>
      </c>
      <c r="AA14" s="148">
        <v>0</v>
      </c>
      <c r="AB14" s="148">
        <v>0</v>
      </c>
      <c r="AC14" s="148">
        <v>0</v>
      </c>
      <c r="AD14" s="148">
        <v>0</v>
      </c>
      <c r="AE14" s="148">
        <v>0</v>
      </c>
      <c r="AF14" s="148">
        <v>0</v>
      </c>
      <c r="AG14" s="148">
        <v>0</v>
      </c>
      <c r="AH14" s="167">
        <v>1</v>
      </c>
      <c r="AI14" s="148">
        <v>0</v>
      </c>
      <c r="AJ14" s="148">
        <v>0</v>
      </c>
      <c r="AK14" s="148">
        <v>0</v>
      </c>
      <c r="AL14" s="167">
        <v>1</v>
      </c>
      <c r="AM14" s="139">
        <v>0</v>
      </c>
      <c r="AN14" s="30">
        <v>2</v>
      </c>
      <c r="AO14" s="30">
        <v>3</v>
      </c>
      <c r="AP14" s="174">
        <v>0</v>
      </c>
      <c r="AQ14" s="30">
        <v>5</v>
      </c>
      <c r="AR14" s="30">
        <v>3</v>
      </c>
      <c r="AS14" s="30">
        <v>1</v>
      </c>
      <c r="AT14" s="30">
        <v>1</v>
      </c>
      <c r="AU14" s="185">
        <v>5</v>
      </c>
      <c r="AV14" s="290"/>
      <c r="AW14" s="157"/>
    </row>
    <row r="15" spans="1:49">
      <c r="A15" s="240"/>
      <c r="B15" s="230"/>
      <c r="C15" s="241" t="s">
        <v>383</v>
      </c>
      <c r="D15" s="138">
        <v>0</v>
      </c>
      <c r="E15" s="148">
        <v>0</v>
      </c>
      <c r="F15" s="167">
        <v>1</v>
      </c>
      <c r="G15" s="148">
        <v>0</v>
      </c>
      <c r="H15" s="148">
        <v>0</v>
      </c>
      <c r="I15" s="148">
        <v>0</v>
      </c>
      <c r="J15" s="148">
        <v>0</v>
      </c>
      <c r="K15" s="148">
        <v>0</v>
      </c>
      <c r="L15" s="148">
        <v>0</v>
      </c>
      <c r="M15" s="148">
        <v>0</v>
      </c>
      <c r="N15" s="148">
        <v>0</v>
      </c>
      <c r="O15" s="148">
        <v>0</v>
      </c>
      <c r="P15" s="148">
        <v>0</v>
      </c>
      <c r="Q15" s="148">
        <v>0</v>
      </c>
      <c r="R15" s="148">
        <v>0</v>
      </c>
      <c r="S15" s="148">
        <v>0</v>
      </c>
      <c r="T15" s="148">
        <v>0</v>
      </c>
      <c r="U15" s="148">
        <v>0</v>
      </c>
      <c r="V15" s="167">
        <v>1</v>
      </c>
      <c r="W15" s="148">
        <v>0</v>
      </c>
      <c r="X15" s="148">
        <v>0</v>
      </c>
      <c r="Y15" s="148">
        <v>0</v>
      </c>
      <c r="Z15" s="148">
        <v>0</v>
      </c>
      <c r="AA15" s="148">
        <v>0</v>
      </c>
      <c r="AB15" s="148">
        <v>0</v>
      </c>
      <c r="AC15" s="148">
        <v>0</v>
      </c>
      <c r="AD15" s="148">
        <v>0</v>
      </c>
      <c r="AE15" s="148">
        <v>0</v>
      </c>
      <c r="AF15" s="148">
        <v>0</v>
      </c>
      <c r="AG15" s="148">
        <v>0</v>
      </c>
      <c r="AH15" s="148">
        <v>0</v>
      </c>
      <c r="AI15" s="148">
        <v>0</v>
      </c>
      <c r="AJ15" s="148">
        <v>0</v>
      </c>
      <c r="AK15" s="148">
        <v>0</v>
      </c>
      <c r="AL15" s="167">
        <v>1</v>
      </c>
      <c r="AM15" s="139">
        <v>0</v>
      </c>
      <c r="AN15" s="30">
        <v>2</v>
      </c>
      <c r="AO15" s="30">
        <v>1</v>
      </c>
      <c r="AP15" s="174">
        <v>0</v>
      </c>
      <c r="AQ15" s="174">
        <v>3</v>
      </c>
      <c r="AR15" s="30">
        <v>3</v>
      </c>
      <c r="AS15" s="30">
        <v>0</v>
      </c>
      <c r="AT15" s="30">
        <v>0</v>
      </c>
      <c r="AU15" s="186">
        <v>3</v>
      </c>
      <c r="AV15" s="290"/>
      <c r="AW15" s="157"/>
    </row>
    <row r="16" spans="1:49">
      <c r="A16" s="240"/>
      <c r="B16" s="230"/>
      <c r="C16" s="241" t="s">
        <v>384</v>
      </c>
      <c r="D16" s="138">
        <v>0</v>
      </c>
      <c r="E16" s="148">
        <v>0</v>
      </c>
      <c r="F16" s="167">
        <v>1</v>
      </c>
      <c r="G16" s="167">
        <v>1</v>
      </c>
      <c r="H16" s="148">
        <v>0</v>
      </c>
      <c r="I16" s="148">
        <v>0</v>
      </c>
      <c r="J16" s="167">
        <v>1</v>
      </c>
      <c r="K16" s="167">
        <v>1</v>
      </c>
      <c r="L16" s="148">
        <v>0</v>
      </c>
      <c r="M16" s="148">
        <v>0</v>
      </c>
      <c r="N16" s="167">
        <v>1</v>
      </c>
      <c r="O16" s="167">
        <v>1</v>
      </c>
      <c r="P16" s="148">
        <v>0</v>
      </c>
      <c r="Q16" s="148">
        <v>0</v>
      </c>
      <c r="R16" s="167">
        <v>1</v>
      </c>
      <c r="S16" s="167">
        <v>1</v>
      </c>
      <c r="T16" s="148">
        <v>0</v>
      </c>
      <c r="U16" s="148">
        <v>0</v>
      </c>
      <c r="V16" s="167">
        <v>1</v>
      </c>
      <c r="W16" s="167">
        <v>1</v>
      </c>
      <c r="X16" s="148">
        <v>0</v>
      </c>
      <c r="Y16" s="148">
        <v>0</v>
      </c>
      <c r="Z16" s="167">
        <v>1</v>
      </c>
      <c r="AA16" s="167">
        <v>1</v>
      </c>
      <c r="AB16" s="148">
        <v>0</v>
      </c>
      <c r="AC16" s="148">
        <v>0</v>
      </c>
      <c r="AD16" s="167">
        <v>1</v>
      </c>
      <c r="AE16" s="167">
        <v>1</v>
      </c>
      <c r="AF16" s="148">
        <v>0</v>
      </c>
      <c r="AG16" s="148">
        <v>0</v>
      </c>
      <c r="AH16" s="167">
        <v>1</v>
      </c>
      <c r="AI16" s="148">
        <v>0</v>
      </c>
      <c r="AJ16" s="148">
        <v>0</v>
      </c>
      <c r="AK16" s="148">
        <v>0</v>
      </c>
      <c r="AL16" s="167">
        <v>1</v>
      </c>
      <c r="AM16" s="225">
        <v>1</v>
      </c>
      <c r="AN16" s="30">
        <v>10</v>
      </c>
      <c r="AO16" s="30">
        <v>7</v>
      </c>
      <c r="AP16" s="30">
        <v>0</v>
      </c>
      <c r="AQ16" s="30">
        <v>17</v>
      </c>
      <c r="AR16" s="30">
        <v>7</v>
      </c>
      <c r="AS16" s="30">
        <v>9</v>
      </c>
      <c r="AT16" s="30">
        <v>1</v>
      </c>
      <c r="AU16" s="189">
        <v>17</v>
      </c>
      <c r="AV16" s="290"/>
      <c r="AW16" s="157"/>
    </row>
    <row r="17" spans="1:49">
      <c r="A17" s="240"/>
      <c r="B17" s="230"/>
      <c r="C17" s="241" t="s">
        <v>385</v>
      </c>
      <c r="D17" s="138">
        <v>0</v>
      </c>
      <c r="E17" s="148">
        <v>0</v>
      </c>
      <c r="F17" s="148">
        <v>0</v>
      </c>
      <c r="G17" s="148">
        <v>0</v>
      </c>
      <c r="H17" s="148">
        <v>0</v>
      </c>
      <c r="I17" s="148">
        <v>0</v>
      </c>
      <c r="J17" s="167">
        <v>1</v>
      </c>
      <c r="K17" s="148">
        <v>0</v>
      </c>
      <c r="L17" s="148">
        <v>0</v>
      </c>
      <c r="M17" s="148">
        <v>0</v>
      </c>
      <c r="N17" s="148">
        <v>0</v>
      </c>
      <c r="O17" s="148">
        <v>0</v>
      </c>
      <c r="P17" s="148">
        <v>0</v>
      </c>
      <c r="Q17" s="148">
        <v>0</v>
      </c>
      <c r="R17" s="148">
        <v>0</v>
      </c>
      <c r="S17" s="148">
        <v>0</v>
      </c>
      <c r="T17" s="148">
        <v>0</v>
      </c>
      <c r="U17" s="148">
        <v>0</v>
      </c>
      <c r="V17" s="148">
        <v>0</v>
      </c>
      <c r="W17" s="148">
        <v>0</v>
      </c>
      <c r="X17" s="148">
        <v>0</v>
      </c>
      <c r="Y17" s="148">
        <v>0</v>
      </c>
      <c r="Z17" s="148">
        <v>0</v>
      </c>
      <c r="AA17" s="148">
        <v>0</v>
      </c>
      <c r="AB17" s="148">
        <v>0</v>
      </c>
      <c r="AC17" s="148">
        <v>0</v>
      </c>
      <c r="AD17" s="148">
        <v>0</v>
      </c>
      <c r="AE17" s="148">
        <v>0</v>
      </c>
      <c r="AF17" s="148">
        <v>0</v>
      </c>
      <c r="AG17" s="148">
        <v>0</v>
      </c>
      <c r="AH17" s="148">
        <v>0</v>
      </c>
      <c r="AI17" s="148">
        <v>0</v>
      </c>
      <c r="AJ17" s="148">
        <v>0</v>
      </c>
      <c r="AK17" s="148">
        <v>0</v>
      </c>
      <c r="AL17" s="148">
        <v>0</v>
      </c>
      <c r="AM17" s="139">
        <v>0</v>
      </c>
      <c r="AN17" s="30">
        <v>0</v>
      </c>
      <c r="AO17" s="30">
        <v>1</v>
      </c>
      <c r="AP17" s="30">
        <v>0</v>
      </c>
      <c r="AQ17" s="30">
        <v>1</v>
      </c>
      <c r="AR17" s="30">
        <v>1</v>
      </c>
      <c r="AS17" s="30">
        <v>0</v>
      </c>
      <c r="AT17" s="30">
        <v>0</v>
      </c>
      <c r="AU17" s="187">
        <v>1</v>
      </c>
      <c r="AV17" s="290"/>
      <c r="AW17" s="157"/>
    </row>
    <row r="18" spans="1:49">
      <c r="A18" s="240"/>
      <c r="B18" s="230"/>
      <c r="C18" s="241" t="s">
        <v>386</v>
      </c>
      <c r="D18" s="138">
        <v>0</v>
      </c>
      <c r="E18" s="148">
        <v>0</v>
      </c>
      <c r="F18" s="167">
        <v>1</v>
      </c>
      <c r="G18" s="167">
        <v>1</v>
      </c>
      <c r="H18" s="148">
        <v>0</v>
      </c>
      <c r="I18" s="148">
        <v>0</v>
      </c>
      <c r="J18" s="167">
        <v>1</v>
      </c>
      <c r="K18" s="148">
        <v>0</v>
      </c>
      <c r="L18" s="148">
        <v>0</v>
      </c>
      <c r="M18" s="148">
        <v>0</v>
      </c>
      <c r="N18" s="148">
        <v>0</v>
      </c>
      <c r="O18" s="148">
        <v>0</v>
      </c>
      <c r="P18" s="148">
        <v>0</v>
      </c>
      <c r="Q18" s="148">
        <v>0</v>
      </c>
      <c r="R18" s="148">
        <v>0</v>
      </c>
      <c r="S18" s="148">
        <v>0</v>
      </c>
      <c r="T18" s="148">
        <v>0</v>
      </c>
      <c r="U18" s="148">
        <v>0</v>
      </c>
      <c r="V18" s="167">
        <v>1</v>
      </c>
      <c r="W18" s="167">
        <v>1</v>
      </c>
      <c r="X18" s="148">
        <v>0</v>
      </c>
      <c r="Y18" s="148">
        <v>0</v>
      </c>
      <c r="Z18" s="167">
        <v>1</v>
      </c>
      <c r="AA18" s="167">
        <v>1</v>
      </c>
      <c r="AB18" s="148">
        <v>0</v>
      </c>
      <c r="AC18" s="148">
        <v>0</v>
      </c>
      <c r="AD18" s="167">
        <v>1</v>
      </c>
      <c r="AE18" s="167">
        <v>1</v>
      </c>
      <c r="AF18" s="148">
        <v>0</v>
      </c>
      <c r="AG18" s="148">
        <v>0</v>
      </c>
      <c r="AH18" s="167">
        <v>1</v>
      </c>
      <c r="AI18" s="167">
        <v>1</v>
      </c>
      <c r="AJ18" s="148">
        <v>0</v>
      </c>
      <c r="AK18" s="148">
        <v>0</v>
      </c>
      <c r="AL18" s="167">
        <v>1</v>
      </c>
      <c r="AM18" s="225">
        <v>1</v>
      </c>
      <c r="AN18" s="30">
        <v>6</v>
      </c>
      <c r="AO18" s="30">
        <v>7</v>
      </c>
      <c r="AP18" s="30">
        <v>0</v>
      </c>
      <c r="AQ18" s="30">
        <v>13</v>
      </c>
      <c r="AR18" s="30">
        <v>6</v>
      </c>
      <c r="AS18" s="30">
        <v>5</v>
      </c>
      <c r="AT18" s="30">
        <v>2</v>
      </c>
      <c r="AU18" s="190">
        <v>13</v>
      </c>
      <c r="AV18" s="290"/>
      <c r="AW18" s="157"/>
    </row>
    <row r="19" spans="1:49">
      <c r="A19" s="240"/>
      <c r="B19" s="230"/>
      <c r="C19" s="241" t="s">
        <v>387</v>
      </c>
      <c r="D19" s="138">
        <v>0</v>
      </c>
      <c r="E19" s="148">
        <v>0</v>
      </c>
      <c r="F19" s="167">
        <v>1</v>
      </c>
      <c r="G19" s="167">
        <v>1</v>
      </c>
      <c r="H19" s="148">
        <v>0</v>
      </c>
      <c r="I19" s="148">
        <v>0</v>
      </c>
      <c r="J19" s="167">
        <v>1</v>
      </c>
      <c r="K19" s="148">
        <v>0</v>
      </c>
      <c r="L19" s="148">
        <v>0</v>
      </c>
      <c r="M19" s="148">
        <v>0</v>
      </c>
      <c r="N19" s="148">
        <v>0</v>
      </c>
      <c r="O19" s="148">
        <v>0</v>
      </c>
      <c r="P19" s="148">
        <v>0</v>
      </c>
      <c r="Q19" s="148">
        <v>0</v>
      </c>
      <c r="R19" s="167">
        <v>1</v>
      </c>
      <c r="S19" s="167">
        <v>1</v>
      </c>
      <c r="T19" s="148">
        <v>0</v>
      </c>
      <c r="U19" s="148">
        <v>0</v>
      </c>
      <c r="V19" s="167">
        <v>1</v>
      </c>
      <c r="W19" s="167">
        <v>1</v>
      </c>
      <c r="X19" s="148">
        <v>0</v>
      </c>
      <c r="Y19" s="148">
        <v>0</v>
      </c>
      <c r="Z19" s="148">
        <v>0</v>
      </c>
      <c r="AA19" s="167">
        <v>1</v>
      </c>
      <c r="AB19" s="148">
        <v>0</v>
      </c>
      <c r="AC19" s="148">
        <v>0</v>
      </c>
      <c r="AD19" s="148">
        <v>0</v>
      </c>
      <c r="AE19" s="148">
        <v>0</v>
      </c>
      <c r="AF19" s="148">
        <v>0</v>
      </c>
      <c r="AG19" s="148">
        <v>0</v>
      </c>
      <c r="AH19" s="167">
        <v>1</v>
      </c>
      <c r="AI19" s="167">
        <v>1</v>
      </c>
      <c r="AJ19" s="148">
        <v>0</v>
      </c>
      <c r="AK19" s="148">
        <v>0</v>
      </c>
      <c r="AL19" s="148">
        <v>0</v>
      </c>
      <c r="AM19" s="225">
        <v>1</v>
      </c>
      <c r="AN19" s="30">
        <v>7</v>
      </c>
      <c r="AO19" s="30">
        <v>4</v>
      </c>
      <c r="AP19" s="30">
        <v>0</v>
      </c>
      <c r="AQ19" s="30">
        <v>11</v>
      </c>
      <c r="AR19" s="30">
        <v>3</v>
      </c>
      <c r="AS19" s="30">
        <v>6</v>
      </c>
      <c r="AT19" s="30">
        <v>2</v>
      </c>
      <c r="AU19" s="191">
        <v>11</v>
      </c>
      <c r="AV19" s="290"/>
      <c r="AW19" s="157"/>
    </row>
    <row r="20" spans="1:49">
      <c r="A20" s="240"/>
      <c r="B20" s="230"/>
      <c r="C20" s="241" t="s">
        <v>388</v>
      </c>
      <c r="D20" s="138">
        <v>0</v>
      </c>
      <c r="E20" s="148">
        <v>0</v>
      </c>
      <c r="F20" s="167">
        <v>1</v>
      </c>
      <c r="G20" s="148">
        <v>0</v>
      </c>
      <c r="H20" s="148">
        <v>0</v>
      </c>
      <c r="I20" s="148">
        <v>0</v>
      </c>
      <c r="J20" s="167">
        <v>1</v>
      </c>
      <c r="K20" s="167">
        <v>1</v>
      </c>
      <c r="L20" s="148">
        <v>0</v>
      </c>
      <c r="M20" s="148">
        <v>0</v>
      </c>
      <c r="N20" s="148">
        <v>0</v>
      </c>
      <c r="O20" s="148">
        <v>0</v>
      </c>
      <c r="P20" s="148">
        <v>0</v>
      </c>
      <c r="Q20" s="148">
        <v>0</v>
      </c>
      <c r="R20" s="148">
        <v>0</v>
      </c>
      <c r="S20" s="148">
        <v>0</v>
      </c>
      <c r="T20" s="148">
        <v>0</v>
      </c>
      <c r="U20" s="148">
        <v>0</v>
      </c>
      <c r="V20" s="148">
        <v>0</v>
      </c>
      <c r="W20" s="148">
        <v>0</v>
      </c>
      <c r="X20" s="148">
        <v>0</v>
      </c>
      <c r="Y20" s="148">
        <v>0</v>
      </c>
      <c r="Z20" s="148">
        <v>0</v>
      </c>
      <c r="AA20" s="148">
        <v>0</v>
      </c>
      <c r="AB20" s="148">
        <v>0</v>
      </c>
      <c r="AC20" s="148">
        <v>0</v>
      </c>
      <c r="AD20" s="148">
        <v>0</v>
      </c>
      <c r="AE20" s="167">
        <v>1</v>
      </c>
      <c r="AF20" s="148">
        <v>0</v>
      </c>
      <c r="AG20" s="148">
        <v>0</v>
      </c>
      <c r="AH20" s="167">
        <v>1</v>
      </c>
      <c r="AI20" s="167">
        <v>1</v>
      </c>
      <c r="AJ20" s="148">
        <v>0</v>
      </c>
      <c r="AK20" s="148">
        <v>0</v>
      </c>
      <c r="AL20" s="148">
        <v>0</v>
      </c>
      <c r="AM20" s="225">
        <v>1</v>
      </c>
      <c r="AN20" s="30">
        <v>1</v>
      </c>
      <c r="AO20" s="30">
        <v>6</v>
      </c>
      <c r="AP20" s="30">
        <v>0</v>
      </c>
      <c r="AQ20" s="30">
        <v>7</v>
      </c>
      <c r="AR20" s="30">
        <v>2</v>
      </c>
      <c r="AS20" s="30">
        <v>3</v>
      </c>
      <c r="AT20" s="30">
        <v>2</v>
      </c>
      <c r="AU20" s="192">
        <v>7</v>
      </c>
      <c r="AV20" s="290"/>
      <c r="AW20" s="157"/>
    </row>
    <row r="21" spans="1:49">
      <c r="A21" s="240"/>
      <c r="B21" s="230"/>
      <c r="C21" s="241" t="s">
        <v>389</v>
      </c>
      <c r="D21" s="138">
        <v>0</v>
      </c>
      <c r="E21" s="148">
        <v>0</v>
      </c>
      <c r="F21" s="148">
        <v>0</v>
      </c>
      <c r="G21" s="148">
        <v>0</v>
      </c>
      <c r="H21" s="148">
        <v>0</v>
      </c>
      <c r="I21" s="148">
        <v>0</v>
      </c>
      <c r="J21" s="148">
        <v>0</v>
      </c>
      <c r="K21" s="148">
        <v>0</v>
      </c>
      <c r="L21" s="148">
        <v>0</v>
      </c>
      <c r="M21" s="148">
        <v>0</v>
      </c>
      <c r="N21" s="148">
        <v>0</v>
      </c>
      <c r="O21" s="148">
        <v>0</v>
      </c>
      <c r="P21" s="148">
        <v>0</v>
      </c>
      <c r="Q21" s="148">
        <v>0</v>
      </c>
      <c r="R21" s="148">
        <v>0</v>
      </c>
      <c r="S21" s="148">
        <v>0</v>
      </c>
      <c r="T21" s="148">
        <v>0</v>
      </c>
      <c r="U21" s="148">
        <v>0</v>
      </c>
      <c r="V21" s="148">
        <v>0</v>
      </c>
      <c r="W21" s="148">
        <v>0</v>
      </c>
      <c r="X21" s="148">
        <v>0</v>
      </c>
      <c r="Y21" s="148">
        <v>0</v>
      </c>
      <c r="Z21" s="148">
        <v>0</v>
      </c>
      <c r="AA21" s="148">
        <v>0</v>
      </c>
      <c r="AB21" s="148">
        <v>0</v>
      </c>
      <c r="AC21" s="148">
        <v>0</v>
      </c>
      <c r="AD21" s="148">
        <v>0</v>
      </c>
      <c r="AE21" s="148">
        <v>0</v>
      </c>
      <c r="AF21" s="148">
        <v>0</v>
      </c>
      <c r="AG21" s="148">
        <v>0</v>
      </c>
      <c r="AH21" s="148">
        <v>0</v>
      </c>
      <c r="AI21" s="148">
        <v>0</v>
      </c>
      <c r="AJ21" s="148">
        <v>0</v>
      </c>
      <c r="AK21" s="148">
        <v>0</v>
      </c>
      <c r="AL21" s="148">
        <v>0</v>
      </c>
      <c r="AM21" s="225">
        <v>1</v>
      </c>
      <c r="AN21" s="30">
        <v>0</v>
      </c>
      <c r="AO21" s="30">
        <v>1</v>
      </c>
      <c r="AP21" s="30">
        <v>0</v>
      </c>
      <c r="AQ21" s="30">
        <v>1</v>
      </c>
      <c r="AR21" s="30">
        <v>0</v>
      </c>
      <c r="AS21" s="30">
        <v>1</v>
      </c>
      <c r="AT21" s="30">
        <v>0</v>
      </c>
      <c r="AU21" s="187">
        <v>1</v>
      </c>
      <c r="AV21" s="290"/>
      <c r="AW21" s="157"/>
    </row>
    <row r="22" spans="1:49">
      <c r="A22" s="240"/>
      <c r="B22" s="230"/>
      <c r="C22" s="241" t="s">
        <v>390</v>
      </c>
      <c r="D22" s="138">
        <v>0</v>
      </c>
      <c r="E22" s="148">
        <v>0</v>
      </c>
      <c r="F22" s="148">
        <v>0</v>
      </c>
      <c r="G22" s="148">
        <v>0</v>
      </c>
      <c r="H22" s="148">
        <v>0</v>
      </c>
      <c r="I22" s="148">
        <v>0</v>
      </c>
      <c r="J22" s="148">
        <v>0</v>
      </c>
      <c r="K22" s="148">
        <v>0</v>
      </c>
      <c r="L22" s="148">
        <v>0</v>
      </c>
      <c r="M22" s="148">
        <v>0</v>
      </c>
      <c r="N22" s="148">
        <v>0</v>
      </c>
      <c r="O22" s="148">
        <v>0</v>
      </c>
      <c r="P22" s="148">
        <v>0</v>
      </c>
      <c r="Q22" s="148">
        <v>0</v>
      </c>
      <c r="R22" s="148">
        <v>0</v>
      </c>
      <c r="S22" s="148">
        <v>0</v>
      </c>
      <c r="T22" s="148">
        <v>0</v>
      </c>
      <c r="U22" s="148">
        <v>0</v>
      </c>
      <c r="V22" s="167">
        <v>1</v>
      </c>
      <c r="W22" s="167">
        <v>1</v>
      </c>
      <c r="X22" s="148">
        <v>0</v>
      </c>
      <c r="Y22" s="148">
        <v>0</v>
      </c>
      <c r="Z22" s="148">
        <v>0</v>
      </c>
      <c r="AA22" s="148">
        <v>0</v>
      </c>
      <c r="AB22" s="148">
        <v>0</v>
      </c>
      <c r="AC22" s="148">
        <v>0</v>
      </c>
      <c r="AD22" s="148">
        <v>0</v>
      </c>
      <c r="AE22" s="148">
        <v>0</v>
      </c>
      <c r="AF22" s="148">
        <v>0</v>
      </c>
      <c r="AG22" s="148">
        <v>0</v>
      </c>
      <c r="AH22" s="148">
        <v>0</v>
      </c>
      <c r="AI22" s="148">
        <v>0</v>
      </c>
      <c r="AJ22" s="148">
        <v>0</v>
      </c>
      <c r="AK22" s="148">
        <v>0</v>
      </c>
      <c r="AL22" s="148">
        <v>0</v>
      </c>
      <c r="AM22" s="139">
        <v>0</v>
      </c>
      <c r="AN22" s="30">
        <v>2</v>
      </c>
      <c r="AO22" s="30">
        <v>0</v>
      </c>
      <c r="AP22" s="30">
        <v>0</v>
      </c>
      <c r="AQ22" s="30">
        <v>2</v>
      </c>
      <c r="AR22" s="30">
        <v>1</v>
      </c>
      <c r="AS22" s="30">
        <v>1</v>
      </c>
      <c r="AT22" s="30">
        <v>0</v>
      </c>
      <c r="AU22" s="184">
        <v>2</v>
      </c>
      <c r="AV22" s="290"/>
      <c r="AW22" s="157"/>
    </row>
    <row r="23" spans="1:49">
      <c r="A23" s="240"/>
      <c r="B23" s="230"/>
      <c r="C23" s="241" t="s">
        <v>391</v>
      </c>
      <c r="D23" s="138">
        <v>0</v>
      </c>
      <c r="E23" s="148">
        <v>0</v>
      </c>
      <c r="F23" s="167">
        <v>1</v>
      </c>
      <c r="G23" s="167">
        <v>1</v>
      </c>
      <c r="H23" s="148">
        <v>0</v>
      </c>
      <c r="I23" s="148">
        <v>0</v>
      </c>
      <c r="J23" s="167">
        <v>1</v>
      </c>
      <c r="K23" s="167">
        <v>1</v>
      </c>
      <c r="L23" s="148">
        <v>0</v>
      </c>
      <c r="M23" s="148">
        <v>0</v>
      </c>
      <c r="N23" s="148">
        <v>0</v>
      </c>
      <c r="O23" s="167">
        <v>1</v>
      </c>
      <c r="P23" s="148">
        <v>0</v>
      </c>
      <c r="Q23" s="148">
        <v>0</v>
      </c>
      <c r="R23" s="167">
        <v>1</v>
      </c>
      <c r="S23" s="167">
        <v>1</v>
      </c>
      <c r="T23" s="148">
        <v>0</v>
      </c>
      <c r="U23" s="148">
        <v>0</v>
      </c>
      <c r="V23" s="167">
        <v>1</v>
      </c>
      <c r="W23" s="167">
        <v>1</v>
      </c>
      <c r="X23" s="148">
        <v>0</v>
      </c>
      <c r="Y23" s="148">
        <v>0</v>
      </c>
      <c r="Z23" s="167">
        <v>1</v>
      </c>
      <c r="AA23" s="167">
        <v>1</v>
      </c>
      <c r="AB23" s="148">
        <v>0</v>
      </c>
      <c r="AC23" s="148">
        <v>0</v>
      </c>
      <c r="AD23" s="167">
        <v>1</v>
      </c>
      <c r="AE23" s="148">
        <v>0</v>
      </c>
      <c r="AF23" s="148">
        <v>0</v>
      </c>
      <c r="AG23" s="148">
        <v>0</v>
      </c>
      <c r="AH23" s="167">
        <v>1</v>
      </c>
      <c r="AI23" s="167">
        <v>1</v>
      </c>
      <c r="AJ23" s="148">
        <v>0</v>
      </c>
      <c r="AK23" s="148">
        <v>0</v>
      </c>
      <c r="AL23" s="167">
        <v>1</v>
      </c>
      <c r="AM23" s="225">
        <v>1</v>
      </c>
      <c r="AN23" s="30">
        <v>9</v>
      </c>
      <c r="AO23" s="30">
        <v>7</v>
      </c>
      <c r="AP23" s="30">
        <v>0</v>
      </c>
      <c r="AQ23" s="30">
        <v>16</v>
      </c>
      <c r="AR23" s="30">
        <v>6</v>
      </c>
      <c r="AS23" s="30">
        <v>8</v>
      </c>
      <c r="AT23" s="30">
        <v>2</v>
      </c>
      <c r="AU23" s="193">
        <v>16</v>
      </c>
      <c r="AV23" s="290"/>
      <c r="AW23" s="157"/>
    </row>
    <row r="24" spans="1:49">
      <c r="A24" s="240"/>
      <c r="B24" s="230"/>
      <c r="C24" s="241" t="s">
        <v>392</v>
      </c>
      <c r="D24" s="138">
        <v>0</v>
      </c>
      <c r="E24" s="148">
        <v>0</v>
      </c>
      <c r="F24" s="148">
        <v>0</v>
      </c>
      <c r="G24" s="148">
        <v>0</v>
      </c>
      <c r="H24" s="148">
        <v>0</v>
      </c>
      <c r="I24" s="148">
        <v>0</v>
      </c>
      <c r="J24" s="148">
        <v>0</v>
      </c>
      <c r="K24" s="148">
        <v>0</v>
      </c>
      <c r="L24" s="148">
        <v>0</v>
      </c>
      <c r="M24" s="148">
        <v>0</v>
      </c>
      <c r="N24" s="148">
        <v>0</v>
      </c>
      <c r="O24" s="148">
        <v>0</v>
      </c>
      <c r="P24" s="148">
        <v>0</v>
      </c>
      <c r="Q24" s="148">
        <v>0</v>
      </c>
      <c r="R24" s="148">
        <v>0</v>
      </c>
      <c r="S24" s="148">
        <v>0</v>
      </c>
      <c r="T24" s="148">
        <v>0</v>
      </c>
      <c r="U24" s="148">
        <v>0</v>
      </c>
      <c r="V24" s="148">
        <v>0</v>
      </c>
      <c r="W24" s="148">
        <v>0</v>
      </c>
      <c r="X24" s="148">
        <v>0</v>
      </c>
      <c r="Y24" s="148">
        <v>0</v>
      </c>
      <c r="Z24" s="148">
        <v>0</v>
      </c>
      <c r="AA24" s="148">
        <v>0</v>
      </c>
      <c r="AB24" s="148">
        <v>0</v>
      </c>
      <c r="AC24" s="148">
        <v>0</v>
      </c>
      <c r="AD24" s="148">
        <v>0</v>
      </c>
      <c r="AE24" s="167">
        <v>1</v>
      </c>
      <c r="AF24" s="148">
        <v>0</v>
      </c>
      <c r="AG24" s="148">
        <v>0</v>
      </c>
      <c r="AH24" s="148">
        <v>0</v>
      </c>
      <c r="AI24" s="148">
        <v>0</v>
      </c>
      <c r="AJ24" s="148">
        <v>0</v>
      </c>
      <c r="AK24" s="148">
        <v>0</v>
      </c>
      <c r="AL24" s="148">
        <v>0</v>
      </c>
      <c r="AM24" s="139">
        <v>0</v>
      </c>
      <c r="AN24" s="30">
        <v>0</v>
      </c>
      <c r="AO24" s="30">
        <v>1</v>
      </c>
      <c r="AP24" s="30">
        <v>0</v>
      </c>
      <c r="AQ24" s="30">
        <v>1</v>
      </c>
      <c r="AR24" s="30">
        <v>0</v>
      </c>
      <c r="AS24" s="30">
        <v>1</v>
      </c>
      <c r="AT24" s="30">
        <v>0</v>
      </c>
      <c r="AU24" s="187">
        <v>1</v>
      </c>
      <c r="AV24" s="290"/>
      <c r="AW24" s="157"/>
    </row>
    <row r="25" spans="1:49">
      <c r="A25" s="240"/>
      <c r="B25" s="230"/>
      <c r="C25" s="241" t="s">
        <v>393</v>
      </c>
      <c r="D25" s="138">
        <v>0</v>
      </c>
      <c r="E25" s="148">
        <v>0</v>
      </c>
      <c r="F25" s="167">
        <v>1</v>
      </c>
      <c r="G25" s="167">
        <v>1</v>
      </c>
      <c r="H25" s="148">
        <v>0</v>
      </c>
      <c r="I25" s="148">
        <v>0</v>
      </c>
      <c r="J25" s="148">
        <v>0</v>
      </c>
      <c r="K25" s="148">
        <v>0</v>
      </c>
      <c r="L25" s="148">
        <v>0</v>
      </c>
      <c r="M25" s="148">
        <v>0</v>
      </c>
      <c r="N25" s="148">
        <v>0</v>
      </c>
      <c r="O25" s="148">
        <v>0</v>
      </c>
      <c r="P25" s="148">
        <v>0</v>
      </c>
      <c r="Q25" s="148">
        <v>0</v>
      </c>
      <c r="R25" s="148">
        <v>0</v>
      </c>
      <c r="S25" s="148">
        <v>0</v>
      </c>
      <c r="T25" s="148">
        <v>0</v>
      </c>
      <c r="U25" s="148">
        <v>0</v>
      </c>
      <c r="V25" s="167">
        <v>1</v>
      </c>
      <c r="W25" s="167">
        <v>1</v>
      </c>
      <c r="X25" s="148">
        <v>0</v>
      </c>
      <c r="Y25" s="148">
        <v>0</v>
      </c>
      <c r="Z25" s="148">
        <v>0</v>
      </c>
      <c r="AA25" s="148">
        <v>0</v>
      </c>
      <c r="AB25" s="148">
        <v>0</v>
      </c>
      <c r="AC25" s="148">
        <v>0</v>
      </c>
      <c r="AD25" s="148">
        <v>0</v>
      </c>
      <c r="AE25" s="148">
        <v>0</v>
      </c>
      <c r="AF25" s="148">
        <v>0</v>
      </c>
      <c r="AG25" s="148">
        <v>0</v>
      </c>
      <c r="AH25" s="148">
        <v>0</v>
      </c>
      <c r="AI25" s="148">
        <v>0</v>
      </c>
      <c r="AJ25" s="148">
        <v>0</v>
      </c>
      <c r="AK25" s="148">
        <v>0</v>
      </c>
      <c r="AL25" s="148">
        <v>0</v>
      </c>
      <c r="AM25" s="139">
        <v>0</v>
      </c>
      <c r="AN25" s="30">
        <v>4</v>
      </c>
      <c r="AO25" s="30">
        <v>0</v>
      </c>
      <c r="AP25" s="30">
        <v>0</v>
      </c>
      <c r="AQ25" s="30">
        <v>4</v>
      </c>
      <c r="AR25" s="30">
        <v>2</v>
      </c>
      <c r="AS25" s="30">
        <v>2</v>
      </c>
      <c r="AT25" s="30">
        <v>0</v>
      </c>
      <c r="AU25" s="194">
        <v>4</v>
      </c>
      <c r="AV25" s="290"/>
      <c r="AW25" s="157"/>
    </row>
    <row r="26" spans="1:49">
      <c r="A26" s="240"/>
      <c r="B26" s="230"/>
      <c r="C26" s="241" t="s">
        <v>394</v>
      </c>
      <c r="D26" s="138">
        <v>0</v>
      </c>
      <c r="E26" s="148">
        <v>0</v>
      </c>
      <c r="F26" s="148">
        <v>0</v>
      </c>
      <c r="G26" s="148">
        <v>0</v>
      </c>
      <c r="H26" s="148">
        <v>0</v>
      </c>
      <c r="I26" s="148">
        <v>0</v>
      </c>
      <c r="J26" s="148">
        <v>0</v>
      </c>
      <c r="K26" s="148">
        <v>0</v>
      </c>
      <c r="L26" s="148">
        <v>0</v>
      </c>
      <c r="M26" s="148">
        <v>0</v>
      </c>
      <c r="N26" s="148">
        <v>0</v>
      </c>
      <c r="O26" s="148">
        <v>0</v>
      </c>
      <c r="P26" s="148">
        <v>0</v>
      </c>
      <c r="Q26" s="148">
        <v>0</v>
      </c>
      <c r="R26" s="148">
        <v>0</v>
      </c>
      <c r="S26" s="148">
        <v>0</v>
      </c>
      <c r="T26" s="148">
        <v>0</v>
      </c>
      <c r="U26" s="148">
        <v>0</v>
      </c>
      <c r="V26" s="148">
        <v>0</v>
      </c>
      <c r="W26" s="148">
        <v>0</v>
      </c>
      <c r="X26" s="148">
        <v>0</v>
      </c>
      <c r="Y26" s="148">
        <v>0</v>
      </c>
      <c r="Z26" s="148">
        <v>0</v>
      </c>
      <c r="AA26" s="148">
        <v>0</v>
      </c>
      <c r="AB26" s="148">
        <v>0</v>
      </c>
      <c r="AC26" s="148">
        <v>0</v>
      </c>
      <c r="AD26" s="148">
        <v>0</v>
      </c>
      <c r="AE26" s="167">
        <v>1</v>
      </c>
      <c r="AF26" s="148">
        <v>0</v>
      </c>
      <c r="AG26" s="148">
        <v>0</v>
      </c>
      <c r="AH26" s="148">
        <v>0</v>
      </c>
      <c r="AI26" s="148">
        <v>0</v>
      </c>
      <c r="AJ26" s="148">
        <v>0</v>
      </c>
      <c r="AK26" s="148">
        <v>0</v>
      </c>
      <c r="AL26" s="148">
        <v>0</v>
      </c>
      <c r="AM26" s="139">
        <v>0</v>
      </c>
      <c r="AN26" s="30">
        <v>0</v>
      </c>
      <c r="AO26" s="30">
        <v>1</v>
      </c>
      <c r="AP26" s="30">
        <v>0</v>
      </c>
      <c r="AQ26" s="30">
        <v>1</v>
      </c>
      <c r="AR26" s="30">
        <v>0</v>
      </c>
      <c r="AS26" s="30">
        <v>1</v>
      </c>
      <c r="AT26" s="30">
        <v>0</v>
      </c>
      <c r="AU26" s="187">
        <v>1</v>
      </c>
      <c r="AV26" s="290"/>
      <c r="AW26" s="157"/>
    </row>
    <row r="27" spans="1:49">
      <c r="A27" s="240"/>
      <c r="B27" s="230"/>
      <c r="C27" s="241" t="s">
        <v>238</v>
      </c>
      <c r="D27" s="138">
        <v>0</v>
      </c>
      <c r="E27" s="148">
        <v>0</v>
      </c>
      <c r="F27" s="167">
        <v>1</v>
      </c>
      <c r="G27" s="167">
        <v>1</v>
      </c>
      <c r="H27" s="148">
        <v>0</v>
      </c>
      <c r="I27" s="148">
        <v>0</v>
      </c>
      <c r="J27" s="167">
        <v>1</v>
      </c>
      <c r="K27" s="167">
        <v>1</v>
      </c>
      <c r="L27" s="148">
        <v>0</v>
      </c>
      <c r="M27" s="148">
        <v>0</v>
      </c>
      <c r="N27" s="167">
        <v>1</v>
      </c>
      <c r="O27" s="167">
        <v>1</v>
      </c>
      <c r="P27" s="148">
        <v>0</v>
      </c>
      <c r="Q27" s="148">
        <v>0</v>
      </c>
      <c r="R27" s="167">
        <v>1</v>
      </c>
      <c r="S27" s="148">
        <v>0</v>
      </c>
      <c r="T27" s="148">
        <v>0</v>
      </c>
      <c r="U27" s="148">
        <v>0</v>
      </c>
      <c r="V27" s="167">
        <v>1</v>
      </c>
      <c r="W27" s="167">
        <v>1</v>
      </c>
      <c r="X27" s="148">
        <v>0</v>
      </c>
      <c r="Y27" s="148">
        <v>0</v>
      </c>
      <c r="Z27" s="167">
        <v>1</v>
      </c>
      <c r="AA27" s="167">
        <v>1</v>
      </c>
      <c r="AB27" s="148">
        <v>0</v>
      </c>
      <c r="AC27" s="148">
        <v>0</v>
      </c>
      <c r="AD27" s="167">
        <v>1</v>
      </c>
      <c r="AE27" s="148">
        <v>0</v>
      </c>
      <c r="AF27" s="148">
        <v>0</v>
      </c>
      <c r="AG27" s="148">
        <v>0</v>
      </c>
      <c r="AH27" s="148">
        <v>0</v>
      </c>
      <c r="AI27" s="167">
        <v>1</v>
      </c>
      <c r="AJ27" s="148">
        <v>0</v>
      </c>
      <c r="AK27" s="148">
        <v>0</v>
      </c>
      <c r="AL27" s="167">
        <v>1</v>
      </c>
      <c r="AM27" s="225">
        <v>1</v>
      </c>
      <c r="AN27" s="30">
        <v>9</v>
      </c>
      <c r="AO27" s="30">
        <v>6</v>
      </c>
      <c r="AP27" s="30">
        <v>0</v>
      </c>
      <c r="AQ27" s="30">
        <v>15</v>
      </c>
      <c r="AR27" s="30">
        <v>7</v>
      </c>
      <c r="AS27" s="30">
        <v>7</v>
      </c>
      <c r="AT27" s="30">
        <v>1</v>
      </c>
      <c r="AU27" s="195">
        <v>15</v>
      </c>
      <c r="AV27" s="290"/>
      <c r="AW27" s="157"/>
    </row>
    <row r="28" spans="1:49">
      <c r="A28" s="240"/>
      <c r="B28" s="230"/>
      <c r="C28" s="241" t="s">
        <v>395</v>
      </c>
      <c r="D28" s="138">
        <v>0</v>
      </c>
      <c r="E28" s="148">
        <v>0</v>
      </c>
      <c r="F28" s="167">
        <v>1</v>
      </c>
      <c r="G28" s="167">
        <v>1</v>
      </c>
      <c r="H28" s="148">
        <v>0</v>
      </c>
      <c r="I28" s="148">
        <v>0</v>
      </c>
      <c r="J28" s="148">
        <v>0</v>
      </c>
      <c r="K28" s="148">
        <v>0</v>
      </c>
      <c r="L28" s="148">
        <v>0</v>
      </c>
      <c r="M28" s="148">
        <v>0</v>
      </c>
      <c r="N28" s="148">
        <v>0</v>
      </c>
      <c r="O28" s="148">
        <v>0</v>
      </c>
      <c r="P28" s="148">
        <v>0</v>
      </c>
      <c r="Q28" s="148">
        <v>0</v>
      </c>
      <c r="R28" s="148">
        <v>0</v>
      </c>
      <c r="S28" s="148">
        <v>0</v>
      </c>
      <c r="T28" s="148">
        <v>0</v>
      </c>
      <c r="U28" s="148">
        <v>0</v>
      </c>
      <c r="V28" s="148">
        <v>0</v>
      </c>
      <c r="W28" s="148">
        <v>0</v>
      </c>
      <c r="X28" s="148">
        <v>0</v>
      </c>
      <c r="Y28" s="148">
        <v>0</v>
      </c>
      <c r="Z28" s="148">
        <v>0</v>
      </c>
      <c r="AA28" s="148">
        <v>0</v>
      </c>
      <c r="AB28" s="148">
        <v>0</v>
      </c>
      <c r="AC28" s="148">
        <v>0</v>
      </c>
      <c r="AD28" s="148">
        <v>0</v>
      </c>
      <c r="AE28" s="148">
        <v>0</v>
      </c>
      <c r="AF28" s="148">
        <v>0</v>
      </c>
      <c r="AG28" s="148">
        <v>0</v>
      </c>
      <c r="AH28" s="148">
        <v>0</v>
      </c>
      <c r="AI28" s="148">
        <v>0</v>
      </c>
      <c r="AJ28" s="148">
        <v>0</v>
      </c>
      <c r="AK28" s="148">
        <v>0</v>
      </c>
      <c r="AL28" s="148">
        <v>0</v>
      </c>
      <c r="AM28" s="139">
        <v>0</v>
      </c>
      <c r="AN28" s="30">
        <v>2</v>
      </c>
      <c r="AO28" s="30">
        <v>0</v>
      </c>
      <c r="AP28" s="30">
        <v>0</v>
      </c>
      <c r="AQ28" s="30">
        <v>2</v>
      </c>
      <c r="AR28" s="30">
        <v>1</v>
      </c>
      <c r="AS28" s="30">
        <v>1</v>
      </c>
      <c r="AT28" s="30">
        <v>0</v>
      </c>
      <c r="AU28" s="184">
        <v>2</v>
      </c>
      <c r="AV28" s="290"/>
      <c r="AW28" s="157"/>
    </row>
    <row r="29" spans="1:49">
      <c r="A29" s="240"/>
      <c r="B29" s="230"/>
      <c r="C29" s="241" t="s">
        <v>396</v>
      </c>
      <c r="D29" s="138">
        <v>0</v>
      </c>
      <c r="E29" s="148">
        <v>0</v>
      </c>
      <c r="F29" s="148">
        <v>0</v>
      </c>
      <c r="G29" s="148">
        <v>0</v>
      </c>
      <c r="H29" s="148">
        <v>0</v>
      </c>
      <c r="I29" s="148">
        <v>0</v>
      </c>
      <c r="J29" s="148">
        <v>0</v>
      </c>
      <c r="K29" s="148">
        <v>0</v>
      </c>
      <c r="L29" s="148">
        <v>0</v>
      </c>
      <c r="M29" s="148">
        <v>0</v>
      </c>
      <c r="N29" s="167">
        <v>1</v>
      </c>
      <c r="O29" s="148">
        <v>0</v>
      </c>
      <c r="P29" s="148">
        <v>0</v>
      </c>
      <c r="Q29" s="148">
        <v>0</v>
      </c>
      <c r="R29" s="148">
        <v>0</v>
      </c>
      <c r="S29" s="148">
        <v>0</v>
      </c>
      <c r="T29" s="148">
        <v>0</v>
      </c>
      <c r="U29" s="148">
        <v>0</v>
      </c>
      <c r="V29" s="167">
        <v>1</v>
      </c>
      <c r="W29" s="148">
        <v>0</v>
      </c>
      <c r="X29" s="148">
        <v>0</v>
      </c>
      <c r="Y29" s="148">
        <v>0</v>
      </c>
      <c r="Z29" s="167">
        <v>1</v>
      </c>
      <c r="AA29" s="148">
        <v>0</v>
      </c>
      <c r="AB29" s="148">
        <v>0</v>
      </c>
      <c r="AC29" s="148">
        <v>0</v>
      </c>
      <c r="AD29" s="148">
        <v>0</v>
      </c>
      <c r="AE29" s="148">
        <v>0</v>
      </c>
      <c r="AF29" s="148">
        <v>0</v>
      </c>
      <c r="AG29" s="148">
        <v>0</v>
      </c>
      <c r="AH29" s="148">
        <v>0</v>
      </c>
      <c r="AI29" s="148">
        <v>0</v>
      </c>
      <c r="AJ29" s="148">
        <v>0</v>
      </c>
      <c r="AK29" s="148">
        <v>0</v>
      </c>
      <c r="AL29" s="167">
        <v>1</v>
      </c>
      <c r="AM29" s="139">
        <v>0</v>
      </c>
      <c r="AN29" s="30">
        <v>3</v>
      </c>
      <c r="AO29" s="30">
        <v>1</v>
      </c>
      <c r="AP29" s="30">
        <v>0</v>
      </c>
      <c r="AQ29" s="30">
        <v>4</v>
      </c>
      <c r="AR29" s="30">
        <v>4</v>
      </c>
      <c r="AS29" s="30">
        <v>0</v>
      </c>
      <c r="AT29" s="30">
        <v>0</v>
      </c>
      <c r="AU29" s="194">
        <v>4</v>
      </c>
      <c r="AV29" s="290"/>
      <c r="AW29" s="157"/>
    </row>
    <row r="30" spans="1:49">
      <c r="A30" s="238"/>
      <c r="B30" s="163" t="s">
        <v>397</v>
      </c>
      <c r="C30" s="183"/>
      <c r="D30" s="196" t="s">
        <v>373</v>
      </c>
      <c r="E30" s="168" t="s">
        <v>373</v>
      </c>
      <c r="F30" s="168" t="s">
        <v>373</v>
      </c>
      <c r="G30" s="168" t="s">
        <v>373</v>
      </c>
      <c r="H30" s="168" t="s">
        <v>373</v>
      </c>
      <c r="I30" s="168" t="s">
        <v>373</v>
      </c>
      <c r="J30" s="168" t="s">
        <v>373</v>
      </c>
      <c r="K30" s="168" t="s">
        <v>373</v>
      </c>
      <c r="L30" s="168" t="s">
        <v>373</v>
      </c>
      <c r="M30" s="168" t="s">
        <v>373</v>
      </c>
      <c r="N30" s="168" t="s">
        <v>373</v>
      </c>
      <c r="O30" s="168" t="s">
        <v>373</v>
      </c>
      <c r="P30" s="168" t="s">
        <v>373</v>
      </c>
      <c r="Q30" s="168" t="s">
        <v>373</v>
      </c>
      <c r="R30" s="168" t="s">
        <v>373</v>
      </c>
      <c r="S30" s="168" t="s">
        <v>373</v>
      </c>
      <c r="T30" s="168" t="s">
        <v>373</v>
      </c>
      <c r="U30" s="168" t="s">
        <v>373</v>
      </c>
      <c r="V30" s="168" t="s">
        <v>373</v>
      </c>
      <c r="W30" s="168" t="s">
        <v>373</v>
      </c>
      <c r="X30" s="168" t="s">
        <v>373</v>
      </c>
      <c r="Y30" s="168" t="s">
        <v>373</v>
      </c>
      <c r="Z30" s="168" t="s">
        <v>373</v>
      </c>
      <c r="AA30" s="168" t="s">
        <v>373</v>
      </c>
      <c r="AB30" s="168" t="s">
        <v>373</v>
      </c>
      <c r="AC30" s="168" t="s">
        <v>373</v>
      </c>
      <c r="AD30" s="168" t="s">
        <v>373</v>
      </c>
      <c r="AE30" s="168" t="s">
        <v>373</v>
      </c>
      <c r="AF30" s="168" t="s">
        <v>373</v>
      </c>
      <c r="AG30" s="168" t="s">
        <v>373</v>
      </c>
      <c r="AH30" s="168" t="s">
        <v>373</v>
      </c>
      <c r="AI30" s="168" t="s">
        <v>373</v>
      </c>
      <c r="AJ30" s="168" t="s">
        <v>373</v>
      </c>
      <c r="AK30" s="168" t="s">
        <v>373</v>
      </c>
      <c r="AL30" s="168" t="s">
        <v>373</v>
      </c>
      <c r="AM30" s="197" t="s">
        <v>373</v>
      </c>
      <c r="AN30" s="168" t="s">
        <v>373</v>
      </c>
      <c r="AO30" s="168" t="s">
        <v>373</v>
      </c>
      <c r="AP30" s="168" t="s">
        <v>373</v>
      </c>
      <c r="AQ30" s="168" t="s">
        <v>373</v>
      </c>
      <c r="AR30" s="168" t="s">
        <v>373</v>
      </c>
      <c r="AS30" s="168" t="s">
        <v>373</v>
      </c>
      <c r="AT30" s="168" t="s">
        <v>373</v>
      </c>
      <c r="AU30" s="197" t="s">
        <v>373</v>
      </c>
      <c r="AV30" s="177" t="s">
        <v>373</v>
      </c>
      <c r="AW30" s="157"/>
    </row>
    <row r="31" spans="1:49">
      <c r="A31" s="240"/>
      <c r="B31" s="231"/>
      <c r="C31" s="241" t="s">
        <v>398</v>
      </c>
      <c r="D31" s="138">
        <v>0</v>
      </c>
      <c r="E31" s="148">
        <v>0</v>
      </c>
      <c r="F31" s="148">
        <v>0</v>
      </c>
      <c r="G31" s="148">
        <v>0</v>
      </c>
      <c r="H31" s="148">
        <v>0</v>
      </c>
      <c r="I31" s="148">
        <v>0</v>
      </c>
      <c r="J31" s="148">
        <v>0</v>
      </c>
      <c r="K31" s="148">
        <v>0</v>
      </c>
      <c r="L31" s="148">
        <v>0</v>
      </c>
      <c r="M31" s="148">
        <v>0</v>
      </c>
      <c r="N31" s="148">
        <v>0</v>
      </c>
      <c r="O31" s="148">
        <v>0</v>
      </c>
      <c r="P31" s="148">
        <v>0</v>
      </c>
      <c r="Q31" s="148">
        <v>0</v>
      </c>
      <c r="R31" s="148">
        <v>0</v>
      </c>
      <c r="S31" s="148">
        <v>0</v>
      </c>
      <c r="T31" s="148">
        <v>0</v>
      </c>
      <c r="U31" s="148">
        <v>0</v>
      </c>
      <c r="V31" s="148">
        <v>0</v>
      </c>
      <c r="W31" s="148">
        <v>0</v>
      </c>
      <c r="X31" s="148">
        <v>0</v>
      </c>
      <c r="Y31" s="148">
        <v>0</v>
      </c>
      <c r="Z31" s="148">
        <v>0</v>
      </c>
      <c r="AA31" s="148">
        <v>0</v>
      </c>
      <c r="AB31" s="148">
        <v>0</v>
      </c>
      <c r="AC31" s="148">
        <v>0</v>
      </c>
      <c r="AD31" s="148">
        <v>0</v>
      </c>
      <c r="AE31" s="148">
        <v>0</v>
      </c>
      <c r="AF31" s="148">
        <v>0</v>
      </c>
      <c r="AG31" s="148">
        <v>0</v>
      </c>
      <c r="AH31" s="148">
        <v>0</v>
      </c>
      <c r="AI31" s="148">
        <v>0</v>
      </c>
      <c r="AJ31" s="148">
        <v>0</v>
      </c>
      <c r="AK31" s="148">
        <v>0</v>
      </c>
      <c r="AL31" s="167">
        <v>1</v>
      </c>
      <c r="AM31" s="139">
        <v>0</v>
      </c>
      <c r="AN31" s="30">
        <v>0</v>
      </c>
      <c r="AO31" s="30">
        <v>1</v>
      </c>
      <c r="AP31" s="30">
        <v>0</v>
      </c>
      <c r="AQ31" s="30">
        <v>1</v>
      </c>
      <c r="AR31" s="30">
        <v>1</v>
      </c>
      <c r="AS31" s="30">
        <v>0</v>
      </c>
      <c r="AT31" s="30">
        <v>0</v>
      </c>
      <c r="AU31" s="187">
        <v>1</v>
      </c>
      <c r="AV31" s="290" t="s">
        <v>399</v>
      </c>
      <c r="AW31" s="157"/>
    </row>
    <row r="32" spans="1:49">
      <c r="A32" s="240"/>
      <c r="B32" s="230"/>
      <c r="C32" s="241" t="s">
        <v>400</v>
      </c>
      <c r="D32" s="138">
        <v>0</v>
      </c>
      <c r="E32" s="148">
        <v>0</v>
      </c>
      <c r="F32" s="148">
        <v>0</v>
      </c>
      <c r="G32" s="148">
        <v>0</v>
      </c>
      <c r="H32" s="148">
        <v>0</v>
      </c>
      <c r="I32" s="148">
        <v>0</v>
      </c>
      <c r="J32" s="148">
        <v>0</v>
      </c>
      <c r="K32" s="148">
        <v>0</v>
      </c>
      <c r="L32" s="148">
        <v>0</v>
      </c>
      <c r="M32" s="148">
        <v>0</v>
      </c>
      <c r="N32" s="148">
        <v>0</v>
      </c>
      <c r="O32" s="148">
        <v>0</v>
      </c>
      <c r="P32" s="148">
        <v>0</v>
      </c>
      <c r="Q32" s="148">
        <v>0</v>
      </c>
      <c r="R32" s="148">
        <v>0</v>
      </c>
      <c r="S32" s="148">
        <v>0</v>
      </c>
      <c r="T32" s="148">
        <v>0</v>
      </c>
      <c r="U32" s="148">
        <v>0</v>
      </c>
      <c r="V32" s="148">
        <v>0</v>
      </c>
      <c r="W32" s="148">
        <v>0</v>
      </c>
      <c r="X32" s="148">
        <v>0</v>
      </c>
      <c r="Y32" s="148">
        <v>0</v>
      </c>
      <c r="Z32" s="167">
        <v>1</v>
      </c>
      <c r="AA32" s="167">
        <v>1</v>
      </c>
      <c r="AB32" s="148">
        <v>0</v>
      </c>
      <c r="AC32" s="148">
        <v>0</v>
      </c>
      <c r="AD32" s="148">
        <v>0</v>
      </c>
      <c r="AE32" s="148">
        <v>0</v>
      </c>
      <c r="AF32" s="148">
        <v>0</v>
      </c>
      <c r="AG32" s="148">
        <v>0</v>
      </c>
      <c r="AH32" s="148">
        <v>0</v>
      </c>
      <c r="AI32" s="148">
        <v>0</v>
      </c>
      <c r="AJ32" s="148">
        <v>0</v>
      </c>
      <c r="AK32" s="148">
        <v>0</v>
      </c>
      <c r="AL32" s="148">
        <v>0</v>
      </c>
      <c r="AM32" s="139">
        <v>0</v>
      </c>
      <c r="AN32" s="30">
        <v>2</v>
      </c>
      <c r="AO32" s="30">
        <v>0</v>
      </c>
      <c r="AP32" s="30">
        <v>0</v>
      </c>
      <c r="AQ32" s="30">
        <v>2</v>
      </c>
      <c r="AR32" s="30">
        <v>1</v>
      </c>
      <c r="AS32" s="30">
        <v>1</v>
      </c>
      <c r="AT32" s="30">
        <v>0</v>
      </c>
      <c r="AU32" s="184">
        <v>2</v>
      </c>
      <c r="AV32" s="290"/>
      <c r="AW32" s="157"/>
    </row>
    <row r="33" spans="1:49">
      <c r="A33" s="240"/>
      <c r="B33" s="230"/>
      <c r="C33" s="241" t="s">
        <v>401</v>
      </c>
      <c r="D33" s="138">
        <v>0</v>
      </c>
      <c r="E33" s="148">
        <v>0</v>
      </c>
      <c r="F33" s="167">
        <v>1</v>
      </c>
      <c r="G33" s="167">
        <v>1</v>
      </c>
      <c r="H33" s="148">
        <v>0</v>
      </c>
      <c r="I33" s="148">
        <v>0</v>
      </c>
      <c r="J33" s="167">
        <v>1</v>
      </c>
      <c r="K33" s="167">
        <v>1</v>
      </c>
      <c r="L33" s="148">
        <v>0</v>
      </c>
      <c r="M33" s="148">
        <v>0</v>
      </c>
      <c r="N33" s="167">
        <v>1</v>
      </c>
      <c r="O33" s="167">
        <v>1</v>
      </c>
      <c r="P33" s="148">
        <v>0</v>
      </c>
      <c r="Q33" s="148">
        <v>0</v>
      </c>
      <c r="R33" s="148">
        <v>0</v>
      </c>
      <c r="S33" s="167">
        <v>1</v>
      </c>
      <c r="T33" s="148">
        <v>0</v>
      </c>
      <c r="U33" s="148">
        <v>0</v>
      </c>
      <c r="V33" s="148">
        <v>0</v>
      </c>
      <c r="W33" s="148">
        <v>0</v>
      </c>
      <c r="X33" s="148">
        <v>0</v>
      </c>
      <c r="Y33" s="148">
        <v>0</v>
      </c>
      <c r="Z33" s="167">
        <v>1</v>
      </c>
      <c r="AA33" s="167">
        <v>1</v>
      </c>
      <c r="AB33" s="148">
        <v>0</v>
      </c>
      <c r="AC33" s="148">
        <v>0</v>
      </c>
      <c r="AD33" s="148">
        <v>0</v>
      </c>
      <c r="AE33" s="148">
        <v>0</v>
      </c>
      <c r="AF33" s="148">
        <v>0</v>
      </c>
      <c r="AG33" s="148">
        <v>0</v>
      </c>
      <c r="AH33" s="167">
        <v>1</v>
      </c>
      <c r="AI33" s="167">
        <v>1</v>
      </c>
      <c r="AJ33" s="148">
        <v>0</v>
      </c>
      <c r="AK33" s="148">
        <v>0</v>
      </c>
      <c r="AL33" s="167">
        <v>1</v>
      </c>
      <c r="AM33" s="225">
        <v>1</v>
      </c>
      <c r="AN33" s="30">
        <v>7</v>
      </c>
      <c r="AO33" s="30">
        <v>6</v>
      </c>
      <c r="AP33" s="30">
        <v>0</v>
      </c>
      <c r="AQ33" s="30">
        <v>13</v>
      </c>
      <c r="AR33" s="30">
        <v>5</v>
      </c>
      <c r="AS33" s="30">
        <v>6</v>
      </c>
      <c r="AT33" s="30">
        <v>2</v>
      </c>
      <c r="AU33" s="190">
        <v>13</v>
      </c>
      <c r="AV33" s="290"/>
      <c r="AW33" s="157"/>
    </row>
    <row r="34" spans="1:49">
      <c r="A34" s="240"/>
      <c r="B34" s="230"/>
      <c r="C34" s="241" t="s">
        <v>402</v>
      </c>
      <c r="D34" s="138">
        <v>0</v>
      </c>
      <c r="E34" s="148">
        <v>0</v>
      </c>
      <c r="F34" s="148">
        <v>0</v>
      </c>
      <c r="G34" s="148">
        <v>0</v>
      </c>
      <c r="H34" s="148">
        <v>0</v>
      </c>
      <c r="I34" s="148">
        <v>0</v>
      </c>
      <c r="J34" s="148">
        <v>0</v>
      </c>
      <c r="K34" s="148">
        <v>0</v>
      </c>
      <c r="L34" s="148">
        <v>0</v>
      </c>
      <c r="M34" s="148">
        <v>0</v>
      </c>
      <c r="N34" s="148">
        <v>0</v>
      </c>
      <c r="O34" s="148">
        <v>0</v>
      </c>
      <c r="P34" s="148">
        <v>0</v>
      </c>
      <c r="Q34" s="148">
        <v>0</v>
      </c>
      <c r="R34" s="148">
        <v>0</v>
      </c>
      <c r="S34" s="148">
        <v>0</v>
      </c>
      <c r="T34" s="148">
        <v>0</v>
      </c>
      <c r="U34" s="148">
        <v>0</v>
      </c>
      <c r="V34" s="148">
        <v>0</v>
      </c>
      <c r="W34" s="148">
        <v>0</v>
      </c>
      <c r="X34" s="148">
        <v>0</v>
      </c>
      <c r="Y34" s="148">
        <v>0</v>
      </c>
      <c r="Z34" s="148">
        <v>0</v>
      </c>
      <c r="AA34" s="148">
        <v>0</v>
      </c>
      <c r="AB34" s="148">
        <v>0</v>
      </c>
      <c r="AC34" s="148">
        <v>0</v>
      </c>
      <c r="AD34" s="148">
        <v>0</v>
      </c>
      <c r="AE34" s="148">
        <v>0</v>
      </c>
      <c r="AF34" s="148">
        <v>0</v>
      </c>
      <c r="AG34" s="148">
        <v>0</v>
      </c>
      <c r="AH34" s="148">
        <v>0</v>
      </c>
      <c r="AI34" s="148">
        <v>0</v>
      </c>
      <c r="AJ34" s="148">
        <v>0</v>
      </c>
      <c r="AK34" s="148">
        <v>0</v>
      </c>
      <c r="AL34" s="148">
        <v>0</v>
      </c>
      <c r="AM34" s="225">
        <v>1</v>
      </c>
      <c r="AN34" s="30">
        <v>0</v>
      </c>
      <c r="AO34" s="30">
        <v>1</v>
      </c>
      <c r="AP34" s="30">
        <v>0</v>
      </c>
      <c r="AQ34" s="30">
        <v>1</v>
      </c>
      <c r="AR34" s="30">
        <v>0</v>
      </c>
      <c r="AS34" s="30">
        <v>1</v>
      </c>
      <c r="AT34" s="30">
        <v>0</v>
      </c>
      <c r="AU34" s="187">
        <v>1</v>
      </c>
      <c r="AV34" s="290"/>
      <c r="AW34" s="157"/>
    </row>
    <row r="35" spans="1:49">
      <c r="A35" s="240"/>
      <c r="B35" s="230"/>
      <c r="C35" s="241" t="s">
        <v>403</v>
      </c>
      <c r="D35" s="138">
        <v>0</v>
      </c>
      <c r="E35" s="148">
        <v>0</v>
      </c>
      <c r="F35" s="148">
        <v>0</v>
      </c>
      <c r="G35" s="148">
        <v>0</v>
      </c>
      <c r="H35" s="148">
        <v>0</v>
      </c>
      <c r="I35" s="148">
        <v>0</v>
      </c>
      <c r="J35" s="148">
        <v>0</v>
      </c>
      <c r="K35" s="148">
        <v>0</v>
      </c>
      <c r="L35" s="148">
        <v>0</v>
      </c>
      <c r="M35" s="148">
        <v>0</v>
      </c>
      <c r="N35" s="148">
        <v>0</v>
      </c>
      <c r="O35" s="148">
        <v>0</v>
      </c>
      <c r="P35" s="148">
        <v>0</v>
      </c>
      <c r="Q35" s="148">
        <v>0</v>
      </c>
      <c r="R35" s="148">
        <v>0</v>
      </c>
      <c r="S35" s="148">
        <v>0</v>
      </c>
      <c r="T35" s="148">
        <v>0</v>
      </c>
      <c r="U35" s="148">
        <v>0</v>
      </c>
      <c r="V35" s="148">
        <v>0</v>
      </c>
      <c r="W35" s="148">
        <v>0</v>
      </c>
      <c r="X35" s="148">
        <v>0</v>
      </c>
      <c r="Y35" s="148">
        <v>0</v>
      </c>
      <c r="Z35" s="148">
        <v>0</v>
      </c>
      <c r="AA35" s="148">
        <v>0</v>
      </c>
      <c r="AB35" s="148">
        <v>0</v>
      </c>
      <c r="AC35" s="148">
        <v>0</v>
      </c>
      <c r="AD35" s="148">
        <v>0</v>
      </c>
      <c r="AE35" s="148">
        <v>0</v>
      </c>
      <c r="AF35" s="148">
        <v>0</v>
      </c>
      <c r="AG35" s="148">
        <v>0</v>
      </c>
      <c r="AH35" s="148">
        <v>0</v>
      </c>
      <c r="AI35" s="148">
        <v>0</v>
      </c>
      <c r="AJ35" s="148">
        <v>0</v>
      </c>
      <c r="AK35" s="148">
        <v>0</v>
      </c>
      <c r="AL35" s="167">
        <v>1</v>
      </c>
      <c r="AM35" s="139">
        <v>0</v>
      </c>
      <c r="AN35" s="30">
        <v>0</v>
      </c>
      <c r="AO35" s="30">
        <v>1</v>
      </c>
      <c r="AP35" s="30">
        <v>0</v>
      </c>
      <c r="AQ35" s="30">
        <v>1</v>
      </c>
      <c r="AR35" s="30">
        <v>1</v>
      </c>
      <c r="AS35" s="30">
        <v>0</v>
      </c>
      <c r="AT35" s="30">
        <v>0</v>
      </c>
      <c r="AU35" s="187">
        <v>1</v>
      </c>
      <c r="AV35" s="290"/>
      <c r="AW35" s="157"/>
    </row>
    <row r="36" spans="1:49">
      <c r="A36" s="240"/>
      <c r="B36" s="230"/>
      <c r="C36" s="241" t="s">
        <v>404</v>
      </c>
      <c r="D36" s="138">
        <v>0</v>
      </c>
      <c r="E36" s="148">
        <v>0</v>
      </c>
      <c r="F36" s="167">
        <v>1</v>
      </c>
      <c r="G36" s="167">
        <v>1</v>
      </c>
      <c r="H36" s="148">
        <v>0</v>
      </c>
      <c r="I36" s="148">
        <v>0</v>
      </c>
      <c r="J36" s="167">
        <v>1</v>
      </c>
      <c r="K36" s="148">
        <v>0</v>
      </c>
      <c r="L36" s="148">
        <v>0</v>
      </c>
      <c r="M36" s="148">
        <v>0</v>
      </c>
      <c r="N36" s="148">
        <v>0</v>
      </c>
      <c r="O36" s="148">
        <v>0</v>
      </c>
      <c r="P36" s="148">
        <v>0</v>
      </c>
      <c r="Q36" s="148">
        <v>0</v>
      </c>
      <c r="R36" s="148">
        <v>0</v>
      </c>
      <c r="S36" s="148">
        <v>0</v>
      </c>
      <c r="T36" s="148">
        <v>0</v>
      </c>
      <c r="U36" s="148">
        <v>0</v>
      </c>
      <c r="V36" s="148">
        <v>0</v>
      </c>
      <c r="W36" s="148">
        <v>0</v>
      </c>
      <c r="X36" s="148">
        <v>0</v>
      </c>
      <c r="Y36" s="148">
        <v>0</v>
      </c>
      <c r="Z36" s="148">
        <v>0</v>
      </c>
      <c r="AA36" s="148">
        <v>0</v>
      </c>
      <c r="AB36" s="148">
        <v>0</v>
      </c>
      <c r="AC36" s="148">
        <v>0</v>
      </c>
      <c r="AD36" s="148">
        <v>0</v>
      </c>
      <c r="AE36" s="148">
        <v>0</v>
      </c>
      <c r="AF36" s="148">
        <v>0</v>
      </c>
      <c r="AG36" s="148">
        <v>0</v>
      </c>
      <c r="AH36" s="148">
        <v>0</v>
      </c>
      <c r="AI36" s="148">
        <v>0</v>
      </c>
      <c r="AJ36" s="148">
        <v>0</v>
      </c>
      <c r="AK36" s="148">
        <v>0</v>
      </c>
      <c r="AL36" s="167">
        <v>1</v>
      </c>
      <c r="AM36" s="139">
        <v>0</v>
      </c>
      <c r="AN36" s="30">
        <v>2</v>
      </c>
      <c r="AO36" s="30">
        <v>2</v>
      </c>
      <c r="AP36" s="30">
        <v>0</v>
      </c>
      <c r="AQ36" s="30">
        <v>4</v>
      </c>
      <c r="AR36" s="30">
        <v>3</v>
      </c>
      <c r="AS36" s="30">
        <v>1</v>
      </c>
      <c r="AT36" s="30">
        <v>0</v>
      </c>
      <c r="AU36" s="194">
        <v>4</v>
      </c>
      <c r="AV36" s="290"/>
      <c r="AW36" s="157"/>
    </row>
    <row r="37" spans="1:49">
      <c r="A37" s="240"/>
      <c r="B37" s="230"/>
      <c r="C37" s="241" t="s">
        <v>405</v>
      </c>
      <c r="D37" s="138">
        <v>0</v>
      </c>
      <c r="E37" s="148">
        <v>0</v>
      </c>
      <c r="F37" s="167">
        <v>1</v>
      </c>
      <c r="G37" s="148">
        <v>0</v>
      </c>
      <c r="H37" s="148">
        <v>0</v>
      </c>
      <c r="I37" s="148">
        <v>0</v>
      </c>
      <c r="J37" s="167">
        <v>1</v>
      </c>
      <c r="K37" s="167">
        <v>1</v>
      </c>
      <c r="L37" s="148">
        <v>0</v>
      </c>
      <c r="M37" s="148">
        <v>0</v>
      </c>
      <c r="N37" s="167">
        <v>1</v>
      </c>
      <c r="O37" s="148">
        <v>0</v>
      </c>
      <c r="P37" s="148">
        <v>0</v>
      </c>
      <c r="Q37" s="148">
        <v>0</v>
      </c>
      <c r="R37" s="167">
        <v>1</v>
      </c>
      <c r="S37" s="167">
        <v>1</v>
      </c>
      <c r="T37" s="148">
        <v>0</v>
      </c>
      <c r="U37" s="148">
        <v>0</v>
      </c>
      <c r="V37" s="148">
        <v>0</v>
      </c>
      <c r="W37" s="148">
        <v>0</v>
      </c>
      <c r="X37" s="148">
        <v>0</v>
      </c>
      <c r="Y37" s="148">
        <v>0</v>
      </c>
      <c r="Z37" s="148">
        <v>0</v>
      </c>
      <c r="AA37" s="167">
        <v>1</v>
      </c>
      <c r="AB37" s="148">
        <v>0</v>
      </c>
      <c r="AC37" s="148">
        <v>0</v>
      </c>
      <c r="AD37" s="148">
        <v>0</v>
      </c>
      <c r="AE37" s="148">
        <v>0</v>
      </c>
      <c r="AF37" s="148">
        <v>0</v>
      </c>
      <c r="AG37" s="148">
        <v>0</v>
      </c>
      <c r="AH37" s="148">
        <v>0</v>
      </c>
      <c r="AI37" s="167">
        <v>1</v>
      </c>
      <c r="AJ37" s="148">
        <v>0</v>
      </c>
      <c r="AK37" s="148">
        <v>0</v>
      </c>
      <c r="AL37" s="167">
        <v>1</v>
      </c>
      <c r="AM37" s="225">
        <v>1</v>
      </c>
      <c r="AN37" s="30">
        <v>5</v>
      </c>
      <c r="AO37" s="30">
        <v>5</v>
      </c>
      <c r="AP37" s="30">
        <v>0</v>
      </c>
      <c r="AQ37" s="30">
        <v>10</v>
      </c>
      <c r="AR37" s="30">
        <v>4</v>
      </c>
      <c r="AS37" s="30">
        <v>5</v>
      </c>
      <c r="AT37" s="30">
        <v>1</v>
      </c>
      <c r="AU37" s="198">
        <v>10</v>
      </c>
      <c r="AV37" s="290"/>
      <c r="AW37" s="157"/>
    </row>
    <row r="38" spans="1:49">
      <c r="A38" s="240"/>
      <c r="B38" s="230"/>
      <c r="C38" s="241" t="s">
        <v>406</v>
      </c>
      <c r="D38" s="138">
        <v>0</v>
      </c>
      <c r="E38" s="148">
        <v>0</v>
      </c>
      <c r="F38" s="167">
        <v>1</v>
      </c>
      <c r="G38" s="148">
        <v>0</v>
      </c>
      <c r="H38" s="148">
        <v>0</v>
      </c>
      <c r="I38" s="148">
        <v>0</v>
      </c>
      <c r="J38" s="148">
        <v>0</v>
      </c>
      <c r="K38" s="148">
        <v>0</v>
      </c>
      <c r="L38" s="148">
        <v>0</v>
      </c>
      <c r="M38" s="148">
        <v>0</v>
      </c>
      <c r="N38" s="148">
        <v>0</v>
      </c>
      <c r="O38" s="148">
        <v>0</v>
      </c>
      <c r="P38" s="148">
        <v>0</v>
      </c>
      <c r="Q38" s="148">
        <v>0</v>
      </c>
      <c r="R38" s="148">
        <v>0</v>
      </c>
      <c r="S38" s="148">
        <v>0</v>
      </c>
      <c r="T38" s="148">
        <v>0</v>
      </c>
      <c r="U38" s="148">
        <v>0</v>
      </c>
      <c r="V38" s="148">
        <v>0</v>
      </c>
      <c r="W38" s="148">
        <v>0</v>
      </c>
      <c r="X38" s="148">
        <v>0</v>
      </c>
      <c r="Y38" s="148">
        <v>0</v>
      </c>
      <c r="Z38" s="148">
        <v>0</v>
      </c>
      <c r="AA38" s="148">
        <v>0</v>
      </c>
      <c r="AB38" s="148">
        <v>0</v>
      </c>
      <c r="AC38" s="148">
        <v>0</v>
      </c>
      <c r="AD38" s="148">
        <v>0</v>
      </c>
      <c r="AE38" s="148">
        <v>0</v>
      </c>
      <c r="AF38" s="148">
        <v>0</v>
      </c>
      <c r="AG38" s="148">
        <v>0</v>
      </c>
      <c r="AH38" s="148">
        <v>0</v>
      </c>
      <c r="AI38" s="148">
        <v>0</v>
      </c>
      <c r="AJ38" s="148">
        <v>0</v>
      </c>
      <c r="AK38" s="148">
        <v>0</v>
      </c>
      <c r="AL38" s="167">
        <v>1</v>
      </c>
      <c r="AM38" s="139">
        <v>0</v>
      </c>
      <c r="AN38" s="30">
        <v>1</v>
      </c>
      <c r="AO38" s="30">
        <v>1</v>
      </c>
      <c r="AP38" s="30">
        <v>0</v>
      </c>
      <c r="AQ38" s="30">
        <v>2</v>
      </c>
      <c r="AR38" s="30">
        <v>2</v>
      </c>
      <c r="AS38" s="30">
        <v>0</v>
      </c>
      <c r="AT38" s="30">
        <v>0</v>
      </c>
      <c r="AU38" s="184">
        <v>2</v>
      </c>
      <c r="AV38" s="290"/>
      <c r="AW38" s="157"/>
    </row>
    <row r="39" spans="1:49">
      <c r="A39" s="240"/>
      <c r="B39" s="230"/>
      <c r="C39" s="241" t="s">
        <v>407</v>
      </c>
      <c r="D39" s="138">
        <v>0</v>
      </c>
      <c r="E39" s="148">
        <v>0</v>
      </c>
      <c r="F39" s="148">
        <v>0</v>
      </c>
      <c r="G39" s="148">
        <v>0</v>
      </c>
      <c r="H39" s="148">
        <v>0</v>
      </c>
      <c r="I39" s="148">
        <v>0</v>
      </c>
      <c r="J39" s="148">
        <v>0</v>
      </c>
      <c r="K39" s="148">
        <v>0</v>
      </c>
      <c r="L39" s="148">
        <v>0</v>
      </c>
      <c r="M39" s="148">
        <v>0</v>
      </c>
      <c r="N39" s="167">
        <v>1</v>
      </c>
      <c r="O39" s="148">
        <v>0</v>
      </c>
      <c r="P39" s="148">
        <v>0</v>
      </c>
      <c r="Q39" s="148">
        <v>0</v>
      </c>
      <c r="R39" s="148">
        <v>0</v>
      </c>
      <c r="S39" s="148">
        <v>0</v>
      </c>
      <c r="T39" s="148">
        <v>0</v>
      </c>
      <c r="U39" s="148">
        <v>0</v>
      </c>
      <c r="V39" s="148">
        <v>0</v>
      </c>
      <c r="W39" s="148">
        <v>0</v>
      </c>
      <c r="X39" s="148">
        <v>0</v>
      </c>
      <c r="Y39" s="148">
        <v>0</v>
      </c>
      <c r="Z39" s="167">
        <v>1</v>
      </c>
      <c r="AA39" s="167">
        <v>1</v>
      </c>
      <c r="AB39" s="148">
        <v>0</v>
      </c>
      <c r="AC39" s="148">
        <v>0</v>
      </c>
      <c r="AD39" s="148">
        <v>0</v>
      </c>
      <c r="AE39" s="148">
        <v>0</v>
      </c>
      <c r="AF39" s="148">
        <v>0</v>
      </c>
      <c r="AG39" s="148">
        <v>0</v>
      </c>
      <c r="AH39" s="148">
        <v>0</v>
      </c>
      <c r="AI39" s="148">
        <v>0</v>
      </c>
      <c r="AJ39" s="148">
        <v>0</v>
      </c>
      <c r="AK39" s="148">
        <v>0</v>
      </c>
      <c r="AL39" s="167">
        <v>1</v>
      </c>
      <c r="AM39" s="139">
        <v>0</v>
      </c>
      <c r="AN39" s="30">
        <v>3</v>
      </c>
      <c r="AO39" s="30">
        <v>1</v>
      </c>
      <c r="AP39" s="30">
        <v>0</v>
      </c>
      <c r="AQ39" s="30">
        <v>4</v>
      </c>
      <c r="AR39" s="30">
        <v>3</v>
      </c>
      <c r="AS39" s="30">
        <v>1</v>
      </c>
      <c r="AT39" s="30">
        <v>0</v>
      </c>
      <c r="AU39" s="194">
        <v>4</v>
      </c>
      <c r="AV39" s="290"/>
      <c r="AW39" s="157"/>
    </row>
    <row r="40" spans="1:49">
      <c r="A40" s="240"/>
      <c r="B40" s="230"/>
      <c r="C40" s="241" t="s">
        <v>408</v>
      </c>
      <c r="D40" s="138">
        <v>0</v>
      </c>
      <c r="E40" s="148">
        <v>0</v>
      </c>
      <c r="F40" s="148">
        <v>0</v>
      </c>
      <c r="G40" s="148">
        <v>0</v>
      </c>
      <c r="H40" s="148">
        <v>0</v>
      </c>
      <c r="I40" s="148">
        <v>0</v>
      </c>
      <c r="J40" s="148">
        <v>0</v>
      </c>
      <c r="K40" s="148">
        <v>0</v>
      </c>
      <c r="L40" s="148">
        <v>0</v>
      </c>
      <c r="M40" s="148">
        <v>0</v>
      </c>
      <c r="N40" s="148">
        <v>0</v>
      </c>
      <c r="O40" s="148">
        <v>0</v>
      </c>
      <c r="P40" s="148">
        <v>0</v>
      </c>
      <c r="Q40" s="148">
        <v>0</v>
      </c>
      <c r="R40" s="148">
        <v>0</v>
      </c>
      <c r="S40" s="148">
        <v>0</v>
      </c>
      <c r="T40" s="148">
        <v>0</v>
      </c>
      <c r="U40" s="148">
        <v>0</v>
      </c>
      <c r="V40" s="148">
        <v>0</v>
      </c>
      <c r="W40" s="148">
        <v>0</v>
      </c>
      <c r="X40" s="148">
        <v>0</v>
      </c>
      <c r="Y40" s="148">
        <v>0</v>
      </c>
      <c r="Z40" s="148">
        <v>0</v>
      </c>
      <c r="AA40" s="148">
        <v>0</v>
      </c>
      <c r="AB40" s="148">
        <v>0</v>
      </c>
      <c r="AC40" s="148">
        <v>0</v>
      </c>
      <c r="AD40" s="148">
        <v>0</v>
      </c>
      <c r="AE40" s="148">
        <v>0</v>
      </c>
      <c r="AF40" s="148">
        <v>0</v>
      </c>
      <c r="AG40" s="148">
        <v>0</v>
      </c>
      <c r="AH40" s="148">
        <v>0</v>
      </c>
      <c r="AI40" s="148">
        <v>0</v>
      </c>
      <c r="AJ40" s="148">
        <v>0</v>
      </c>
      <c r="AK40" s="148">
        <v>0</v>
      </c>
      <c r="AL40" s="167">
        <v>1</v>
      </c>
      <c r="AM40" s="139">
        <v>0</v>
      </c>
      <c r="AN40" s="30">
        <v>0</v>
      </c>
      <c r="AO40" s="30">
        <v>1</v>
      </c>
      <c r="AP40" s="30">
        <v>0</v>
      </c>
      <c r="AQ40" s="30">
        <v>1</v>
      </c>
      <c r="AR40" s="30">
        <v>1</v>
      </c>
      <c r="AS40" s="30">
        <v>0</v>
      </c>
      <c r="AT40" s="30">
        <v>0</v>
      </c>
      <c r="AU40" s="187">
        <v>1</v>
      </c>
      <c r="AV40" s="290"/>
      <c r="AW40" s="157"/>
    </row>
    <row r="41" spans="1:49">
      <c r="A41" s="240"/>
      <c r="B41" s="230"/>
      <c r="C41" s="241" t="s">
        <v>409</v>
      </c>
      <c r="D41" s="138">
        <v>0</v>
      </c>
      <c r="E41" s="148">
        <v>0</v>
      </c>
      <c r="F41" s="148">
        <v>0</v>
      </c>
      <c r="G41" s="148">
        <v>0</v>
      </c>
      <c r="H41" s="148">
        <v>0</v>
      </c>
      <c r="I41" s="148">
        <v>0</v>
      </c>
      <c r="J41" s="148">
        <v>0</v>
      </c>
      <c r="K41" s="167">
        <v>1</v>
      </c>
      <c r="L41" s="148">
        <v>0</v>
      </c>
      <c r="M41" s="148">
        <v>0</v>
      </c>
      <c r="N41" s="167">
        <v>1</v>
      </c>
      <c r="O41" s="148">
        <v>0</v>
      </c>
      <c r="P41" s="148">
        <v>0</v>
      </c>
      <c r="Q41" s="148">
        <v>0</v>
      </c>
      <c r="R41" s="148">
        <v>0</v>
      </c>
      <c r="S41" s="148">
        <v>0</v>
      </c>
      <c r="T41" s="148">
        <v>0</v>
      </c>
      <c r="U41" s="148">
        <v>0</v>
      </c>
      <c r="V41" s="167">
        <v>1</v>
      </c>
      <c r="W41" s="148">
        <v>0</v>
      </c>
      <c r="X41" s="148">
        <v>0</v>
      </c>
      <c r="Y41" s="148">
        <v>0</v>
      </c>
      <c r="Z41" s="148">
        <v>0</v>
      </c>
      <c r="AA41" s="148">
        <v>0</v>
      </c>
      <c r="AB41" s="148">
        <v>0</v>
      </c>
      <c r="AC41" s="148">
        <v>0</v>
      </c>
      <c r="AD41" s="148">
        <v>0</v>
      </c>
      <c r="AE41" s="148">
        <v>0</v>
      </c>
      <c r="AF41" s="148">
        <v>0</v>
      </c>
      <c r="AG41" s="148">
        <v>0</v>
      </c>
      <c r="AH41" s="148">
        <v>0</v>
      </c>
      <c r="AI41" s="148">
        <v>0</v>
      </c>
      <c r="AJ41" s="148">
        <v>0</v>
      </c>
      <c r="AK41" s="148">
        <v>0</v>
      </c>
      <c r="AL41" s="148">
        <v>0</v>
      </c>
      <c r="AM41" s="139">
        <v>0</v>
      </c>
      <c r="AN41" s="30">
        <v>2</v>
      </c>
      <c r="AO41" s="30">
        <v>1</v>
      </c>
      <c r="AP41" s="30">
        <v>0</v>
      </c>
      <c r="AQ41" s="30">
        <v>3</v>
      </c>
      <c r="AR41" s="30">
        <v>2</v>
      </c>
      <c r="AS41" s="30">
        <v>1</v>
      </c>
      <c r="AT41" s="30">
        <v>0</v>
      </c>
      <c r="AU41" s="186">
        <v>3</v>
      </c>
      <c r="AV41" s="290"/>
      <c r="AW41" s="157"/>
    </row>
    <row r="42" spans="1:49">
      <c r="A42" s="240"/>
      <c r="B42" s="230"/>
      <c r="C42" s="241" t="s">
        <v>410</v>
      </c>
      <c r="D42" s="138">
        <v>0</v>
      </c>
      <c r="E42" s="148">
        <v>0</v>
      </c>
      <c r="F42" s="148">
        <v>0</v>
      </c>
      <c r="G42" s="148">
        <v>0</v>
      </c>
      <c r="H42" s="148">
        <v>0</v>
      </c>
      <c r="I42" s="148">
        <v>0</v>
      </c>
      <c r="J42" s="148">
        <v>0</v>
      </c>
      <c r="K42" s="167">
        <v>1</v>
      </c>
      <c r="L42" s="148">
        <v>0</v>
      </c>
      <c r="M42" s="148">
        <v>0</v>
      </c>
      <c r="N42" s="148">
        <v>0</v>
      </c>
      <c r="O42" s="148">
        <v>0</v>
      </c>
      <c r="P42" s="148">
        <v>0</v>
      </c>
      <c r="Q42" s="148">
        <v>0</v>
      </c>
      <c r="R42" s="148">
        <v>0</v>
      </c>
      <c r="S42" s="148">
        <v>0</v>
      </c>
      <c r="T42" s="148">
        <v>0</v>
      </c>
      <c r="U42" s="148">
        <v>0</v>
      </c>
      <c r="V42" s="167">
        <v>1</v>
      </c>
      <c r="W42" s="148">
        <v>0</v>
      </c>
      <c r="X42" s="148">
        <v>0</v>
      </c>
      <c r="Y42" s="148">
        <v>0</v>
      </c>
      <c r="Z42" s="167">
        <v>1</v>
      </c>
      <c r="AA42" s="167">
        <v>1</v>
      </c>
      <c r="AB42" s="148">
        <v>0</v>
      </c>
      <c r="AC42" s="148">
        <v>0</v>
      </c>
      <c r="AD42" s="148">
        <v>0</v>
      </c>
      <c r="AE42" s="167">
        <v>1</v>
      </c>
      <c r="AF42" s="148">
        <v>0</v>
      </c>
      <c r="AG42" s="148">
        <v>0</v>
      </c>
      <c r="AH42" s="148">
        <v>0</v>
      </c>
      <c r="AI42" s="148">
        <v>0</v>
      </c>
      <c r="AJ42" s="148">
        <v>0</v>
      </c>
      <c r="AK42" s="148">
        <v>0</v>
      </c>
      <c r="AL42" s="167">
        <v>1</v>
      </c>
      <c r="AM42" s="139">
        <v>0</v>
      </c>
      <c r="AN42" s="30">
        <v>3</v>
      </c>
      <c r="AO42" s="30">
        <v>3</v>
      </c>
      <c r="AP42" s="30">
        <v>0</v>
      </c>
      <c r="AQ42" s="30">
        <v>6</v>
      </c>
      <c r="AR42" s="30">
        <v>3</v>
      </c>
      <c r="AS42" s="30">
        <v>3</v>
      </c>
      <c r="AT42" s="30">
        <v>0</v>
      </c>
      <c r="AU42" s="188">
        <v>6</v>
      </c>
      <c r="AV42" s="290"/>
      <c r="AW42" s="157"/>
    </row>
    <row r="43" spans="1:49">
      <c r="A43" s="240"/>
      <c r="B43" s="230"/>
      <c r="C43" s="241" t="s">
        <v>411</v>
      </c>
      <c r="D43" s="138">
        <v>0</v>
      </c>
      <c r="E43" s="148">
        <v>0</v>
      </c>
      <c r="F43" s="148">
        <v>0</v>
      </c>
      <c r="G43" s="148">
        <v>0</v>
      </c>
      <c r="H43" s="148">
        <v>0</v>
      </c>
      <c r="I43" s="148">
        <v>0</v>
      </c>
      <c r="J43" s="148">
        <v>0</v>
      </c>
      <c r="K43" s="148">
        <v>0</v>
      </c>
      <c r="L43" s="148">
        <v>0</v>
      </c>
      <c r="M43" s="148">
        <v>0</v>
      </c>
      <c r="N43" s="148">
        <v>0</v>
      </c>
      <c r="O43" s="148">
        <v>0</v>
      </c>
      <c r="P43" s="148">
        <v>0</v>
      </c>
      <c r="Q43" s="148">
        <v>0</v>
      </c>
      <c r="R43" s="148">
        <v>0</v>
      </c>
      <c r="S43" s="148">
        <v>0</v>
      </c>
      <c r="T43" s="148">
        <v>0</v>
      </c>
      <c r="U43" s="148">
        <v>0</v>
      </c>
      <c r="V43" s="148">
        <v>0</v>
      </c>
      <c r="W43" s="148">
        <v>0</v>
      </c>
      <c r="X43" s="148">
        <v>0</v>
      </c>
      <c r="Y43" s="148">
        <v>0</v>
      </c>
      <c r="Z43" s="148">
        <v>0</v>
      </c>
      <c r="AA43" s="148">
        <v>0</v>
      </c>
      <c r="AB43" s="148">
        <v>0</v>
      </c>
      <c r="AC43" s="148">
        <v>0</v>
      </c>
      <c r="AD43" s="148">
        <v>0</v>
      </c>
      <c r="AE43" s="148">
        <v>0</v>
      </c>
      <c r="AF43" s="148">
        <v>0</v>
      </c>
      <c r="AG43" s="148">
        <v>0</v>
      </c>
      <c r="AH43" s="148">
        <v>0</v>
      </c>
      <c r="AI43" s="148">
        <v>0</v>
      </c>
      <c r="AJ43" s="148">
        <v>0</v>
      </c>
      <c r="AK43" s="148">
        <v>0</v>
      </c>
      <c r="AL43" s="148">
        <v>0</v>
      </c>
      <c r="AM43" s="225">
        <v>1</v>
      </c>
      <c r="AN43" s="30">
        <v>0</v>
      </c>
      <c r="AO43" s="30">
        <v>1</v>
      </c>
      <c r="AP43" s="30">
        <v>0</v>
      </c>
      <c r="AQ43" s="30">
        <v>1</v>
      </c>
      <c r="AR43" s="30">
        <v>0</v>
      </c>
      <c r="AS43" s="30">
        <v>1</v>
      </c>
      <c r="AT43" s="30">
        <v>0</v>
      </c>
      <c r="AU43" s="187">
        <v>1</v>
      </c>
      <c r="AV43" s="290"/>
      <c r="AW43" s="157"/>
    </row>
    <row r="44" spans="1:49">
      <c r="A44" s="240"/>
      <c r="B44" s="230"/>
      <c r="C44" s="241" t="s">
        <v>412</v>
      </c>
      <c r="D44" s="138">
        <v>0</v>
      </c>
      <c r="E44" s="148">
        <v>0</v>
      </c>
      <c r="F44" s="148">
        <v>0</v>
      </c>
      <c r="G44" s="148">
        <v>0</v>
      </c>
      <c r="H44" s="148">
        <v>0</v>
      </c>
      <c r="I44" s="148">
        <v>0</v>
      </c>
      <c r="J44" s="148">
        <v>0</v>
      </c>
      <c r="K44" s="167">
        <v>1</v>
      </c>
      <c r="L44" s="148">
        <v>0</v>
      </c>
      <c r="M44" s="148">
        <v>0</v>
      </c>
      <c r="N44" s="148">
        <v>0</v>
      </c>
      <c r="O44" s="148">
        <v>0</v>
      </c>
      <c r="P44" s="148">
        <v>0</v>
      </c>
      <c r="Q44" s="148">
        <v>0</v>
      </c>
      <c r="R44" s="148">
        <v>0</v>
      </c>
      <c r="S44" s="148">
        <v>0</v>
      </c>
      <c r="T44" s="148">
        <v>0</v>
      </c>
      <c r="U44" s="148">
        <v>0</v>
      </c>
      <c r="V44" s="148">
        <v>0</v>
      </c>
      <c r="W44" s="148">
        <v>0</v>
      </c>
      <c r="X44" s="148">
        <v>0</v>
      </c>
      <c r="Y44" s="148">
        <v>0</v>
      </c>
      <c r="Z44" s="148">
        <v>0</v>
      </c>
      <c r="AA44" s="148">
        <v>0</v>
      </c>
      <c r="AB44" s="148">
        <v>0</v>
      </c>
      <c r="AC44" s="148">
        <v>0</v>
      </c>
      <c r="AD44" s="148">
        <v>0</v>
      </c>
      <c r="AE44" s="148">
        <v>0</v>
      </c>
      <c r="AF44" s="148">
        <v>0</v>
      </c>
      <c r="AG44" s="148">
        <v>0</v>
      </c>
      <c r="AH44" s="148">
        <v>0</v>
      </c>
      <c r="AI44" s="148">
        <v>0</v>
      </c>
      <c r="AJ44" s="148">
        <v>0</v>
      </c>
      <c r="AK44" s="148">
        <v>0</v>
      </c>
      <c r="AL44" s="148">
        <v>0</v>
      </c>
      <c r="AM44" s="225">
        <v>1</v>
      </c>
      <c r="AN44" s="30">
        <v>0</v>
      </c>
      <c r="AO44" s="30">
        <v>2</v>
      </c>
      <c r="AP44" s="30">
        <v>0</v>
      </c>
      <c r="AQ44" s="30">
        <v>2</v>
      </c>
      <c r="AR44" s="30">
        <v>0</v>
      </c>
      <c r="AS44" s="30">
        <v>2</v>
      </c>
      <c r="AT44" s="30">
        <v>0</v>
      </c>
      <c r="AU44" s="184">
        <v>2</v>
      </c>
      <c r="AV44" s="290"/>
      <c r="AW44" s="157"/>
    </row>
    <row r="45" spans="1:49">
      <c r="A45" s="240"/>
      <c r="B45" s="230"/>
      <c r="C45" s="241" t="s">
        <v>413</v>
      </c>
      <c r="D45" s="138">
        <v>0</v>
      </c>
      <c r="E45" s="148">
        <v>0</v>
      </c>
      <c r="F45" s="148">
        <v>0</v>
      </c>
      <c r="G45" s="148">
        <v>0</v>
      </c>
      <c r="H45" s="148">
        <v>0</v>
      </c>
      <c r="I45" s="148">
        <v>0</v>
      </c>
      <c r="J45" s="148">
        <v>0</v>
      </c>
      <c r="K45" s="148">
        <v>0</v>
      </c>
      <c r="L45" s="148">
        <v>0</v>
      </c>
      <c r="M45" s="148">
        <v>0</v>
      </c>
      <c r="N45" s="148">
        <v>0</v>
      </c>
      <c r="O45" s="148">
        <v>0</v>
      </c>
      <c r="P45" s="148">
        <v>0</v>
      </c>
      <c r="Q45" s="148">
        <v>0</v>
      </c>
      <c r="R45" s="148">
        <v>0</v>
      </c>
      <c r="S45" s="148">
        <v>0</v>
      </c>
      <c r="T45" s="148">
        <v>0</v>
      </c>
      <c r="U45" s="148">
        <v>0</v>
      </c>
      <c r="V45" s="148">
        <v>0</v>
      </c>
      <c r="W45" s="148">
        <v>0</v>
      </c>
      <c r="X45" s="148">
        <v>0</v>
      </c>
      <c r="Y45" s="148">
        <v>0</v>
      </c>
      <c r="Z45" s="148">
        <v>0</v>
      </c>
      <c r="AA45" s="148">
        <v>0</v>
      </c>
      <c r="AB45" s="148">
        <v>0</v>
      </c>
      <c r="AC45" s="148">
        <v>0</v>
      </c>
      <c r="AD45" s="148">
        <v>0</v>
      </c>
      <c r="AE45" s="148">
        <v>0</v>
      </c>
      <c r="AF45" s="148">
        <v>0</v>
      </c>
      <c r="AG45" s="148">
        <v>0</v>
      </c>
      <c r="AH45" s="148">
        <v>0</v>
      </c>
      <c r="AI45" s="148">
        <v>0</v>
      </c>
      <c r="AJ45" s="148">
        <v>0</v>
      </c>
      <c r="AK45" s="148">
        <v>0</v>
      </c>
      <c r="AL45" s="167">
        <v>1</v>
      </c>
      <c r="AM45" s="139">
        <v>0</v>
      </c>
      <c r="AN45" s="30">
        <v>0</v>
      </c>
      <c r="AO45" s="30">
        <v>1</v>
      </c>
      <c r="AP45" s="30">
        <v>0</v>
      </c>
      <c r="AQ45" s="30">
        <v>1</v>
      </c>
      <c r="AR45" s="30">
        <v>1</v>
      </c>
      <c r="AS45" s="30">
        <v>0</v>
      </c>
      <c r="AT45" s="30">
        <v>0</v>
      </c>
      <c r="AU45" s="187">
        <v>1</v>
      </c>
      <c r="AV45" s="290"/>
      <c r="AW45" s="157"/>
    </row>
    <row r="46" spans="1:49">
      <c r="A46" s="240"/>
      <c r="B46" s="230"/>
      <c r="C46" s="241" t="s">
        <v>414</v>
      </c>
      <c r="D46" s="138">
        <v>0</v>
      </c>
      <c r="E46" s="148">
        <v>0</v>
      </c>
      <c r="F46" s="148">
        <v>0</v>
      </c>
      <c r="G46" s="148">
        <v>0</v>
      </c>
      <c r="H46" s="148">
        <v>0</v>
      </c>
      <c r="I46" s="148">
        <v>0</v>
      </c>
      <c r="J46" s="148">
        <v>0</v>
      </c>
      <c r="K46" s="148">
        <v>0</v>
      </c>
      <c r="L46" s="148">
        <v>0</v>
      </c>
      <c r="M46" s="148">
        <v>0</v>
      </c>
      <c r="N46" s="167">
        <v>1</v>
      </c>
      <c r="O46" s="148">
        <v>0</v>
      </c>
      <c r="P46" s="148">
        <v>0</v>
      </c>
      <c r="Q46" s="148">
        <v>0</v>
      </c>
      <c r="R46" s="148">
        <v>0</v>
      </c>
      <c r="S46" s="148">
        <v>0</v>
      </c>
      <c r="T46" s="148">
        <v>0</v>
      </c>
      <c r="U46" s="148">
        <v>0</v>
      </c>
      <c r="V46" s="148">
        <v>0</v>
      </c>
      <c r="W46" s="148">
        <v>0</v>
      </c>
      <c r="X46" s="148">
        <v>0</v>
      </c>
      <c r="Y46" s="148">
        <v>0</v>
      </c>
      <c r="Z46" s="148">
        <v>0</v>
      </c>
      <c r="AA46" s="148">
        <v>0</v>
      </c>
      <c r="AB46" s="148">
        <v>0</v>
      </c>
      <c r="AC46" s="148">
        <v>0</v>
      </c>
      <c r="AD46" s="148">
        <v>0</v>
      </c>
      <c r="AE46" s="148">
        <v>0</v>
      </c>
      <c r="AF46" s="148">
        <v>0</v>
      </c>
      <c r="AG46" s="148">
        <v>0</v>
      </c>
      <c r="AH46" s="148">
        <v>0</v>
      </c>
      <c r="AI46" s="148">
        <v>0</v>
      </c>
      <c r="AJ46" s="148">
        <v>0</v>
      </c>
      <c r="AK46" s="148">
        <v>0</v>
      </c>
      <c r="AL46" s="148">
        <v>0</v>
      </c>
      <c r="AM46" s="139">
        <v>0</v>
      </c>
      <c r="AN46" s="30">
        <v>1</v>
      </c>
      <c r="AO46" s="30">
        <v>0</v>
      </c>
      <c r="AP46" s="30">
        <v>0</v>
      </c>
      <c r="AQ46" s="30">
        <v>1</v>
      </c>
      <c r="AR46" s="30">
        <v>1</v>
      </c>
      <c r="AS46" s="30">
        <v>0</v>
      </c>
      <c r="AT46" s="30">
        <v>0</v>
      </c>
      <c r="AU46" s="187">
        <v>1</v>
      </c>
      <c r="AV46" s="290"/>
      <c r="AW46" s="157"/>
    </row>
    <row r="47" spans="1:49">
      <c r="A47" s="240"/>
      <c r="B47" s="230"/>
      <c r="C47" s="241" t="s">
        <v>415</v>
      </c>
      <c r="D47" s="138">
        <v>0</v>
      </c>
      <c r="E47" s="148">
        <v>0</v>
      </c>
      <c r="F47" s="148">
        <v>0</v>
      </c>
      <c r="G47" s="148">
        <v>0</v>
      </c>
      <c r="H47" s="148">
        <v>0</v>
      </c>
      <c r="I47" s="148">
        <v>0</v>
      </c>
      <c r="J47" s="167">
        <v>1</v>
      </c>
      <c r="K47" s="148">
        <v>0</v>
      </c>
      <c r="L47" s="148">
        <v>0</v>
      </c>
      <c r="M47" s="148">
        <v>0</v>
      </c>
      <c r="N47" s="148">
        <v>0</v>
      </c>
      <c r="O47" s="148">
        <v>0</v>
      </c>
      <c r="P47" s="148">
        <v>0</v>
      </c>
      <c r="Q47" s="148">
        <v>0</v>
      </c>
      <c r="R47" s="148">
        <v>0</v>
      </c>
      <c r="S47" s="148">
        <v>0</v>
      </c>
      <c r="T47" s="148">
        <v>0</v>
      </c>
      <c r="U47" s="148">
        <v>0</v>
      </c>
      <c r="V47" s="148">
        <v>0</v>
      </c>
      <c r="W47" s="148">
        <v>0</v>
      </c>
      <c r="X47" s="148">
        <v>0</v>
      </c>
      <c r="Y47" s="148">
        <v>0</v>
      </c>
      <c r="Z47" s="148">
        <v>0</v>
      </c>
      <c r="AA47" s="148">
        <v>0</v>
      </c>
      <c r="AB47" s="148">
        <v>0</v>
      </c>
      <c r="AC47" s="148">
        <v>0</v>
      </c>
      <c r="AD47" s="148">
        <v>0</v>
      </c>
      <c r="AE47" s="148">
        <v>0</v>
      </c>
      <c r="AF47" s="148">
        <v>0</v>
      </c>
      <c r="AG47" s="148">
        <v>0</v>
      </c>
      <c r="AH47" s="148">
        <v>0</v>
      </c>
      <c r="AI47" s="148">
        <v>0</v>
      </c>
      <c r="AJ47" s="148">
        <v>0</v>
      </c>
      <c r="AK47" s="148">
        <v>0</v>
      </c>
      <c r="AL47" s="167">
        <v>1</v>
      </c>
      <c r="AM47" s="139">
        <v>0</v>
      </c>
      <c r="AN47" s="30">
        <v>0</v>
      </c>
      <c r="AO47" s="30">
        <v>2</v>
      </c>
      <c r="AP47" s="30">
        <v>0</v>
      </c>
      <c r="AQ47" s="30">
        <v>2</v>
      </c>
      <c r="AR47" s="30">
        <v>2</v>
      </c>
      <c r="AS47" s="30">
        <v>0</v>
      </c>
      <c r="AT47" s="30">
        <v>0</v>
      </c>
      <c r="AU47" s="184">
        <v>2</v>
      </c>
      <c r="AV47" s="290"/>
      <c r="AW47" s="157"/>
    </row>
    <row r="48" spans="1:49">
      <c r="A48" s="240"/>
      <c r="B48" s="230"/>
      <c r="C48" s="241" t="s">
        <v>416</v>
      </c>
      <c r="D48" s="138">
        <v>0</v>
      </c>
      <c r="E48" s="148">
        <v>0</v>
      </c>
      <c r="F48" s="148">
        <v>0</v>
      </c>
      <c r="G48" s="148">
        <v>0</v>
      </c>
      <c r="H48" s="148">
        <v>0</v>
      </c>
      <c r="I48" s="148">
        <v>0</v>
      </c>
      <c r="J48" s="148">
        <v>0</v>
      </c>
      <c r="K48" s="148">
        <v>0</v>
      </c>
      <c r="L48" s="148">
        <v>0</v>
      </c>
      <c r="M48" s="148">
        <v>0</v>
      </c>
      <c r="N48" s="148">
        <v>0</v>
      </c>
      <c r="O48" s="148">
        <v>0</v>
      </c>
      <c r="P48" s="148">
        <v>0</v>
      </c>
      <c r="Q48" s="148">
        <v>0</v>
      </c>
      <c r="R48" s="148">
        <v>0</v>
      </c>
      <c r="S48" s="148">
        <v>0</v>
      </c>
      <c r="T48" s="148">
        <v>0</v>
      </c>
      <c r="U48" s="148">
        <v>0</v>
      </c>
      <c r="V48" s="167">
        <v>1</v>
      </c>
      <c r="W48" s="167">
        <v>1</v>
      </c>
      <c r="X48" s="148">
        <v>0</v>
      </c>
      <c r="Y48" s="148">
        <v>0</v>
      </c>
      <c r="Z48" s="167">
        <v>1</v>
      </c>
      <c r="AA48" s="167">
        <v>1</v>
      </c>
      <c r="AB48" s="148">
        <v>0</v>
      </c>
      <c r="AC48" s="148">
        <v>0</v>
      </c>
      <c r="AD48" s="148">
        <v>0</v>
      </c>
      <c r="AE48" s="148">
        <v>0</v>
      </c>
      <c r="AF48" s="148">
        <v>0</v>
      </c>
      <c r="AG48" s="148">
        <v>0</v>
      </c>
      <c r="AH48" s="148">
        <v>0</v>
      </c>
      <c r="AI48" s="148">
        <v>0</v>
      </c>
      <c r="AJ48" s="148">
        <v>0</v>
      </c>
      <c r="AK48" s="148">
        <v>0</v>
      </c>
      <c r="AL48" s="148">
        <v>0</v>
      </c>
      <c r="AM48" s="139">
        <v>0</v>
      </c>
      <c r="AN48" s="30">
        <v>4</v>
      </c>
      <c r="AO48" s="30">
        <v>0</v>
      </c>
      <c r="AP48" s="30">
        <v>0</v>
      </c>
      <c r="AQ48" s="30">
        <v>4</v>
      </c>
      <c r="AR48" s="30">
        <v>2</v>
      </c>
      <c r="AS48" s="30">
        <v>2</v>
      </c>
      <c r="AT48" s="30">
        <v>0</v>
      </c>
      <c r="AU48" s="194">
        <v>4</v>
      </c>
      <c r="AV48" s="290"/>
      <c r="AW48" s="157"/>
    </row>
    <row r="49" spans="1:49">
      <c r="A49" s="240"/>
      <c r="B49" s="230"/>
      <c r="C49" s="241" t="s">
        <v>417</v>
      </c>
      <c r="D49" s="138">
        <v>0</v>
      </c>
      <c r="E49" s="148">
        <v>0</v>
      </c>
      <c r="F49" s="148">
        <v>0</v>
      </c>
      <c r="G49" s="167">
        <v>1</v>
      </c>
      <c r="H49" s="148">
        <v>0</v>
      </c>
      <c r="I49" s="148">
        <v>0</v>
      </c>
      <c r="J49" s="167">
        <v>1</v>
      </c>
      <c r="K49" s="167">
        <v>1</v>
      </c>
      <c r="L49" s="148">
        <v>0</v>
      </c>
      <c r="M49" s="148">
        <v>0</v>
      </c>
      <c r="N49" s="148">
        <v>0</v>
      </c>
      <c r="O49" s="167">
        <v>1</v>
      </c>
      <c r="P49" s="148">
        <v>0</v>
      </c>
      <c r="Q49" s="148">
        <v>0</v>
      </c>
      <c r="R49" s="167">
        <v>1</v>
      </c>
      <c r="S49" s="148">
        <v>0</v>
      </c>
      <c r="T49" s="148">
        <v>0</v>
      </c>
      <c r="U49" s="148">
        <v>0</v>
      </c>
      <c r="V49" s="167">
        <v>1</v>
      </c>
      <c r="W49" s="167">
        <v>1</v>
      </c>
      <c r="X49" s="148">
        <v>0</v>
      </c>
      <c r="Y49" s="148">
        <v>0</v>
      </c>
      <c r="Z49" s="167">
        <v>1</v>
      </c>
      <c r="AA49" s="167">
        <v>1</v>
      </c>
      <c r="AB49" s="148">
        <v>0</v>
      </c>
      <c r="AC49" s="148">
        <v>0</v>
      </c>
      <c r="AD49" s="148">
        <v>0</v>
      </c>
      <c r="AE49" s="148">
        <v>0</v>
      </c>
      <c r="AF49" s="148">
        <v>0</v>
      </c>
      <c r="AG49" s="148">
        <v>0</v>
      </c>
      <c r="AH49" s="167">
        <v>1</v>
      </c>
      <c r="AI49" s="167">
        <v>1</v>
      </c>
      <c r="AJ49" s="148">
        <v>0</v>
      </c>
      <c r="AK49" s="148">
        <v>0</v>
      </c>
      <c r="AL49" s="148">
        <v>0</v>
      </c>
      <c r="AM49" s="225">
        <v>1</v>
      </c>
      <c r="AN49" s="30">
        <v>7</v>
      </c>
      <c r="AO49" s="30">
        <v>5</v>
      </c>
      <c r="AP49" s="30">
        <v>0</v>
      </c>
      <c r="AQ49" s="30">
        <v>12</v>
      </c>
      <c r="AR49" s="30">
        <v>3</v>
      </c>
      <c r="AS49" s="30">
        <v>7</v>
      </c>
      <c r="AT49" s="30">
        <v>2</v>
      </c>
      <c r="AU49" s="199">
        <v>12</v>
      </c>
      <c r="AV49" s="290"/>
      <c r="AW49" s="157"/>
    </row>
    <row r="50" spans="1:49">
      <c r="A50" s="240"/>
      <c r="B50" s="230"/>
      <c r="C50" s="241" t="s">
        <v>418</v>
      </c>
      <c r="D50" s="138">
        <v>0</v>
      </c>
      <c r="E50" s="148">
        <v>0</v>
      </c>
      <c r="F50" s="148">
        <v>0</v>
      </c>
      <c r="G50" s="148">
        <v>0</v>
      </c>
      <c r="H50" s="148">
        <v>0</v>
      </c>
      <c r="I50" s="148">
        <v>0</v>
      </c>
      <c r="J50" s="148">
        <v>0</v>
      </c>
      <c r="K50" s="148">
        <v>0</v>
      </c>
      <c r="L50" s="148">
        <v>0</v>
      </c>
      <c r="M50" s="148">
        <v>0</v>
      </c>
      <c r="N50" s="148">
        <v>0</v>
      </c>
      <c r="O50" s="148">
        <v>0</v>
      </c>
      <c r="P50" s="148">
        <v>0</v>
      </c>
      <c r="Q50" s="148">
        <v>0</v>
      </c>
      <c r="R50" s="167">
        <v>1</v>
      </c>
      <c r="S50" s="167">
        <v>1</v>
      </c>
      <c r="T50" s="148">
        <v>0</v>
      </c>
      <c r="U50" s="148">
        <v>0</v>
      </c>
      <c r="V50" s="148">
        <v>0</v>
      </c>
      <c r="W50" s="148">
        <v>0</v>
      </c>
      <c r="X50" s="148">
        <v>0</v>
      </c>
      <c r="Y50" s="148">
        <v>0</v>
      </c>
      <c r="Z50" s="148">
        <v>0</v>
      </c>
      <c r="AA50" s="148">
        <v>0</v>
      </c>
      <c r="AB50" s="148">
        <v>0</v>
      </c>
      <c r="AC50" s="148">
        <v>0</v>
      </c>
      <c r="AD50" s="148">
        <v>0</v>
      </c>
      <c r="AE50" s="148">
        <v>0</v>
      </c>
      <c r="AF50" s="148">
        <v>0</v>
      </c>
      <c r="AG50" s="148">
        <v>0</v>
      </c>
      <c r="AH50" s="148">
        <v>0</v>
      </c>
      <c r="AI50" s="148">
        <v>0</v>
      </c>
      <c r="AJ50" s="148">
        <v>0</v>
      </c>
      <c r="AK50" s="148">
        <v>0</v>
      </c>
      <c r="AL50" s="148">
        <v>0</v>
      </c>
      <c r="AM50" s="139">
        <v>0</v>
      </c>
      <c r="AN50" s="30">
        <v>2</v>
      </c>
      <c r="AO50" s="30">
        <v>0</v>
      </c>
      <c r="AP50" s="30">
        <v>0</v>
      </c>
      <c r="AQ50" s="30">
        <v>2</v>
      </c>
      <c r="AR50" s="30">
        <v>0</v>
      </c>
      <c r="AS50" s="30">
        <v>2</v>
      </c>
      <c r="AT50" s="30">
        <v>0</v>
      </c>
      <c r="AU50" s="184">
        <v>2</v>
      </c>
      <c r="AV50" s="290"/>
      <c r="AW50" s="157"/>
    </row>
    <row r="51" spans="1:49">
      <c r="A51" s="240"/>
      <c r="B51" s="230"/>
      <c r="C51" s="241" t="s">
        <v>238</v>
      </c>
      <c r="D51" s="138">
        <v>0</v>
      </c>
      <c r="E51" s="148">
        <v>0</v>
      </c>
      <c r="F51" s="148">
        <v>0</v>
      </c>
      <c r="G51" s="167">
        <v>1</v>
      </c>
      <c r="H51" s="148">
        <v>0</v>
      </c>
      <c r="I51" s="148">
        <v>0</v>
      </c>
      <c r="J51" s="167">
        <v>1</v>
      </c>
      <c r="K51" s="148">
        <v>0</v>
      </c>
      <c r="L51" s="148">
        <v>0</v>
      </c>
      <c r="M51" s="148">
        <v>0</v>
      </c>
      <c r="N51" s="148">
        <v>0</v>
      </c>
      <c r="O51" s="167">
        <v>1</v>
      </c>
      <c r="P51" s="148">
        <v>0</v>
      </c>
      <c r="Q51" s="148">
        <v>0</v>
      </c>
      <c r="R51" s="148">
        <v>0</v>
      </c>
      <c r="S51" s="148">
        <v>0</v>
      </c>
      <c r="T51" s="148">
        <v>0</v>
      </c>
      <c r="U51" s="148">
        <v>0</v>
      </c>
      <c r="V51" s="167">
        <v>1</v>
      </c>
      <c r="W51" s="167">
        <v>1</v>
      </c>
      <c r="X51" s="148">
        <v>0</v>
      </c>
      <c r="Y51" s="148">
        <v>0</v>
      </c>
      <c r="Z51" s="148">
        <v>0</v>
      </c>
      <c r="AA51" s="148">
        <v>0</v>
      </c>
      <c r="AB51" s="148">
        <v>0</v>
      </c>
      <c r="AC51" s="148">
        <v>0</v>
      </c>
      <c r="AD51" s="167">
        <v>1</v>
      </c>
      <c r="AE51" s="148">
        <v>0</v>
      </c>
      <c r="AF51" s="148">
        <v>0</v>
      </c>
      <c r="AG51" s="148">
        <v>0</v>
      </c>
      <c r="AH51" s="148">
        <v>0</v>
      </c>
      <c r="AI51" s="148">
        <v>0</v>
      </c>
      <c r="AJ51" s="148">
        <v>0</v>
      </c>
      <c r="AK51" s="148">
        <v>0</v>
      </c>
      <c r="AL51" s="148">
        <v>0</v>
      </c>
      <c r="AM51" s="225">
        <v>1</v>
      </c>
      <c r="AN51" s="30">
        <v>4</v>
      </c>
      <c r="AO51" s="30">
        <v>3</v>
      </c>
      <c r="AP51" s="30">
        <v>0</v>
      </c>
      <c r="AQ51" s="30">
        <v>7</v>
      </c>
      <c r="AR51" s="30">
        <v>3</v>
      </c>
      <c r="AS51" s="30">
        <v>4</v>
      </c>
      <c r="AT51" s="30">
        <v>0</v>
      </c>
      <c r="AU51" s="192">
        <v>7</v>
      </c>
      <c r="AV51" s="290"/>
      <c r="AW51" s="157"/>
    </row>
    <row r="52" spans="1:49">
      <c r="A52" s="240"/>
      <c r="B52" s="230"/>
      <c r="C52" s="241" t="s">
        <v>419</v>
      </c>
      <c r="D52" s="138">
        <v>0</v>
      </c>
      <c r="E52" s="148">
        <v>0</v>
      </c>
      <c r="F52" s="148">
        <v>0</v>
      </c>
      <c r="G52" s="148">
        <v>0</v>
      </c>
      <c r="H52" s="148">
        <v>0</v>
      </c>
      <c r="I52" s="148">
        <v>0</v>
      </c>
      <c r="J52" s="148">
        <v>0</v>
      </c>
      <c r="K52" s="148">
        <v>0</v>
      </c>
      <c r="L52" s="148">
        <v>0</v>
      </c>
      <c r="M52" s="148">
        <v>0</v>
      </c>
      <c r="N52" s="148">
        <v>0</v>
      </c>
      <c r="O52" s="167">
        <v>1</v>
      </c>
      <c r="P52" s="148">
        <v>0</v>
      </c>
      <c r="Q52" s="148">
        <v>0</v>
      </c>
      <c r="R52" s="148">
        <v>0</v>
      </c>
      <c r="S52" s="167">
        <v>1</v>
      </c>
      <c r="T52" s="148">
        <v>0</v>
      </c>
      <c r="U52" s="148">
        <v>0</v>
      </c>
      <c r="V52" s="148">
        <v>0</v>
      </c>
      <c r="W52" s="167">
        <v>1</v>
      </c>
      <c r="X52" s="148">
        <v>0</v>
      </c>
      <c r="Y52" s="148">
        <v>0</v>
      </c>
      <c r="Z52" s="148">
        <v>0</v>
      </c>
      <c r="AA52" s="167">
        <v>1</v>
      </c>
      <c r="AB52" s="148">
        <v>0</v>
      </c>
      <c r="AC52" s="148">
        <v>0</v>
      </c>
      <c r="AD52" s="167">
        <v>1</v>
      </c>
      <c r="AE52" s="167">
        <v>1</v>
      </c>
      <c r="AF52" s="148">
        <v>0</v>
      </c>
      <c r="AG52" s="148">
        <v>0</v>
      </c>
      <c r="AH52" s="148">
        <v>0</v>
      </c>
      <c r="AI52" s="167">
        <v>1</v>
      </c>
      <c r="AJ52" s="148">
        <v>0</v>
      </c>
      <c r="AK52" s="148">
        <v>0</v>
      </c>
      <c r="AL52" s="167">
        <v>1</v>
      </c>
      <c r="AM52" s="225">
        <v>1</v>
      </c>
      <c r="AN52" s="30">
        <v>4</v>
      </c>
      <c r="AO52" s="30">
        <v>5</v>
      </c>
      <c r="AP52" s="30">
        <v>0</v>
      </c>
      <c r="AQ52" s="30">
        <v>9</v>
      </c>
      <c r="AR52" s="30">
        <v>2</v>
      </c>
      <c r="AS52" s="30">
        <v>6</v>
      </c>
      <c r="AT52" s="30">
        <v>1</v>
      </c>
      <c r="AU52" s="200">
        <v>9</v>
      </c>
      <c r="AV52" s="290"/>
      <c r="AW52" s="157"/>
    </row>
    <row r="53" spans="1:49">
      <c r="A53" s="240"/>
      <c r="B53" s="230"/>
      <c r="C53" s="241" t="s">
        <v>396</v>
      </c>
      <c r="D53" s="138">
        <v>0</v>
      </c>
      <c r="E53" s="148">
        <v>0</v>
      </c>
      <c r="F53" s="148">
        <v>0</v>
      </c>
      <c r="G53" s="148">
        <v>0</v>
      </c>
      <c r="H53" s="148">
        <v>0</v>
      </c>
      <c r="I53" s="148">
        <v>0</v>
      </c>
      <c r="J53" s="167">
        <v>1</v>
      </c>
      <c r="K53" s="167">
        <v>1</v>
      </c>
      <c r="L53" s="148">
        <v>0</v>
      </c>
      <c r="M53" s="148">
        <v>0</v>
      </c>
      <c r="N53" s="148">
        <v>0</v>
      </c>
      <c r="O53" s="148">
        <v>0</v>
      </c>
      <c r="P53" s="148">
        <v>0</v>
      </c>
      <c r="Q53" s="148">
        <v>0</v>
      </c>
      <c r="R53" s="148">
        <v>0</v>
      </c>
      <c r="S53" s="148">
        <v>0</v>
      </c>
      <c r="T53" s="148">
        <v>0</v>
      </c>
      <c r="U53" s="148">
        <v>0</v>
      </c>
      <c r="V53" s="148">
        <v>0</v>
      </c>
      <c r="W53" s="148">
        <v>0</v>
      </c>
      <c r="X53" s="148">
        <v>0</v>
      </c>
      <c r="Y53" s="148">
        <v>0</v>
      </c>
      <c r="Z53" s="148">
        <v>0</v>
      </c>
      <c r="AA53" s="148">
        <v>0</v>
      </c>
      <c r="AB53" s="148">
        <v>0</v>
      </c>
      <c r="AC53" s="148">
        <v>0</v>
      </c>
      <c r="AD53" s="148">
        <v>0</v>
      </c>
      <c r="AE53" s="148">
        <v>0</v>
      </c>
      <c r="AF53" s="148">
        <v>0</v>
      </c>
      <c r="AG53" s="148">
        <v>0</v>
      </c>
      <c r="AH53" s="167">
        <v>1</v>
      </c>
      <c r="AI53" s="148">
        <v>0</v>
      </c>
      <c r="AJ53" s="148">
        <v>0</v>
      </c>
      <c r="AK53" s="148">
        <v>0</v>
      </c>
      <c r="AL53" s="148">
        <v>0</v>
      </c>
      <c r="AM53" s="139">
        <v>0</v>
      </c>
      <c r="AN53" s="30">
        <v>0</v>
      </c>
      <c r="AO53" s="30">
        <v>3</v>
      </c>
      <c r="AP53" s="30">
        <v>0</v>
      </c>
      <c r="AQ53" s="30">
        <v>3</v>
      </c>
      <c r="AR53" s="30">
        <v>1</v>
      </c>
      <c r="AS53" s="30">
        <v>1</v>
      </c>
      <c r="AT53" s="30">
        <v>1</v>
      </c>
      <c r="AU53" s="186">
        <v>3</v>
      </c>
      <c r="AV53" s="290"/>
      <c r="AW53" s="157"/>
    </row>
    <row r="54" spans="1:49">
      <c r="A54" s="238"/>
      <c r="B54" s="163" t="s">
        <v>420</v>
      </c>
      <c r="C54" s="183"/>
      <c r="D54" s="196" t="s">
        <v>373</v>
      </c>
      <c r="E54" s="168" t="s">
        <v>373</v>
      </c>
      <c r="F54" s="168" t="s">
        <v>373</v>
      </c>
      <c r="G54" s="168" t="s">
        <v>373</v>
      </c>
      <c r="H54" s="168" t="s">
        <v>373</v>
      </c>
      <c r="I54" s="168" t="s">
        <v>373</v>
      </c>
      <c r="J54" s="168" t="s">
        <v>373</v>
      </c>
      <c r="K54" s="168" t="s">
        <v>373</v>
      </c>
      <c r="L54" s="168" t="s">
        <v>373</v>
      </c>
      <c r="M54" s="168" t="s">
        <v>373</v>
      </c>
      <c r="N54" s="168" t="s">
        <v>373</v>
      </c>
      <c r="O54" s="168" t="s">
        <v>373</v>
      </c>
      <c r="P54" s="168" t="s">
        <v>373</v>
      </c>
      <c r="Q54" s="168" t="s">
        <v>373</v>
      </c>
      <c r="R54" s="168" t="s">
        <v>373</v>
      </c>
      <c r="S54" s="168" t="s">
        <v>373</v>
      </c>
      <c r="T54" s="168" t="s">
        <v>373</v>
      </c>
      <c r="U54" s="168" t="s">
        <v>373</v>
      </c>
      <c r="V54" s="168" t="s">
        <v>373</v>
      </c>
      <c r="W54" s="168" t="s">
        <v>373</v>
      </c>
      <c r="X54" s="168" t="s">
        <v>373</v>
      </c>
      <c r="Y54" s="168" t="s">
        <v>373</v>
      </c>
      <c r="Z54" s="168" t="s">
        <v>373</v>
      </c>
      <c r="AA54" s="168" t="s">
        <v>373</v>
      </c>
      <c r="AB54" s="168" t="s">
        <v>373</v>
      </c>
      <c r="AC54" s="168" t="s">
        <v>373</v>
      </c>
      <c r="AD54" s="168" t="s">
        <v>373</v>
      </c>
      <c r="AE54" s="168" t="s">
        <v>373</v>
      </c>
      <c r="AF54" s="168" t="s">
        <v>373</v>
      </c>
      <c r="AG54" s="168" t="s">
        <v>373</v>
      </c>
      <c r="AH54" s="168" t="s">
        <v>373</v>
      </c>
      <c r="AI54" s="168" t="s">
        <v>373</v>
      </c>
      <c r="AJ54" s="168" t="s">
        <v>373</v>
      </c>
      <c r="AK54" s="168" t="s">
        <v>373</v>
      </c>
      <c r="AL54" s="168" t="s">
        <v>373</v>
      </c>
      <c r="AM54" s="197" t="s">
        <v>373</v>
      </c>
      <c r="AN54" s="168" t="s">
        <v>373</v>
      </c>
      <c r="AO54" s="168" t="s">
        <v>373</v>
      </c>
      <c r="AP54" s="168" t="s">
        <v>373</v>
      </c>
      <c r="AQ54" s="168" t="s">
        <v>373</v>
      </c>
      <c r="AR54" s="168" t="s">
        <v>373</v>
      </c>
      <c r="AS54" s="168" t="s">
        <v>373</v>
      </c>
      <c r="AT54" s="168" t="s">
        <v>373</v>
      </c>
      <c r="AU54" s="197" t="s">
        <v>373</v>
      </c>
      <c r="AV54" s="177" t="s">
        <v>373</v>
      </c>
      <c r="AW54" s="157"/>
    </row>
    <row r="55" spans="1:49">
      <c r="A55" s="240"/>
      <c r="B55" s="231"/>
      <c r="C55" s="202" t="s">
        <v>421</v>
      </c>
      <c r="D55" s="201" t="s">
        <v>373</v>
      </c>
      <c r="E55" s="154" t="s">
        <v>373</v>
      </c>
      <c r="F55" s="154" t="s">
        <v>373</v>
      </c>
      <c r="G55" s="154" t="s">
        <v>373</v>
      </c>
      <c r="H55" s="154" t="s">
        <v>373</v>
      </c>
      <c r="I55" s="154" t="s">
        <v>373</v>
      </c>
      <c r="J55" s="154" t="s">
        <v>373</v>
      </c>
      <c r="K55" s="154" t="s">
        <v>373</v>
      </c>
      <c r="L55" s="154" t="s">
        <v>373</v>
      </c>
      <c r="M55" s="154" t="s">
        <v>373</v>
      </c>
      <c r="N55" s="154" t="s">
        <v>373</v>
      </c>
      <c r="O55" s="154" t="s">
        <v>373</v>
      </c>
      <c r="P55" s="154" t="s">
        <v>373</v>
      </c>
      <c r="Q55" s="154" t="s">
        <v>373</v>
      </c>
      <c r="R55" s="154" t="s">
        <v>373</v>
      </c>
      <c r="S55" s="154" t="s">
        <v>373</v>
      </c>
      <c r="T55" s="154" t="s">
        <v>373</v>
      </c>
      <c r="U55" s="154" t="s">
        <v>373</v>
      </c>
      <c r="V55" s="154" t="s">
        <v>373</v>
      </c>
      <c r="W55" s="154" t="s">
        <v>373</v>
      </c>
      <c r="X55" s="154" t="s">
        <v>373</v>
      </c>
      <c r="Y55" s="154" t="s">
        <v>373</v>
      </c>
      <c r="Z55" s="154" t="s">
        <v>373</v>
      </c>
      <c r="AA55" s="154" t="s">
        <v>373</v>
      </c>
      <c r="AB55" s="154" t="s">
        <v>373</v>
      </c>
      <c r="AC55" s="154" t="s">
        <v>373</v>
      </c>
      <c r="AD55" s="154" t="s">
        <v>373</v>
      </c>
      <c r="AE55" s="154" t="s">
        <v>373</v>
      </c>
      <c r="AF55" s="154" t="s">
        <v>373</v>
      </c>
      <c r="AG55" s="154" t="s">
        <v>373</v>
      </c>
      <c r="AH55" s="154" t="s">
        <v>373</v>
      </c>
      <c r="AI55" s="154" t="s">
        <v>373</v>
      </c>
      <c r="AJ55" s="154" t="s">
        <v>373</v>
      </c>
      <c r="AK55" s="154" t="s">
        <v>373</v>
      </c>
      <c r="AL55" s="154" t="s">
        <v>373</v>
      </c>
      <c r="AM55" s="202" t="s">
        <v>373</v>
      </c>
      <c r="AN55" s="154" t="s">
        <v>373</v>
      </c>
      <c r="AO55" s="154" t="s">
        <v>373</v>
      </c>
      <c r="AP55" s="154" t="s">
        <v>373</v>
      </c>
      <c r="AQ55" s="154" t="s">
        <v>373</v>
      </c>
      <c r="AR55" s="154" t="s">
        <v>373</v>
      </c>
      <c r="AS55" s="154" t="s">
        <v>373</v>
      </c>
      <c r="AT55" s="154" t="s">
        <v>373</v>
      </c>
      <c r="AU55" s="202" t="s">
        <v>373</v>
      </c>
      <c r="AV55" s="296" t="s">
        <v>422</v>
      </c>
      <c r="AW55" s="157"/>
    </row>
    <row r="56" spans="1:49" ht="15" customHeight="1">
      <c r="A56" s="240"/>
      <c r="B56" s="230"/>
      <c r="C56" s="241" t="s">
        <v>423</v>
      </c>
      <c r="D56" s="138">
        <v>0</v>
      </c>
      <c r="E56" s="148">
        <v>0</v>
      </c>
      <c r="F56" s="167">
        <v>1</v>
      </c>
      <c r="G56" s="148">
        <v>0</v>
      </c>
      <c r="H56" s="148">
        <v>0</v>
      </c>
      <c r="I56" s="148">
        <v>0</v>
      </c>
      <c r="J56" s="167">
        <v>1</v>
      </c>
      <c r="K56" s="148">
        <v>0</v>
      </c>
      <c r="L56" s="148">
        <v>0</v>
      </c>
      <c r="M56" s="148">
        <v>0</v>
      </c>
      <c r="N56" s="148">
        <v>0</v>
      </c>
      <c r="O56" s="148">
        <v>0</v>
      </c>
      <c r="P56" s="148">
        <v>0</v>
      </c>
      <c r="Q56" s="148">
        <v>0</v>
      </c>
      <c r="R56" s="148">
        <v>0</v>
      </c>
      <c r="S56" s="148">
        <v>0</v>
      </c>
      <c r="T56" s="148">
        <v>0</v>
      </c>
      <c r="U56" s="148">
        <v>0</v>
      </c>
      <c r="V56" s="148">
        <v>0</v>
      </c>
      <c r="W56" s="148">
        <v>0</v>
      </c>
      <c r="X56" s="148">
        <v>0</v>
      </c>
      <c r="Y56" s="148">
        <v>0</v>
      </c>
      <c r="Z56" s="148">
        <v>0</v>
      </c>
      <c r="AA56" s="148">
        <v>0</v>
      </c>
      <c r="AB56" s="148">
        <v>0</v>
      </c>
      <c r="AC56" s="148">
        <v>0</v>
      </c>
      <c r="AD56" s="167">
        <v>1</v>
      </c>
      <c r="AE56" s="148">
        <v>0</v>
      </c>
      <c r="AF56" s="148">
        <v>0</v>
      </c>
      <c r="AG56" s="148">
        <v>0</v>
      </c>
      <c r="AH56" s="148">
        <v>0</v>
      </c>
      <c r="AI56" s="148">
        <v>0</v>
      </c>
      <c r="AJ56" s="148">
        <v>0</v>
      </c>
      <c r="AK56" s="148">
        <v>0</v>
      </c>
      <c r="AL56" s="167">
        <v>1</v>
      </c>
      <c r="AM56" s="225">
        <v>1</v>
      </c>
      <c r="AN56" s="30">
        <v>1</v>
      </c>
      <c r="AO56" s="30">
        <v>4</v>
      </c>
      <c r="AP56" s="30">
        <v>0</v>
      </c>
      <c r="AQ56" s="30">
        <v>5</v>
      </c>
      <c r="AR56" s="30">
        <v>4</v>
      </c>
      <c r="AS56" s="30">
        <v>1</v>
      </c>
      <c r="AT56" s="30">
        <v>0</v>
      </c>
      <c r="AU56" s="185">
        <v>5</v>
      </c>
      <c r="AV56" s="296"/>
      <c r="AW56" s="157"/>
    </row>
    <row r="57" spans="1:49">
      <c r="A57" s="240"/>
      <c r="B57" s="230"/>
      <c r="C57" s="241" t="s">
        <v>424</v>
      </c>
      <c r="D57" s="138">
        <v>0</v>
      </c>
      <c r="E57" s="148">
        <v>0</v>
      </c>
      <c r="F57" s="167">
        <v>1</v>
      </c>
      <c r="G57" s="167">
        <v>1</v>
      </c>
      <c r="H57" s="148">
        <v>0</v>
      </c>
      <c r="I57" s="148">
        <v>0</v>
      </c>
      <c r="J57" s="167">
        <v>1</v>
      </c>
      <c r="K57" s="167">
        <v>1</v>
      </c>
      <c r="L57" s="148">
        <v>0</v>
      </c>
      <c r="M57" s="148">
        <v>0</v>
      </c>
      <c r="N57" s="167">
        <v>1</v>
      </c>
      <c r="O57" s="148">
        <v>0</v>
      </c>
      <c r="P57" s="148">
        <v>0</v>
      </c>
      <c r="Q57" s="148">
        <v>0</v>
      </c>
      <c r="R57" s="148">
        <v>0</v>
      </c>
      <c r="S57" s="148">
        <v>0</v>
      </c>
      <c r="T57" s="148">
        <v>0</v>
      </c>
      <c r="U57" s="148">
        <v>0</v>
      </c>
      <c r="V57" s="148">
        <v>0</v>
      </c>
      <c r="W57" s="148">
        <v>0</v>
      </c>
      <c r="X57" s="148">
        <v>0</v>
      </c>
      <c r="Y57" s="148">
        <v>0</v>
      </c>
      <c r="Z57" s="148">
        <v>0</v>
      </c>
      <c r="AA57" s="148">
        <v>0</v>
      </c>
      <c r="AB57" s="148">
        <v>0</v>
      </c>
      <c r="AC57" s="148">
        <v>0</v>
      </c>
      <c r="AD57" s="167">
        <v>1</v>
      </c>
      <c r="AE57" s="167">
        <v>1</v>
      </c>
      <c r="AF57" s="148">
        <v>0</v>
      </c>
      <c r="AG57" s="148">
        <v>0</v>
      </c>
      <c r="AH57" s="167">
        <v>1</v>
      </c>
      <c r="AI57" s="167">
        <v>1</v>
      </c>
      <c r="AJ57" s="148">
        <v>0</v>
      </c>
      <c r="AK57" s="148">
        <v>0</v>
      </c>
      <c r="AL57" s="167">
        <v>1</v>
      </c>
      <c r="AM57" s="225">
        <v>1</v>
      </c>
      <c r="AN57" s="30">
        <v>3</v>
      </c>
      <c r="AO57" s="30">
        <v>8</v>
      </c>
      <c r="AP57" s="30">
        <v>0</v>
      </c>
      <c r="AQ57" s="30">
        <v>11</v>
      </c>
      <c r="AR57" s="30">
        <v>5</v>
      </c>
      <c r="AS57" s="30">
        <v>4</v>
      </c>
      <c r="AT57" s="30">
        <v>2</v>
      </c>
      <c r="AU57" s="191">
        <v>11</v>
      </c>
      <c r="AV57" s="296"/>
      <c r="AW57" s="157"/>
    </row>
    <row r="58" spans="1:49">
      <c r="A58" s="240"/>
      <c r="B58" s="230"/>
      <c r="C58" s="241" t="s">
        <v>244</v>
      </c>
      <c r="D58" s="138">
        <v>0</v>
      </c>
      <c r="E58" s="148">
        <v>0</v>
      </c>
      <c r="F58" s="167">
        <v>1</v>
      </c>
      <c r="G58" s="148">
        <v>0</v>
      </c>
      <c r="H58" s="148">
        <v>0</v>
      </c>
      <c r="I58" s="148">
        <v>0</v>
      </c>
      <c r="J58" s="148">
        <v>0</v>
      </c>
      <c r="K58" s="148">
        <v>0</v>
      </c>
      <c r="L58" s="148">
        <v>0</v>
      </c>
      <c r="M58" s="148">
        <v>0</v>
      </c>
      <c r="N58" s="148">
        <v>0</v>
      </c>
      <c r="O58" s="148">
        <v>0</v>
      </c>
      <c r="P58" s="148">
        <v>0</v>
      </c>
      <c r="Q58" s="148">
        <v>0</v>
      </c>
      <c r="R58" s="148">
        <v>0</v>
      </c>
      <c r="S58" s="148">
        <v>0</v>
      </c>
      <c r="T58" s="148">
        <v>0</v>
      </c>
      <c r="U58" s="148">
        <v>0</v>
      </c>
      <c r="V58" s="167">
        <v>1</v>
      </c>
      <c r="W58" s="148">
        <v>0</v>
      </c>
      <c r="X58" s="148">
        <v>0</v>
      </c>
      <c r="Y58" s="148">
        <v>0</v>
      </c>
      <c r="Z58" s="167">
        <v>1</v>
      </c>
      <c r="AA58" s="167">
        <v>1</v>
      </c>
      <c r="AB58" s="148">
        <v>0</v>
      </c>
      <c r="AC58" s="148">
        <v>0</v>
      </c>
      <c r="AD58" s="148">
        <v>0</v>
      </c>
      <c r="AE58" s="148">
        <v>0</v>
      </c>
      <c r="AF58" s="148">
        <v>0</v>
      </c>
      <c r="AG58" s="148">
        <v>0</v>
      </c>
      <c r="AH58" s="148">
        <v>0</v>
      </c>
      <c r="AI58" s="148">
        <v>0</v>
      </c>
      <c r="AJ58" s="148">
        <v>0</v>
      </c>
      <c r="AK58" s="148">
        <v>0</v>
      </c>
      <c r="AL58" s="167">
        <v>1</v>
      </c>
      <c r="AM58" s="139">
        <v>0</v>
      </c>
      <c r="AN58" s="30">
        <v>4</v>
      </c>
      <c r="AO58" s="30">
        <v>1</v>
      </c>
      <c r="AP58" s="30">
        <v>0</v>
      </c>
      <c r="AQ58" s="30">
        <v>5</v>
      </c>
      <c r="AR58" s="30">
        <v>4</v>
      </c>
      <c r="AS58" s="30">
        <v>1</v>
      </c>
      <c r="AT58" s="30">
        <v>0</v>
      </c>
      <c r="AU58" s="185">
        <v>5</v>
      </c>
      <c r="AV58" s="296"/>
      <c r="AW58" s="157"/>
    </row>
    <row r="59" spans="1:49">
      <c r="A59" s="240"/>
      <c r="B59" s="230"/>
      <c r="C59" s="241" t="s">
        <v>425</v>
      </c>
      <c r="D59" s="138">
        <v>0</v>
      </c>
      <c r="E59" s="148">
        <v>0</v>
      </c>
      <c r="F59" s="148">
        <v>0</v>
      </c>
      <c r="G59" s="167">
        <v>1</v>
      </c>
      <c r="H59" s="148">
        <v>0</v>
      </c>
      <c r="I59" s="148">
        <v>0</v>
      </c>
      <c r="J59" s="148">
        <v>0</v>
      </c>
      <c r="K59" s="148">
        <v>0</v>
      </c>
      <c r="L59" s="148">
        <v>0</v>
      </c>
      <c r="M59" s="148">
        <v>0</v>
      </c>
      <c r="N59" s="167">
        <v>1</v>
      </c>
      <c r="O59" s="148">
        <v>0</v>
      </c>
      <c r="P59" s="148">
        <v>0</v>
      </c>
      <c r="Q59" s="148">
        <v>0</v>
      </c>
      <c r="R59" s="148">
        <v>0</v>
      </c>
      <c r="S59" s="148">
        <v>0</v>
      </c>
      <c r="T59" s="148">
        <v>0</v>
      </c>
      <c r="U59" s="148">
        <v>0</v>
      </c>
      <c r="V59" s="167">
        <v>1</v>
      </c>
      <c r="W59" s="167">
        <v>1</v>
      </c>
      <c r="X59" s="148">
        <v>0</v>
      </c>
      <c r="Y59" s="148">
        <v>0</v>
      </c>
      <c r="Z59" s="167">
        <v>1</v>
      </c>
      <c r="AA59" s="167">
        <v>1</v>
      </c>
      <c r="AB59" s="148">
        <v>0</v>
      </c>
      <c r="AC59" s="148">
        <v>0</v>
      </c>
      <c r="AD59" s="148">
        <v>0</v>
      </c>
      <c r="AE59" s="148">
        <v>0</v>
      </c>
      <c r="AF59" s="148">
        <v>0</v>
      </c>
      <c r="AG59" s="148">
        <v>0</v>
      </c>
      <c r="AH59" s="148">
        <v>0</v>
      </c>
      <c r="AI59" s="148">
        <v>0</v>
      </c>
      <c r="AJ59" s="148">
        <v>0</v>
      </c>
      <c r="AK59" s="148">
        <v>0</v>
      </c>
      <c r="AL59" s="148">
        <v>0</v>
      </c>
      <c r="AM59" s="225">
        <v>1</v>
      </c>
      <c r="AN59" s="30">
        <v>6</v>
      </c>
      <c r="AO59" s="30">
        <v>1</v>
      </c>
      <c r="AP59" s="30">
        <v>0</v>
      </c>
      <c r="AQ59" s="30">
        <v>7</v>
      </c>
      <c r="AR59" s="30">
        <v>3</v>
      </c>
      <c r="AS59" s="30">
        <v>4</v>
      </c>
      <c r="AT59" s="30">
        <v>0</v>
      </c>
      <c r="AU59" s="192">
        <v>7</v>
      </c>
      <c r="AV59" s="296"/>
      <c r="AW59" s="157"/>
    </row>
    <row r="60" spans="1:49">
      <c r="A60" s="240"/>
      <c r="B60" s="230"/>
      <c r="C60" s="241" t="s">
        <v>426</v>
      </c>
      <c r="D60" s="138">
        <v>0</v>
      </c>
      <c r="E60" s="148">
        <v>0</v>
      </c>
      <c r="F60" s="148">
        <v>0</v>
      </c>
      <c r="G60" s="148">
        <v>0</v>
      </c>
      <c r="H60" s="148">
        <v>0</v>
      </c>
      <c r="I60" s="148">
        <v>0</v>
      </c>
      <c r="J60" s="167">
        <v>1</v>
      </c>
      <c r="K60" s="148">
        <v>0</v>
      </c>
      <c r="L60" s="148">
        <v>0</v>
      </c>
      <c r="M60" s="148">
        <v>0</v>
      </c>
      <c r="N60" s="148">
        <v>0</v>
      </c>
      <c r="O60" s="148">
        <v>0</v>
      </c>
      <c r="P60" s="148">
        <v>0</v>
      </c>
      <c r="Q60" s="148">
        <v>0</v>
      </c>
      <c r="R60" s="148">
        <v>0</v>
      </c>
      <c r="S60" s="148">
        <v>0</v>
      </c>
      <c r="T60" s="148">
        <v>0</v>
      </c>
      <c r="U60" s="148">
        <v>0</v>
      </c>
      <c r="V60" s="148">
        <v>0</v>
      </c>
      <c r="W60" s="148">
        <v>0</v>
      </c>
      <c r="X60" s="148">
        <v>0</v>
      </c>
      <c r="Y60" s="148">
        <v>0</v>
      </c>
      <c r="Z60" s="148">
        <v>0</v>
      </c>
      <c r="AA60" s="148">
        <v>0</v>
      </c>
      <c r="AB60" s="148">
        <v>0</v>
      </c>
      <c r="AC60" s="148">
        <v>0</v>
      </c>
      <c r="AD60" s="148">
        <v>0</v>
      </c>
      <c r="AE60" s="148">
        <v>0</v>
      </c>
      <c r="AF60" s="148">
        <v>0</v>
      </c>
      <c r="AG60" s="148">
        <v>0</v>
      </c>
      <c r="AH60" s="148">
        <v>0</v>
      </c>
      <c r="AI60" s="148">
        <v>0</v>
      </c>
      <c r="AJ60" s="148">
        <v>0</v>
      </c>
      <c r="AK60" s="148">
        <v>0</v>
      </c>
      <c r="AL60" s="167">
        <v>1</v>
      </c>
      <c r="AM60" s="225">
        <v>1</v>
      </c>
      <c r="AN60" s="30">
        <v>0</v>
      </c>
      <c r="AO60" s="30">
        <v>3</v>
      </c>
      <c r="AP60" s="30">
        <v>0</v>
      </c>
      <c r="AQ60" s="30">
        <v>3</v>
      </c>
      <c r="AR60" s="30">
        <v>2</v>
      </c>
      <c r="AS60" s="30">
        <v>1</v>
      </c>
      <c r="AT60" s="30">
        <v>0</v>
      </c>
      <c r="AU60" s="186">
        <v>3</v>
      </c>
      <c r="AV60" s="296"/>
      <c r="AW60" s="157"/>
    </row>
    <row r="61" spans="1:49">
      <c r="A61" s="240"/>
      <c r="B61" s="230"/>
      <c r="C61" s="241" t="s">
        <v>238</v>
      </c>
      <c r="D61" s="138">
        <v>0</v>
      </c>
      <c r="E61" s="148">
        <v>0</v>
      </c>
      <c r="F61" s="148">
        <v>0</v>
      </c>
      <c r="G61" s="148">
        <v>0</v>
      </c>
      <c r="H61" s="148">
        <v>0</v>
      </c>
      <c r="I61" s="148">
        <v>0</v>
      </c>
      <c r="J61" s="148">
        <v>0</v>
      </c>
      <c r="K61" s="148">
        <v>0</v>
      </c>
      <c r="L61" s="148">
        <v>0</v>
      </c>
      <c r="M61" s="148">
        <v>0</v>
      </c>
      <c r="N61" s="148">
        <v>0</v>
      </c>
      <c r="O61" s="148">
        <v>0</v>
      </c>
      <c r="P61" s="148">
        <v>0</v>
      </c>
      <c r="Q61" s="148">
        <v>0</v>
      </c>
      <c r="R61" s="148">
        <v>0</v>
      </c>
      <c r="S61" s="148">
        <v>0</v>
      </c>
      <c r="T61" s="148">
        <v>0</v>
      </c>
      <c r="U61" s="148">
        <v>0</v>
      </c>
      <c r="V61" s="148">
        <v>0</v>
      </c>
      <c r="W61" s="148">
        <v>0</v>
      </c>
      <c r="X61" s="148">
        <v>0</v>
      </c>
      <c r="Y61" s="148">
        <v>0</v>
      </c>
      <c r="Z61" s="148">
        <v>0</v>
      </c>
      <c r="AA61" s="148">
        <v>0</v>
      </c>
      <c r="AB61" s="148">
        <v>0</v>
      </c>
      <c r="AC61" s="148">
        <v>0</v>
      </c>
      <c r="AD61" s="167">
        <v>1</v>
      </c>
      <c r="AE61" s="148">
        <v>0</v>
      </c>
      <c r="AF61" s="148">
        <v>0</v>
      </c>
      <c r="AG61" s="148">
        <v>0</v>
      </c>
      <c r="AH61" s="167">
        <v>1</v>
      </c>
      <c r="AI61" s="167">
        <v>1</v>
      </c>
      <c r="AJ61" s="148">
        <v>0</v>
      </c>
      <c r="AK61" s="148">
        <v>0</v>
      </c>
      <c r="AL61" s="167">
        <v>1</v>
      </c>
      <c r="AM61" s="139">
        <v>0</v>
      </c>
      <c r="AN61" s="30">
        <v>0</v>
      </c>
      <c r="AO61" s="30">
        <v>4</v>
      </c>
      <c r="AP61" s="30">
        <v>0</v>
      </c>
      <c r="AQ61" s="30">
        <v>4</v>
      </c>
      <c r="AR61" s="30">
        <v>2</v>
      </c>
      <c r="AS61" s="30">
        <v>0</v>
      </c>
      <c r="AT61" s="30">
        <v>2</v>
      </c>
      <c r="AU61" s="194">
        <v>4</v>
      </c>
      <c r="AV61" s="296"/>
      <c r="AW61" s="157"/>
    </row>
    <row r="62" spans="1:49">
      <c r="A62" s="240"/>
      <c r="B62" s="230"/>
      <c r="C62" s="241" t="s">
        <v>427</v>
      </c>
      <c r="D62" s="138">
        <v>0</v>
      </c>
      <c r="E62" s="148">
        <v>0</v>
      </c>
      <c r="F62" s="167">
        <v>1</v>
      </c>
      <c r="G62" s="148">
        <v>0</v>
      </c>
      <c r="H62" s="148">
        <v>0</v>
      </c>
      <c r="I62" s="148">
        <v>0</v>
      </c>
      <c r="J62" s="148">
        <v>0</v>
      </c>
      <c r="K62" s="148">
        <v>0</v>
      </c>
      <c r="L62" s="148">
        <v>0</v>
      </c>
      <c r="M62" s="148">
        <v>0</v>
      </c>
      <c r="N62" s="148">
        <v>0</v>
      </c>
      <c r="O62" s="148">
        <v>0</v>
      </c>
      <c r="P62" s="148">
        <v>0</v>
      </c>
      <c r="Q62" s="148">
        <v>0</v>
      </c>
      <c r="R62" s="148">
        <v>0</v>
      </c>
      <c r="S62" s="148">
        <v>0</v>
      </c>
      <c r="T62" s="148">
        <v>0</v>
      </c>
      <c r="U62" s="148">
        <v>0</v>
      </c>
      <c r="V62" s="167">
        <v>1</v>
      </c>
      <c r="W62" s="148">
        <v>0</v>
      </c>
      <c r="X62" s="148">
        <v>0</v>
      </c>
      <c r="Y62" s="148">
        <v>0</v>
      </c>
      <c r="Z62" s="167">
        <v>1</v>
      </c>
      <c r="AA62" s="148">
        <v>0</v>
      </c>
      <c r="AB62" s="148">
        <v>0</v>
      </c>
      <c r="AC62" s="148">
        <v>0</v>
      </c>
      <c r="AD62" s="148">
        <v>0</v>
      </c>
      <c r="AE62" s="148">
        <v>0</v>
      </c>
      <c r="AF62" s="148">
        <v>0</v>
      </c>
      <c r="AG62" s="148">
        <v>0</v>
      </c>
      <c r="AH62" s="148">
        <v>0</v>
      </c>
      <c r="AI62" s="148">
        <v>0</v>
      </c>
      <c r="AJ62" s="148">
        <v>0</v>
      </c>
      <c r="AK62" s="148">
        <v>0</v>
      </c>
      <c r="AL62" s="167">
        <v>1</v>
      </c>
      <c r="AM62" s="225">
        <v>1</v>
      </c>
      <c r="AN62" s="30">
        <v>3</v>
      </c>
      <c r="AO62" s="30">
        <v>2</v>
      </c>
      <c r="AP62" s="30">
        <v>0</v>
      </c>
      <c r="AQ62" s="30">
        <v>5</v>
      </c>
      <c r="AR62" s="30">
        <v>4</v>
      </c>
      <c r="AS62" s="30">
        <v>1</v>
      </c>
      <c r="AT62" s="30">
        <v>0</v>
      </c>
      <c r="AU62" s="185">
        <v>5</v>
      </c>
      <c r="AV62" s="296"/>
      <c r="AW62" s="157"/>
    </row>
    <row r="63" spans="1:49">
      <c r="A63" s="240"/>
      <c r="B63" s="230"/>
      <c r="C63" s="241" t="s">
        <v>428</v>
      </c>
      <c r="D63" s="138">
        <v>0</v>
      </c>
      <c r="E63" s="148">
        <v>0</v>
      </c>
      <c r="F63" s="148">
        <v>0</v>
      </c>
      <c r="G63" s="148">
        <v>0</v>
      </c>
      <c r="H63" s="148">
        <v>0</v>
      </c>
      <c r="I63" s="148">
        <v>0</v>
      </c>
      <c r="J63" s="148">
        <v>0</v>
      </c>
      <c r="K63" s="148">
        <v>0</v>
      </c>
      <c r="L63" s="148">
        <v>0</v>
      </c>
      <c r="M63" s="148">
        <v>0</v>
      </c>
      <c r="N63" s="167">
        <v>1</v>
      </c>
      <c r="O63" s="148">
        <v>0</v>
      </c>
      <c r="P63" s="148">
        <v>0</v>
      </c>
      <c r="Q63" s="148">
        <v>0</v>
      </c>
      <c r="R63" s="148">
        <v>0</v>
      </c>
      <c r="S63" s="148">
        <v>0</v>
      </c>
      <c r="T63" s="148">
        <v>0</v>
      </c>
      <c r="U63" s="148">
        <v>0</v>
      </c>
      <c r="V63" s="167">
        <v>1</v>
      </c>
      <c r="W63" s="148">
        <v>0</v>
      </c>
      <c r="X63" s="148">
        <v>0</v>
      </c>
      <c r="Y63" s="148">
        <v>0</v>
      </c>
      <c r="Z63" s="167">
        <v>1</v>
      </c>
      <c r="AA63" s="148">
        <v>0</v>
      </c>
      <c r="AB63" s="148">
        <v>0</v>
      </c>
      <c r="AC63" s="148">
        <v>0</v>
      </c>
      <c r="AD63" s="148">
        <v>0</v>
      </c>
      <c r="AE63" s="148">
        <v>0</v>
      </c>
      <c r="AF63" s="148">
        <v>0</v>
      </c>
      <c r="AG63" s="148">
        <v>0</v>
      </c>
      <c r="AH63" s="148">
        <v>0</v>
      </c>
      <c r="AI63" s="148">
        <v>0</v>
      </c>
      <c r="AJ63" s="148">
        <v>0</v>
      </c>
      <c r="AK63" s="148">
        <v>0</v>
      </c>
      <c r="AL63" s="167">
        <v>1</v>
      </c>
      <c r="AM63" s="225">
        <v>1</v>
      </c>
      <c r="AN63" s="30">
        <v>3</v>
      </c>
      <c r="AO63" s="30">
        <v>2</v>
      </c>
      <c r="AP63" s="30">
        <v>0</v>
      </c>
      <c r="AQ63" s="30">
        <v>5</v>
      </c>
      <c r="AR63" s="30">
        <v>4</v>
      </c>
      <c r="AS63" s="30">
        <v>1</v>
      </c>
      <c r="AT63" s="30">
        <v>0</v>
      </c>
      <c r="AU63" s="185">
        <v>5</v>
      </c>
      <c r="AV63" s="296"/>
      <c r="AW63" s="157"/>
    </row>
    <row r="64" spans="1:49">
      <c r="A64" s="240"/>
      <c r="B64" s="230"/>
      <c r="C64" s="202" t="s">
        <v>429</v>
      </c>
      <c r="D64" s="201" t="s">
        <v>373</v>
      </c>
      <c r="E64" s="154" t="s">
        <v>373</v>
      </c>
      <c r="F64" s="154" t="s">
        <v>373</v>
      </c>
      <c r="G64" s="154" t="s">
        <v>373</v>
      </c>
      <c r="H64" s="154" t="s">
        <v>373</v>
      </c>
      <c r="I64" s="154" t="s">
        <v>373</v>
      </c>
      <c r="J64" s="154" t="s">
        <v>373</v>
      </c>
      <c r="K64" s="154" t="s">
        <v>373</v>
      </c>
      <c r="L64" s="154" t="s">
        <v>373</v>
      </c>
      <c r="M64" s="154" t="s">
        <v>373</v>
      </c>
      <c r="N64" s="154" t="s">
        <v>373</v>
      </c>
      <c r="O64" s="154" t="s">
        <v>373</v>
      </c>
      <c r="P64" s="154" t="s">
        <v>373</v>
      </c>
      <c r="Q64" s="154" t="s">
        <v>373</v>
      </c>
      <c r="R64" s="154" t="s">
        <v>373</v>
      </c>
      <c r="S64" s="154" t="s">
        <v>373</v>
      </c>
      <c r="T64" s="154" t="s">
        <v>373</v>
      </c>
      <c r="U64" s="154" t="s">
        <v>373</v>
      </c>
      <c r="V64" s="154" t="s">
        <v>373</v>
      </c>
      <c r="W64" s="154" t="s">
        <v>373</v>
      </c>
      <c r="X64" s="154" t="s">
        <v>373</v>
      </c>
      <c r="Y64" s="154" t="s">
        <v>373</v>
      </c>
      <c r="Z64" s="154" t="s">
        <v>373</v>
      </c>
      <c r="AA64" s="154" t="s">
        <v>373</v>
      </c>
      <c r="AB64" s="154" t="s">
        <v>373</v>
      </c>
      <c r="AC64" s="154" t="s">
        <v>373</v>
      </c>
      <c r="AD64" s="154" t="s">
        <v>373</v>
      </c>
      <c r="AE64" s="154" t="s">
        <v>373</v>
      </c>
      <c r="AF64" s="154" t="s">
        <v>373</v>
      </c>
      <c r="AG64" s="154" t="s">
        <v>373</v>
      </c>
      <c r="AH64" s="154" t="s">
        <v>373</v>
      </c>
      <c r="AI64" s="154" t="s">
        <v>373</v>
      </c>
      <c r="AJ64" s="154" t="s">
        <v>373</v>
      </c>
      <c r="AK64" s="154" t="s">
        <v>373</v>
      </c>
      <c r="AL64" s="154" t="s">
        <v>373</v>
      </c>
      <c r="AM64" s="202" t="s">
        <v>373</v>
      </c>
      <c r="AN64" s="154" t="s">
        <v>373</v>
      </c>
      <c r="AO64" s="154" t="s">
        <v>373</v>
      </c>
      <c r="AP64" s="154" t="s">
        <v>373</v>
      </c>
      <c r="AQ64" s="154" t="s">
        <v>373</v>
      </c>
      <c r="AR64" s="154" t="s">
        <v>373</v>
      </c>
      <c r="AS64" s="154" t="s">
        <v>373</v>
      </c>
      <c r="AT64" s="154" t="s">
        <v>373</v>
      </c>
      <c r="AU64" s="202" t="s">
        <v>373</v>
      </c>
      <c r="AV64" s="296"/>
      <c r="AW64" s="157"/>
    </row>
    <row r="65" spans="1:49">
      <c r="A65" s="240"/>
      <c r="B65" s="230"/>
      <c r="C65" s="241" t="s">
        <v>430</v>
      </c>
      <c r="D65" s="138">
        <v>0</v>
      </c>
      <c r="E65" s="148">
        <v>0</v>
      </c>
      <c r="F65" s="148">
        <v>0</v>
      </c>
      <c r="G65" s="167">
        <v>1</v>
      </c>
      <c r="H65" s="148">
        <v>0</v>
      </c>
      <c r="I65" s="148">
        <v>0</v>
      </c>
      <c r="J65" s="148">
        <v>0</v>
      </c>
      <c r="K65" s="148">
        <v>0</v>
      </c>
      <c r="L65" s="148">
        <v>0</v>
      </c>
      <c r="M65" s="148">
        <v>0</v>
      </c>
      <c r="N65" s="148">
        <v>0</v>
      </c>
      <c r="O65" s="148">
        <v>0</v>
      </c>
      <c r="P65" s="148">
        <v>0</v>
      </c>
      <c r="Q65" s="148">
        <v>0</v>
      </c>
      <c r="R65" s="148">
        <v>0</v>
      </c>
      <c r="S65" s="148">
        <v>0</v>
      </c>
      <c r="T65" s="148">
        <v>0</v>
      </c>
      <c r="U65" s="148">
        <v>0</v>
      </c>
      <c r="V65" s="148">
        <v>0</v>
      </c>
      <c r="W65" s="148">
        <v>0</v>
      </c>
      <c r="X65" s="148">
        <v>0</v>
      </c>
      <c r="Y65" s="148">
        <v>0</v>
      </c>
      <c r="Z65" s="148">
        <v>0</v>
      </c>
      <c r="AA65" s="148">
        <v>0</v>
      </c>
      <c r="AB65" s="148">
        <v>0</v>
      </c>
      <c r="AC65" s="148">
        <v>0</v>
      </c>
      <c r="AD65" s="148">
        <v>0</v>
      </c>
      <c r="AE65" s="148">
        <v>0</v>
      </c>
      <c r="AF65" s="148">
        <v>0</v>
      </c>
      <c r="AG65" s="148">
        <v>0</v>
      </c>
      <c r="AH65" s="148">
        <v>0</v>
      </c>
      <c r="AI65" s="148">
        <v>0</v>
      </c>
      <c r="AJ65" s="148">
        <v>0</v>
      </c>
      <c r="AK65" s="148">
        <v>0</v>
      </c>
      <c r="AL65" s="148">
        <v>0</v>
      </c>
      <c r="AM65" s="139">
        <v>0</v>
      </c>
      <c r="AN65" s="30">
        <v>1</v>
      </c>
      <c r="AO65" s="30">
        <v>0</v>
      </c>
      <c r="AP65" s="30">
        <v>0</v>
      </c>
      <c r="AQ65" s="30">
        <v>1</v>
      </c>
      <c r="AR65" s="30">
        <v>0</v>
      </c>
      <c r="AS65" s="30">
        <v>1</v>
      </c>
      <c r="AT65" s="30">
        <v>0</v>
      </c>
      <c r="AU65" s="187">
        <v>1</v>
      </c>
      <c r="AV65" s="296"/>
      <c r="AW65" s="157"/>
    </row>
    <row r="66" spans="1:49">
      <c r="A66" s="240"/>
      <c r="B66" s="230"/>
      <c r="C66" s="241" t="s">
        <v>431</v>
      </c>
      <c r="D66" s="138">
        <v>0</v>
      </c>
      <c r="E66" s="148">
        <v>0</v>
      </c>
      <c r="F66" s="148">
        <v>0</v>
      </c>
      <c r="G66" s="148">
        <v>0</v>
      </c>
      <c r="H66" s="148">
        <v>0</v>
      </c>
      <c r="I66" s="148">
        <v>0</v>
      </c>
      <c r="J66" s="148">
        <v>0</v>
      </c>
      <c r="K66" s="148">
        <v>0</v>
      </c>
      <c r="L66" s="148">
        <v>0</v>
      </c>
      <c r="M66" s="148">
        <v>0</v>
      </c>
      <c r="N66" s="148">
        <v>0</v>
      </c>
      <c r="O66" s="167">
        <v>1</v>
      </c>
      <c r="P66" s="148">
        <v>0</v>
      </c>
      <c r="Q66" s="148">
        <v>0</v>
      </c>
      <c r="R66" s="148">
        <v>0</v>
      </c>
      <c r="S66" s="148">
        <v>0</v>
      </c>
      <c r="T66" s="148">
        <v>0</v>
      </c>
      <c r="U66" s="148">
        <v>0</v>
      </c>
      <c r="V66" s="148">
        <v>0</v>
      </c>
      <c r="W66" s="148">
        <v>0</v>
      </c>
      <c r="X66" s="148">
        <v>0</v>
      </c>
      <c r="Y66" s="148">
        <v>0</v>
      </c>
      <c r="Z66" s="148">
        <v>0</v>
      </c>
      <c r="AA66" s="167">
        <v>1</v>
      </c>
      <c r="AB66" s="148">
        <v>0</v>
      </c>
      <c r="AC66" s="148">
        <v>0</v>
      </c>
      <c r="AD66" s="148">
        <v>0</v>
      </c>
      <c r="AE66" s="148">
        <v>0</v>
      </c>
      <c r="AF66" s="148">
        <v>0</v>
      </c>
      <c r="AG66" s="148">
        <v>0</v>
      </c>
      <c r="AH66" s="148">
        <v>0</v>
      </c>
      <c r="AI66" s="148">
        <v>0</v>
      </c>
      <c r="AJ66" s="148">
        <v>0</v>
      </c>
      <c r="AK66" s="148">
        <v>0</v>
      </c>
      <c r="AL66" s="148">
        <v>0</v>
      </c>
      <c r="AM66" s="139">
        <v>0</v>
      </c>
      <c r="AN66" s="30">
        <v>2</v>
      </c>
      <c r="AO66" s="30">
        <v>0</v>
      </c>
      <c r="AP66" s="30">
        <v>0</v>
      </c>
      <c r="AQ66" s="30">
        <v>2</v>
      </c>
      <c r="AR66" s="30">
        <v>0</v>
      </c>
      <c r="AS66" s="30">
        <v>2</v>
      </c>
      <c r="AT66" s="30">
        <v>0</v>
      </c>
      <c r="AU66" s="184">
        <v>2</v>
      </c>
      <c r="AV66" s="296"/>
      <c r="AW66" s="157"/>
    </row>
    <row r="67" spans="1:49">
      <c r="A67" s="240"/>
      <c r="B67" s="230"/>
      <c r="C67" s="241" t="s">
        <v>432</v>
      </c>
      <c r="D67" s="138">
        <v>0</v>
      </c>
      <c r="E67" s="148">
        <v>0</v>
      </c>
      <c r="F67" s="148">
        <v>0</v>
      </c>
      <c r="G67" s="167">
        <v>1</v>
      </c>
      <c r="H67" s="148">
        <v>0</v>
      </c>
      <c r="I67" s="148">
        <v>0</v>
      </c>
      <c r="J67" s="148">
        <v>0</v>
      </c>
      <c r="K67" s="167">
        <v>1</v>
      </c>
      <c r="L67" s="148">
        <v>0</v>
      </c>
      <c r="M67" s="148">
        <v>0</v>
      </c>
      <c r="N67" s="148">
        <v>0</v>
      </c>
      <c r="O67" s="148">
        <v>0</v>
      </c>
      <c r="P67" s="148">
        <v>0</v>
      </c>
      <c r="Q67" s="148">
        <v>0</v>
      </c>
      <c r="R67" s="148">
        <v>0</v>
      </c>
      <c r="S67" s="167">
        <v>1</v>
      </c>
      <c r="T67" s="148">
        <v>0</v>
      </c>
      <c r="U67" s="148">
        <v>0</v>
      </c>
      <c r="V67" s="148">
        <v>0</v>
      </c>
      <c r="W67" s="167">
        <v>1</v>
      </c>
      <c r="X67" s="148">
        <v>0</v>
      </c>
      <c r="Y67" s="148">
        <v>0</v>
      </c>
      <c r="Z67" s="148">
        <v>0</v>
      </c>
      <c r="AA67" s="148">
        <v>0</v>
      </c>
      <c r="AB67" s="148">
        <v>0</v>
      </c>
      <c r="AC67" s="148">
        <v>0</v>
      </c>
      <c r="AD67" s="148">
        <v>0</v>
      </c>
      <c r="AE67" s="148">
        <v>0</v>
      </c>
      <c r="AF67" s="148">
        <v>0</v>
      </c>
      <c r="AG67" s="148">
        <v>0</v>
      </c>
      <c r="AH67" s="148">
        <v>0</v>
      </c>
      <c r="AI67" s="148">
        <v>0</v>
      </c>
      <c r="AJ67" s="148">
        <v>0</v>
      </c>
      <c r="AK67" s="148">
        <v>0</v>
      </c>
      <c r="AL67" s="148">
        <v>0</v>
      </c>
      <c r="AM67" s="225">
        <v>1</v>
      </c>
      <c r="AN67" s="30">
        <v>3</v>
      </c>
      <c r="AO67" s="30">
        <v>2</v>
      </c>
      <c r="AP67" s="30">
        <v>0</v>
      </c>
      <c r="AQ67" s="30">
        <v>5</v>
      </c>
      <c r="AR67" s="30">
        <v>0</v>
      </c>
      <c r="AS67" s="30">
        <v>5</v>
      </c>
      <c r="AT67" s="30">
        <v>0</v>
      </c>
      <c r="AU67" s="185">
        <v>5</v>
      </c>
      <c r="AV67" s="296"/>
      <c r="AW67" s="157"/>
    </row>
    <row r="68" spans="1:49">
      <c r="A68" s="240"/>
      <c r="B68" s="230"/>
      <c r="C68" s="241" t="s">
        <v>433</v>
      </c>
      <c r="D68" s="138">
        <v>0</v>
      </c>
      <c r="E68" s="148">
        <v>0</v>
      </c>
      <c r="F68" s="167">
        <v>1</v>
      </c>
      <c r="G68" s="167">
        <v>1</v>
      </c>
      <c r="H68" s="148">
        <v>0</v>
      </c>
      <c r="I68" s="148">
        <v>0</v>
      </c>
      <c r="J68" s="148">
        <v>0</v>
      </c>
      <c r="K68" s="167">
        <v>1</v>
      </c>
      <c r="L68" s="148">
        <v>0</v>
      </c>
      <c r="M68" s="148">
        <v>0</v>
      </c>
      <c r="N68" s="167">
        <v>1</v>
      </c>
      <c r="O68" s="167">
        <v>1</v>
      </c>
      <c r="P68" s="148">
        <v>0</v>
      </c>
      <c r="Q68" s="148">
        <v>0</v>
      </c>
      <c r="R68" s="167">
        <v>1</v>
      </c>
      <c r="S68" s="167">
        <v>1</v>
      </c>
      <c r="T68" s="148">
        <v>0</v>
      </c>
      <c r="U68" s="148">
        <v>0</v>
      </c>
      <c r="V68" s="148">
        <v>0</v>
      </c>
      <c r="W68" s="167">
        <v>1</v>
      </c>
      <c r="X68" s="148">
        <v>0</v>
      </c>
      <c r="Y68" s="148">
        <v>0</v>
      </c>
      <c r="Z68" s="167">
        <v>1</v>
      </c>
      <c r="AA68" s="167">
        <v>1</v>
      </c>
      <c r="AB68" s="148">
        <v>0</v>
      </c>
      <c r="AC68" s="148">
        <v>0</v>
      </c>
      <c r="AD68" s="167">
        <v>1</v>
      </c>
      <c r="AE68" s="167">
        <v>1</v>
      </c>
      <c r="AF68" s="148">
        <v>0</v>
      </c>
      <c r="AG68" s="148">
        <v>0</v>
      </c>
      <c r="AH68" s="167">
        <v>1</v>
      </c>
      <c r="AI68" s="167">
        <v>1</v>
      </c>
      <c r="AJ68" s="148">
        <v>0</v>
      </c>
      <c r="AK68" s="148">
        <v>0</v>
      </c>
      <c r="AL68" s="167">
        <v>1</v>
      </c>
      <c r="AM68" s="225">
        <v>1</v>
      </c>
      <c r="AN68" s="30">
        <v>9</v>
      </c>
      <c r="AO68" s="30">
        <v>7</v>
      </c>
      <c r="AP68" s="30">
        <v>0</v>
      </c>
      <c r="AQ68" s="30">
        <v>16</v>
      </c>
      <c r="AR68" s="30">
        <v>5</v>
      </c>
      <c r="AS68" s="30">
        <v>9</v>
      </c>
      <c r="AT68" s="30">
        <v>2</v>
      </c>
      <c r="AU68" s="193">
        <v>16</v>
      </c>
      <c r="AV68" s="296"/>
      <c r="AW68" s="157"/>
    </row>
    <row r="69" spans="1:49">
      <c r="A69" s="240"/>
      <c r="B69" s="230"/>
      <c r="C69" s="241" t="s">
        <v>434</v>
      </c>
      <c r="D69" s="138">
        <v>0</v>
      </c>
      <c r="E69" s="148">
        <v>0</v>
      </c>
      <c r="F69" s="167">
        <v>1</v>
      </c>
      <c r="G69" s="148">
        <v>0</v>
      </c>
      <c r="H69" s="148">
        <v>0</v>
      </c>
      <c r="I69" s="148">
        <v>0</v>
      </c>
      <c r="J69" s="167">
        <v>1</v>
      </c>
      <c r="K69" s="148">
        <v>0</v>
      </c>
      <c r="L69" s="148">
        <v>0</v>
      </c>
      <c r="M69" s="148">
        <v>0</v>
      </c>
      <c r="N69" s="148">
        <v>0</v>
      </c>
      <c r="O69" s="148">
        <v>0</v>
      </c>
      <c r="P69" s="148">
        <v>0</v>
      </c>
      <c r="Q69" s="148">
        <v>0</v>
      </c>
      <c r="R69" s="148">
        <v>0</v>
      </c>
      <c r="S69" s="148">
        <v>0</v>
      </c>
      <c r="T69" s="148">
        <v>0</v>
      </c>
      <c r="U69" s="148">
        <v>0</v>
      </c>
      <c r="V69" s="148">
        <v>0</v>
      </c>
      <c r="W69" s="148">
        <v>0</v>
      </c>
      <c r="X69" s="148">
        <v>0</v>
      </c>
      <c r="Y69" s="148">
        <v>0</v>
      </c>
      <c r="Z69" s="148">
        <v>0</v>
      </c>
      <c r="AA69" s="148">
        <v>0</v>
      </c>
      <c r="AB69" s="148">
        <v>0</v>
      </c>
      <c r="AC69" s="148">
        <v>0</v>
      </c>
      <c r="AD69" s="167">
        <v>1</v>
      </c>
      <c r="AE69" s="148">
        <v>0</v>
      </c>
      <c r="AF69" s="148">
        <v>0</v>
      </c>
      <c r="AG69" s="148">
        <v>0</v>
      </c>
      <c r="AH69" s="148">
        <v>0</v>
      </c>
      <c r="AI69" s="148">
        <v>0</v>
      </c>
      <c r="AJ69" s="148">
        <v>0</v>
      </c>
      <c r="AK69" s="148">
        <v>0</v>
      </c>
      <c r="AL69" s="148">
        <v>0</v>
      </c>
      <c r="AM69" s="139">
        <v>0</v>
      </c>
      <c r="AN69" s="30">
        <v>1</v>
      </c>
      <c r="AO69" s="30">
        <v>2</v>
      </c>
      <c r="AP69" s="30">
        <v>0</v>
      </c>
      <c r="AQ69" s="30">
        <v>3</v>
      </c>
      <c r="AR69" s="30">
        <v>3</v>
      </c>
      <c r="AS69" s="30">
        <v>0</v>
      </c>
      <c r="AT69" s="30">
        <v>0</v>
      </c>
      <c r="AU69" s="186">
        <v>3</v>
      </c>
      <c r="AV69" s="296"/>
      <c r="AW69" s="157"/>
    </row>
    <row r="70" spans="1:49">
      <c r="A70" s="240"/>
      <c r="B70" s="230"/>
      <c r="C70" s="241" t="s">
        <v>435</v>
      </c>
      <c r="D70" s="138">
        <v>0</v>
      </c>
      <c r="E70" s="148">
        <v>0</v>
      </c>
      <c r="F70" s="167">
        <v>1</v>
      </c>
      <c r="G70" s="148">
        <v>0</v>
      </c>
      <c r="H70" s="148">
        <v>0</v>
      </c>
      <c r="I70" s="148">
        <v>0</v>
      </c>
      <c r="J70" s="148">
        <v>0</v>
      </c>
      <c r="K70" s="148">
        <v>0</v>
      </c>
      <c r="L70" s="148">
        <v>0</v>
      </c>
      <c r="M70" s="148">
        <v>0</v>
      </c>
      <c r="N70" s="148">
        <v>0</v>
      </c>
      <c r="O70" s="148">
        <v>0</v>
      </c>
      <c r="P70" s="148">
        <v>0</v>
      </c>
      <c r="Q70" s="148">
        <v>0</v>
      </c>
      <c r="R70" s="148">
        <v>0</v>
      </c>
      <c r="S70" s="148">
        <v>0</v>
      </c>
      <c r="T70" s="148">
        <v>0</v>
      </c>
      <c r="U70" s="148">
        <v>0</v>
      </c>
      <c r="V70" s="148">
        <v>0</v>
      </c>
      <c r="W70" s="148">
        <v>0</v>
      </c>
      <c r="X70" s="148">
        <v>0</v>
      </c>
      <c r="Y70" s="148">
        <v>0</v>
      </c>
      <c r="Z70" s="167">
        <v>1</v>
      </c>
      <c r="AA70" s="167">
        <v>1</v>
      </c>
      <c r="AB70" s="148">
        <v>0</v>
      </c>
      <c r="AC70" s="148">
        <v>0</v>
      </c>
      <c r="AD70" s="148">
        <v>0</v>
      </c>
      <c r="AE70" s="148">
        <v>0</v>
      </c>
      <c r="AF70" s="148">
        <v>0</v>
      </c>
      <c r="AG70" s="148">
        <v>0</v>
      </c>
      <c r="AH70" s="148">
        <v>0</v>
      </c>
      <c r="AI70" s="148">
        <v>0</v>
      </c>
      <c r="AJ70" s="148">
        <v>0</v>
      </c>
      <c r="AK70" s="148">
        <v>0</v>
      </c>
      <c r="AL70" s="148">
        <v>0</v>
      </c>
      <c r="AM70" s="139">
        <v>0</v>
      </c>
      <c r="AN70" s="30">
        <v>3</v>
      </c>
      <c r="AO70" s="30">
        <v>0</v>
      </c>
      <c r="AP70" s="30">
        <v>0</v>
      </c>
      <c r="AQ70" s="30">
        <v>3</v>
      </c>
      <c r="AR70" s="30">
        <v>2</v>
      </c>
      <c r="AS70" s="30">
        <v>1</v>
      </c>
      <c r="AT70" s="30">
        <v>0</v>
      </c>
      <c r="AU70" s="186">
        <v>3</v>
      </c>
      <c r="AV70" s="296"/>
      <c r="AW70" s="157"/>
    </row>
    <row r="71" spans="1:49">
      <c r="A71" s="240"/>
      <c r="B71" s="230"/>
      <c r="C71" s="241" t="s">
        <v>436</v>
      </c>
      <c r="D71" s="138">
        <v>0</v>
      </c>
      <c r="E71" s="148">
        <v>0</v>
      </c>
      <c r="F71" s="167">
        <v>1</v>
      </c>
      <c r="G71" s="148">
        <v>0</v>
      </c>
      <c r="H71" s="148">
        <v>0</v>
      </c>
      <c r="I71" s="148">
        <v>0</v>
      </c>
      <c r="J71" s="148">
        <v>0</v>
      </c>
      <c r="K71" s="148">
        <v>0</v>
      </c>
      <c r="L71" s="148">
        <v>0</v>
      </c>
      <c r="M71" s="148">
        <v>0</v>
      </c>
      <c r="N71" s="148">
        <v>0</v>
      </c>
      <c r="O71" s="148">
        <v>0</v>
      </c>
      <c r="P71" s="148">
        <v>0</v>
      </c>
      <c r="Q71" s="148">
        <v>0</v>
      </c>
      <c r="R71" s="148">
        <v>0</v>
      </c>
      <c r="S71" s="148">
        <v>0</v>
      </c>
      <c r="T71" s="148">
        <v>0</v>
      </c>
      <c r="U71" s="148">
        <v>0</v>
      </c>
      <c r="V71" s="148">
        <v>0</v>
      </c>
      <c r="W71" s="148">
        <v>0</v>
      </c>
      <c r="X71" s="148">
        <v>0</v>
      </c>
      <c r="Y71" s="148">
        <v>0</v>
      </c>
      <c r="Z71" s="148">
        <v>0</v>
      </c>
      <c r="AA71" s="148">
        <v>0</v>
      </c>
      <c r="AB71" s="148">
        <v>0</v>
      </c>
      <c r="AC71" s="148">
        <v>0</v>
      </c>
      <c r="AD71" s="148">
        <v>0</v>
      </c>
      <c r="AE71" s="148">
        <v>0</v>
      </c>
      <c r="AF71" s="148">
        <v>0</v>
      </c>
      <c r="AG71" s="148">
        <v>0</v>
      </c>
      <c r="AH71" s="148">
        <v>0</v>
      </c>
      <c r="AI71" s="148">
        <v>0</v>
      </c>
      <c r="AJ71" s="148">
        <v>0</v>
      </c>
      <c r="AK71" s="148">
        <v>0</v>
      </c>
      <c r="AL71" s="148">
        <v>0</v>
      </c>
      <c r="AM71" s="139">
        <v>0</v>
      </c>
      <c r="AN71" s="30">
        <v>1</v>
      </c>
      <c r="AO71" s="30">
        <v>0</v>
      </c>
      <c r="AP71" s="30">
        <v>0</v>
      </c>
      <c r="AQ71" s="30">
        <v>1</v>
      </c>
      <c r="AR71" s="30">
        <v>1</v>
      </c>
      <c r="AS71" s="30">
        <v>0</v>
      </c>
      <c r="AT71" s="30">
        <v>0</v>
      </c>
      <c r="AU71" s="187">
        <v>1</v>
      </c>
      <c r="AV71" s="296"/>
      <c r="AW71" s="157"/>
    </row>
    <row r="72" spans="1:49">
      <c r="A72" s="240"/>
      <c r="B72" s="230"/>
      <c r="C72" s="241" t="s">
        <v>437</v>
      </c>
      <c r="D72" s="138">
        <v>0</v>
      </c>
      <c r="E72" s="148">
        <v>0</v>
      </c>
      <c r="F72" s="148">
        <v>0</v>
      </c>
      <c r="G72" s="167">
        <v>1</v>
      </c>
      <c r="H72" s="148">
        <v>0</v>
      </c>
      <c r="I72" s="148">
        <v>0</v>
      </c>
      <c r="J72" s="148">
        <v>0</v>
      </c>
      <c r="K72" s="148">
        <v>0</v>
      </c>
      <c r="L72" s="148">
        <v>0</v>
      </c>
      <c r="M72" s="148">
        <v>0</v>
      </c>
      <c r="N72" s="148">
        <v>0</v>
      </c>
      <c r="O72" s="148">
        <v>0</v>
      </c>
      <c r="P72" s="148">
        <v>0</v>
      </c>
      <c r="Q72" s="148">
        <v>0</v>
      </c>
      <c r="R72" s="148">
        <v>0</v>
      </c>
      <c r="S72" s="148">
        <v>0</v>
      </c>
      <c r="T72" s="148">
        <v>0</v>
      </c>
      <c r="U72" s="148">
        <v>0</v>
      </c>
      <c r="V72" s="148">
        <v>0</v>
      </c>
      <c r="W72" s="148">
        <v>0</v>
      </c>
      <c r="X72" s="148">
        <v>0</v>
      </c>
      <c r="Y72" s="148">
        <v>0</v>
      </c>
      <c r="Z72" s="148">
        <v>0</v>
      </c>
      <c r="AA72" s="148">
        <v>0</v>
      </c>
      <c r="AB72" s="148">
        <v>0</v>
      </c>
      <c r="AC72" s="148">
        <v>0</v>
      </c>
      <c r="AD72" s="148">
        <v>0</v>
      </c>
      <c r="AE72" s="148">
        <v>0</v>
      </c>
      <c r="AF72" s="148">
        <v>0</v>
      </c>
      <c r="AG72" s="148">
        <v>0</v>
      </c>
      <c r="AH72" s="148">
        <v>0</v>
      </c>
      <c r="AI72" s="148">
        <v>0</v>
      </c>
      <c r="AJ72" s="148">
        <v>0</v>
      </c>
      <c r="AK72" s="148">
        <v>0</v>
      </c>
      <c r="AL72" s="148">
        <v>0</v>
      </c>
      <c r="AM72" s="139">
        <v>0</v>
      </c>
      <c r="AN72" s="30">
        <v>1</v>
      </c>
      <c r="AO72" s="30">
        <v>0</v>
      </c>
      <c r="AP72" s="30">
        <v>0</v>
      </c>
      <c r="AQ72" s="30">
        <v>1</v>
      </c>
      <c r="AR72" s="30">
        <v>0</v>
      </c>
      <c r="AS72" s="30">
        <v>1</v>
      </c>
      <c r="AT72" s="30">
        <v>0</v>
      </c>
      <c r="AU72" s="187">
        <v>1</v>
      </c>
      <c r="AV72" s="296"/>
      <c r="AW72" s="157"/>
    </row>
    <row r="73" spans="1:49">
      <c r="A73" s="240"/>
      <c r="B73" s="230"/>
      <c r="C73" s="241" t="s">
        <v>438</v>
      </c>
      <c r="D73" s="138">
        <v>0</v>
      </c>
      <c r="E73" s="148">
        <v>0</v>
      </c>
      <c r="F73" s="148">
        <v>0</v>
      </c>
      <c r="G73" s="148">
        <v>0</v>
      </c>
      <c r="H73" s="148">
        <v>0</v>
      </c>
      <c r="I73" s="148">
        <v>0</v>
      </c>
      <c r="J73" s="148">
        <v>0</v>
      </c>
      <c r="K73" s="148">
        <v>0</v>
      </c>
      <c r="L73" s="148">
        <v>0</v>
      </c>
      <c r="M73" s="148">
        <v>0</v>
      </c>
      <c r="N73" s="148">
        <v>0</v>
      </c>
      <c r="O73" s="148">
        <v>0</v>
      </c>
      <c r="P73" s="148">
        <v>0</v>
      </c>
      <c r="Q73" s="148">
        <v>0</v>
      </c>
      <c r="R73" s="148">
        <v>0</v>
      </c>
      <c r="S73" s="148">
        <v>0</v>
      </c>
      <c r="T73" s="148">
        <v>0</v>
      </c>
      <c r="U73" s="148">
        <v>0</v>
      </c>
      <c r="V73" s="167">
        <v>1</v>
      </c>
      <c r="W73" s="148">
        <v>0</v>
      </c>
      <c r="X73" s="148">
        <v>0</v>
      </c>
      <c r="Y73" s="148">
        <v>0</v>
      </c>
      <c r="Z73" s="148">
        <v>0</v>
      </c>
      <c r="AA73" s="148">
        <v>0</v>
      </c>
      <c r="AB73" s="148">
        <v>0</v>
      </c>
      <c r="AC73" s="148">
        <v>0</v>
      </c>
      <c r="AD73" s="148">
        <v>0</v>
      </c>
      <c r="AE73" s="148">
        <v>0</v>
      </c>
      <c r="AF73" s="148">
        <v>0</v>
      </c>
      <c r="AG73" s="148">
        <v>0</v>
      </c>
      <c r="AH73" s="148">
        <v>0</v>
      </c>
      <c r="AI73" s="148">
        <v>0</v>
      </c>
      <c r="AJ73" s="148">
        <v>0</v>
      </c>
      <c r="AK73" s="148">
        <v>0</v>
      </c>
      <c r="AL73" s="148">
        <v>0</v>
      </c>
      <c r="AM73" s="139">
        <v>0</v>
      </c>
      <c r="AN73" s="30">
        <v>1</v>
      </c>
      <c r="AO73" s="30">
        <v>0</v>
      </c>
      <c r="AP73" s="30">
        <v>0</v>
      </c>
      <c r="AQ73" s="30">
        <v>1</v>
      </c>
      <c r="AR73" s="30">
        <v>1</v>
      </c>
      <c r="AS73" s="30">
        <v>0</v>
      </c>
      <c r="AT73" s="30">
        <v>0</v>
      </c>
      <c r="AU73" s="187">
        <v>1</v>
      </c>
      <c r="AV73" s="296"/>
      <c r="AW73" s="157"/>
    </row>
    <row r="74" spans="1:49">
      <c r="A74" s="240"/>
      <c r="B74" s="230"/>
      <c r="C74" s="241" t="s">
        <v>439</v>
      </c>
      <c r="D74" s="138">
        <v>0</v>
      </c>
      <c r="E74" s="148">
        <v>0</v>
      </c>
      <c r="F74" s="148">
        <v>0</v>
      </c>
      <c r="G74" s="148">
        <v>0</v>
      </c>
      <c r="H74" s="148">
        <v>0</v>
      </c>
      <c r="I74" s="148">
        <v>0</v>
      </c>
      <c r="J74" s="148">
        <v>0</v>
      </c>
      <c r="K74" s="148">
        <v>0</v>
      </c>
      <c r="L74" s="148">
        <v>0</v>
      </c>
      <c r="M74" s="148">
        <v>0</v>
      </c>
      <c r="N74" s="148">
        <v>0</v>
      </c>
      <c r="O74" s="148">
        <v>0</v>
      </c>
      <c r="P74" s="148">
        <v>0</v>
      </c>
      <c r="Q74" s="148">
        <v>0</v>
      </c>
      <c r="R74" s="148">
        <v>0</v>
      </c>
      <c r="S74" s="148">
        <v>0</v>
      </c>
      <c r="T74" s="148">
        <v>0</v>
      </c>
      <c r="U74" s="148">
        <v>0</v>
      </c>
      <c r="V74" s="148">
        <v>0</v>
      </c>
      <c r="W74" s="148">
        <v>0</v>
      </c>
      <c r="X74" s="148">
        <v>0</v>
      </c>
      <c r="Y74" s="148">
        <v>0</v>
      </c>
      <c r="Z74" s="148">
        <v>0</v>
      </c>
      <c r="AA74" s="167">
        <v>1</v>
      </c>
      <c r="AB74" s="148">
        <v>0</v>
      </c>
      <c r="AC74" s="148">
        <v>0</v>
      </c>
      <c r="AD74" s="148">
        <v>0</v>
      </c>
      <c r="AE74" s="148">
        <v>0</v>
      </c>
      <c r="AF74" s="148">
        <v>0</v>
      </c>
      <c r="AG74" s="148">
        <v>0</v>
      </c>
      <c r="AH74" s="148">
        <v>0</v>
      </c>
      <c r="AI74" s="148">
        <v>0</v>
      </c>
      <c r="AJ74" s="148">
        <v>0</v>
      </c>
      <c r="AK74" s="148">
        <v>0</v>
      </c>
      <c r="AL74" s="148">
        <v>0</v>
      </c>
      <c r="AM74" s="139">
        <v>0</v>
      </c>
      <c r="AN74" s="30">
        <v>1</v>
      </c>
      <c r="AO74" s="30">
        <v>0</v>
      </c>
      <c r="AP74" s="30">
        <v>0</v>
      </c>
      <c r="AQ74" s="30">
        <v>1</v>
      </c>
      <c r="AR74" s="30">
        <v>0</v>
      </c>
      <c r="AS74" s="30">
        <v>1</v>
      </c>
      <c r="AT74" s="30">
        <v>0</v>
      </c>
      <c r="AU74" s="187">
        <v>1</v>
      </c>
      <c r="AV74" s="296"/>
      <c r="AW74" s="157"/>
    </row>
    <row r="75" spans="1:49">
      <c r="A75" s="240"/>
      <c r="B75" s="230"/>
      <c r="C75" s="241" t="s">
        <v>440</v>
      </c>
      <c r="D75" s="138">
        <v>0</v>
      </c>
      <c r="E75" s="148">
        <v>0</v>
      </c>
      <c r="F75" s="148">
        <v>0</v>
      </c>
      <c r="G75" s="148">
        <v>0</v>
      </c>
      <c r="H75" s="148">
        <v>0</v>
      </c>
      <c r="I75" s="148">
        <v>0</v>
      </c>
      <c r="J75" s="148">
        <v>0</v>
      </c>
      <c r="K75" s="148">
        <v>0</v>
      </c>
      <c r="L75" s="148">
        <v>0</v>
      </c>
      <c r="M75" s="148">
        <v>0</v>
      </c>
      <c r="N75" s="167">
        <v>1</v>
      </c>
      <c r="O75" s="148">
        <v>0</v>
      </c>
      <c r="P75" s="148">
        <v>0</v>
      </c>
      <c r="Q75" s="148">
        <v>0</v>
      </c>
      <c r="R75" s="148">
        <v>0</v>
      </c>
      <c r="S75" s="148">
        <v>0</v>
      </c>
      <c r="T75" s="148">
        <v>0</v>
      </c>
      <c r="U75" s="148">
        <v>0</v>
      </c>
      <c r="V75" s="148">
        <v>0</v>
      </c>
      <c r="W75" s="148">
        <v>0</v>
      </c>
      <c r="X75" s="148">
        <v>0</v>
      </c>
      <c r="Y75" s="148">
        <v>0</v>
      </c>
      <c r="Z75" s="148">
        <v>0</v>
      </c>
      <c r="AA75" s="148">
        <v>0</v>
      </c>
      <c r="AB75" s="148">
        <v>0</v>
      </c>
      <c r="AC75" s="148">
        <v>0</v>
      </c>
      <c r="AD75" s="148">
        <v>0</v>
      </c>
      <c r="AE75" s="148">
        <v>0</v>
      </c>
      <c r="AF75" s="148">
        <v>0</v>
      </c>
      <c r="AG75" s="148">
        <v>0</v>
      </c>
      <c r="AH75" s="148">
        <v>0</v>
      </c>
      <c r="AI75" s="148">
        <v>0</v>
      </c>
      <c r="AJ75" s="148">
        <v>0</v>
      </c>
      <c r="AK75" s="148">
        <v>0</v>
      </c>
      <c r="AL75" s="148">
        <v>0</v>
      </c>
      <c r="AM75" s="139">
        <v>0</v>
      </c>
      <c r="AN75" s="30">
        <v>1</v>
      </c>
      <c r="AO75" s="30">
        <v>0</v>
      </c>
      <c r="AP75" s="30">
        <v>0</v>
      </c>
      <c r="AQ75" s="30">
        <v>1</v>
      </c>
      <c r="AR75" s="30">
        <v>1</v>
      </c>
      <c r="AS75" s="30">
        <v>0</v>
      </c>
      <c r="AT75" s="30">
        <v>0</v>
      </c>
      <c r="AU75" s="187">
        <v>1</v>
      </c>
      <c r="AV75" s="296"/>
      <c r="AW75" s="157"/>
    </row>
    <row r="76" spans="1:49">
      <c r="A76" s="240"/>
      <c r="B76" s="230"/>
      <c r="C76" s="241" t="s">
        <v>441</v>
      </c>
      <c r="D76" s="138">
        <v>0</v>
      </c>
      <c r="E76" s="148">
        <v>0</v>
      </c>
      <c r="F76" s="148">
        <v>0</v>
      </c>
      <c r="G76" s="148">
        <v>0</v>
      </c>
      <c r="H76" s="148">
        <v>0</v>
      </c>
      <c r="I76" s="148">
        <v>0</v>
      </c>
      <c r="J76" s="148">
        <v>0</v>
      </c>
      <c r="K76" s="148">
        <v>0</v>
      </c>
      <c r="L76" s="148">
        <v>0</v>
      </c>
      <c r="M76" s="148">
        <v>0</v>
      </c>
      <c r="N76" s="148">
        <v>0</v>
      </c>
      <c r="O76" s="167">
        <v>1</v>
      </c>
      <c r="P76" s="148">
        <v>0</v>
      </c>
      <c r="Q76" s="148">
        <v>0</v>
      </c>
      <c r="R76" s="167">
        <v>1</v>
      </c>
      <c r="S76" s="167">
        <v>1</v>
      </c>
      <c r="T76" s="148">
        <v>0</v>
      </c>
      <c r="U76" s="148">
        <v>0</v>
      </c>
      <c r="V76" s="148">
        <v>0</v>
      </c>
      <c r="W76" s="148">
        <v>0</v>
      </c>
      <c r="X76" s="148">
        <v>0</v>
      </c>
      <c r="Y76" s="148">
        <v>0</v>
      </c>
      <c r="Z76" s="148">
        <v>0</v>
      </c>
      <c r="AA76" s="148">
        <v>0</v>
      </c>
      <c r="AB76" s="148">
        <v>0</v>
      </c>
      <c r="AC76" s="148">
        <v>0</v>
      </c>
      <c r="AD76" s="148">
        <v>0</v>
      </c>
      <c r="AE76" s="148">
        <v>0</v>
      </c>
      <c r="AF76" s="148">
        <v>0</v>
      </c>
      <c r="AG76" s="148">
        <v>0</v>
      </c>
      <c r="AH76" s="148">
        <v>0</v>
      </c>
      <c r="AI76" s="148">
        <v>0</v>
      </c>
      <c r="AJ76" s="148">
        <v>0</v>
      </c>
      <c r="AK76" s="148">
        <v>0</v>
      </c>
      <c r="AL76" s="148">
        <v>0</v>
      </c>
      <c r="AM76" s="139">
        <v>0</v>
      </c>
      <c r="AN76" s="30">
        <v>3</v>
      </c>
      <c r="AO76" s="30">
        <v>0</v>
      </c>
      <c r="AP76" s="30">
        <v>0</v>
      </c>
      <c r="AQ76" s="30">
        <v>3</v>
      </c>
      <c r="AR76" s="30">
        <v>0</v>
      </c>
      <c r="AS76" s="30">
        <v>3</v>
      </c>
      <c r="AT76" s="30">
        <v>0</v>
      </c>
      <c r="AU76" s="186">
        <v>3</v>
      </c>
      <c r="AV76" s="296"/>
      <c r="AW76" s="157"/>
    </row>
    <row r="77" spans="1:49">
      <c r="A77" s="240"/>
      <c r="B77" s="230"/>
      <c r="C77" s="241" t="s">
        <v>442</v>
      </c>
      <c r="D77" s="138">
        <v>0</v>
      </c>
      <c r="E77" s="148">
        <v>0</v>
      </c>
      <c r="F77" s="167">
        <v>1</v>
      </c>
      <c r="G77" s="148">
        <v>0</v>
      </c>
      <c r="H77" s="148">
        <v>0</v>
      </c>
      <c r="I77" s="148">
        <v>0</v>
      </c>
      <c r="J77" s="148">
        <v>0</v>
      </c>
      <c r="K77" s="148">
        <v>0</v>
      </c>
      <c r="L77" s="148">
        <v>0</v>
      </c>
      <c r="M77" s="148">
        <v>0</v>
      </c>
      <c r="N77" s="148">
        <v>0</v>
      </c>
      <c r="O77" s="148">
        <v>0</v>
      </c>
      <c r="P77" s="148">
        <v>0</v>
      </c>
      <c r="Q77" s="148">
        <v>0</v>
      </c>
      <c r="R77" s="148">
        <v>0</v>
      </c>
      <c r="S77" s="148">
        <v>0</v>
      </c>
      <c r="T77" s="148">
        <v>0</v>
      </c>
      <c r="U77" s="148">
        <v>0</v>
      </c>
      <c r="V77" s="148">
        <v>0</v>
      </c>
      <c r="W77" s="148">
        <v>0</v>
      </c>
      <c r="X77" s="148">
        <v>0</v>
      </c>
      <c r="Y77" s="148">
        <v>0</v>
      </c>
      <c r="Z77" s="167">
        <v>1</v>
      </c>
      <c r="AA77" s="167">
        <v>1</v>
      </c>
      <c r="AB77" s="148">
        <v>0</v>
      </c>
      <c r="AC77" s="148">
        <v>0</v>
      </c>
      <c r="AD77" s="148">
        <v>0</v>
      </c>
      <c r="AE77" s="167">
        <v>1</v>
      </c>
      <c r="AF77" s="148">
        <v>0</v>
      </c>
      <c r="AG77" s="148">
        <v>0</v>
      </c>
      <c r="AH77" s="148">
        <v>0</v>
      </c>
      <c r="AI77" s="148">
        <v>0</v>
      </c>
      <c r="AJ77" s="148">
        <v>0</v>
      </c>
      <c r="AK77" s="148">
        <v>0</v>
      </c>
      <c r="AL77" s="148">
        <v>0</v>
      </c>
      <c r="AM77" s="225">
        <v>1</v>
      </c>
      <c r="AN77" s="30">
        <v>3</v>
      </c>
      <c r="AO77" s="30">
        <v>2</v>
      </c>
      <c r="AP77" s="30">
        <v>0</v>
      </c>
      <c r="AQ77" s="30">
        <v>5</v>
      </c>
      <c r="AR77" s="30">
        <v>2</v>
      </c>
      <c r="AS77" s="30">
        <v>3</v>
      </c>
      <c r="AT77" s="30">
        <v>0</v>
      </c>
      <c r="AU77" s="185">
        <v>5</v>
      </c>
      <c r="AV77" s="296"/>
      <c r="AW77" s="157"/>
    </row>
    <row r="78" spans="1:49">
      <c r="A78" s="240"/>
      <c r="B78" s="230"/>
      <c r="C78" s="241" t="s">
        <v>443</v>
      </c>
      <c r="D78" s="138">
        <v>0</v>
      </c>
      <c r="E78" s="148">
        <v>0</v>
      </c>
      <c r="F78" s="148">
        <v>0</v>
      </c>
      <c r="G78" s="148">
        <v>0</v>
      </c>
      <c r="H78" s="148">
        <v>0</v>
      </c>
      <c r="I78" s="148">
        <v>0</v>
      </c>
      <c r="J78" s="148">
        <v>0</v>
      </c>
      <c r="K78" s="148">
        <v>0</v>
      </c>
      <c r="L78" s="148">
        <v>0</v>
      </c>
      <c r="M78" s="148">
        <v>0</v>
      </c>
      <c r="N78" s="148">
        <v>0</v>
      </c>
      <c r="O78" s="148">
        <v>0</v>
      </c>
      <c r="P78" s="148">
        <v>0</v>
      </c>
      <c r="Q78" s="148">
        <v>0</v>
      </c>
      <c r="R78" s="148">
        <v>0</v>
      </c>
      <c r="S78" s="148">
        <v>0</v>
      </c>
      <c r="T78" s="148">
        <v>0</v>
      </c>
      <c r="U78" s="148">
        <v>0</v>
      </c>
      <c r="V78" s="167">
        <v>1</v>
      </c>
      <c r="W78" s="148">
        <v>0</v>
      </c>
      <c r="X78" s="148">
        <v>0</v>
      </c>
      <c r="Y78" s="148">
        <v>0</v>
      </c>
      <c r="Z78" s="148">
        <v>0</v>
      </c>
      <c r="AA78" s="148">
        <v>0</v>
      </c>
      <c r="AB78" s="148">
        <v>0</v>
      </c>
      <c r="AC78" s="148">
        <v>0</v>
      </c>
      <c r="AD78" s="148">
        <v>0</v>
      </c>
      <c r="AE78" s="167">
        <v>1</v>
      </c>
      <c r="AF78" s="148">
        <v>0</v>
      </c>
      <c r="AG78" s="148">
        <v>0</v>
      </c>
      <c r="AH78" s="148">
        <v>0</v>
      </c>
      <c r="AI78" s="148">
        <v>0</v>
      </c>
      <c r="AJ78" s="148">
        <v>0</v>
      </c>
      <c r="AK78" s="148">
        <v>0</v>
      </c>
      <c r="AL78" s="148">
        <v>0</v>
      </c>
      <c r="AM78" s="139">
        <v>0</v>
      </c>
      <c r="AN78" s="30">
        <v>1</v>
      </c>
      <c r="AO78" s="30">
        <v>1</v>
      </c>
      <c r="AP78" s="30">
        <v>0</v>
      </c>
      <c r="AQ78" s="30">
        <v>2</v>
      </c>
      <c r="AR78" s="30">
        <v>1</v>
      </c>
      <c r="AS78" s="30">
        <v>1</v>
      </c>
      <c r="AT78" s="30">
        <v>0</v>
      </c>
      <c r="AU78" s="184">
        <v>2</v>
      </c>
      <c r="AV78" s="296"/>
      <c r="AW78" s="157"/>
    </row>
    <row r="79" spans="1:49">
      <c r="A79" s="238"/>
      <c r="B79" s="163" t="s">
        <v>444</v>
      </c>
      <c r="C79" s="183"/>
      <c r="D79" s="196" t="s">
        <v>373</v>
      </c>
      <c r="E79" s="168" t="s">
        <v>373</v>
      </c>
      <c r="F79" s="168" t="s">
        <v>373</v>
      </c>
      <c r="G79" s="168" t="s">
        <v>373</v>
      </c>
      <c r="H79" s="168" t="s">
        <v>373</v>
      </c>
      <c r="I79" s="168" t="s">
        <v>373</v>
      </c>
      <c r="J79" s="168" t="s">
        <v>373</v>
      </c>
      <c r="K79" s="168" t="s">
        <v>373</v>
      </c>
      <c r="L79" s="168" t="s">
        <v>373</v>
      </c>
      <c r="M79" s="168" t="s">
        <v>373</v>
      </c>
      <c r="N79" s="168" t="s">
        <v>373</v>
      </c>
      <c r="O79" s="168" t="s">
        <v>373</v>
      </c>
      <c r="P79" s="168" t="s">
        <v>373</v>
      </c>
      <c r="Q79" s="168" t="s">
        <v>373</v>
      </c>
      <c r="R79" s="168" t="s">
        <v>373</v>
      </c>
      <c r="S79" s="168" t="s">
        <v>373</v>
      </c>
      <c r="T79" s="168" t="s">
        <v>373</v>
      </c>
      <c r="U79" s="168" t="s">
        <v>373</v>
      </c>
      <c r="V79" s="168" t="s">
        <v>373</v>
      </c>
      <c r="W79" s="168" t="s">
        <v>373</v>
      </c>
      <c r="X79" s="168" t="s">
        <v>373</v>
      </c>
      <c r="Y79" s="168" t="s">
        <v>373</v>
      </c>
      <c r="Z79" s="168" t="s">
        <v>373</v>
      </c>
      <c r="AA79" s="168" t="s">
        <v>373</v>
      </c>
      <c r="AB79" s="168" t="s">
        <v>373</v>
      </c>
      <c r="AC79" s="168" t="s">
        <v>373</v>
      </c>
      <c r="AD79" s="168" t="s">
        <v>373</v>
      </c>
      <c r="AE79" s="168" t="s">
        <v>373</v>
      </c>
      <c r="AF79" s="168" t="s">
        <v>373</v>
      </c>
      <c r="AG79" s="168" t="s">
        <v>373</v>
      </c>
      <c r="AH79" s="168" t="s">
        <v>373</v>
      </c>
      <c r="AI79" s="168" t="s">
        <v>373</v>
      </c>
      <c r="AJ79" s="168" t="s">
        <v>373</v>
      </c>
      <c r="AK79" s="168" t="s">
        <v>373</v>
      </c>
      <c r="AL79" s="168" t="s">
        <v>373</v>
      </c>
      <c r="AM79" s="197" t="s">
        <v>373</v>
      </c>
      <c r="AN79" s="168" t="s">
        <v>373</v>
      </c>
      <c r="AO79" s="168" t="s">
        <v>373</v>
      </c>
      <c r="AP79" s="168" t="s">
        <v>373</v>
      </c>
      <c r="AQ79" s="168" t="s">
        <v>373</v>
      </c>
      <c r="AR79" s="168" t="s">
        <v>373</v>
      </c>
      <c r="AS79" s="168" t="s">
        <v>373</v>
      </c>
      <c r="AT79" s="168" t="s">
        <v>373</v>
      </c>
      <c r="AU79" s="197" t="s">
        <v>373</v>
      </c>
      <c r="AV79" s="177" t="s">
        <v>373</v>
      </c>
      <c r="AW79" s="157"/>
    </row>
    <row r="80" spans="1:49">
      <c r="A80" s="240"/>
      <c r="B80" s="231"/>
      <c r="C80" s="241" t="s">
        <v>158</v>
      </c>
      <c r="D80" s="138">
        <v>0</v>
      </c>
      <c r="E80" s="148">
        <v>0</v>
      </c>
      <c r="F80" s="148">
        <v>0</v>
      </c>
      <c r="G80" s="148">
        <v>0</v>
      </c>
      <c r="H80" s="148">
        <v>0</v>
      </c>
      <c r="I80" s="148">
        <v>0</v>
      </c>
      <c r="J80" s="148">
        <v>0</v>
      </c>
      <c r="K80" s="167">
        <v>1</v>
      </c>
      <c r="L80" s="148">
        <v>0</v>
      </c>
      <c r="M80" s="148">
        <v>0</v>
      </c>
      <c r="N80" s="148">
        <v>0</v>
      </c>
      <c r="O80" s="148">
        <v>0</v>
      </c>
      <c r="P80" s="148">
        <v>0</v>
      </c>
      <c r="Q80" s="148">
        <v>0</v>
      </c>
      <c r="R80" s="167">
        <v>1</v>
      </c>
      <c r="S80" s="167">
        <v>1</v>
      </c>
      <c r="T80" s="148">
        <v>0</v>
      </c>
      <c r="U80" s="148">
        <v>0</v>
      </c>
      <c r="V80" s="167">
        <v>1</v>
      </c>
      <c r="W80" s="148">
        <v>0</v>
      </c>
      <c r="X80" s="148">
        <v>0</v>
      </c>
      <c r="Y80" s="148">
        <v>0</v>
      </c>
      <c r="Z80" s="167">
        <v>1</v>
      </c>
      <c r="AA80" s="148">
        <v>0</v>
      </c>
      <c r="AB80" s="148">
        <v>0</v>
      </c>
      <c r="AC80" s="148">
        <v>0</v>
      </c>
      <c r="AD80" s="167">
        <v>1</v>
      </c>
      <c r="AE80" s="148">
        <v>0</v>
      </c>
      <c r="AF80" s="148">
        <v>0</v>
      </c>
      <c r="AG80" s="148">
        <v>0</v>
      </c>
      <c r="AH80" s="167">
        <v>1</v>
      </c>
      <c r="AI80" s="167">
        <v>1</v>
      </c>
      <c r="AJ80" s="148">
        <v>0</v>
      </c>
      <c r="AK80" s="148">
        <v>0</v>
      </c>
      <c r="AL80" s="148">
        <v>0</v>
      </c>
      <c r="AM80" s="225">
        <v>1</v>
      </c>
      <c r="AN80" s="30">
        <v>4</v>
      </c>
      <c r="AO80" s="30">
        <v>5</v>
      </c>
      <c r="AP80" s="30">
        <v>0</v>
      </c>
      <c r="AQ80" s="30">
        <v>9</v>
      </c>
      <c r="AR80" s="30">
        <v>3</v>
      </c>
      <c r="AS80" s="30">
        <v>4</v>
      </c>
      <c r="AT80" s="30">
        <v>2</v>
      </c>
      <c r="AU80" s="200">
        <v>9</v>
      </c>
      <c r="AV80" s="290" t="s">
        <v>445</v>
      </c>
      <c r="AW80" s="157"/>
    </row>
    <row r="81" spans="1:49">
      <c r="A81" s="240"/>
      <c r="B81" s="230"/>
      <c r="C81" s="241" t="s">
        <v>446</v>
      </c>
      <c r="D81" s="138">
        <v>0</v>
      </c>
      <c r="E81" s="148">
        <v>0</v>
      </c>
      <c r="F81" s="148">
        <v>0</v>
      </c>
      <c r="G81" s="148">
        <v>0</v>
      </c>
      <c r="H81" s="148">
        <v>0</v>
      </c>
      <c r="I81" s="148">
        <v>0</v>
      </c>
      <c r="J81" s="148">
        <v>0</v>
      </c>
      <c r="K81" s="167">
        <v>1</v>
      </c>
      <c r="L81" s="148">
        <v>0</v>
      </c>
      <c r="M81" s="148">
        <v>0</v>
      </c>
      <c r="N81" s="167">
        <v>1</v>
      </c>
      <c r="O81" s="148">
        <v>0</v>
      </c>
      <c r="P81" s="148">
        <v>0</v>
      </c>
      <c r="Q81" s="148">
        <v>0</v>
      </c>
      <c r="R81" s="167">
        <v>1</v>
      </c>
      <c r="S81" s="167">
        <v>1</v>
      </c>
      <c r="T81" s="148">
        <v>0</v>
      </c>
      <c r="U81" s="148">
        <v>0</v>
      </c>
      <c r="V81" s="148">
        <v>0</v>
      </c>
      <c r="W81" s="148">
        <v>0</v>
      </c>
      <c r="X81" s="148">
        <v>0</v>
      </c>
      <c r="Y81" s="148">
        <v>0</v>
      </c>
      <c r="Z81" s="148">
        <v>0</v>
      </c>
      <c r="AA81" s="148">
        <v>0</v>
      </c>
      <c r="AB81" s="148">
        <v>0</v>
      </c>
      <c r="AC81" s="148">
        <v>0</v>
      </c>
      <c r="AD81" s="148">
        <v>0</v>
      </c>
      <c r="AE81" s="148">
        <v>0</v>
      </c>
      <c r="AF81" s="148">
        <v>0</v>
      </c>
      <c r="AG81" s="148">
        <v>0</v>
      </c>
      <c r="AH81" s="148">
        <v>0</v>
      </c>
      <c r="AI81" s="167">
        <v>1</v>
      </c>
      <c r="AJ81" s="148">
        <v>0</v>
      </c>
      <c r="AK81" s="148">
        <v>0</v>
      </c>
      <c r="AL81" s="148">
        <v>0</v>
      </c>
      <c r="AM81" s="225">
        <v>1</v>
      </c>
      <c r="AN81" s="30">
        <v>3</v>
      </c>
      <c r="AO81" s="30">
        <v>3</v>
      </c>
      <c r="AP81" s="30">
        <v>0</v>
      </c>
      <c r="AQ81" s="30">
        <v>6</v>
      </c>
      <c r="AR81" s="30">
        <v>1</v>
      </c>
      <c r="AS81" s="30">
        <v>4</v>
      </c>
      <c r="AT81" s="30">
        <v>1</v>
      </c>
      <c r="AU81" s="188">
        <v>6</v>
      </c>
      <c r="AV81" s="290"/>
      <c r="AW81" s="157"/>
    </row>
    <row r="82" spans="1:49">
      <c r="A82" s="240"/>
      <c r="B82" s="230"/>
      <c r="C82" s="241" t="s">
        <v>447</v>
      </c>
      <c r="D82" s="138">
        <v>0</v>
      </c>
      <c r="E82" s="148">
        <v>0</v>
      </c>
      <c r="F82" s="167">
        <v>1</v>
      </c>
      <c r="G82" s="148">
        <v>0</v>
      </c>
      <c r="H82" s="148">
        <v>0</v>
      </c>
      <c r="I82" s="148">
        <v>0</v>
      </c>
      <c r="J82" s="167">
        <v>1</v>
      </c>
      <c r="K82" s="148">
        <v>0</v>
      </c>
      <c r="L82" s="148">
        <v>0</v>
      </c>
      <c r="M82" s="148">
        <v>0</v>
      </c>
      <c r="N82" s="148">
        <v>0</v>
      </c>
      <c r="O82" s="148">
        <v>0</v>
      </c>
      <c r="P82" s="148">
        <v>0</v>
      </c>
      <c r="Q82" s="148">
        <v>0</v>
      </c>
      <c r="R82" s="148">
        <v>0</v>
      </c>
      <c r="S82" s="167">
        <v>1</v>
      </c>
      <c r="T82" s="148">
        <v>0</v>
      </c>
      <c r="U82" s="148">
        <v>0</v>
      </c>
      <c r="V82" s="167">
        <v>1</v>
      </c>
      <c r="W82" s="148">
        <v>0</v>
      </c>
      <c r="X82" s="148">
        <v>0</v>
      </c>
      <c r="Y82" s="148">
        <v>0</v>
      </c>
      <c r="Z82" s="148">
        <v>0</v>
      </c>
      <c r="AA82" s="167">
        <v>1</v>
      </c>
      <c r="AB82" s="148">
        <v>0</v>
      </c>
      <c r="AC82" s="148">
        <v>0</v>
      </c>
      <c r="AD82" s="148">
        <v>0</v>
      </c>
      <c r="AE82" s="148">
        <v>0</v>
      </c>
      <c r="AF82" s="148">
        <v>0</v>
      </c>
      <c r="AG82" s="148">
        <v>0</v>
      </c>
      <c r="AH82" s="148">
        <v>0</v>
      </c>
      <c r="AI82" s="167">
        <v>1</v>
      </c>
      <c r="AJ82" s="148">
        <v>0</v>
      </c>
      <c r="AK82" s="148">
        <v>0</v>
      </c>
      <c r="AL82" s="167">
        <v>1</v>
      </c>
      <c r="AM82" s="225">
        <v>1</v>
      </c>
      <c r="AN82" s="30">
        <v>4</v>
      </c>
      <c r="AO82" s="30">
        <v>4</v>
      </c>
      <c r="AP82" s="30">
        <v>0</v>
      </c>
      <c r="AQ82" s="30">
        <v>8</v>
      </c>
      <c r="AR82" s="30">
        <v>4</v>
      </c>
      <c r="AS82" s="30">
        <v>3</v>
      </c>
      <c r="AT82" s="30">
        <v>1</v>
      </c>
      <c r="AU82" s="203">
        <v>8</v>
      </c>
      <c r="AV82" s="290"/>
      <c r="AW82" s="157"/>
    </row>
    <row r="83" spans="1:49">
      <c r="A83" s="240"/>
      <c r="B83" s="230"/>
      <c r="C83" s="241" t="s">
        <v>161</v>
      </c>
      <c r="D83" s="138">
        <v>0</v>
      </c>
      <c r="E83" s="148">
        <v>0</v>
      </c>
      <c r="F83" s="167">
        <v>1</v>
      </c>
      <c r="G83" s="167">
        <v>1</v>
      </c>
      <c r="H83" s="148">
        <v>0</v>
      </c>
      <c r="I83" s="148">
        <v>0</v>
      </c>
      <c r="J83" s="167">
        <v>1</v>
      </c>
      <c r="K83" s="167">
        <v>1</v>
      </c>
      <c r="L83" s="148">
        <v>0</v>
      </c>
      <c r="M83" s="148">
        <v>0</v>
      </c>
      <c r="N83" s="167">
        <v>1</v>
      </c>
      <c r="O83" s="167">
        <v>1</v>
      </c>
      <c r="P83" s="148">
        <v>0</v>
      </c>
      <c r="Q83" s="148">
        <v>0</v>
      </c>
      <c r="R83" s="167">
        <v>1</v>
      </c>
      <c r="S83" s="167">
        <v>1</v>
      </c>
      <c r="T83" s="148">
        <v>0</v>
      </c>
      <c r="U83" s="148">
        <v>0</v>
      </c>
      <c r="V83" s="167">
        <v>1</v>
      </c>
      <c r="W83" s="148">
        <v>0</v>
      </c>
      <c r="X83" s="148">
        <v>0</v>
      </c>
      <c r="Y83" s="148">
        <v>0</v>
      </c>
      <c r="Z83" s="167">
        <v>1</v>
      </c>
      <c r="AA83" s="148">
        <v>0</v>
      </c>
      <c r="AB83" s="148">
        <v>0</v>
      </c>
      <c r="AC83" s="148">
        <v>0</v>
      </c>
      <c r="AD83" s="167">
        <v>1</v>
      </c>
      <c r="AE83" s="167">
        <v>1</v>
      </c>
      <c r="AF83" s="148">
        <v>0</v>
      </c>
      <c r="AG83" s="148">
        <v>0</v>
      </c>
      <c r="AH83" s="148">
        <v>0</v>
      </c>
      <c r="AI83" s="148">
        <v>0</v>
      </c>
      <c r="AJ83" s="148">
        <v>0</v>
      </c>
      <c r="AK83" s="148">
        <v>0</v>
      </c>
      <c r="AL83" s="167">
        <v>1</v>
      </c>
      <c r="AM83" s="139">
        <v>0</v>
      </c>
      <c r="AN83" s="30">
        <v>8</v>
      </c>
      <c r="AO83" s="30">
        <v>5</v>
      </c>
      <c r="AP83" s="30">
        <v>0</v>
      </c>
      <c r="AQ83" s="30">
        <v>13</v>
      </c>
      <c r="AR83" s="30">
        <v>7</v>
      </c>
      <c r="AS83" s="30">
        <v>6</v>
      </c>
      <c r="AT83" s="30">
        <v>0</v>
      </c>
      <c r="AU83" s="190">
        <v>13</v>
      </c>
      <c r="AV83" s="290"/>
      <c r="AW83" s="157"/>
    </row>
    <row r="84" spans="1:49">
      <c r="A84" s="240"/>
      <c r="B84" s="230"/>
      <c r="C84" s="241" t="s">
        <v>162</v>
      </c>
      <c r="D84" s="138">
        <v>0</v>
      </c>
      <c r="E84" s="148">
        <v>0</v>
      </c>
      <c r="F84" s="148">
        <v>0</v>
      </c>
      <c r="G84" s="148">
        <v>0</v>
      </c>
      <c r="H84" s="148">
        <v>0</v>
      </c>
      <c r="I84" s="148">
        <v>0</v>
      </c>
      <c r="J84" s="148">
        <v>0</v>
      </c>
      <c r="K84" s="167">
        <v>1</v>
      </c>
      <c r="L84" s="148">
        <v>0</v>
      </c>
      <c r="M84" s="148">
        <v>0</v>
      </c>
      <c r="N84" s="148">
        <v>0</v>
      </c>
      <c r="O84" s="148">
        <v>0</v>
      </c>
      <c r="P84" s="148">
        <v>0</v>
      </c>
      <c r="Q84" s="148">
        <v>0</v>
      </c>
      <c r="R84" s="148">
        <v>0</v>
      </c>
      <c r="S84" s="148">
        <v>0</v>
      </c>
      <c r="T84" s="148">
        <v>0</v>
      </c>
      <c r="U84" s="148">
        <v>0</v>
      </c>
      <c r="V84" s="167">
        <v>1</v>
      </c>
      <c r="W84" s="167">
        <v>1</v>
      </c>
      <c r="X84" s="148">
        <v>0</v>
      </c>
      <c r="Y84" s="148">
        <v>0</v>
      </c>
      <c r="Z84" s="167">
        <v>1</v>
      </c>
      <c r="AA84" s="148">
        <v>0</v>
      </c>
      <c r="AB84" s="148">
        <v>0</v>
      </c>
      <c r="AC84" s="148">
        <v>0</v>
      </c>
      <c r="AD84" s="167">
        <v>1</v>
      </c>
      <c r="AE84" s="167">
        <v>1</v>
      </c>
      <c r="AF84" s="148">
        <v>0</v>
      </c>
      <c r="AG84" s="148">
        <v>0</v>
      </c>
      <c r="AH84" s="148">
        <v>0</v>
      </c>
      <c r="AI84" s="148">
        <v>0</v>
      </c>
      <c r="AJ84" s="148">
        <v>0</v>
      </c>
      <c r="AK84" s="148">
        <v>0</v>
      </c>
      <c r="AL84" s="148">
        <v>0</v>
      </c>
      <c r="AM84" s="225">
        <v>1</v>
      </c>
      <c r="AN84" s="30">
        <v>3</v>
      </c>
      <c r="AO84" s="30">
        <v>4</v>
      </c>
      <c r="AP84" s="30">
        <v>0</v>
      </c>
      <c r="AQ84" s="30">
        <v>7</v>
      </c>
      <c r="AR84" s="30">
        <v>3</v>
      </c>
      <c r="AS84" s="30">
        <v>4</v>
      </c>
      <c r="AT84" s="30">
        <v>0</v>
      </c>
      <c r="AU84" s="192">
        <v>7</v>
      </c>
      <c r="AV84" s="290"/>
      <c r="AW84" s="157"/>
    </row>
    <row r="85" spans="1:49">
      <c r="A85" s="240"/>
      <c r="B85" s="230"/>
      <c r="C85" s="241" t="s">
        <v>163</v>
      </c>
      <c r="D85" s="138">
        <v>0</v>
      </c>
      <c r="E85" s="148">
        <v>0</v>
      </c>
      <c r="F85" s="148">
        <v>0</v>
      </c>
      <c r="G85" s="167">
        <v>1</v>
      </c>
      <c r="H85" s="148">
        <v>0</v>
      </c>
      <c r="I85" s="148">
        <v>0</v>
      </c>
      <c r="J85" s="148">
        <v>0</v>
      </c>
      <c r="K85" s="167">
        <v>1</v>
      </c>
      <c r="L85" s="148">
        <v>0</v>
      </c>
      <c r="M85" s="148">
        <v>0</v>
      </c>
      <c r="N85" s="167">
        <v>1</v>
      </c>
      <c r="O85" s="148">
        <v>0</v>
      </c>
      <c r="P85" s="148">
        <v>0</v>
      </c>
      <c r="Q85" s="148">
        <v>0</v>
      </c>
      <c r="R85" s="148">
        <v>0</v>
      </c>
      <c r="S85" s="148">
        <v>0</v>
      </c>
      <c r="T85" s="148">
        <v>0</v>
      </c>
      <c r="U85" s="148">
        <v>0</v>
      </c>
      <c r="V85" s="148">
        <v>0</v>
      </c>
      <c r="W85" s="148">
        <v>0</v>
      </c>
      <c r="X85" s="148">
        <v>0</v>
      </c>
      <c r="Y85" s="148">
        <v>0</v>
      </c>
      <c r="Z85" s="148">
        <v>0</v>
      </c>
      <c r="AA85" s="148">
        <v>0</v>
      </c>
      <c r="AB85" s="148">
        <v>0</v>
      </c>
      <c r="AC85" s="148">
        <v>0</v>
      </c>
      <c r="AD85" s="148">
        <v>0</v>
      </c>
      <c r="AE85" s="167">
        <v>1</v>
      </c>
      <c r="AF85" s="148">
        <v>0</v>
      </c>
      <c r="AG85" s="148">
        <v>0</v>
      </c>
      <c r="AH85" s="167">
        <v>1</v>
      </c>
      <c r="AI85" s="148">
        <v>0</v>
      </c>
      <c r="AJ85" s="148">
        <v>0</v>
      </c>
      <c r="AK85" s="148">
        <v>0</v>
      </c>
      <c r="AL85" s="148">
        <v>0</v>
      </c>
      <c r="AM85" s="225">
        <v>1</v>
      </c>
      <c r="AN85" s="30">
        <v>2</v>
      </c>
      <c r="AO85" s="30">
        <v>4</v>
      </c>
      <c r="AP85" s="30">
        <v>0</v>
      </c>
      <c r="AQ85" s="30">
        <v>6</v>
      </c>
      <c r="AR85" s="30">
        <v>1</v>
      </c>
      <c r="AS85" s="30">
        <v>4</v>
      </c>
      <c r="AT85" s="30">
        <v>1</v>
      </c>
      <c r="AU85" s="188">
        <v>6</v>
      </c>
      <c r="AV85" s="290"/>
      <c r="AW85" s="157"/>
    </row>
    <row r="86" spans="1:49">
      <c r="A86" s="180" t="s">
        <v>164</v>
      </c>
      <c r="B86" s="162" t="s">
        <v>373</v>
      </c>
      <c r="C86" s="181" t="s">
        <v>373</v>
      </c>
      <c r="D86" s="204" t="s">
        <v>373</v>
      </c>
      <c r="E86" s="169" t="s">
        <v>373</v>
      </c>
      <c r="F86" s="169" t="s">
        <v>373</v>
      </c>
      <c r="G86" s="169" t="s">
        <v>373</v>
      </c>
      <c r="H86" s="169" t="s">
        <v>373</v>
      </c>
      <c r="I86" s="169" t="s">
        <v>373</v>
      </c>
      <c r="J86" s="169" t="s">
        <v>373</v>
      </c>
      <c r="K86" s="169" t="s">
        <v>373</v>
      </c>
      <c r="L86" s="169" t="s">
        <v>373</v>
      </c>
      <c r="M86" s="169" t="s">
        <v>373</v>
      </c>
      <c r="N86" s="169" t="s">
        <v>373</v>
      </c>
      <c r="O86" s="169" t="s">
        <v>373</v>
      </c>
      <c r="P86" s="169" t="s">
        <v>373</v>
      </c>
      <c r="Q86" s="169" t="s">
        <v>373</v>
      </c>
      <c r="R86" s="169" t="s">
        <v>373</v>
      </c>
      <c r="S86" s="169" t="s">
        <v>373</v>
      </c>
      <c r="T86" s="169" t="s">
        <v>373</v>
      </c>
      <c r="U86" s="169" t="s">
        <v>373</v>
      </c>
      <c r="V86" s="169" t="s">
        <v>373</v>
      </c>
      <c r="W86" s="169" t="s">
        <v>373</v>
      </c>
      <c r="X86" s="169" t="s">
        <v>373</v>
      </c>
      <c r="Y86" s="169" t="s">
        <v>373</v>
      </c>
      <c r="Z86" s="169" t="s">
        <v>373</v>
      </c>
      <c r="AA86" s="169" t="s">
        <v>373</v>
      </c>
      <c r="AB86" s="169" t="s">
        <v>373</v>
      </c>
      <c r="AC86" s="169" t="s">
        <v>373</v>
      </c>
      <c r="AD86" s="169" t="s">
        <v>373</v>
      </c>
      <c r="AE86" s="169" t="s">
        <v>373</v>
      </c>
      <c r="AF86" s="169" t="s">
        <v>373</v>
      </c>
      <c r="AG86" s="169" t="s">
        <v>373</v>
      </c>
      <c r="AH86" s="169" t="s">
        <v>373</v>
      </c>
      <c r="AI86" s="169" t="s">
        <v>373</v>
      </c>
      <c r="AJ86" s="169" t="s">
        <v>373</v>
      </c>
      <c r="AK86" s="169" t="s">
        <v>373</v>
      </c>
      <c r="AL86" s="169" t="s">
        <v>373</v>
      </c>
      <c r="AM86" s="205" t="s">
        <v>373</v>
      </c>
      <c r="AN86" s="169" t="s">
        <v>373</v>
      </c>
      <c r="AO86" s="169" t="s">
        <v>373</v>
      </c>
      <c r="AP86" s="169" t="s">
        <v>373</v>
      </c>
      <c r="AQ86" s="169" t="s">
        <v>373</v>
      </c>
      <c r="AR86" s="169" t="s">
        <v>373</v>
      </c>
      <c r="AS86" s="169" t="s">
        <v>373</v>
      </c>
      <c r="AT86" s="169" t="s">
        <v>373</v>
      </c>
      <c r="AU86" s="205" t="s">
        <v>373</v>
      </c>
      <c r="AV86" s="176" t="s">
        <v>373</v>
      </c>
      <c r="AW86" s="157"/>
    </row>
    <row r="87" spans="1:49">
      <c r="A87" s="238"/>
      <c r="B87" s="163" t="s">
        <v>448</v>
      </c>
      <c r="C87" s="183" t="s">
        <v>373</v>
      </c>
      <c r="D87" s="196" t="s">
        <v>373</v>
      </c>
      <c r="E87" s="168" t="s">
        <v>373</v>
      </c>
      <c r="F87" s="168" t="s">
        <v>373</v>
      </c>
      <c r="G87" s="168" t="s">
        <v>373</v>
      </c>
      <c r="H87" s="168" t="s">
        <v>373</v>
      </c>
      <c r="I87" s="168" t="s">
        <v>373</v>
      </c>
      <c r="J87" s="168" t="s">
        <v>373</v>
      </c>
      <c r="K87" s="168" t="s">
        <v>373</v>
      </c>
      <c r="L87" s="168" t="s">
        <v>373</v>
      </c>
      <c r="M87" s="168" t="s">
        <v>373</v>
      </c>
      <c r="N87" s="168" t="s">
        <v>373</v>
      </c>
      <c r="O87" s="168" t="s">
        <v>373</v>
      </c>
      <c r="P87" s="168" t="s">
        <v>373</v>
      </c>
      <c r="Q87" s="168" t="s">
        <v>373</v>
      </c>
      <c r="R87" s="168" t="s">
        <v>373</v>
      </c>
      <c r="S87" s="168" t="s">
        <v>373</v>
      </c>
      <c r="T87" s="168" t="s">
        <v>373</v>
      </c>
      <c r="U87" s="168" t="s">
        <v>373</v>
      </c>
      <c r="V87" s="168" t="s">
        <v>373</v>
      </c>
      <c r="W87" s="168" t="s">
        <v>373</v>
      </c>
      <c r="X87" s="168" t="s">
        <v>373</v>
      </c>
      <c r="Y87" s="168" t="s">
        <v>373</v>
      </c>
      <c r="Z87" s="168" t="s">
        <v>373</v>
      </c>
      <c r="AA87" s="168" t="s">
        <v>373</v>
      </c>
      <c r="AB87" s="168" t="s">
        <v>373</v>
      </c>
      <c r="AC87" s="168" t="s">
        <v>373</v>
      </c>
      <c r="AD87" s="168" t="s">
        <v>373</v>
      </c>
      <c r="AE87" s="168" t="s">
        <v>373</v>
      </c>
      <c r="AF87" s="168" t="s">
        <v>373</v>
      </c>
      <c r="AG87" s="168" t="s">
        <v>373</v>
      </c>
      <c r="AH87" s="168" t="s">
        <v>373</v>
      </c>
      <c r="AI87" s="168" t="s">
        <v>373</v>
      </c>
      <c r="AJ87" s="168" t="s">
        <v>373</v>
      </c>
      <c r="AK87" s="168" t="s">
        <v>373</v>
      </c>
      <c r="AL87" s="168" t="s">
        <v>373</v>
      </c>
      <c r="AM87" s="197" t="s">
        <v>373</v>
      </c>
      <c r="AN87" s="168" t="s">
        <v>373</v>
      </c>
      <c r="AO87" s="168" t="s">
        <v>373</v>
      </c>
      <c r="AP87" s="168" t="s">
        <v>373</v>
      </c>
      <c r="AQ87" s="168" t="s">
        <v>373</v>
      </c>
      <c r="AR87" s="168" t="s">
        <v>373</v>
      </c>
      <c r="AS87" s="168" t="s">
        <v>373</v>
      </c>
      <c r="AT87" s="168" t="s">
        <v>373</v>
      </c>
      <c r="AU87" s="197" t="s">
        <v>373</v>
      </c>
      <c r="AV87" s="177" t="s">
        <v>373</v>
      </c>
      <c r="AW87" s="157"/>
    </row>
    <row r="88" spans="1:49">
      <c r="A88" s="240"/>
      <c r="B88" s="231"/>
      <c r="C88" s="241" t="s">
        <v>449</v>
      </c>
      <c r="D88" s="226">
        <v>1</v>
      </c>
      <c r="E88" s="167">
        <v>1</v>
      </c>
      <c r="F88" s="167">
        <v>1</v>
      </c>
      <c r="G88" s="167">
        <v>1</v>
      </c>
      <c r="H88" s="167">
        <v>1</v>
      </c>
      <c r="I88" s="167">
        <v>1</v>
      </c>
      <c r="J88" s="167">
        <v>1</v>
      </c>
      <c r="K88" s="167">
        <v>1</v>
      </c>
      <c r="L88" s="167">
        <v>1</v>
      </c>
      <c r="M88" s="148">
        <v>0</v>
      </c>
      <c r="N88" s="148">
        <v>0</v>
      </c>
      <c r="O88" s="148">
        <v>0</v>
      </c>
      <c r="P88" s="167">
        <v>1</v>
      </c>
      <c r="Q88" s="167">
        <v>1</v>
      </c>
      <c r="R88" s="167">
        <v>1</v>
      </c>
      <c r="S88" s="167">
        <v>1</v>
      </c>
      <c r="T88" s="167">
        <v>1</v>
      </c>
      <c r="U88" s="167">
        <v>1</v>
      </c>
      <c r="V88" s="167">
        <v>1</v>
      </c>
      <c r="W88" s="167">
        <v>1</v>
      </c>
      <c r="X88" s="167">
        <v>1</v>
      </c>
      <c r="Y88" s="167">
        <v>1</v>
      </c>
      <c r="Z88" s="148">
        <v>0</v>
      </c>
      <c r="AA88" s="167">
        <v>1</v>
      </c>
      <c r="AB88" s="167">
        <v>1</v>
      </c>
      <c r="AC88" s="167">
        <v>1</v>
      </c>
      <c r="AD88" s="167">
        <v>1</v>
      </c>
      <c r="AE88" s="167">
        <v>1</v>
      </c>
      <c r="AF88" s="167">
        <v>1</v>
      </c>
      <c r="AG88" s="167">
        <v>1</v>
      </c>
      <c r="AH88" s="167">
        <v>1</v>
      </c>
      <c r="AI88" s="167">
        <v>1</v>
      </c>
      <c r="AJ88" s="167">
        <v>1</v>
      </c>
      <c r="AK88" s="167">
        <v>1</v>
      </c>
      <c r="AL88" s="167">
        <v>1</v>
      </c>
      <c r="AM88" s="225">
        <v>1</v>
      </c>
      <c r="AN88" s="30">
        <v>16</v>
      </c>
      <c r="AO88" s="30">
        <v>16</v>
      </c>
      <c r="AP88" s="30">
        <v>17</v>
      </c>
      <c r="AQ88" s="30">
        <v>15</v>
      </c>
      <c r="AR88" s="30">
        <v>14</v>
      </c>
      <c r="AS88" s="30">
        <v>16</v>
      </c>
      <c r="AT88" s="30">
        <v>2</v>
      </c>
      <c r="AU88" s="206">
        <v>32</v>
      </c>
      <c r="AV88" s="290" t="s">
        <v>450</v>
      </c>
      <c r="AW88" s="157"/>
    </row>
    <row r="89" spans="1:49">
      <c r="A89" s="240"/>
      <c r="B89" s="230"/>
      <c r="C89" s="241" t="s">
        <v>451</v>
      </c>
      <c r="D89" s="226">
        <v>1</v>
      </c>
      <c r="E89" s="148">
        <v>0</v>
      </c>
      <c r="F89" s="148">
        <v>0</v>
      </c>
      <c r="G89" s="148">
        <v>0</v>
      </c>
      <c r="H89" s="167">
        <v>1</v>
      </c>
      <c r="I89" s="148">
        <v>0</v>
      </c>
      <c r="J89" s="148">
        <v>0</v>
      </c>
      <c r="K89" s="148">
        <v>0</v>
      </c>
      <c r="L89" s="167">
        <v>1</v>
      </c>
      <c r="M89" s="167">
        <v>1</v>
      </c>
      <c r="N89" s="148">
        <v>0</v>
      </c>
      <c r="O89" s="148">
        <v>0</v>
      </c>
      <c r="P89" s="148">
        <v>0</v>
      </c>
      <c r="Q89" s="148">
        <v>0</v>
      </c>
      <c r="R89" s="148">
        <v>0</v>
      </c>
      <c r="S89" s="148">
        <v>0</v>
      </c>
      <c r="T89" s="167">
        <v>1</v>
      </c>
      <c r="U89" s="167">
        <v>1</v>
      </c>
      <c r="V89" s="148">
        <v>0</v>
      </c>
      <c r="W89" s="167">
        <v>1</v>
      </c>
      <c r="X89" s="148">
        <v>0</v>
      </c>
      <c r="Y89" s="148">
        <v>0</v>
      </c>
      <c r="Z89" s="148">
        <v>0</v>
      </c>
      <c r="AA89" s="148">
        <v>0</v>
      </c>
      <c r="AB89" s="148">
        <v>0</v>
      </c>
      <c r="AC89" s="148">
        <v>0</v>
      </c>
      <c r="AD89" s="148">
        <v>0</v>
      </c>
      <c r="AE89" s="148">
        <v>0</v>
      </c>
      <c r="AF89" s="148">
        <v>0</v>
      </c>
      <c r="AG89" s="148">
        <v>0</v>
      </c>
      <c r="AH89" s="148">
        <v>0</v>
      </c>
      <c r="AI89" s="148">
        <v>0</v>
      </c>
      <c r="AJ89" s="148">
        <v>0</v>
      </c>
      <c r="AK89" s="148">
        <v>0</v>
      </c>
      <c r="AL89" s="148">
        <v>0</v>
      </c>
      <c r="AM89" s="139">
        <v>0</v>
      </c>
      <c r="AN89" s="30">
        <v>6</v>
      </c>
      <c r="AO89" s="30">
        <v>1</v>
      </c>
      <c r="AP89" s="30">
        <v>6</v>
      </c>
      <c r="AQ89" s="30">
        <v>1</v>
      </c>
      <c r="AR89" s="30">
        <v>4</v>
      </c>
      <c r="AS89" s="30">
        <v>3</v>
      </c>
      <c r="AT89" s="30">
        <v>0</v>
      </c>
      <c r="AU89" s="192">
        <v>7</v>
      </c>
      <c r="AV89" s="290"/>
      <c r="AW89" s="157"/>
    </row>
    <row r="90" spans="1:49">
      <c r="A90" s="240"/>
      <c r="B90" s="230"/>
      <c r="C90" s="241" t="s">
        <v>168</v>
      </c>
      <c r="D90" s="226">
        <v>1</v>
      </c>
      <c r="E90" s="148">
        <v>0</v>
      </c>
      <c r="F90" s="148">
        <v>0</v>
      </c>
      <c r="G90" s="148">
        <v>0</v>
      </c>
      <c r="H90" s="167">
        <v>1</v>
      </c>
      <c r="I90" s="167">
        <v>1</v>
      </c>
      <c r="J90" s="167">
        <v>1</v>
      </c>
      <c r="K90" s="167">
        <v>1</v>
      </c>
      <c r="L90" s="167">
        <v>1</v>
      </c>
      <c r="M90" s="167">
        <v>1</v>
      </c>
      <c r="N90" s="148">
        <v>0</v>
      </c>
      <c r="O90" s="167">
        <v>1</v>
      </c>
      <c r="P90" s="148">
        <v>0</v>
      </c>
      <c r="Q90" s="167">
        <v>1</v>
      </c>
      <c r="R90" s="167">
        <v>1</v>
      </c>
      <c r="S90" s="167">
        <v>1</v>
      </c>
      <c r="T90" s="148">
        <v>0</v>
      </c>
      <c r="U90" s="148">
        <v>0</v>
      </c>
      <c r="V90" s="148">
        <v>0</v>
      </c>
      <c r="W90" s="148">
        <v>0</v>
      </c>
      <c r="X90" s="167">
        <v>1</v>
      </c>
      <c r="Y90" s="167">
        <v>1</v>
      </c>
      <c r="Z90" s="167">
        <v>1</v>
      </c>
      <c r="AA90" s="167">
        <v>1</v>
      </c>
      <c r="AB90" s="167">
        <v>1</v>
      </c>
      <c r="AC90" s="167">
        <v>1</v>
      </c>
      <c r="AD90" s="167">
        <v>1</v>
      </c>
      <c r="AE90" s="167">
        <v>1</v>
      </c>
      <c r="AF90" s="148">
        <v>0</v>
      </c>
      <c r="AG90" s="167">
        <v>1</v>
      </c>
      <c r="AH90" s="167">
        <v>1</v>
      </c>
      <c r="AI90" s="148">
        <v>0</v>
      </c>
      <c r="AJ90" s="167">
        <v>1</v>
      </c>
      <c r="AK90" s="167">
        <v>1</v>
      </c>
      <c r="AL90" s="167">
        <v>1</v>
      </c>
      <c r="AM90" s="225">
        <v>1</v>
      </c>
      <c r="AN90" s="30">
        <v>11</v>
      </c>
      <c r="AO90" s="30">
        <v>14</v>
      </c>
      <c r="AP90" s="30">
        <v>13</v>
      </c>
      <c r="AQ90" s="30">
        <v>12</v>
      </c>
      <c r="AR90" s="30">
        <v>10</v>
      </c>
      <c r="AS90" s="30">
        <v>14</v>
      </c>
      <c r="AT90" s="30">
        <v>1</v>
      </c>
      <c r="AU90" s="207">
        <v>25</v>
      </c>
      <c r="AV90" s="290"/>
      <c r="AW90" s="157"/>
    </row>
    <row r="91" spans="1:49">
      <c r="A91" s="240"/>
      <c r="B91" s="230"/>
      <c r="C91" s="241" t="s">
        <v>170</v>
      </c>
      <c r="D91" s="226">
        <v>1</v>
      </c>
      <c r="E91" s="167">
        <v>1</v>
      </c>
      <c r="F91" s="148">
        <v>0</v>
      </c>
      <c r="G91" s="148">
        <v>0</v>
      </c>
      <c r="H91" s="167">
        <v>1</v>
      </c>
      <c r="I91" s="167">
        <v>1</v>
      </c>
      <c r="J91" s="167">
        <v>1</v>
      </c>
      <c r="K91" s="148">
        <v>0</v>
      </c>
      <c r="L91" s="167">
        <v>1</v>
      </c>
      <c r="M91" s="148">
        <v>0</v>
      </c>
      <c r="N91" s="148">
        <v>0</v>
      </c>
      <c r="O91" s="148">
        <v>0</v>
      </c>
      <c r="P91" s="167">
        <v>1</v>
      </c>
      <c r="Q91" s="148">
        <v>0</v>
      </c>
      <c r="R91" s="148">
        <v>0</v>
      </c>
      <c r="S91" s="148">
        <v>0</v>
      </c>
      <c r="T91" s="148">
        <v>0</v>
      </c>
      <c r="U91" s="148">
        <v>0</v>
      </c>
      <c r="V91" s="148">
        <v>0</v>
      </c>
      <c r="W91" s="148">
        <v>0</v>
      </c>
      <c r="X91" s="148">
        <v>0</v>
      </c>
      <c r="Y91" s="167">
        <v>1</v>
      </c>
      <c r="Z91" s="148">
        <v>0</v>
      </c>
      <c r="AA91" s="148">
        <v>0</v>
      </c>
      <c r="AB91" s="167">
        <v>1</v>
      </c>
      <c r="AC91" s="167">
        <v>1</v>
      </c>
      <c r="AD91" s="167">
        <v>1</v>
      </c>
      <c r="AE91" s="148">
        <v>0</v>
      </c>
      <c r="AF91" s="148">
        <v>0</v>
      </c>
      <c r="AG91" s="148">
        <v>0</v>
      </c>
      <c r="AH91" s="148">
        <v>0</v>
      </c>
      <c r="AI91" s="148">
        <v>0</v>
      </c>
      <c r="AJ91" s="167">
        <v>1</v>
      </c>
      <c r="AK91" s="148">
        <v>0</v>
      </c>
      <c r="AL91" s="167">
        <v>1</v>
      </c>
      <c r="AM91" s="225">
        <v>1</v>
      </c>
      <c r="AN91" s="30">
        <v>5</v>
      </c>
      <c r="AO91" s="30">
        <v>9</v>
      </c>
      <c r="AP91" s="30">
        <v>10</v>
      </c>
      <c r="AQ91" s="30">
        <v>4</v>
      </c>
      <c r="AR91" s="30">
        <v>9</v>
      </c>
      <c r="AS91" s="30">
        <v>5</v>
      </c>
      <c r="AT91" s="30">
        <v>0</v>
      </c>
      <c r="AU91" s="208">
        <v>14</v>
      </c>
      <c r="AV91" s="290"/>
      <c r="AW91" s="157"/>
    </row>
    <row r="92" spans="1:49">
      <c r="A92" s="240"/>
      <c r="B92" s="230"/>
      <c r="C92" s="241" t="s">
        <v>452</v>
      </c>
      <c r="D92" s="138">
        <v>0</v>
      </c>
      <c r="E92" s="148">
        <v>0</v>
      </c>
      <c r="F92" s="148">
        <v>0</v>
      </c>
      <c r="G92" s="148">
        <v>0</v>
      </c>
      <c r="H92" s="167">
        <v>1</v>
      </c>
      <c r="I92" s="148">
        <v>0</v>
      </c>
      <c r="J92" s="148">
        <v>0</v>
      </c>
      <c r="K92" s="148">
        <v>0</v>
      </c>
      <c r="L92" s="148">
        <v>0</v>
      </c>
      <c r="M92" s="148">
        <v>0</v>
      </c>
      <c r="N92" s="148">
        <v>0</v>
      </c>
      <c r="O92" s="148">
        <v>0</v>
      </c>
      <c r="P92" s="148">
        <v>0</v>
      </c>
      <c r="Q92" s="148">
        <v>0</v>
      </c>
      <c r="R92" s="148">
        <v>0</v>
      </c>
      <c r="S92" s="148">
        <v>0</v>
      </c>
      <c r="T92" s="148">
        <v>0</v>
      </c>
      <c r="U92" s="148">
        <v>0</v>
      </c>
      <c r="V92" s="148">
        <v>0</v>
      </c>
      <c r="W92" s="148">
        <v>0</v>
      </c>
      <c r="X92" s="148">
        <v>0</v>
      </c>
      <c r="Y92" s="148">
        <v>0</v>
      </c>
      <c r="Z92" s="148">
        <v>0</v>
      </c>
      <c r="AA92" s="148">
        <v>0</v>
      </c>
      <c r="AB92" s="148">
        <v>0</v>
      </c>
      <c r="AC92" s="148">
        <v>0</v>
      </c>
      <c r="AD92" s="148">
        <v>0</v>
      </c>
      <c r="AE92" s="148">
        <v>0</v>
      </c>
      <c r="AF92" s="148">
        <v>0</v>
      </c>
      <c r="AG92" s="148">
        <v>0</v>
      </c>
      <c r="AH92" s="148">
        <v>0</v>
      </c>
      <c r="AI92" s="148">
        <v>0</v>
      </c>
      <c r="AJ92" s="148">
        <v>0</v>
      </c>
      <c r="AK92" s="148">
        <v>0</v>
      </c>
      <c r="AL92" s="148">
        <v>0</v>
      </c>
      <c r="AM92" s="139">
        <v>0</v>
      </c>
      <c r="AN92" s="30">
        <v>0</v>
      </c>
      <c r="AO92" s="30">
        <v>1</v>
      </c>
      <c r="AP92" s="30">
        <v>1</v>
      </c>
      <c r="AQ92" s="30">
        <v>0</v>
      </c>
      <c r="AR92" s="30">
        <v>1</v>
      </c>
      <c r="AS92" s="30">
        <v>0</v>
      </c>
      <c r="AT92" s="30">
        <v>0</v>
      </c>
      <c r="AU92" s="187">
        <v>1</v>
      </c>
      <c r="AV92" s="290"/>
      <c r="AW92" s="157"/>
    </row>
    <row r="93" spans="1:49">
      <c r="A93" s="240"/>
      <c r="B93" s="230"/>
      <c r="C93" s="241" t="s">
        <v>172</v>
      </c>
      <c r="D93" s="138">
        <v>0</v>
      </c>
      <c r="E93" s="148">
        <v>0</v>
      </c>
      <c r="F93" s="148">
        <v>0</v>
      </c>
      <c r="G93" s="148">
        <v>0</v>
      </c>
      <c r="H93" s="148">
        <v>0</v>
      </c>
      <c r="I93" s="148">
        <v>0</v>
      </c>
      <c r="J93" s="167">
        <v>1</v>
      </c>
      <c r="K93" s="167">
        <v>1</v>
      </c>
      <c r="L93" s="148">
        <v>0</v>
      </c>
      <c r="M93" s="148">
        <v>0</v>
      </c>
      <c r="N93" s="148">
        <v>0</v>
      </c>
      <c r="O93" s="148">
        <v>0</v>
      </c>
      <c r="P93" s="148">
        <v>0</v>
      </c>
      <c r="Q93" s="148">
        <v>0</v>
      </c>
      <c r="R93" s="148">
        <v>0</v>
      </c>
      <c r="S93" s="148">
        <v>0</v>
      </c>
      <c r="T93" s="148">
        <v>0</v>
      </c>
      <c r="U93" s="148">
        <v>0</v>
      </c>
      <c r="V93" s="148">
        <v>0</v>
      </c>
      <c r="W93" s="148">
        <v>0</v>
      </c>
      <c r="X93" s="148">
        <v>0</v>
      </c>
      <c r="Y93" s="148">
        <v>0</v>
      </c>
      <c r="Z93" s="148">
        <v>0</v>
      </c>
      <c r="AA93" s="148">
        <v>0</v>
      </c>
      <c r="AB93" s="148">
        <v>0</v>
      </c>
      <c r="AC93" s="148">
        <v>0</v>
      </c>
      <c r="AD93" s="148">
        <v>0</v>
      </c>
      <c r="AE93" s="148">
        <v>0</v>
      </c>
      <c r="AF93" s="148">
        <v>0</v>
      </c>
      <c r="AG93" s="148">
        <v>0</v>
      </c>
      <c r="AH93" s="148">
        <v>0</v>
      </c>
      <c r="AI93" s="148">
        <v>0</v>
      </c>
      <c r="AJ93" s="148">
        <v>0</v>
      </c>
      <c r="AK93" s="148">
        <v>0</v>
      </c>
      <c r="AL93" s="148">
        <v>0</v>
      </c>
      <c r="AM93" s="225">
        <v>1</v>
      </c>
      <c r="AN93" s="30">
        <v>0</v>
      </c>
      <c r="AO93" s="30">
        <v>3</v>
      </c>
      <c r="AP93" s="30">
        <v>0</v>
      </c>
      <c r="AQ93" s="30">
        <v>3</v>
      </c>
      <c r="AR93" s="30">
        <v>1</v>
      </c>
      <c r="AS93" s="30">
        <v>2</v>
      </c>
      <c r="AT93" s="30">
        <v>0</v>
      </c>
      <c r="AU93" s="186">
        <v>3</v>
      </c>
      <c r="AV93" s="290"/>
      <c r="AW93" s="157"/>
    </row>
    <row r="94" spans="1:49">
      <c r="A94" s="240"/>
      <c r="B94" s="230"/>
      <c r="C94" s="241" t="s">
        <v>173</v>
      </c>
      <c r="D94" s="226">
        <v>1</v>
      </c>
      <c r="E94" s="167">
        <v>1</v>
      </c>
      <c r="F94" s="167">
        <v>1</v>
      </c>
      <c r="G94" s="167">
        <v>1</v>
      </c>
      <c r="H94" s="167">
        <v>1</v>
      </c>
      <c r="I94" s="167">
        <v>1</v>
      </c>
      <c r="J94" s="167">
        <v>1</v>
      </c>
      <c r="K94" s="167">
        <v>1</v>
      </c>
      <c r="L94" s="167">
        <v>1</v>
      </c>
      <c r="M94" s="167">
        <v>1</v>
      </c>
      <c r="N94" s="167">
        <v>1</v>
      </c>
      <c r="O94" s="167">
        <v>1</v>
      </c>
      <c r="P94" s="167">
        <v>1</v>
      </c>
      <c r="Q94" s="167">
        <v>1</v>
      </c>
      <c r="R94" s="167">
        <v>1</v>
      </c>
      <c r="S94" s="167">
        <v>1</v>
      </c>
      <c r="T94" s="167">
        <v>1</v>
      </c>
      <c r="U94" s="167">
        <v>1</v>
      </c>
      <c r="V94" s="167">
        <v>1</v>
      </c>
      <c r="W94" s="167">
        <v>1</v>
      </c>
      <c r="X94" s="167">
        <v>1</v>
      </c>
      <c r="Y94" s="167">
        <v>1</v>
      </c>
      <c r="Z94" s="167">
        <v>1</v>
      </c>
      <c r="AA94" s="167">
        <v>1</v>
      </c>
      <c r="AB94" s="167">
        <v>1</v>
      </c>
      <c r="AC94" s="167">
        <v>1</v>
      </c>
      <c r="AD94" s="167">
        <v>1</v>
      </c>
      <c r="AE94" s="167">
        <v>1</v>
      </c>
      <c r="AF94" s="167">
        <v>1</v>
      </c>
      <c r="AG94" s="167">
        <v>1</v>
      </c>
      <c r="AH94" s="167">
        <v>1</v>
      </c>
      <c r="AI94" s="167">
        <v>1</v>
      </c>
      <c r="AJ94" s="167">
        <v>1</v>
      </c>
      <c r="AK94" s="167">
        <v>1</v>
      </c>
      <c r="AL94" s="167">
        <v>1</v>
      </c>
      <c r="AM94" s="225">
        <v>1</v>
      </c>
      <c r="AN94" s="30">
        <v>20</v>
      </c>
      <c r="AO94" s="30">
        <v>16</v>
      </c>
      <c r="AP94" s="30">
        <v>18</v>
      </c>
      <c r="AQ94" s="30">
        <v>18</v>
      </c>
      <c r="AR94" s="30">
        <v>16</v>
      </c>
      <c r="AS94" s="30">
        <v>18</v>
      </c>
      <c r="AT94" s="30">
        <v>2</v>
      </c>
      <c r="AU94" s="209">
        <v>36</v>
      </c>
      <c r="AV94" s="290"/>
      <c r="AW94" s="157"/>
    </row>
    <row r="95" spans="1:49">
      <c r="A95" s="240"/>
      <c r="B95" s="230"/>
      <c r="C95" s="241" t="s">
        <v>453</v>
      </c>
      <c r="D95" s="138">
        <v>0</v>
      </c>
      <c r="E95" s="167">
        <v>1</v>
      </c>
      <c r="F95" s="148">
        <v>0</v>
      </c>
      <c r="G95" s="148">
        <v>0</v>
      </c>
      <c r="H95" s="148">
        <v>0</v>
      </c>
      <c r="I95" s="148">
        <v>0</v>
      </c>
      <c r="J95" s="148">
        <v>0</v>
      </c>
      <c r="K95" s="148">
        <v>0</v>
      </c>
      <c r="L95" s="148">
        <v>0</v>
      </c>
      <c r="M95" s="167">
        <v>1</v>
      </c>
      <c r="N95" s="148">
        <v>0</v>
      </c>
      <c r="O95" s="148">
        <v>0</v>
      </c>
      <c r="P95" s="148">
        <v>0</v>
      </c>
      <c r="Q95" s="148">
        <v>0</v>
      </c>
      <c r="R95" s="148">
        <v>0</v>
      </c>
      <c r="S95" s="148">
        <v>0</v>
      </c>
      <c r="T95" s="167">
        <v>1</v>
      </c>
      <c r="U95" s="148">
        <v>0</v>
      </c>
      <c r="V95" s="148">
        <v>0</v>
      </c>
      <c r="W95" s="148">
        <v>0</v>
      </c>
      <c r="X95" s="167">
        <v>1</v>
      </c>
      <c r="Y95" s="148">
        <v>0</v>
      </c>
      <c r="Z95" s="148">
        <v>0</v>
      </c>
      <c r="AA95" s="148">
        <v>0</v>
      </c>
      <c r="AB95" s="148">
        <v>0</v>
      </c>
      <c r="AC95" s="167">
        <v>1</v>
      </c>
      <c r="AD95" s="167">
        <v>1</v>
      </c>
      <c r="AE95" s="148">
        <v>0</v>
      </c>
      <c r="AF95" s="148">
        <v>0</v>
      </c>
      <c r="AG95" s="148">
        <v>0</v>
      </c>
      <c r="AH95" s="148">
        <v>0</v>
      </c>
      <c r="AI95" s="148">
        <v>0</v>
      </c>
      <c r="AJ95" s="148">
        <v>0</v>
      </c>
      <c r="AK95" s="148">
        <v>0</v>
      </c>
      <c r="AL95" s="167">
        <v>1</v>
      </c>
      <c r="AM95" s="139">
        <v>0</v>
      </c>
      <c r="AN95" s="30">
        <v>4</v>
      </c>
      <c r="AO95" s="30">
        <v>3</v>
      </c>
      <c r="AP95" s="30">
        <v>5</v>
      </c>
      <c r="AQ95" s="30">
        <v>2</v>
      </c>
      <c r="AR95" s="30">
        <v>4</v>
      </c>
      <c r="AS95" s="30">
        <v>3</v>
      </c>
      <c r="AT95" s="30">
        <v>0</v>
      </c>
      <c r="AU95" s="192">
        <v>7</v>
      </c>
      <c r="AV95" s="290"/>
      <c r="AW95" s="157"/>
    </row>
    <row r="96" spans="1:49">
      <c r="A96" s="238"/>
      <c r="B96" s="163" t="s">
        <v>454</v>
      </c>
      <c r="C96" s="183"/>
      <c r="D96" s="196" t="s">
        <v>373</v>
      </c>
      <c r="E96" s="168" t="s">
        <v>373</v>
      </c>
      <c r="F96" s="168" t="s">
        <v>373</v>
      </c>
      <c r="G96" s="168" t="s">
        <v>373</v>
      </c>
      <c r="H96" s="168" t="s">
        <v>373</v>
      </c>
      <c r="I96" s="168" t="s">
        <v>373</v>
      </c>
      <c r="J96" s="168" t="s">
        <v>373</v>
      </c>
      <c r="K96" s="168" t="s">
        <v>373</v>
      </c>
      <c r="L96" s="168" t="s">
        <v>373</v>
      </c>
      <c r="M96" s="168" t="s">
        <v>373</v>
      </c>
      <c r="N96" s="168" t="s">
        <v>373</v>
      </c>
      <c r="O96" s="168" t="s">
        <v>373</v>
      </c>
      <c r="P96" s="168" t="s">
        <v>373</v>
      </c>
      <c r="Q96" s="168" t="s">
        <v>373</v>
      </c>
      <c r="R96" s="168" t="s">
        <v>373</v>
      </c>
      <c r="S96" s="168" t="s">
        <v>373</v>
      </c>
      <c r="T96" s="168" t="s">
        <v>373</v>
      </c>
      <c r="U96" s="168" t="s">
        <v>373</v>
      </c>
      <c r="V96" s="168" t="s">
        <v>373</v>
      </c>
      <c r="W96" s="168" t="s">
        <v>373</v>
      </c>
      <c r="X96" s="168" t="s">
        <v>373</v>
      </c>
      <c r="Y96" s="168" t="s">
        <v>373</v>
      </c>
      <c r="Z96" s="168" t="s">
        <v>373</v>
      </c>
      <c r="AA96" s="168" t="s">
        <v>373</v>
      </c>
      <c r="AB96" s="168" t="s">
        <v>373</v>
      </c>
      <c r="AC96" s="168" t="s">
        <v>373</v>
      </c>
      <c r="AD96" s="168" t="s">
        <v>373</v>
      </c>
      <c r="AE96" s="168" t="s">
        <v>373</v>
      </c>
      <c r="AF96" s="168" t="s">
        <v>373</v>
      </c>
      <c r="AG96" s="168" t="s">
        <v>373</v>
      </c>
      <c r="AH96" s="168" t="s">
        <v>373</v>
      </c>
      <c r="AI96" s="168" t="s">
        <v>373</v>
      </c>
      <c r="AJ96" s="168" t="s">
        <v>373</v>
      </c>
      <c r="AK96" s="168" t="s">
        <v>373</v>
      </c>
      <c r="AL96" s="168" t="s">
        <v>373</v>
      </c>
      <c r="AM96" s="197" t="s">
        <v>373</v>
      </c>
      <c r="AN96" s="168" t="s">
        <v>373</v>
      </c>
      <c r="AO96" s="168" t="s">
        <v>373</v>
      </c>
      <c r="AP96" s="168" t="s">
        <v>373</v>
      </c>
      <c r="AQ96" s="168" t="s">
        <v>373</v>
      </c>
      <c r="AR96" s="168" t="s">
        <v>373</v>
      </c>
      <c r="AS96" s="168" t="s">
        <v>373</v>
      </c>
      <c r="AT96" s="168" t="s">
        <v>373</v>
      </c>
      <c r="AU96" s="197" t="s">
        <v>373</v>
      </c>
      <c r="AV96" s="177" t="s">
        <v>373</v>
      </c>
      <c r="AW96" s="157"/>
    </row>
    <row r="97" spans="1:49">
      <c r="A97" s="240"/>
      <c r="B97" s="231"/>
      <c r="C97" s="241" t="s">
        <v>158</v>
      </c>
      <c r="D97" s="226">
        <v>1</v>
      </c>
      <c r="E97" s="167">
        <v>1</v>
      </c>
      <c r="F97" s="148">
        <v>0</v>
      </c>
      <c r="G97" s="148">
        <v>0</v>
      </c>
      <c r="H97" s="148">
        <v>0</v>
      </c>
      <c r="I97" s="167">
        <v>1</v>
      </c>
      <c r="J97" s="148">
        <v>0</v>
      </c>
      <c r="K97" s="167">
        <v>1</v>
      </c>
      <c r="L97" s="167">
        <v>1</v>
      </c>
      <c r="M97" s="167">
        <v>1</v>
      </c>
      <c r="N97" s="167">
        <v>1</v>
      </c>
      <c r="O97" s="148">
        <v>0</v>
      </c>
      <c r="P97" s="167">
        <v>1</v>
      </c>
      <c r="Q97" s="167">
        <v>1</v>
      </c>
      <c r="R97" s="148">
        <v>0</v>
      </c>
      <c r="S97" s="148">
        <v>0</v>
      </c>
      <c r="T97" s="167">
        <v>1</v>
      </c>
      <c r="U97" s="148">
        <v>0</v>
      </c>
      <c r="V97" s="167">
        <v>1</v>
      </c>
      <c r="W97" s="148">
        <v>0</v>
      </c>
      <c r="X97" s="148">
        <v>0</v>
      </c>
      <c r="Y97" s="167">
        <v>1</v>
      </c>
      <c r="Z97" s="148">
        <v>0</v>
      </c>
      <c r="AA97" s="148">
        <v>0</v>
      </c>
      <c r="AB97" s="148">
        <v>0</v>
      </c>
      <c r="AC97" s="167">
        <v>1</v>
      </c>
      <c r="AD97" s="167">
        <v>1</v>
      </c>
      <c r="AE97" s="148">
        <v>0</v>
      </c>
      <c r="AF97" s="167">
        <v>1</v>
      </c>
      <c r="AG97" s="148">
        <v>0</v>
      </c>
      <c r="AH97" s="167">
        <v>1</v>
      </c>
      <c r="AI97" s="148">
        <v>0</v>
      </c>
      <c r="AJ97" s="148">
        <v>0</v>
      </c>
      <c r="AK97" s="148">
        <v>0</v>
      </c>
      <c r="AL97" s="148">
        <v>0</v>
      </c>
      <c r="AM97" s="139">
        <v>0</v>
      </c>
      <c r="AN97" s="30">
        <v>10</v>
      </c>
      <c r="AO97" s="30">
        <v>6</v>
      </c>
      <c r="AP97" s="30">
        <v>11</v>
      </c>
      <c r="AQ97" s="30">
        <v>5</v>
      </c>
      <c r="AR97" s="30">
        <v>8</v>
      </c>
      <c r="AS97" s="30">
        <v>7</v>
      </c>
      <c r="AT97" s="30">
        <v>1</v>
      </c>
      <c r="AU97" s="193">
        <v>16</v>
      </c>
      <c r="AV97" s="290" t="s">
        <v>455</v>
      </c>
      <c r="AW97" s="157"/>
    </row>
    <row r="98" spans="1:49">
      <c r="A98" s="240"/>
      <c r="B98" s="230"/>
      <c r="C98" s="241" t="s">
        <v>160</v>
      </c>
      <c r="D98" s="226">
        <v>1</v>
      </c>
      <c r="E98" s="148">
        <v>0</v>
      </c>
      <c r="F98" s="148">
        <v>0</v>
      </c>
      <c r="G98" s="167">
        <v>1</v>
      </c>
      <c r="H98" s="148">
        <v>0</v>
      </c>
      <c r="I98" s="148">
        <v>0</v>
      </c>
      <c r="J98" s="148">
        <v>0</v>
      </c>
      <c r="K98" s="148">
        <v>0</v>
      </c>
      <c r="L98" s="167">
        <v>1</v>
      </c>
      <c r="M98" s="167">
        <v>1</v>
      </c>
      <c r="N98" s="167">
        <v>1</v>
      </c>
      <c r="O98" s="148">
        <v>0</v>
      </c>
      <c r="P98" s="167">
        <v>1</v>
      </c>
      <c r="Q98" s="148">
        <v>0</v>
      </c>
      <c r="R98" s="167">
        <v>1</v>
      </c>
      <c r="S98" s="148">
        <v>0</v>
      </c>
      <c r="T98" s="148">
        <v>0</v>
      </c>
      <c r="U98" s="148">
        <v>0</v>
      </c>
      <c r="V98" s="148">
        <v>0</v>
      </c>
      <c r="W98" s="167">
        <v>1</v>
      </c>
      <c r="X98" s="148">
        <v>0</v>
      </c>
      <c r="Y98" s="167">
        <v>1</v>
      </c>
      <c r="Z98" s="148">
        <v>0</v>
      </c>
      <c r="AA98" s="148">
        <v>0</v>
      </c>
      <c r="AB98" s="148">
        <v>0</v>
      </c>
      <c r="AC98" s="148">
        <v>0</v>
      </c>
      <c r="AD98" s="148">
        <v>0</v>
      </c>
      <c r="AE98" s="148">
        <v>0</v>
      </c>
      <c r="AF98" s="167">
        <v>1</v>
      </c>
      <c r="AG98" s="167">
        <v>1</v>
      </c>
      <c r="AH98" s="148">
        <v>0</v>
      </c>
      <c r="AI98" s="148">
        <v>0</v>
      </c>
      <c r="AJ98" s="148">
        <v>0</v>
      </c>
      <c r="AK98" s="167">
        <v>1</v>
      </c>
      <c r="AL98" s="167">
        <v>1</v>
      </c>
      <c r="AM98" s="139">
        <v>0</v>
      </c>
      <c r="AN98" s="30">
        <v>9</v>
      </c>
      <c r="AO98" s="30">
        <v>4</v>
      </c>
      <c r="AP98" s="30">
        <v>8</v>
      </c>
      <c r="AQ98" s="30">
        <v>5</v>
      </c>
      <c r="AR98" s="30">
        <v>6</v>
      </c>
      <c r="AS98" s="30">
        <v>7</v>
      </c>
      <c r="AT98" s="30">
        <v>0</v>
      </c>
      <c r="AU98" s="190">
        <v>13</v>
      </c>
      <c r="AV98" s="290"/>
      <c r="AW98" s="157"/>
    </row>
    <row r="99" spans="1:49">
      <c r="A99" s="240"/>
      <c r="B99" s="230"/>
      <c r="C99" s="241" t="s">
        <v>456</v>
      </c>
      <c r="D99" s="226">
        <v>1</v>
      </c>
      <c r="E99" s="148">
        <v>0</v>
      </c>
      <c r="F99" s="148">
        <v>0</v>
      </c>
      <c r="G99" s="148">
        <v>0</v>
      </c>
      <c r="H99" s="167">
        <v>1</v>
      </c>
      <c r="I99" s="148">
        <v>0</v>
      </c>
      <c r="J99" s="148">
        <v>0</v>
      </c>
      <c r="K99" s="167">
        <v>1</v>
      </c>
      <c r="L99" s="167">
        <v>1</v>
      </c>
      <c r="M99" s="167">
        <v>1</v>
      </c>
      <c r="N99" s="167">
        <v>1</v>
      </c>
      <c r="O99" s="167">
        <v>1</v>
      </c>
      <c r="P99" s="167">
        <v>1</v>
      </c>
      <c r="Q99" s="167">
        <v>1</v>
      </c>
      <c r="R99" s="167">
        <v>1</v>
      </c>
      <c r="S99" s="148">
        <v>0</v>
      </c>
      <c r="T99" s="148">
        <v>0</v>
      </c>
      <c r="U99" s="167">
        <v>1</v>
      </c>
      <c r="V99" s="167">
        <v>1</v>
      </c>
      <c r="W99" s="167">
        <v>1</v>
      </c>
      <c r="X99" s="167">
        <v>1</v>
      </c>
      <c r="Y99" s="167">
        <v>1</v>
      </c>
      <c r="Z99" s="167">
        <v>1</v>
      </c>
      <c r="AA99" s="148">
        <v>0</v>
      </c>
      <c r="AB99" s="148">
        <v>0</v>
      </c>
      <c r="AC99" s="148">
        <v>0</v>
      </c>
      <c r="AD99" s="167">
        <v>1</v>
      </c>
      <c r="AE99" s="148">
        <v>0</v>
      </c>
      <c r="AF99" s="148">
        <v>0</v>
      </c>
      <c r="AG99" s="148">
        <v>0</v>
      </c>
      <c r="AH99" s="148">
        <v>0</v>
      </c>
      <c r="AI99" s="148">
        <v>0</v>
      </c>
      <c r="AJ99" s="167">
        <v>1</v>
      </c>
      <c r="AK99" s="148">
        <v>0</v>
      </c>
      <c r="AL99" s="167">
        <v>1</v>
      </c>
      <c r="AM99" s="139">
        <v>0</v>
      </c>
      <c r="AN99" s="30">
        <v>14</v>
      </c>
      <c r="AO99" s="30">
        <v>5</v>
      </c>
      <c r="AP99" s="30">
        <v>10</v>
      </c>
      <c r="AQ99" s="30">
        <v>9</v>
      </c>
      <c r="AR99" s="30">
        <v>11</v>
      </c>
      <c r="AS99" s="30">
        <v>8</v>
      </c>
      <c r="AT99" s="30">
        <v>0</v>
      </c>
      <c r="AU99" s="210">
        <v>19</v>
      </c>
      <c r="AV99" s="290"/>
      <c r="AW99" s="157"/>
    </row>
    <row r="100" spans="1:49">
      <c r="A100" s="240"/>
      <c r="B100" s="230"/>
      <c r="C100" s="241" t="s">
        <v>161</v>
      </c>
      <c r="D100" s="138">
        <v>0</v>
      </c>
      <c r="E100" s="167">
        <v>1</v>
      </c>
      <c r="F100" s="148">
        <v>0</v>
      </c>
      <c r="G100" s="167">
        <v>1</v>
      </c>
      <c r="H100" s="167">
        <v>1</v>
      </c>
      <c r="I100" s="167">
        <v>1</v>
      </c>
      <c r="J100" s="148">
        <v>0</v>
      </c>
      <c r="K100" s="148">
        <v>0</v>
      </c>
      <c r="L100" s="167">
        <v>1</v>
      </c>
      <c r="M100" s="167">
        <v>1</v>
      </c>
      <c r="N100" s="148">
        <v>0</v>
      </c>
      <c r="O100" s="148">
        <v>0</v>
      </c>
      <c r="P100" s="167">
        <v>1</v>
      </c>
      <c r="Q100" s="167">
        <v>1</v>
      </c>
      <c r="R100" s="148">
        <v>0</v>
      </c>
      <c r="S100" s="148">
        <v>0</v>
      </c>
      <c r="T100" s="148">
        <v>0</v>
      </c>
      <c r="U100" s="167">
        <v>1</v>
      </c>
      <c r="V100" s="148">
        <v>0</v>
      </c>
      <c r="W100" s="167">
        <v>1</v>
      </c>
      <c r="X100" s="167">
        <v>1</v>
      </c>
      <c r="Y100" s="167">
        <v>1</v>
      </c>
      <c r="Z100" s="148">
        <v>0</v>
      </c>
      <c r="AA100" s="167">
        <v>1</v>
      </c>
      <c r="AB100" s="167">
        <v>1</v>
      </c>
      <c r="AC100" s="167">
        <v>1</v>
      </c>
      <c r="AD100" s="148">
        <v>0</v>
      </c>
      <c r="AE100" s="167">
        <v>1</v>
      </c>
      <c r="AF100" s="167">
        <v>1</v>
      </c>
      <c r="AG100" s="167">
        <v>1</v>
      </c>
      <c r="AH100" s="148">
        <v>0</v>
      </c>
      <c r="AI100" s="167">
        <v>1</v>
      </c>
      <c r="AJ100" s="167">
        <v>1</v>
      </c>
      <c r="AK100" s="148">
        <v>0</v>
      </c>
      <c r="AL100" s="167">
        <v>1</v>
      </c>
      <c r="AM100" s="225">
        <v>1</v>
      </c>
      <c r="AN100" s="30">
        <v>11</v>
      </c>
      <c r="AO100" s="30">
        <v>11</v>
      </c>
      <c r="AP100" s="30">
        <v>15</v>
      </c>
      <c r="AQ100" s="30">
        <v>7</v>
      </c>
      <c r="AR100" s="30">
        <v>8</v>
      </c>
      <c r="AS100" s="30">
        <v>13</v>
      </c>
      <c r="AT100" s="30">
        <v>1</v>
      </c>
      <c r="AU100" s="211">
        <v>22</v>
      </c>
      <c r="AV100" s="290"/>
      <c r="AW100" s="157"/>
    </row>
    <row r="101" spans="1:49">
      <c r="A101" s="240"/>
      <c r="B101" s="230"/>
      <c r="C101" s="241" t="s">
        <v>162</v>
      </c>
      <c r="D101" s="138">
        <v>0</v>
      </c>
      <c r="E101" s="167">
        <v>1</v>
      </c>
      <c r="F101" s="167">
        <v>1</v>
      </c>
      <c r="G101" s="167">
        <v>1</v>
      </c>
      <c r="H101" s="148">
        <v>0</v>
      </c>
      <c r="I101" s="148">
        <v>0</v>
      </c>
      <c r="J101" s="167">
        <v>1</v>
      </c>
      <c r="K101" s="167">
        <v>1</v>
      </c>
      <c r="L101" s="148">
        <v>0</v>
      </c>
      <c r="M101" s="148">
        <v>0</v>
      </c>
      <c r="N101" s="148">
        <v>0</v>
      </c>
      <c r="O101" s="148">
        <v>0</v>
      </c>
      <c r="P101" s="167">
        <v>1</v>
      </c>
      <c r="Q101" s="148">
        <v>0</v>
      </c>
      <c r="R101" s="148">
        <v>0</v>
      </c>
      <c r="S101" s="148">
        <v>0</v>
      </c>
      <c r="T101" s="167">
        <v>1</v>
      </c>
      <c r="U101" s="167">
        <v>1</v>
      </c>
      <c r="V101" s="148">
        <v>0</v>
      </c>
      <c r="W101" s="148">
        <v>0</v>
      </c>
      <c r="X101" s="148">
        <v>0</v>
      </c>
      <c r="Y101" s="148">
        <v>0</v>
      </c>
      <c r="Z101" s="167">
        <v>1</v>
      </c>
      <c r="AA101" s="167">
        <v>1</v>
      </c>
      <c r="AB101" s="148">
        <v>0</v>
      </c>
      <c r="AC101" s="167">
        <v>1</v>
      </c>
      <c r="AD101" s="167">
        <v>1</v>
      </c>
      <c r="AE101" s="148">
        <v>0</v>
      </c>
      <c r="AF101" s="148">
        <v>0</v>
      </c>
      <c r="AG101" s="167">
        <v>1</v>
      </c>
      <c r="AH101" s="148">
        <v>0</v>
      </c>
      <c r="AI101" s="148">
        <v>0</v>
      </c>
      <c r="AJ101" s="167">
        <v>1</v>
      </c>
      <c r="AK101" s="167">
        <v>1</v>
      </c>
      <c r="AL101" s="148">
        <v>0</v>
      </c>
      <c r="AM101" s="139">
        <v>0</v>
      </c>
      <c r="AN101" s="30">
        <v>8</v>
      </c>
      <c r="AO101" s="30">
        <v>7</v>
      </c>
      <c r="AP101" s="30">
        <v>8</v>
      </c>
      <c r="AQ101" s="30">
        <v>7</v>
      </c>
      <c r="AR101" s="30">
        <v>7</v>
      </c>
      <c r="AS101" s="30">
        <v>8</v>
      </c>
      <c r="AT101" s="30">
        <v>0</v>
      </c>
      <c r="AU101" s="195">
        <v>15</v>
      </c>
      <c r="AV101" s="290"/>
      <c r="AW101" s="157"/>
    </row>
    <row r="102" spans="1:49">
      <c r="A102" s="240"/>
      <c r="B102" s="230"/>
      <c r="C102" s="241" t="s">
        <v>163</v>
      </c>
      <c r="D102" s="138">
        <v>0</v>
      </c>
      <c r="E102" s="167">
        <v>1</v>
      </c>
      <c r="F102" s="167">
        <v>1</v>
      </c>
      <c r="G102" s="148">
        <v>0</v>
      </c>
      <c r="H102" s="148">
        <v>0</v>
      </c>
      <c r="I102" s="167">
        <v>1</v>
      </c>
      <c r="J102" s="148">
        <v>0</v>
      </c>
      <c r="K102" s="148">
        <v>0</v>
      </c>
      <c r="L102" s="167">
        <v>1</v>
      </c>
      <c r="M102" s="148">
        <v>0</v>
      </c>
      <c r="N102" s="148">
        <v>0</v>
      </c>
      <c r="O102" s="148">
        <v>0</v>
      </c>
      <c r="P102" s="148">
        <v>0</v>
      </c>
      <c r="Q102" s="148">
        <v>0</v>
      </c>
      <c r="R102" s="148">
        <v>0</v>
      </c>
      <c r="S102" s="148">
        <v>0</v>
      </c>
      <c r="T102" s="148">
        <v>0</v>
      </c>
      <c r="U102" s="148">
        <v>0</v>
      </c>
      <c r="V102" s="167">
        <v>1</v>
      </c>
      <c r="W102" s="167">
        <v>1</v>
      </c>
      <c r="X102" s="167">
        <v>1</v>
      </c>
      <c r="Y102" s="148">
        <v>0</v>
      </c>
      <c r="Z102" s="148">
        <v>0</v>
      </c>
      <c r="AA102" s="167">
        <v>1</v>
      </c>
      <c r="AB102" s="148">
        <v>0</v>
      </c>
      <c r="AC102" s="167">
        <v>1</v>
      </c>
      <c r="AD102" s="148">
        <v>0</v>
      </c>
      <c r="AE102" s="148">
        <v>0</v>
      </c>
      <c r="AF102" s="148">
        <v>0</v>
      </c>
      <c r="AG102" s="167">
        <v>1</v>
      </c>
      <c r="AH102" s="167">
        <v>1</v>
      </c>
      <c r="AI102" s="148">
        <v>0</v>
      </c>
      <c r="AJ102" s="148">
        <v>0</v>
      </c>
      <c r="AK102" s="148">
        <v>0</v>
      </c>
      <c r="AL102" s="148">
        <v>0</v>
      </c>
      <c r="AM102" s="225">
        <v>1</v>
      </c>
      <c r="AN102" s="30">
        <v>7</v>
      </c>
      <c r="AO102" s="30">
        <v>5</v>
      </c>
      <c r="AP102" s="30">
        <v>6</v>
      </c>
      <c r="AQ102" s="30">
        <v>6</v>
      </c>
      <c r="AR102" s="30">
        <v>4</v>
      </c>
      <c r="AS102" s="30">
        <v>7</v>
      </c>
      <c r="AT102" s="30">
        <v>1</v>
      </c>
      <c r="AU102" s="199">
        <v>12</v>
      </c>
      <c r="AV102" s="290"/>
      <c r="AW102" s="157"/>
    </row>
    <row r="103" spans="1:49">
      <c r="A103" s="180" t="s">
        <v>457</v>
      </c>
      <c r="B103" s="162" t="s">
        <v>373</v>
      </c>
      <c r="C103" s="181" t="s">
        <v>373</v>
      </c>
      <c r="D103" s="204" t="s">
        <v>373</v>
      </c>
      <c r="E103" s="169" t="s">
        <v>373</v>
      </c>
      <c r="F103" s="169" t="s">
        <v>373</v>
      </c>
      <c r="G103" s="169" t="s">
        <v>373</v>
      </c>
      <c r="H103" s="169" t="s">
        <v>373</v>
      </c>
      <c r="I103" s="169" t="s">
        <v>373</v>
      </c>
      <c r="J103" s="169" t="s">
        <v>373</v>
      </c>
      <c r="K103" s="169" t="s">
        <v>373</v>
      </c>
      <c r="L103" s="169" t="s">
        <v>373</v>
      </c>
      <c r="M103" s="169" t="s">
        <v>373</v>
      </c>
      <c r="N103" s="169" t="s">
        <v>373</v>
      </c>
      <c r="O103" s="169" t="s">
        <v>373</v>
      </c>
      <c r="P103" s="169" t="s">
        <v>373</v>
      </c>
      <c r="Q103" s="169" t="s">
        <v>373</v>
      </c>
      <c r="R103" s="169" t="s">
        <v>373</v>
      </c>
      <c r="S103" s="169" t="s">
        <v>373</v>
      </c>
      <c r="T103" s="169" t="s">
        <v>373</v>
      </c>
      <c r="U103" s="169" t="s">
        <v>373</v>
      </c>
      <c r="V103" s="169" t="s">
        <v>373</v>
      </c>
      <c r="W103" s="169" t="s">
        <v>373</v>
      </c>
      <c r="X103" s="169" t="s">
        <v>373</v>
      </c>
      <c r="Y103" s="169" t="s">
        <v>373</v>
      </c>
      <c r="Z103" s="169" t="s">
        <v>373</v>
      </c>
      <c r="AA103" s="169" t="s">
        <v>373</v>
      </c>
      <c r="AB103" s="169" t="s">
        <v>373</v>
      </c>
      <c r="AC103" s="169" t="s">
        <v>373</v>
      </c>
      <c r="AD103" s="169" t="s">
        <v>373</v>
      </c>
      <c r="AE103" s="169" t="s">
        <v>373</v>
      </c>
      <c r="AF103" s="169" t="s">
        <v>373</v>
      </c>
      <c r="AG103" s="169" t="s">
        <v>373</v>
      </c>
      <c r="AH103" s="169" t="s">
        <v>373</v>
      </c>
      <c r="AI103" s="169" t="s">
        <v>373</v>
      </c>
      <c r="AJ103" s="169" t="s">
        <v>373</v>
      </c>
      <c r="AK103" s="169" t="s">
        <v>373</v>
      </c>
      <c r="AL103" s="169" t="s">
        <v>373</v>
      </c>
      <c r="AM103" s="205" t="s">
        <v>373</v>
      </c>
      <c r="AN103" s="169" t="s">
        <v>373</v>
      </c>
      <c r="AO103" s="169" t="s">
        <v>373</v>
      </c>
      <c r="AP103" s="169" t="s">
        <v>373</v>
      </c>
      <c r="AQ103" s="169" t="s">
        <v>373</v>
      </c>
      <c r="AR103" s="169" t="s">
        <v>373</v>
      </c>
      <c r="AS103" s="169" t="s">
        <v>373</v>
      </c>
      <c r="AT103" s="169" t="s">
        <v>373</v>
      </c>
      <c r="AU103" s="205" t="s">
        <v>373</v>
      </c>
      <c r="AV103" s="176" t="s">
        <v>373</v>
      </c>
      <c r="AW103" s="157"/>
    </row>
    <row r="104" spans="1:49">
      <c r="A104" s="238"/>
      <c r="B104" s="163" t="s">
        <v>207</v>
      </c>
      <c r="C104" s="183" t="s">
        <v>373</v>
      </c>
      <c r="D104" s="196" t="s">
        <v>373</v>
      </c>
      <c r="E104" s="168" t="s">
        <v>373</v>
      </c>
      <c r="F104" s="168" t="s">
        <v>373</v>
      </c>
      <c r="G104" s="168" t="s">
        <v>373</v>
      </c>
      <c r="H104" s="168" t="s">
        <v>373</v>
      </c>
      <c r="I104" s="168" t="s">
        <v>373</v>
      </c>
      <c r="J104" s="168" t="s">
        <v>373</v>
      </c>
      <c r="K104" s="168" t="s">
        <v>373</v>
      </c>
      <c r="L104" s="168" t="s">
        <v>373</v>
      </c>
      <c r="M104" s="168" t="s">
        <v>373</v>
      </c>
      <c r="N104" s="168" t="s">
        <v>373</v>
      </c>
      <c r="O104" s="168" t="s">
        <v>373</v>
      </c>
      <c r="P104" s="168" t="s">
        <v>373</v>
      </c>
      <c r="Q104" s="168" t="s">
        <v>373</v>
      </c>
      <c r="R104" s="168" t="s">
        <v>373</v>
      </c>
      <c r="S104" s="168" t="s">
        <v>373</v>
      </c>
      <c r="T104" s="168" t="s">
        <v>373</v>
      </c>
      <c r="U104" s="168" t="s">
        <v>373</v>
      </c>
      <c r="V104" s="168" t="s">
        <v>373</v>
      </c>
      <c r="W104" s="168" t="s">
        <v>373</v>
      </c>
      <c r="X104" s="168" t="s">
        <v>373</v>
      </c>
      <c r="Y104" s="168" t="s">
        <v>373</v>
      </c>
      <c r="Z104" s="168" t="s">
        <v>373</v>
      </c>
      <c r="AA104" s="168" t="s">
        <v>373</v>
      </c>
      <c r="AB104" s="168" t="s">
        <v>373</v>
      </c>
      <c r="AC104" s="168" t="s">
        <v>373</v>
      </c>
      <c r="AD104" s="168" t="s">
        <v>373</v>
      </c>
      <c r="AE104" s="168" t="s">
        <v>373</v>
      </c>
      <c r="AF104" s="168" t="s">
        <v>373</v>
      </c>
      <c r="AG104" s="168" t="s">
        <v>373</v>
      </c>
      <c r="AH104" s="168" t="s">
        <v>373</v>
      </c>
      <c r="AI104" s="168" t="s">
        <v>373</v>
      </c>
      <c r="AJ104" s="168" t="s">
        <v>373</v>
      </c>
      <c r="AK104" s="168" t="s">
        <v>373</v>
      </c>
      <c r="AL104" s="168" t="s">
        <v>373</v>
      </c>
      <c r="AM104" s="197" t="s">
        <v>373</v>
      </c>
      <c r="AN104" s="168" t="s">
        <v>373</v>
      </c>
      <c r="AO104" s="168" t="s">
        <v>373</v>
      </c>
      <c r="AP104" s="168" t="s">
        <v>373</v>
      </c>
      <c r="AQ104" s="168" t="s">
        <v>373</v>
      </c>
      <c r="AR104" s="168" t="s">
        <v>373</v>
      </c>
      <c r="AS104" s="168" t="s">
        <v>373</v>
      </c>
      <c r="AT104" s="168" t="s">
        <v>373</v>
      </c>
      <c r="AU104" s="197" t="s">
        <v>373</v>
      </c>
      <c r="AV104" s="177" t="s">
        <v>373</v>
      </c>
      <c r="AW104" s="157"/>
    </row>
    <row r="105" spans="1:49">
      <c r="A105" s="240"/>
      <c r="B105" s="231"/>
      <c r="C105" s="241" t="s">
        <v>185</v>
      </c>
      <c r="D105" s="226">
        <v>1</v>
      </c>
      <c r="E105" s="167">
        <v>1</v>
      </c>
      <c r="F105" s="167">
        <v>1</v>
      </c>
      <c r="G105" s="148">
        <v>0</v>
      </c>
      <c r="H105" s="167">
        <v>1</v>
      </c>
      <c r="I105" s="148">
        <v>0</v>
      </c>
      <c r="J105" s="148">
        <v>0</v>
      </c>
      <c r="K105" s="148">
        <v>0</v>
      </c>
      <c r="L105" s="167">
        <v>1</v>
      </c>
      <c r="M105" s="167">
        <v>1</v>
      </c>
      <c r="N105" s="167">
        <v>1</v>
      </c>
      <c r="O105" s="167">
        <v>1</v>
      </c>
      <c r="P105" s="167">
        <v>1</v>
      </c>
      <c r="Q105" s="167">
        <v>1</v>
      </c>
      <c r="R105" s="167">
        <v>1</v>
      </c>
      <c r="S105" s="167">
        <v>1</v>
      </c>
      <c r="T105" s="167">
        <v>1</v>
      </c>
      <c r="U105" s="167">
        <v>1</v>
      </c>
      <c r="V105" s="148">
        <v>0</v>
      </c>
      <c r="W105" s="148">
        <v>0</v>
      </c>
      <c r="X105" s="167">
        <v>1</v>
      </c>
      <c r="Y105" s="148">
        <v>0</v>
      </c>
      <c r="Z105" s="167">
        <v>1</v>
      </c>
      <c r="AA105" s="167">
        <v>1</v>
      </c>
      <c r="AB105" s="167">
        <v>1</v>
      </c>
      <c r="AC105" s="167">
        <v>1</v>
      </c>
      <c r="AD105" s="148">
        <v>0</v>
      </c>
      <c r="AE105" s="148">
        <v>0</v>
      </c>
      <c r="AF105" s="167">
        <v>1</v>
      </c>
      <c r="AG105" s="167">
        <v>1</v>
      </c>
      <c r="AH105" s="148">
        <v>0</v>
      </c>
      <c r="AI105" s="167">
        <v>1</v>
      </c>
      <c r="AJ105" s="148">
        <v>0</v>
      </c>
      <c r="AK105" s="148">
        <v>0</v>
      </c>
      <c r="AL105" s="167">
        <v>1</v>
      </c>
      <c r="AM105" s="139">
        <v>0</v>
      </c>
      <c r="AN105" s="30">
        <v>16</v>
      </c>
      <c r="AO105" s="30">
        <v>7</v>
      </c>
      <c r="AP105" s="30">
        <v>14</v>
      </c>
      <c r="AQ105" s="30">
        <v>9</v>
      </c>
      <c r="AR105" s="30">
        <v>12</v>
      </c>
      <c r="AS105" s="30">
        <v>10</v>
      </c>
      <c r="AT105" s="30">
        <v>1</v>
      </c>
      <c r="AU105" s="212">
        <v>23</v>
      </c>
      <c r="AV105" s="290" t="s">
        <v>458</v>
      </c>
      <c r="AW105" s="157"/>
    </row>
    <row r="106" spans="1:49">
      <c r="A106" s="240"/>
      <c r="B106" s="230"/>
      <c r="C106" s="241" t="s">
        <v>208</v>
      </c>
      <c r="D106" s="138">
        <v>0</v>
      </c>
      <c r="E106" s="148">
        <v>0</v>
      </c>
      <c r="F106" s="148">
        <v>0</v>
      </c>
      <c r="G106" s="148">
        <v>0</v>
      </c>
      <c r="H106" s="148">
        <v>0</v>
      </c>
      <c r="I106" s="148">
        <v>0</v>
      </c>
      <c r="J106" s="148">
        <v>0</v>
      </c>
      <c r="K106" s="167">
        <v>1</v>
      </c>
      <c r="L106" s="148">
        <v>0</v>
      </c>
      <c r="M106" s="148">
        <v>0</v>
      </c>
      <c r="N106" s="148">
        <v>0</v>
      </c>
      <c r="O106" s="148">
        <v>0</v>
      </c>
      <c r="P106" s="148">
        <v>0</v>
      </c>
      <c r="Q106" s="148">
        <v>0</v>
      </c>
      <c r="R106" s="148">
        <v>0</v>
      </c>
      <c r="S106" s="148">
        <v>0</v>
      </c>
      <c r="T106" s="148">
        <v>0</v>
      </c>
      <c r="U106" s="167">
        <v>1</v>
      </c>
      <c r="V106" s="148">
        <v>0</v>
      </c>
      <c r="W106" s="148">
        <v>0</v>
      </c>
      <c r="X106" s="148">
        <v>0</v>
      </c>
      <c r="Y106" s="167">
        <v>1</v>
      </c>
      <c r="Z106" s="167">
        <v>1</v>
      </c>
      <c r="AA106" s="148">
        <v>0</v>
      </c>
      <c r="AB106" s="167">
        <v>1</v>
      </c>
      <c r="AC106" s="167">
        <v>1</v>
      </c>
      <c r="AD106" s="167">
        <v>1</v>
      </c>
      <c r="AE106" s="148">
        <v>0</v>
      </c>
      <c r="AF106" s="148">
        <v>0</v>
      </c>
      <c r="AG106" s="148">
        <v>0</v>
      </c>
      <c r="AH106" s="148">
        <v>0</v>
      </c>
      <c r="AI106" s="148">
        <v>0</v>
      </c>
      <c r="AJ106" s="148">
        <v>0</v>
      </c>
      <c r="AK106" s="148">
        <v>0</v>
      </c>
      <c r="AL106" s="148">
        <v>0</v>
      </c>
      <c r="AM106" s="225">
        <v>1</v>
      </c>
      <c r="AN106" s="30">
        <v>3</v>
      </c>
      <c r="AO106" s="30">
        <v>5</v>
      </c>
      <c r="AP106" s="30">
        <v>4</v>
      </c>
      <c r="AQ106" s="30">
        <v>4</v>
      </c>
      <c r="AR106" s="30">
        <v>3</v>
      </c>
      <c r="AS106" s="30">
        <v>5</v>
      </c>
      <c r="AT106" s="30">
        <v>0</v>
      </c>
      <c r="AU106" s="203">
        <v>8</v>
      </c>
      <c r="AV106" s="290"/>
      <c r="AW106" s="157"/>
    </row>
    <row r="107" spans="1:49">
      <c r="A107" s="240"/>
      <c r="B107" s="230"/>
      <c r="C107" s="241" t="s">
        <v>459</v>
      </c>
      <c r="D107" s="138">
        <v>0</v>
      </c>
      <c r="E107" s="148">
        <v>0</v>
      </c>
      <c r="F107" s="148">
        <v>0</v>
      </c>
      <c r="G107" s="148">
        <v>0</v>
      </c>
      <c r="H107" s="148">
        <v>0</v>
      </c>
      <c r="I107" s="148">
        <v>0</v>
      </c>
      <c r="J107" s="148">
        <v>0</v>
      </c>
      <c r="K107" s="148">
        <v>0</v>
      </c>
      <c r="L107" s="148">
        <v>0</v>
      </c>
      <c r="M107" s="148">
        <v>0</v>
      </c>
      <c r="N107" s="148">
        <v>0</v>
      </c>
      <c r="O107" s="148">
        <v>0</v>
      </c>
      <c r="P107" s="148">
        <v>0</v>
      </c>
      <c r="Q107" s="148">
        <v>0</v>
      </c>
      <c r="R107" s="148">
        <v>0</v>
      </c>
      <c r="S107" s="148">
        <v>0</v>
      </c>
      <c r="T107" s="148">
        <v>0</v>
      </c>
      <c r="U107" s="148">
        <v>0</v>
      </c>
      <c r="V107" s="167">
        <v>1</v>
      </c>
      <c r="W107" s="148">
        <v>0</v>
      </c>
      <c r="X107" s="148">
        <v>0</v>
      </c>
      <c r="Y107" s="148">
        <v>0</v>
      </c>
      <c r="Z107" s="148">
        <v>0</v>
      </c>
      <c r="AA107" s="148">
        <v>0</v>
      </c>
      <c r="AB107" s="148">
        <v>0</v>
      </c>
      <c r="AC107" s="148">
        <v>0</v>
      </c>
      <c r="AD107" s="148">
        <v>0</v>
      </c>
      <c r="AE107" s="148">
        <v>0</v>
      </c>
      <c r="AF107" s="148">
        <v>0</v>
      </c>
      <c r="AG107" s="148">
        <v>0</v>
      </c>
      <c r="AH107" s="148">
        <v>0</v>
      </c>
      <c r="AI107" s="148">
        <v>0</v>
      </c>
      <c r="AJ107" s="148">
        <v>0</v>
      </c>
      <c r="AK107" s="148">
        <v>0</v>
      </c>
      <c r="AL107" s="148">
        <v>0</v>
      </c>
      <c r="AM107" s="225">
        <v>1</v>
      </c>
      <c r="AN107" s="30">
        <v>1</v>
      </c>
      <c r="AO107" s="30">
        <v>1</v>
      </c>
      <c r="AP107" s="30">
        <v>0</v>
      </c>
      <c r="AQ107" s="30">
        <v>2</v>
      </c>
      <c r="AR107" s="30">
        <v>1</v>
      </c>
      <c r="AS107" s="30">
        <v>1</v>
      </c>
      <c r="AT107" s="30">
        <v>0</v>
      </c>
      <c r="AU107" s="184">
        <v>2</v>
      </c>
      <c r="AV107" s="290"/>
      <c r="AW107" s="157"/>
    </row>
    <row r="108" spans="1:49">
      <c r="A108" s="240"/>
      <c r="B108" s="230"/>
      <c r="C108" s="241" t="s">
        <v>250</v>
      </c>
      <c r="D108" s="226">
        <v>1</v>
      </c>
      <c r="E108" s="167">
        <v>1</v>
      </c>
      <c r="F108" s="148">
        <v>0</v>
      </c>
      <c r="G108" s="167">
        <v>1</v>
      </c>
      <c r="H108" s="167">
        <v>1</v>
      </c>
      <c r="I108" s="167">
        <v>1</v>
      </c>
      <c r="J108" s="148">
        <v>0</v>
      </c>
      <c r="K108" s="148">
        <v>0</v>
      </c>
      <c r="L108" s="167">
        <v>1</v>
      </c>
      <c r="M108" s="148">
        <v>0</v>
      </c>
      <c r="N108" s="148">
        <v>0</v>
      </c>
      <c r="O108" s="148">
        <v>0</v>
      </c>
      <c r="P108" s="148">
        <v>0</v>
      </c>
      <c r="Q108" s="148">
        <v>0</v>
      </c>
      <c r="R108" s="148">
        <v>0</v>
      </c>
      <c r="S108" s="148">
        <v>0</v>
      </c>
      <c r="T108" s="148">
        <v>0</v>
      </c>
      <c r="U108" s="167">
        <v>1</v>
      </c>
      <c r="V108" s="148">
        <v>0</v>
      </c>
      <c r="W108" s="148">
        <v>0</v>
      </c>
      <c r="X108" s="148">
        <v>0</v>
      </c>
      <c r="Y108" s="167">
        <v>1</v>
      </c>
      <c r="Z108" s="148">
        <v>0</v>
      </c>
      <c r="AA108" s="148">
        <v>0</v>
      </c>
      <c r="AB108" s="148">
        <v>0</v>
      </c>
      <c r="AC108" s="148">
        <v>0</v>
      </c>
      <c r="AD108" s="148">
        <v>0</v>
      </c>
      <c r="AE108" s="167">
        <v>1</v>
      </c>
      <c r="AF108" s="148">
        <v>0</v>
      </c>
      <c r="AG108" s="148">
        <v>0</v>
      </c>
      <c r="AH108" s="148">
        <v>0</v>
      </c>
      <c r="AI108" s="148">
        <v>0</v>
      </c>
      <c r="AJ108" s="167">
        <v>1</v>
      </c>
      <c r="AK108" s="167">
        <v>1</v>
      </c>
      <c r="AL108" s="148">
        <v>0</v>
      </c>
      <c r="AM108" s="225">
        <v>1</v>
      </c>
      <c r="AN108" s="30">
        <v>6</v>
      </c>
      <c r="AO108" s="30">
        <v>6</v>
      </c>
      <c r="AP108" s="30">
        <v>9</v>
      </c>
      <c r="AQ108" s="30">
        <v>3</v>
      </c>
      <c r="AR108" s="30">
        <v>4</v>
      </c>
      <c r="AS108" s="30">
        <v>8</v>
      </c>
      <c r="AT108" s="30">
        <v>0</v>
      </c>
      <c r="AU108" s="199">
        <v>12</v>
      </c>
      <c r="AV108" s="290"/>
      <c r="AW108" s="157"/>
    </row>
    <row r="109" spans="1:49">
      <c r="A109" s="240"/>
      <c r="B109" s="230"/>
      <c r="C109" s="241" t="s">
        <v>460</v>
      </c>
      <c r="D109" s="138">
        <v>0</v>
      </c>
      <c r="E109" s="148">
        <v>0</v>
      </c>
      <c r="F109" s="167">
        <v>1</v>
      </c>
      <c r="G109" s="148">
        <v>0</v>
      </c>
      <c r="H109" s="148">
        <v>0</v>
      </c>
      <c r="I109" s="148">
        <v>0</v>
      </c>
      <c r="J109" s="148">
        <v>0</v>
      </c>
      <c r="K109" s="148">
        <v>0</v>
      </c>
      <c r="L109" s="148">
        <v>0</v>
      </c>
      <c r="M109" s="148">
        <v>0</v>
      </c>
      <c r="N109" s="148">
        <v>0</v>
      </c>
      <c r="O109" s="148">
        <v>0</v>
      </c>
      <c r="P109" s="148">
        <v>0</v>
      </c>
      <c r="Q109" s="148">
        <v>0</v>
      </c>
      <c r="R109" s="148">
        <v>0</v>
      </c>
      <c r="S109" s="148">
        <v>0</v>
      </c>
      <c r="T109" s="148">
        <v>0</v>
      </c>
      <c r="U109" s="148">
        <v>0</v>
      </c>
      <c r="V109" s="167">
        <v>1</v>
      </c>
      <c r="W109" s="167">
        <v>1</v>
      </c>
      <c r="X109" s="167">
        <v>1</v>
      </c>
      <c r="Y109" s="148">
        <v>0</v>
      </c>
      <c r="Z109" s="167">
        <v>1</v>
      </c>
      <c r="AA109" s="167">
        <v>1</v>
      </c>
      <c r="AB109" s="148">
        <v>0</v>
      </c>
      <c r="AC109" s="148">
        <v>0</v>
      </c>
      <c r="AD109" s="167">
        <v>1</v>
      </c>
      <c r="AE109" s="167">
        <v>1</v>
      </c>
      <c r="AF109" s="148">
        <v>0</v>
      </c>
      <c r="AG109" s="148">
        <v>0</v>
      </c>
      <c r="AH109" s="167">
        <v>1</v>
      </c>
      <c r="AI109" s="148">
        <v>0</v>
      </c>
      <c r="AJ109" s="148">
        <v>0</v>
      </c>
      <c r="AK109" s="148">
        <v>0</v>
      </c>
      <c r="AL109" s="148">
        <v>0</v>
      </c>
      <c r="AM109" s="139">
        <v>0</v>
      </c>
      <c r="AN109" s="30">
        <v>6</v>
      </c>
      <c r="AO109" s="30">
        <v>3</v>
      </c>
      <c r="AP109" s="30">
        <v>1</v>
      </c>
      <c r="AQ109" s="30">
        <v>8</v>
      </c>
      <c r="AR109" s="30">
        <v>5</v>
      </c>
      <c r="AS109" s="30">
        <v>3</v>
      </c>
      <c r="AT109" s="30">
        <v>1</v>
      </c>
      <c r="AU109" s="200">
        <v>9</v>
      </c>
      <c r="AV109" s="290"/>
      <c r="AW109" s="157"/>
    </row>
    <row r="110" spans="1:49">
      <c r="A110" s="240"/>
      <c r="B110" s="230"/>
      <c r="C110" s="241" t="s">
        <v>251</v>
      </c>
      <c r="D110" s="138">
        <v>0</v>
      </c>
      <c r="E110" s="148">
        <v>0</v>
      </c>
      <c r="F110" s="167">
        <v>1</v>
      </c>
      <c r="G110" s="148">
        <v>0</v>
      </c>
      <c r="H110" s="148">
        <v>0</v>
      </c>
      <c r="I110" s="148">
        <v>0</v>
      </c>
      <c r="J110" s="148">
        <v>0</v>
      </c>
      <c r="K110" s="148">
        <v>0</v>
      </c>
      <c r="L110" s="148">
        <v>0</v>
      </c>
      <c r="M110" s="148">
        <v>0</v>
      </c>
      <c r="N110" s="148">
        <v>0</v>
      </c>
      <c r="O110" s="148">
        <v>0</v>
      </c>
      <c r="P110" s="148">
        <v>0</v>
      </c>
      <c r="Q110" s="148">
        <v>0</v>
      </c>
      <c r="R110" s="148">
        <v>0</v>
      </c>
      <c r="S110" s="148">
        <v>0</v>
      </c>
      <c r="T110" s="148">
        <v>0</v>
      </c>
      <c r="U110" s="148">
        <v>0</v>
      </c>
      <c r="V110" s="148">
        <v>0</v>
      </c>
      <c r="W110" s="148">
        <v>0</v>
      </c>
      <c r="X110" s="148">
        <v>0</v>
      </c>
      <c r="Y110" s="148">
        <v>0</v>
      </c>
      <c r="Z110" s="148">
        <v>0</v>
      </c>
      <c r="AA110" s="148">
        <v>0</v>
      </c>
      <c r="AB110" s="148">
        <v>0</v>
      </c>
      <c r="AC110" s="148">
        <v>0</v>
      </c>
      <c r="AD110" s="148">
        <v>0</v>
      </c>
      <c r="AE110" s="148">
        <v>0</v>
      </c>
      <c r="AF110" s="148">
        <v>0</v>
      </c>
      <c r="AG110" s="148">
        <v>0</v>
      </c>
      <c r="AH110" s="167">
        <v>1</v>
      </c>
      <c r="AI110" s="148">
        <v>0</v>
      </c>
      <c r="AJ110" s="148">
        <v>0</v>
      </c>
      <c r="AK110" s="148">
        <v>0</v>
      </c>
      <c r="AL110" s="148">
        <v>0</v>
      </c>
      <c r="AM110" s="139">
        <v>0</v>
      </c>
      <c r="AN110" s="30">
        <v>1</v>
      </c>
      <c r="AO110" s="30">
        <v>1</v>
      </c>
      <c r="AP110" s="30">
        <v>0</v>
      </c>
      <c r="AQ110" s="30">
        <v>2</v>
      </c>
      <c r="AR110" s="30">
        <v>1</v>
      </c>
      <c r="AS110" s="30">
        <v>0</v>
      </c>
      <c r="AT110" s="30">
        <v>1</v>
      </c>
      <c r="AU110" s="184">
        <v>2</v>
      </c>
      <c r="AV110" s="290"/>
      <c r="AW110" s="157"/>
    </row>
    <row r="111" spans="1:49">
      <c r="A111" s="240"/>
      <c r="B111" s="230"/>
      <c r="C111" s="241" t="s">
        <v>195</v>
      </c>
      <c r="D111" s="138">
        <v>0</v>
      </c>
      <c r="E111" s="167">
        <v>1</v>
      </c>
      <c r="F111" s="148">
        <v>0</v>
      </c>
      <c r="G111" s="167">
        <v>1</v>
      </c>
      <c r="H111" s="148">
        <v>0</v>
      </c>
      <c r="I111" s="148">
        <v>0</v>
      </c>
      <c r="J111" s="148">
        <v>0</v>
      </c>
      <c r="K111" s="148">
        <v>0</v>
      </c>
      <c r="L111" s="148">
        <v>0</v>
      </c>
      <c r="M111" s="148">
        <v>0</v>
      </c>
      <c r="N111" s="148">
        <v>0</v>
      </c>
      <c r="O111" s="148">
        <v>0</v>
      </c>
      <c r="P111" s="148">
        <v>0</v>
      </c>
      <c r="Q111" s="148">
        <v>0</v>
      </c>
      <c r="R111" s="148">
        <v>0</v>
      </c>
      <c r="S111" s="148">
        <v>0</v>
      </c>
      <c r="T111" s="148">
        <v>0</v>
      </c>
      <c r="U111" s="148">
        <v>0</v>
      </c>
      <c r="V111" s="148">
        <v>0</v>
      </c>
      <c r="W111" s="148">
        <v>0</v>
      </c>
      <c r="X111" s="148">
        <v>0</v>
      </c>
      <c r="Y111" s="148">
        <v>0</v>
      </c>
      <c r="Z111" s="148">
        <v>0</v>
      </c>
      <c r="AA111" s="148">
        <v>0</v>
      </c>
      <c r="AB111" s="148">
        <v>0</v>
      </c>
      <c r="AC111" s="148">
        <v>0</v>
      </c>
      <c r="AD111" s="148">
        <v>0</v>
      </c>
      <c r="AE111" s="148">
        <v>0</v>
      </c>
      <c r="AF111" s="148">
        <v>0</v>
      </c>
      <c r="AG111" s="148">
        <v>0</v>
      </c>
      <c r="AH111" s="148">
        <v>0</v>
      </c>
      <c r="AI111" s="148">
        <v>0</v>
      </c>
      <c r="AJ111" s="167">
        <v>1</v>
      </c>
      <c r="AK111" s="148">
        <v>0</v>
      </c>
      <c r="AL111" s="148">
        <v>0</v>
      </c>
      <c r="AM111" s="139">
        <v>0</v>
      </c>
      <c r="AN111" s="30">
        <v>2</v>
      </c>
      <c r="AO111" s="30">
        <v>1</v>
      </c>
      <c r="AP111" s="30">
        <v>2</v>
      </c>
      <c r="AQ111" s="30">
        <v>1</v>
      </c>
      <c r="AR111" s="30">
        <v>1</v>
      </c>
      <c r="AS111" s="30">
        <v>2</v>
      </c>
      <c r="AT111" s="30">
        <v>0</v>
      </c>
      <c r="AU111" s="186">
        <v>3</v>
      </c>
      <c r="AV111" s="290"/>
      <c r="AW111" s="157"/>
    </row>
    <row r="112" spans="1:49">
      <c r="A112" s="240"/>
      <c r="B112" s="230"/>
      <c r="C112" s="241" t="s">
        <v>196</v>
      </c>
      <c r="D112" s="138">
        <v>0</v>
      </c>
      <c r="E112" s="148">
        <v>0</v>
      </c>
      <c r="F112" s="148">
        <v>0</v>
      </c>
      <c r="G112" s="148">
        <v>0</v>
      </c>
      <c r="H112" s="148">
        <v>0</v>
      </c>
      <c r="I112" s="148">
        <v>0</v>
      </c>
      <c r="J112" s="148">
        <v>0</v>
      </c>
      <c r="K112" s="148">
        <v>0</v>
      </c>
      <c r="L112" s="148">
        <v>0</v>
      </c>
      <c r="M112" s="148">
        <v>0</v>
      </c>
      <c r="N112" s="148">
        <v>0</v>
      </c>
      <c r="O112" s="148">
        <v>0</v>
      </c>
      <c r="P112" s="148">
        <v>0</v>
      </c>
      <c r="Q112" s="148">
        <v>0</v>
      </c>
      <c r="R112" s="148">
        <v>0</v>
      </c>
      <c r="S112" s="148">
        <v>0</v>
      </c>
      <c r="T112" s="148">
        <v>0</v>
      </c>
      <c r="U112" s="148">
        <v>0</v>
      </c>
      <c r="V112" s="148">
        <v>0</v>
      </c>
      <c r="W112" s="148">
        <v>0</v>
      </c>
      <c r="X112" s="148">
        <v>0</v>
      </c>
      <c r="Y112" s="148">
        <v>0</v>
      </c>
      <c r="Z112" s="148">
        <v>0</v>
      </c>
      <c r="AA112" s="148">
        <v>0</v>
      </c>
      <c r="AB112" s="148">
        <v>0</v>
      </c>
      <c r="AC112" s="148">
        <v>0</v>
      </c>
      <c r="AD112" s="148">
        <v>0</v>
      </c>
      <c r="AE112" s="148">
        <v>0</v>
      </c>
      <c r="AF112" s="148">
        <v>0</v>
      </c>
      <c r="AG112" s="167">
        <v>1</v>
      </c>
      <c r="AH112" s="148">
        <v>0</v>
      </c>
      <c r="AI112" s="148">
        <v>0</v>
      </c>
      <c r="AJ112" s="167">
        <v>1</v>
      </c>
      <c r="AK112" s="148">
        <v>0</v>
      </c>
      <c r="AL112" s="148">
        <v>0</v>
      </c>
      <c r="AM112" s="139">
        <v>0</v>
      </c>
      <c r="AN112" s="30">
        <v>0</v>
      </c>
      <c r="AO112" s="30">
        <v>2</v>
      </c>
      <c r="AP112" s="30">
        <v>2</v>
      </c>
      <c r="AQ112" s="30">
        <v>0</v>
      </c>
      <c r="AR112" s="30">
        <v>1</v>
      </c>
      <c r="AS112" s="30">
        <v>1</v>
      </c>
      <c r="AT112" s="30">
        <v>0</v>
      </c>
      <c r="AU112" s="184">
        <v>2</v>
      </c>
      <c r="AV112" s="290"/>
      <c r="AW112" s="157"/>
    </row>
    <row r="113" spans="1:49">
      <c r="A113" s="240"/>
      <c r="B113" s="230"/>
      <c r="C113" s="241" t="s">
        <v>212</v>
      </c>
      <c r="D113" s="226">
        <v>1</v>
      </c>
      <c r="E113" s="148">
        <v>0</v>
      </c>
      <c r="F113" s="167">
        <v>1</v>
      </c>
      <c r="G113" s="167">
        <v>1</v>
      </c>
      <c r="H113" s="148">
        <v>0</v>
      </c>
      <c r="I113" s="167">
        <v>1</v>
      </c>
      <c r="J113" s="148">
        <v>0</v>
      </c>
      <c r="K113" s="167">
        <v>1</v>
      </c>
      <c r="L113" s="167">
        <v>1</v>
      </c>
      <c r="M113" s="167">
        <v>1</v>
      </c>
      <c r="N113" s="148">
        <v>0</v>
      </c>
      <c r="O113" s="148">
        <v>0</v>
      </c>
      <c r="P113" s="167">
        <v>1</v>
      </c>
      <c r="Q113" s="148">
        <v>0</v>
      </c>
      <c r="R113" s="167">
        <v>1</v>
      </c>
      <c r="S113" s="148">
        <v>0</v>
      </c>
      <c r="T113" s="167">
        <v>1</v>
      </c>
      <c r="U113" s="167">
        <v>1</v>
      </c>
      <c r="V113" s="167">
        <v>1</v>
      </c>
      <c r="W113" s="148">
        <v>0</v>
      </c>
      <c r="X113" s="148">
        <v>0</v>
      </c>
      <c r="Y113" s="167">
        <v>1</v>
      </c>
      <c r="Z113" s="148">
        <v>0</v>
      </c>
      <c r="AA113" s="167">
        <v>1</v>
      </c>
      <c r="AB113" s="148">
        <v>0</v>
      </c>
      <c r="AC113" s="167">
        <v>1</v>
      </c>
      <c r="AD113" s="148">
        <v>0</v>
      </c>
      <c r="AE113" s="148">
        <v>0</v>
      </c>
      <c r="AF113" s="167">
        <v>1</v>
      </c>
      <c r="AG113" s="167">
        <v>1</v>
      </c>
      <c r="AH113" s="148">
        <v>0</v>
      </c>
      <c r="AI113" s="148">
        <v>0</v>
      </c>
      <c r="AJ113" s="148">
        <v>0</v>
      </c>
      <c r="AK113" s="167">
        <v>1</v>
      </c>
      <c r="AL113" s="148">
        <v>0</v>
      </c>
      <c r="AM113" s="139">
        <v>0</v>
      </c>
      <c r="AN113" s="30">
        <v>12</v>
      </c>
      <c r="AO113" s="30">
        <v>6</v>
      </c>
      <c r="AP113" s="30">
        <v>12</v>
      </c>
      <c r="AQ113" s="30">
        <v>6</v>
      </c>
      <c r="AR113" s="30">
        <v>7</v>
      </c>
      <c r="AS113" s="30">
        <v>11</v>
      </c>
      <c r="AT113" s="30">
        <v>0</v>
      </c>
      <c r="AU113" s="213">
        <v>18</v>
      </c>
      <c r="AV113" s="290"/>
      <c r="AW113" s="157"/>
    </row>
    <row r="114" spans="1:49">
      <c r="A114" s="240"/>
      <c r="B114" s="230"/>
      <c r="C114" s="241" t="s">
        <v>197</v>
      </c>
      <c r="D114" s="226">
        <v>1</v>
      </c>
      <c r="E114" s="148">
        <v>0</v>
      </c>
      <c r="F114" s="167">
        <v>1</v>
      </c>
      <c r="G114" s="148">
        <v>0</v>
      </c>
      <c r="H114" s="148">
        <v>0</v>
      </c>
      <c r="I114" s="148">
        <v>0</v>
      </c>
      <c r="J114" s="167">
        <v>1</v>
      </c>
      <c r="K114" s="148">
        <v>0</v>
      </c>
      <c r="L114" s="167">
        <v>1</v>
      </c>
      <c r="M114" s="148">
        <v>0</v>
      </c>
      <c r="N114" s="148">
        <v>0</v>
      </c>
      <c r="O114" s="148">
        <v>0</v>
      </c>
      <c r="P114" s="167">
        <v>1</v>
      </c>
      <c r="Q114" s="148">
        <v>0</v>
      </c>
      <c r="R114" s="148">
        <v>0</v>
      </c>
      <c r="S114" s="148">
        <v>0</v>
      </c>
      <c r="T114" s="148">
        <v>0</v>
      </c>
      <c r="U114" s="148">
        <v>0</v>
      </c>
      <c r="V114" s="148">
        <v>0</v>
      </c>
      <c r="W114" s="148">
        <v>0</v>
      </c>
      <c r="X114" s="148">
        <v>0</v>
      </c>
      <c r="Y114" s="148">
        <v>0</v>
      </c>
      <c r="Z114" s="167">
        <v>1</v>
      </c>
      <c r="AA114" s="148">
        <v>0</v>
      </c>
      <c r="AB114" s="148">
        <v>0</v>
      </c>
      <c r="AC114" s="148">
        <v>0</v>
      </c>
      <c r="AD114" s="148">
        <v>0</v>
      </c>
      <c r="AE114" s="148">
        <v>0</v>
      </c>
      <c r="AF114" s="148">
        <v>0</v>
      </c>
      <c r="AG114" s="148">
        <v>0</v>
      </c>
      <c r="AH114" s="148">
        <v>0</v>
      </c>
      <c r="AI114" s="148">
        <v>0</v>
      </c>
      <c r="AJ114" s="148">
        <v>0</v>
      </c>
      <c r="AK114" s="148">
        <v>0</v>
      </c>
      <c r="AL114" s="148">
        <v>0</v>
      </c>
      <c r="AM114" s="139">
        <v>0</v>
      </c>
      <c r="AN114" s="30">
        <v>5</v>
      </c>
      <c r="AO114" s="30">
        <v>1</v>
      </c>
      <c r="AP114" s="30">
        <v>3</v>
      </c>
      <c r="AQ114" s="30">
        <v>3</v>
      </c>
      <c r="AR114" s="30">
        <v>6</v>
      </c>
      <c r="AS114" s="30">
        <v>0</v>
      </c>
      <c r="AT114" s="30">
        <v>0</v>
      </c>
      <c r="AU114" s="188">
        <v>6</v>
      </c>
      <c r="AV114" s="290"/>
      <c r="AW114" s="157"/>
    </row>
    <row r="115" spans="1:49">
      <c r="A115" s="238"/>
      <c r="B115" s="163" t="s">
        <v>213</v>
      </c>
      <c r="C115" s="183"/>
      <c r="D115" s="196" t="s">
        <v>373</v>
      </c>
      <c r="E115" s="168" t="s">
        <v>373</v>
      </c>
      <c r="F115" s="168" t="s">
        <v>373</v>
      </c>
      <c r="G115" s="168" t="s">
        <v>373</v>
      </c>
      <c r="H115" s="168" t="s">
        <v>373</v>
      </c>
      <c r="I115" s="168" t="s">
        <v>373</v>
      </c>
      <c r="J115" s="168" t="s">
        <v>373</v>
      </c>
      <c r="K115" s="168" t="s">
        <v>373</v>
      </c>
      <c r="L115" s="168" t="s">
        <v>373</v>
      </c>
      <c r="M115" s="168" t="s">
        <v>373</v>
      </c>
      <c r="N115" s="168" t="s">
        <v>373</v>
      </c>
      <c r="O115" s="168" t="s">
        <v>373</v>
      </c>
      <c r="P115" s="168" t="s">
        <v>373</v>
      </c>
      <c r="Q115" s="168" t="s">
        <v>373</v>
      </c>
      <c r="R115" s="168" t="s">
        <v>373</v>
      </c>
      <c r="S115" s="168" t="s">
        <v>373</v>
      </c>
      <c r="T115" s="168" t="s">
        <v>373</v>
      </c>
      <c r="U115" s="168" t="s">
        <v>373</v>
      </c>
      <c r="V115" s="168" t="s">
        <v>373</v>
      </c>
      <c r="W115" s="168" t="s">
        <v>373</v>
      </c>
      <c r="X115" s="168" t="s">
        <v>373</v>
      </c>
      <c r="Y115" s="168" t="s">
        <v>373</v>
      </c>
      <c r="Z115" s="168" t="s">
        <v>373</v>
      </c>
      <c r="AA115" s="168" t="s">
        <v>373</v>
      </c>
      <c r="AB115" s="168" t="s">
        <v>373</v>
      </c>
      <c r="AC115" s="168" t="s">
        <v>373</v>
      </c>
      <c r="AD115" s="168" t="s">
        <v>373</v>
      </c>
      <c r="AE115" s="168" t="s">
        <v>373</v>
      </c>
      <c r="AF115" s="168" t="s">
        <v>373</v>
      </c>
      <c r="AG115" s="168" t="s">
        <v>373</v>
      </c>
      <c r="AH115" s="168" t="s">
        <v>373</v>
      </c>
      <c r="AI115" s="168" t="s">
        <v>373</v>
      </c>
      <c r="AJ115" s="168" t="s">
        <v>373</v>
      </c>
      <c r="AK115" s="168" t="s">
        <v>373</v>
      </c>
      <c r="AL115" s="168" t="s">
        <v>373</v>
      </c>
      <c r="AM115" s="197" t="s">
        <v>373</v>
      </c>
      <c r="AN115" s="168" t="s">
        <v>373</v>
      </c>
      <c r="AO115" s="168" t="s">
        <v>373</v>
      </c>
      <c r="AP115" s="168" t="s">
        <v>373</v>
      </c>
      <c r="AQ115" s="168" t="s">
        <v>373</v>
      </c>
      <c r="AR115" s="168" t="s">
        <v>373</v>
      </c>
      <c r="AS115" s="168" t="s">
        <v>373</v>
      </c>
      <c r="AT115" s="168" t="s">
        <v>373</v>
      </c>
      <c r="AU115" s="197" t="s">
        <v>373</v>
      </c>
      <c r="AV115" s="177" t="s">
        <v>373</v>
      </c>
      <c r="AW115" s="157"/>
    </row>
    <row r="116" spans="1:49">
      <c r="A116" s="240"/>
      <c r="B116" s="230"/>
      <c r="C116" s="241" t="s">
        <v>214</v>
      </c>
      <c r="D116" s="226">
        <v>1</v>
      </c>
      <c r="E116" s="148">
        <v>0</v>
      </c>
      <c r="F116" s="148">
        <v>0</v>
      </c>
      <c r="G116" s="148">
        <v>0</v>
      </c>
      <c r="H116" s="148">
        <v>0</v>
      </c>
      <c r="I116" s="148">
        <v>0</v>
      </c>
      <c r="J116" s="148">
        <v>0</v>
      </c>
      <c r="K116" s="148">
        <v>0</v>
      </c>
      <c r="L116" s="148">
        <v>0</v>
      </c>
      <c r="M116" s="148">
        <v>0</v>
      </c>
      <c r="N116" s="148">
        <v>0</v>
      </c>
      <c r="O116" s="148">
        <v>0</v>
      </c>
      <c r="P116" s="148">
        <v>0</v>
      </c>
      <c r="Q116" s="148">
        <v>0</v>
      </c>
      <c r="R116" s="148">
        <v>0</v>
      </c>
      <c r="S116" s="148">
        <v>0</v>
      </c>
      <c r="T116" s="148">
        <v>0</v>
      </c>
      <c r="U116" s="148">
        <v>0</v>
      </c>
      <c r="V116" s="148">
        <v>0</v>
      </c>
      <c r="W116" s="148">
        <v>0</v>
      </c>
      <c r="X116" s="148">
        <v>0</v>
      </c>
      <c r="Y116" s="148">
        <v>0</v>
      </c>
      <c r="Z116" s="148">
        <v>0</v>
      </c>
      <c r="AA116" s="148">
        <v>0</v>
      </c>
      <c r="AB116" s="167">
        <v>1</v>
      </c>
      <c r="AC116" s="148">
        <v>0</v>
      </c>
      <c r="AD116" s="148">
        <v>0</v>
      </c>
      <c r="AE116" s="148">
        <v>0</v>
      </c>
      <c r="AF116" s="148">
        <v>0</v>
      </c>
      <c r="AG116" s="148">
        <v>0</v>
      </c>
      <c r="AH116" s="148">
        <v>0</v>
      </c>
      <c r="AI116" s="148">
        <v>0</v>
      </c>
      <c r="AJ116" s="148">
        <v>0</v>
      </c>
      <c r="AK116" s="148">
        <v>0</v>
      </c>
      <c r="AL116" s="148">
        <v>0</v>
      </c>
      <c r="AM116" s="139">
        <v>0</v>
      </c>
      <c r="AN116" s="30">
        <v>1</v>
      </c>
      <c r="AO116" s="30">
        <v>1</v>
      </c>
      <c r="AP116" s="30">
        <v>2</v>
      </c>
      <c r="AQ116" s="30">
        <v>0</v>
      </c>
      <c r="AR116" s="30">
        <v>2</v>
      </c>
      <c r="AS116" s="30">
        <v>0</v>
      </c>
      <c r="AT116" s="30">
        <v>0</v>
      </c>
      <c r="AU116" s="184">
        <v>2</v>
      </c>
      <c r="AV116" s="290" t="s">
        <v>461</v>
      </c>
      <c r="AW116" s="157"/>
    </row>
    <row r="117" spans="1:49">
      <c r="A117" s="240"/>
      <c r="B117" s="230"/>
      <c r="C117" s="241" t="s">
        <v>216</v>
      </c>
      <c r="D117" s="138">
        <v>0</v>
      </c>
      <c r="E117" s="148">
        <v>0</v>
      </c>
      <c r="F117" s="148">
        <v>0</v>
      </c>
      <c r="G117" s="148">
        <v>0</v>
      </c>
      <c r="H117" s="167">
        <v>1</v>
      </c>
      <c r="I117" s="167">
        <v>1</v>
      </c>
      <c r="J117" s="167">
        <v>1</v>
      </c>
      <c r="K117" s="167">
        <v>1</v>
      </c>
      <c r="L117" s="148">
        <v>0</v>
      </c>
      <c r="M117" s="148">
        <v>0</v>
      </c>
      <c r="N117" s="148">
        <v>0</v>
      </c>
      <c r="O117" s="148">
        <v>0</v>
      </c>
      <c r="P117" s="148">
        <v>0</v>
      </c>
      <c r="Q117" s="148">
        <v>0</v>
      </c>
      <c r="R117" s="148">
        <v>0</v>
      </c>
      <c r="S117" s="148">
        <v>0</v>
      </c>
      <c r="T117" s="148">
        <v>0</v>
      </c>
      <c r="U117" s="148">
        <v>0</v>
      </c>
      <c r="V117" s="148">
        <v>0</v>
      </c>
      <c r="W117" s="148">
        <v>0</v>
      </c>
      <c r="X117" s="148">
        <v>0</v>
      </c>
      <c r="Y117" s="148">
        <v>0</v>
      </c>
      <c r="Z117" s="148">
        <v>0</v>
      </c>
      <c r="AA117" s="148">
        <v>0</v>
      </c>
      <c r="AB117" s="148">
        <v>0</v>
      </c>
      <c r="AC117" s="148">
        <v>0</v>
      </c>
      <c r="AD117" s="148">
        <v>0</v>
      </c>
      <c r="AE117" s="148">
        <v>0</v>
      </c>
      <c r="AF117" s="148">
        <v>0</v>
      </c>
      <c r="AG117" s="148">
        <v>0</v>
      </c>
      <c r="AH117" s="148">
        <v>0</v>
      </c>
      <c r="AI117" s="148">
        <v>0</v>
      </c>
      <c r="AJ117" s="167">
        <v>1</v>
      </c>
      <c r="AK117" s="167">
        <v>1</v>
      </c>
      <c r="AL117" s="148">
        <v>0</v>
      </c>
      <c r="AM117" s="139">
        <v>0</v>
      </c>
      <c r="AN117" s="30">
        <v>0</v>
      </c>
      <c r="AO117" s="30">
        <v>6</v>
      </c>
      <c r="AP117" s="30">
        <v>4</v>
      </c>
      <c r="AQ117" s="30">
        <v>2</v>
      </c>
      <c r="AR117" s="30">
        <v>3</v>
      </c>
      <c r="AS117" s="30">
        <v>3</v>
      </c>
      <c r="AT117" s="30">
        <v>0</v>
      </c>
      <c r="AU117" s="188">
        <v>6</v>
      </c>
      <c r="AV117" s="290"/>
      <c r="AW117" s="157"/>
    </row>
    <row r="118" spans="1:49">
      <c r="A118" s="240"/>
      <c r="B118" s="230"/>
      <c r="C118" s="241" t="s">
        <v>217</v>
      </c>
      <c r="D118" s="138">
        <v>0</v>
      </c>
      <c r="E118" s="148">
        <v>0</v>
      </c>
      <c r="F118" s="148">
        <v>0</v>
      </c>
      <c r="G118" s="148">
        <v>0</v>
      </c>
      <c r="H118" s="148">
        <v>0</v>
      </c>
      <c r="I118" s="148">
        <v>0</v>
      </c>
      <c r="J118" s="148">
        <v>0</v>
      </c>
      <c r="K118" s="148">
        <v>0</v>
      </c>
      <c r="L118" s="148">
        <v>0</v>
      </c>
      <c r="M118" s="148">
        <v>0</v>
      </c>
      <c r="N118" s="148">
        <v>0</v>
      </c>
      <c r="O118" s="148">
        <v>0</v>
      </c>
      <c r="P118" s="167">
        <v>1</v>
      </c>
      <c r="Q118" s="148">
        <v>0</v>
      </c>
      <c r="R118" s="148">
        <v>0</v>
      </c>
      <c r="S118" s="148">
        <v>0</v>
      </c>
      <c r="T118" s="148">
        <v>0</v>
      </c>
      <c r="U118" s="148">
        <v>0</v>
      </c>
      <c r="V118" s="148">
        <v>0</v>
      </c>
      <c r="W118" s="148">
        <v>0</v>
      </c>
      <c r="X118" s="148">
        <v>0</v>
      </c>
      <c r="Y118" s="148">
        <v>0</v>
      </c>
      <c r="Z118" s="148">
        <v>0</v>
      </c>
      <c r="AA118" s="148">
        <v>0</v>
      </c>
      <c r="AB118" s="148">
        <v>0</v>
      </c>
      <c r="AC118" s="148">
        <v>0</v>
      </c>
      <c r="AD118" s="148">
        <v>0</v>
      </c>
      <c r="AE118" s="148">
        <v>0</v>
      </c>
      <c r="AF118" s="148">
        <v>0</v>
      </c>
      <c r="AG118" s="148">
        <v>0</v>
      </c>
      <c r="AH118" s="148">
        <v>0</v>
      </c>
      <c r="AI118" s="148">
        <v>0</v>
      </c>
      <c r="AJ118" s="148">
        <v>0</v>
      </c>
      <c r="AK118" s="148">
        <v>0</v>
      </c>
      <c r="AL118" s="148">
        <v>0</v>
      </c>
      <c r="AM118" s="139">
        <v>0</v>
      </c>
      <c r="AN118" s="30">
        <v>1</v>
      </c>
      <c r="AO118" s="30">
        <v>0</v>
      </c>
      <c r="AP118" s="30">
        <v>1</v>
      </c>
      <c r="AQ118" s="30">
        <v>0</v>
      </c>
      <c r="AR118" s="30">
        <v>1</v>
      </c>
      <c r="AS118" s="30">
        <v>0</v>
      </c>
      <c r="AT118" s="30">
        <v>0</v>
      </c>
      <c r="AU118" s="187">
        <v>1</v>
      </c>
      <c r="AV118" s="290"/>
      <c r="AW118" s="157"/>
    </row>
    <row r="119" spans="1:49">
      <c r="A119" s="240"/>
      <c r="B119" s="230"/>
      <c r="C119" s="241" t="s">
        <v>253</v>
      </c>
      <c r="D119" s="138">
        <v>0</v>
      </c>
      <c r="E119" s="148">
        <v>0</v>
      </c>
      <c r="F119" s="148">
        <v>0</v>
      </c>
      <c r="G119" s="148">
        <v>0</v>
      </c>
      <c r="H119" s="167">
        <v>1</v>
      </c>
      <c r="I119" s="167">
        <v>1</v>
      </c>
      <c r="J119" s="148">
        <v>0</v>
      </c>
      <c r="K119" s="167">
        <v>1</v>
      </c>
      <c r="L119" s="148">
        <v>0</v>
      </c>
      <c r="M119" s="148">
        <v>0</v>
      </c>
      <c r="N119" s="148">
        <v>0</v>
      </c>
      <c r="O119" s="148">
        <v>0</v>
      </c>
      <c r="P119" s="148">
        <v>0</v>
      </c>
      <c r="Q119" s="148">
        <v>0</v>
      </c>
      <c r="R119" s="148">
        <v>0</v>
      </c>
      <c r="S119" s="148">
        <v>0</v>
      </c>
      <c r="T119" s="148">
        <v>0</v>
      </c>
      <c r="U119" s="148">
        <v>0</v>
      </c>
      <c r="V119" s="148">
        <v>0</v>
      </c>
      <c r="W119" s="148">
        <v>0</v>
      </c>
      <c r="X119" s="148">
        <v>0</v>
      </c>
      <c r="Y119" s="148">
        <v>0</v>
      </c>
      <c r="Z119" s="148">
        <v>0</v>
      </c>
      <c r="AA119" s="148">
        <v>0</v>
      </c>
      <c r="AB119" s="148">
        <v>0</v>
      </c>
      <c r="AC119" s="148">
        <v>0</v>
      </c>
      <c r="AD119" s="148">
        <v>0</v>
      </c>
      <c r="AE119" s="148">
        <v>0</v>
      </c>
      <c r="AF119" s="148">
        <v>0</v>
      </c>
      <c r="AG119" s="148">
        <v>0</v>
      </c>
      <c r="AH119" s="148">
        <v>0</v>
      </c>
      <c r="AI119" s="148">
        <v>0</v>
      </c>
      <c r="AJ119" s="148">
        <v>0</v>
      </c>
      <c r="AK119" s="167">
        <v>1</v>
      </c>
      <c r="AL119" s="148">
        <v>0</v>
      </c>
      <c r="AM119" s="139">
        <v>0</v>
      </c>
      <c r="AN119" s="30">
        <v>0</v>
      </c>
      <c r="AO119" s="30">
        <v>4</v>
      </c>
      <c r="AP119" s="30">
        <v>3</v>
      </c>
      <c r="AQ119" s="30">
        <v>1</v>
      </c>
      <c r="AR119" s="30">
        <v>1</v>
      </c>
      <c r="AS119" s="30">
        <v>3</v>
      </c>
      <c r="AT119" s="30">
        <v>0</v>
      </c>
      <c r="AU119" s="194">
        <v>4</v>
      </c>
      <c r="AV119" s="290"/>
      <c r="AW119" s="157"/>
    </row>
    <row r="120" spans="1:49">
      <c r="A120" s="240"/>
      <c r="B120" s="230"/>
      <c r="C120" s="241" t="s">
        <v>254</v>
      </c>
      <c r="D120" s="226">
        <v>1</v>
      </c>
      <c r="E120" s="148">
        <v>0</v>
      </c>
      <c r="F120" s="148">
        <v>0</v>
      </c>
      <c r="G120" s="148">
        <v>0</v>
      </c>
      <c r="H120" s="148">
        <v>0</v>
      </c>
      <c r="I120" s="148">
        <v>0</v>
      </c>
      <c r="J120" s="148">
        <v>0</v>
      </c>
      <c r="K120" s="148">
        <v>0</v>
      </c>
      <c r="L120" s="148">
        <v>0</v>
      </c>
      <c r="M120" s="148">
        <v>0</v>
      </c>
      <c r="N120" s="148">
        <v>0</v>
      </c>
      <c r="O120" s="148">
        <v>0</v>
      </c>
      <c r="P120" s="148">
        <v>0</v>
      </c>
      <c r="Q120" s="148">
        <v>0</v>
      </c>
      <c r="R120" s="148">
        <v>0</v>
      </c>
      <c r="S120" s="148">
        <v>0</v>
      </c>
      <c r="T120" s="148">
        <v>0</v>
      </c>
      <c r="U120" s="148">
        <v>0</v>
      </c>
      <c r="V120" s="148">
        <v>0</v>
      </c>
      <c r="W120" s="148">
        <v>0</v>
      </c>
      <c r="X120" s="148">
        <v>0</v>
      </c>
      <c r="Y120" s="148">
        <v>0</v>
      </c>
      <c r="Z120" s="148">
        <v>0</v>
      </c>
      <c r="AA120" s="148">
        <v>0</v>
      </c>
      <c r="AB120" s="148">
        <v>0</v>
      </c>
      <c r="AC120" s="148">
        <v>0</v>
      </c>
      <c r="AD120" s="148">
        <v>0</v>
      </c>
      <c r="AE120" s="148">
        <v>0</v>
      </c>
      <c r="AF120" s="148">
        <v>0</v>
      </c>
      <c r="AG120" s="148">
        <v>0</v>
      </c>
      <c r="AH120" s="167">
        <v>1</v>
      </c>
      <c r="AI120" s="148">
        <v>0</v>
      </c>
      <c r="AJ120" s="148">
        <v>0</v>
      </c>
      <c r="AK120" s="148">
        <v>0</v>
      </c>
      <c r="AL120" s="148">
        <v>0</v>
      </c>
      <c r="AM120" s="139">
        <v>0</v>
      </c>
      <c r="AN120" s="30">
        <v>1</v>
      </c>
      <c r="AO120" s="30">
        <v>1</v>
      </c>
      <c r="AP120" s="30">
        <v>1</v>
      </c>
      <c r="AQ120" s="30">
        <v>1</v>
      </c>
      <c r="AR120" s="30">
        <v>1</v>
      </c>
      <c r="AS120" s="30">
        <v>0</v>
      </c>
      <c r="AT120" s="30">
        <v>1</v>
      </c>
      <c r="AU120" s="184">
        <v>2</v>
      </c>
      <c r="AV120" s="290"/>
      <c r="AW120" s="157"/>
    </row>
    <row r="121" spans="1:49">
      <c r="A121" s="240"/>
      <c r="B121" s="230"/>
      <c r="C121" s="241" t="s">
        <v>256</v>
      </c>
      <c r="D121" s="138">
        <v>0</v>
      </c>
      <c r="E121" s="148">
        <v>0</v>
      </c>
      <c r="F121" s="148">
        <v>0</v>
      </c>
      <c r="G121" s="148">
        <v>0</v>
      </c>
      <c r="H121" s="148">
        <v>0</v>
      </c>
      <c r="I121" s="167">
        <v>1</v>
      </c>
      <c r="J121" s="148">
        <v>0</v>
      </c>
      <c r="K121" s="148">
        <v>0</v>
      </c>
      <c r="L121" s="148">
        <v>0</v>
      </c>
      <c r="M121" s="148">
        <v>0</v>
      </c>
      <c r="N121" s="148">
        <v>0</v>
      </c>
      <c r="O121" s="148">
        <v>0</v>
      </c>
      <c r="P121" s="148">
        <v>0</v>
      </c>
      <c r="Q121" s="148">
        <v>0</v>
      </c>
      <c r="R121" s="148">
        <v>0</v>
      </c>
      <c r="S121" s="148">
        <v>0</v>
      </c>
      <c r="T121" s="148">
        <v>0</v>
      </c>
      <c r="U121" s="148">
        <v>0</v>
      </c>
      <c r="V121" s="148">
        <v>0</v>
      </c>
      <c r="W121" s="148">
        <v>0</v>
      </c>
      <c r="X121" s="148">
        <v>0</v>
      </c>
      <c r="Y121" s="167">
        <v>1</v>
      </c>
      <c r="Z121" s="148">
        <v>0</v>
      </c>
      <c r="AA121" s="148">
        <v>0</v>
      </c>
      <c r="AB121" s="148">
        <v>0</v>
      </c>
      <c r="AC121" s="148">
        <v>0</v>
      </c>
      <c r="AD121" s="148">
        <v>0</v>
      </c>
      <c r="AE121" s="148">
        <v>0</v>
      </c>
      <c r="AF121" s="148">
        <v>0</v>
      </c>
      <c r="AG121" s="148">
        <v>0</v>
      </c>
      <c r="AH121" s="148">
        <v>0</v>
      </c>
      <c r="AI121" s="148">
        <v>0</v>
      </c>
      <c r="AJ121" s="148">
        <v>0</v>
      </c>
      <c r="AK121" s="167">
        <v>1</v>
      </c>
      <c r="AL121" s="148">
        <v>0</v>
      </c>
      <c r="AM121" s="139">
        <v>0</v>
      </c>
      <c r="AN121" s="30">
        <v>1</v>
      </c>
      <c r="AO121" s="30">
        <v>2</v>
      </c>
      <c r="AP121" s="30">
        <v>3</v>
      </c>
      <c r="AQ121" s="30">
        <v>0</v>
      </c>
      <c r="AR121" s="30">
        <v>0</v>
      </c>
      <c r="AS121" s="30">
        <v>3</v>
      </c>
      <c r="AT121" s="30">
        <v>0</v>
      </c>
      <c r="AU121" s="186">
        <v>3</v>
      </c>
      <c r="AV121" s="290"/>
      <c r="AW121" s="157"/>
    </row>
    <row r="122" spans="1:49">
      <c r="A122" s="240"/>
      <c r="B122" s="230"/>
      <c r="C122" s="241" t="s">
        <v>258</v>
      </c>
      <c r="D122" s="138">
        <v>0</v>
      </c>
      <c r="E122" s="148">
        <v>0</v>
      </c>
      <c r="F122" s="148">
        <v>0</v>
      </c>
      <c r="G122" s="148">
        <v>0</v>
      </c>
      <c r="H122" s="148">
        <v>0</v>
      </c>
      <c r="I122" s="167">
        <v>1</v>
      </c>
      <c r="J122" s="148">
        <v>0</v>
      </c>
      <c r="K122" s="148">
        <v>0</v>
      </c>
      <c r="L122" s="148">
        <v>0</v>
      </c>
      <c r="M122" s="148">
        <v>0</v>
      </c>
      <c r="N122" s="148">
        <v>0</v>
      </c>
      <c r="O122" s="148">
        <v>0</v>
      </c>
      <c r="P122" s="148">
        <v>0</v>
      </c>
      <c r="Q122" s="148">
        <v>0</v>
      </c>
      <c r="R122" s="148">
        <v>0</v>
      </c>
      <c r="S122" s="148">
        <v>0</v>
      </c>
      <c r="T122" s="148">
        <v>0</v>
      </c>
      <c r="U122" s="148">
        <v>0</v>
      </c>
      <c r="V122" s="148">
        <v>0</v>
      </c>
      <c r="W122" s="148">
        <v>0</v>
      </c>
      <c r="X122" s="148">
        <v>0</v>
      </c>
      <c r="Y122" s="167">
        <v>1</v>
      </c>
      <c r="Z122" s="148">
        <v>0</v>
      </c>
      <c r="AA122" s="148">
        <v>0</v>
      </c>
      <c r="AB122" s="148">
        <v>0</v>
      </c>
      <c r="AC122" s="148">
        <v>0</v>
      </c>
      <c r="AD122" s="148">
        <v>0</v>
      </c>
      <c r="AE122" s="148">
        <v>0</v>
      </c>
      <c r="AF122" s="167">
        <v>1</v>
      </c>
      <c r="AG122" s="148">
        <v>0</v>
      </c>
      <c r="AH122" s="148">
        <v>0</v>
      </c>
      <c r="AI122" s="148">
        <v>0</v>
      </c>
      <c r="AJ122" s="148">
        <v>0</v>
      </c>
      <c r="AK122" s="148">
        <v>0</v>
      </c>
      <c r="AL122" s="167">
        <v>1</v>
      </c>
      <c r="AM122" s="139">
        <v>0</v>
      </c>
      <c r="AN122" s="30">
        <v>1</v>
      </c>
      <c r="AO122" s="30">
        <v>3</v>
      </c>
      <c r="AP122" s="30">
        <v>3</v>
      </c>
      <c r="AQ122" s="30">
        <v>1</v>
      </c>
      <c r="AR122" s="30">
        <v>2</v>
      </c>
      <c r="AS122" s="30">
        <v>2</v>
      </c>
      <c r="AT122" s="30">
        <v>0</v>
      </c>
      <c r="AU122" s="194">
        <v>4</v>
      </c>
      <c r="AV122" s="290"/>
      <c r="AW122" s="157"/>
    </row>
    <row r="123" spans="1:49">
      <c r="A123" s="240"/>
      <c r="B123" s="230"/>
      <c r="C123" s="241" t="s">
        <v>220</v>
      </c>
      <c r="D123" s="138">
        <v>0</v>
      </c>
      <c r="E123" s="148">
        <v>0</v>
      </c>
      <c r="F123" s="148">
        <v>0</v>
      </c>
      <c r="G123" s="148">
        <v>0</v>
      </c>
      <c r="H123" s="167">
        <v>1</v>
      </c>
      <c r="I123" s="167">
        <v>1</v>
      </c>
      <c r="J123" s="148">
        <v>0</v>
      </c>
      <c r="K123" s="148">
        <v>0</v>
      </c>
      <c r="L123" s="148">
        <v>0</v>
      </c>
      <c r="M123" s="148">
        <v>0</v>
      </c>
      <c r="N123" s="148">
        <v>0</v>
      </c>
      <c r="O123" s="148">
        <v>0</v>
      </c>
      <c r="P123" s="148">
        <v>0</v>
      </c>
      <c r="Q123" s="148">
        <v>0</v>
      </c>
      <c r="R123" s="148">
        <v>0</v>
      </c>
      <c r="S123" s="148">
        <v>0</v>
      </c>
      <c r="T123" s="148">
        <v>0</v>
      </c>
      <c r="U123" s="148">
        <v>0</v>
      </c>
      <c r="V123" s="148">
        <v>0</v>
      </c>
      <c r="W123" s="148">
        <v>0</v>
      </c>
      <c r="X123" s="148">
        <v>0</v>
      </c>
      <c r="Y123" s="167">
        <v>1</v>
      </c>
      <c r="Z123" s="148">
        <v>0</v>
      </c>
      <c r="AA123" s="148">
        <v>0</v>
      </c>
      <c r="AB123" s="148">
        <v>0</v>
      </c>
      <c r="AC123" s="148">
        <v>0</v>
      </c>
      <c r="AD123" s="148">
        <v>0</v>
      </c>
      <c r="AE123" s="148">
        <v>0</v>
      </c>
      <c r="AF123" s="167">
        <v>1</v>
      </c>
      <c r="AG123" s="148">
        <v>0</v>
      </c>
      <c r="AH123" s="148">
        <v>0</v>
      </c>
      <c r="AI123" s="148">
        <v>0</v>
      </c>
      <c r="AJ123" s="148">
        <v>0</v>
      </c>
      <c r="AK123" s="148">
        <v>0</v>
      </c>
      <c r="AL123" s="148">
        <v>0</v>
      </c>
      <c r="AM123" s="139">
        <v>0</v>
      </c>
      <c r="AN123" s="30">
        <v>1</v>
      </c>
      <c r="AO123" s="30">
        <v>3</v>
      </c>
      <c r="AP123" s="30">
        <v>4</v>
      </c>
      <c r="AQ123" s="30">
        <v>0</v>
      </c>
      <c r="AR123" s="30">
        <v>2</v>
      </c>
      <c r="AS123" s="30">
        <v>2</v>
      </c>
      <c r="AT123" s="30">
        <v>0</v>
      </c>
      <c r="AU123" s="194">
        <v>4</v>
      </c>
      <c r="AV123" s="290"/>
      <c r="AW123" s="157"/>
    </row>
    <row r="124" spans="1:49">
      <c r="A124" s="238"/>
      <c r="B124" s="163" t="s">
        <v>221</v>
      </c>
      <c r="C124" s="183"/>
      <c r="D124" s="196" t="s">
        <v>373</v>
      </c>
      <c r="E124" s="168" t="s">
        <v>373</v>
      </c>
      <c r="F124" s="168" t="s">
        <v>373</v>
      </c>
      <c r="G124" s="168" t="s">
        <v>373</v>
      </c>
      <c r="H124" s="168" t="s">
        <v>373</v>
      </c>
      <c r="I124" s="168" t="s">
        <v>373</v>
      </c>
      <c r="J124" s="168" t="s">
        <v>373</v>
      </c>
      <c r="K124" s="168" t="s">
        <v>373</v>
      </c>
      <c r="L124" s="168" t="s">
        <v>373</v>
      </c>
      <c r="M124" s="168" t="s">
        <v>373</v>
      </c>
      <c r="N124" s="168" t="s">
        <v>373</v>
      </c>
      <c r="O124" s="168" t="s">
        <v>373</v>
      </c>
      <c r="P124" s="168" t="s">
        <v>373</v>
      </c>
      <c r="Q124" s="168" t="s">
        <v>373</v>
      </c>
      <c r="R124" s="168" t="s">
        <v>373</v>
      </c>
      <c r="S124" s="168" t="s">
        <v>373</v>
      </c>
      <c r="T124" s="168" t="s">
        <v>373</v>
      </c>
      <c r="U124" s="168" t="s">
        <v>373</v>
      </c>
      <c r="V124" s="168" t="s">
        <v>373</v>
      </c>
      <c r="W124" s="168" t="s">
        <v>373</v>
      </c>
      <c r="X124" s="168" t="s">
        <v>373</v>
      </c>
      <c r="Y124" s="168" t="s">
        <v>373</v>
      </c>
      <c r="Z124" s="168" t="s">
        <v>373</v>
      </c>
      <c r="AA124" s="168" t="s">
        <v>373</v>
      </c>
      <c r="AB124" s="168" t="s">
        <v>373</v>
      </c>
      <c r="AC124" s="168" t="s">
        <v>373</v>
      </c>
      <c r="AD124" s="168" t="s">
        <v>373</v>
      </c>
      <c r="AE124" s="168" t="s">
        <v>373</v>
      </c>
      <c r="AF124" s="168" t="s">
        <v>373</v>
      </c>
      <c r="AG124" s="168" t="s">
        <v>373</v>
      </c>
      <c r="AH124" s="168" t="s">
        <v>373</v>
      </c>
      <c r="AI124" s="168" t="s">
        <v>373</v>
      </c>
      <c r="AJ124" s="168" t="s">
        <v>373</v>
      </c>
      <c r="AK124" s="168" t="s">
        <v>373</v>
      </c>
      <c r="AL124" s="168" t="s">
        <v>373</v>
      </c>
      <c r="AM124" s="197" t="s">
        <v>373</v>
      </c>
      <c r="AN124" s="168" t="s">
        <v>373</v>
      </c>
      <c r="AO124" s="168" t="s">
        <v>373</v>
      </c>
      <c r="AP124" s="168" t="s">
        <v>373</v>
      </c>
      <c r="AQ124" s="168" t="s">
        <v>373</v>
      </c>
      <c r="AR124" s="168" t="s">
        <v>373</v>
      </c>
      <c r="AS124" s="168" t="s">
        <v>373</v>
      </c>
      <c r="AT124" s="168" t="s">
        <v>373</v>
      </c>
      <c r="AU124" s="197" t="s">
        <v>373</v>
      </c>
      <c r="AV124" s="177" t="s">
        <v>373</v>
      </c>
      <c r="AW124" s="157"/>
    </row>
    <row r="125" spans="1:49">
      <c r="A125" s="240"/>
      <c r="B125" s="230"/>
      <c r="C125" s="241" t="s">
        <v>222</v>
      </c>
      <c r="D125" s="138">
        <v>0</v>
      </c>
      <c r="E125" s="167">
        <v>1</v>
      </c>
      <c r="F125" s="148">
        <v>0</v>
      </c>
      <c r="G125" s="148">
        <v>0</v>
      </c>
      <c r="H125" s="148">
        <v>0</v>
      </c>
      <c r="I125" s="148">
        <v>0</v>
      </c>
      <c r="J125" s="148">
        <v>0</v>
      </c>
      <c r="K125" s="148">
        <v>0</v>
      </c>
      <c r="L125" s="148">
        <v>0</v>
      </c>
      <c r="M125" s="148">
        <v>0</v>
      </c>
      <c r="N125" s="148">
        <v>0</v>
      </c>
      <c r="O125" s="148">
        <v>0</v>
      </c>
      <c r="P125" s="148">
        <v>0</v>
      </c>
      <c r="Q125" s="148">
        <v>0</v>
      </c>
      <c r="R125" s="148">
        <v>0</v>
      </c>
      <c r="S125" s="148">
        <v>0</v>
      </c>
      <c r="T125" s="148">
        <v>0</v>
      </c>
      <c r="U125" s="148">
        <v>0</v>
      </c>
      <c r="V125" s="148">
        <v>0</v>
      </c>
      <c r="W125" s="148">
        <v>0</v>
      </c>
      <c r="X125" s="148">
        <v>0</v>
      </c>
      <c r="Y125" s="148">
        <v>0</v>
      </c>
      <c r="Z125" s="148">
        <v>0</v>
      </c>
      <c r="AA125" s="148">
        <v>0</v>
      </c>
      <c r="AB125" s="148">
        <v>0</v>
      </c>
      <c r="AC125" s="148">
        <v>0</v>
      </c>
      <c r="AD125" s="148">
        <v>0</v>
      </c>
      <c r="AE125" s="148">
        <v>0</v>
      </c>
      <c r="AF125" s="148">
        <v>0</v>
      </c>
      <c r="AG125" s="148">
        <v>0</v>
      </c>
      <c r="AH125" s="148">
        <v>0</v>
      </c>
      <c r="AI125" s="148">
        <v>0</v>
      </c>
      <c r="AJ125" s="167">
        <v>1</v>
      </c>
      <c r="AK125" s="148">
        <v>0</v>
      </c>
      <c r="AL125" s="148">
        <v>0</v>
      </c>
      <c r="AM125" s="139">
        <v>0</v>
      </c>
      <c r="AN125" s="30">
        <v>1</v>
      </c>
      <c r="AO125" s="30">
        <v>1</v>
      </c>
      <c r="AP125" s="30">
        <v>2</v>
      </c>
      <c r="AQ125" s="30">
        <v>0</v>
      </c>
      <c r="AR125" s="30">
        <v>1</v>
      </c>
      <c r="AS125" s="30">
        <v>1</v>
      </c>
      <c r="AT125" s="30">
        <v>0</v>
      </c>
      <c r="AU125" s="184">
        <v>2</v>
      </c>
      <c r="AV125" s="290" t="s">
        <v>462</v>
      </c>
      <c r="AW125" s="157"/>
    </row>
    <row r="126" spans="1:49">
      <c r="A126" s="240"/>
      <c r="B126" s="230"/>
      <c r="C126" s="241" t="s">
        <v>224</v>
      </c>
      <c r="D126" s="138">
        <v>0</v>
      </c>
      <c r="E126" s="167">
        <v>1</v>
      </c>
      <c r="F126" s="148">
        <v>0</v>
      </c>
      <c r="G126" s="148">
        <v>0</v>
      </c>
      <c r="H126" s="148">
        <v>0</v>
      </c>
      <c r="I126" s="148">
        <v>0</v>
      </c>
      <c r="J126" s="167">
        <v>1</v>
      </c>
      <c r="K126" s="148">
        <v>0</v>
      </c>
      <c r="L126" s="148">
        <v>0</v>
      </c>
      <c r="M126" s="148">
        <v>0</v>
      </c>
      <c r="N126" s="148">
        <v>0</v>
      </c>
      <c r="O126" s="148">
        <v>0</v>
      </c>
      <c r="P126" s="148">
        <v>0</v>
      </c>
      <c r="Q126" s="148">
        <v>0</v>
      </c>
      <c r="R126" s="148">
        <v>0</v>
      </c>
      <c r="S126" s="148">
        <v>0</v>
      </c>
      <c r="T126" s="148">
        <v>0</v>
      </c>
      <c r="U126" s="148">
        <v>0</v>
      </c>
      <c r="V126" s="148">
        <v>0</v>
      </c>
      <c r="W126" s="148">
        <v>0</v>
      </c>
      <c r="X126" s="148">
        <v>0</v>
      </c>
      <c r="Y126" s="167">
        <v>1</v>
      </c>
      <c r="Z126" s="148">
        <v>0</v>
      </c>
      <c r="AA126" s="148">
        <v>0</v>
      </c>
      <c r="AB126" s="148">
        <v>0</v>
      </c>
      <c r="AC126" s="148">
        <v>0</v>
      </c>
      <c r="AD126" s="148">
        <v>0</v>
      </c>
      <c r="AE126" s="148">
        <v>0</v>
      </c>
      <c r="AF126" s="148">
        <v>0</v>
      </c>
      <c r="AG126" s="148">
        <v>0</v>
      </c>
      <c r="AH126" s="148">
        <v>0</v>
      </c>
      <c r="AI126" s="148">
        <v>0</v>
      </c>
      <c r="AJ126" s="148">
        <v>0</v>
      </c>
      <c r="AK126" s="148">
        <v>0</v>
      </c>
      <c r="AL126" s="148">
        <v>0</v>
      </c>
      <c r="AM126" s="139">
        <v>0</v>
      </c>
      <c r="AN126" s="30">
        <v>2</v>
      </c>
      <c r="AO126" s="30">
        <v>1</v>
      </c>
      <c r="AP126" s="30">
        <v>2</v>
      </c>
      <c r="AQ126" s="30">
        <v>1</v>
      </c>
      <c r="AR126" s="30">
        <v>1</v>
      </c>
      <c r="AS126" s="30">
        <v>2</v>
      </c>
      <c r="AT126" s="30">
        <v>0</v>
      </c>
      <c r="AU126" s="186">
        <v>3</v>
      </c>
      <c r="AV126" s="290"/>
      <c r="AW126" s="157"/>
    </row>
    <row r="127" spans="1:49">
      <c r="A127" s="240"/>
      <c r="B127" s="230"/>
      <c r="C127" s="241" t="s">
        <v>261</v>
      </c>
      <c r="D127" s="138">
        <v>0</v>
      </c>
      <c r="E127" s="167">
        <v>1</v>
      </c>
      <c r="F127" s="167">
        <v>1</v>
      </c>
      <c r="G127" s="167">
        <v>1</v>
      </c>
      <c r="H127" s="167">
        <v>1</v>
      </c>
      <c r="I127" s="167">
        <v>1</v>
      </c>
      <c r="J127" s="167">
        <v>1</v>
      </c>
      <c r="K127" s="148">
        <v>0</v>
      </c>
      <c r="L127" s="148">
        <v>0</v>
      </c>
      <c r="M127" s="148">
        <v>0</v>
      </c>
      <c r="N127" s="167">
        <v>1</v>
      </c>
      <c r="O127" s="148">
        <v>0</v>
      </c>
      <c r="P127" s="167">
        <v>1</v>
      </c>
      <c r="Q127" s="167">
        <v>1</v>
      </c>
      <c r="R127" s="148">
        <v>0</v>
      </c>
      <c r="S127" s="148">
        <v>0</v>
      </c>
      <c r="T127" s="148">
        <v>0</v>
      </c>
      <c r="U127" s="167">
        <v>1</v>
      </c>
      <c r="V127" s="167">
        <v>1</v>
      </c>
      <c r="W127" s="167">
        <v>1</v>
      </c>
      <c r="X127" s="148">
        <v>0</v>
      </c>
      <c r="Y127" s="167">
        <v>1</v>
      </c>
      <c r="Z127" s="148">
        <v>0</v>
      </c>
      <c r="AA127" s="148">
        <v>0</v>
      </c>
      <c r="AB127" s="148">
        <v>0</v>
      </c>
      <c r="AC127" s="167">
        <v>1</v>
      </c>
      <c r="AD127" s="148">
        <v>0</v>
      </c>
      <c r="AE127" s="167">
        <v>1</v>
      </c>
      <c r="AF127" s="167">
        <v>1</v>
      </c>
      <c r="AG127" s="167">
        <v>1</v>
      </c>
      <c r="AH127" s="167">
        <v>1</v>
      </c>
      <c r="AI127" s="148">
        <v>0</v>
      </c>
      <c r="AJ127" s="167">
        <v>1</v>
      </c>
      <c r="AK127" s="167">
        <v>1</v>
      </c>
      <c r="AL127" s="148">
        <v>0</v>
      </c>
      <c r="AM127" s="139">
        <v>0</v>
      </c>
      <c r="AN127" s="30">
        <v>10</v>
      </c>
      <c r="AO127" s="30">
        <v>10</v>
      </c>
      <c r="AP127" s="30">
        <v>12</v>
      </c>
      <c r="AQ127" s="30">
        <v>8</v>
      </c>
      <c r="AR127" s="30">
        <v>8</v>
      </c>
      <c r="AS127" s="30">
        <v>11</v>
      </c>
      <c r="AT127" s="30">
        <v>1</v>
      </c>
      <c r="AU127" s="214">
        <v>20</v>
      </c>
      <c r="AV127" s="290"/>
      <c r="AW127" s="157"/>
    </row>
    <row r="128" spans="1:49" ht="24.65" customHeight="1">
      <c r="A128" s="240"/>
      <c r="B128" s="230"/>
      <c r="C128" s="241" t="s">
        <v>262</v>
      </c>
      <c r="D128" s="226">
        <v>1</v>
      </c>
      <c r="E128" s="167">
        <v>1</v>
      </c>
      <c r="F128" s="167">
        <v>1</v>
      </c>
      <c r="G128" s="167">
        <v>1</v>
      </c>
      <c r="H128" s="167">
        <v>1</v>
      </c>
      <c r="I128" s="167">
        <v>1</v>
      </c>
      <c r="J128" s="167">
        <v>1</v>
      </c>
      <c r="K128" s="167">
        <v>1</v>
      </c>
      <c r="L128" s="167">
        <v>1</v>
      </c>
      <c r="M128" s="167">
        <v>1</v>
      </c>
      <c r="N128" s="167">
        <v>1</v>
      </c>
      <c r="O128" s="167">
        <v>1</v>
      </c>
      <c r="P128" s="167">
        <v>1</v>
      </c>
      <c r="Q128" s="167">
        <v>1</v>
      </c>
      <c r="R128" s="167">
        <v>1</v>
      </c>
      <c r="S128" s="167">
        <v>1</v>
      </c>
      <c r="T128" s="167">
        <v>1</v>
      </c>
      <c r="U128" s="167">
        <v>1</v>
      </c>
      <c r="V128" s="167">
        <v>1</v>
      </c>
      <c r="W128" s="167">
        <v>1</v>
      </c>
      <c r="X128" s="167">
        <v>1</v>
      </c>
      <c r="Y128" s="167">
        <v>1</v>
      </c>
      <c r="Z128" s="148">
        <v>0</v>
      </c>
      <c r="AA128" s="167">
        <v>1</v>
      </c>
      <c r="AB128" s="167">
        <v>1</v>
      </c>
      <c r="AC128" s="167">
        <v>1</v>
      </c>
      <c r="AD128" s="148">
        <v>0</v>
      </c>
      <c r="AE128" s="167">
        <v>1</v>
      </c>
      <c r="AF128" s="167">
        <v>1</v>
      </c>
      <c r="AG128" s="167">
        <v>1</v>
      </c>
      <c r="AH128" s="148">
        <v>0</v>
      </c>
      <c r="AI128" s="167">
        <v>1</v>
      </c>
      <c r="AJ128" s="167">
        <v>1</v>
      </c>
      <c r="AK128" s="167">
        <v>1</v>
      </c>
      <c r="AL128" s="148">
        <v>0</v>
      </c>
      <c r="AM128" s="225">
        <v>1</v>
      </c>
      <c r="AN128" s="30">
        <v>19</v>
      </c>
      <c r="AO128" s="30">
        <v>13</v>
      </c>
      <c r="AP128" s="30">
        <v>18</v>
      </c>
      <c r="AQ128" s="30">
        <v>14</v>
      </c>
      <c r="AR128" s="30">
        <v>13</v>
      </c>
      <c r="AS128" s="30">
        <v>18</v>
      </c>
      <c r="AT128" s="30">
        <v>1</v>
      </c>
      <c r="AU128" s="206">
        <v>32</v>
      </c>
      <c r="AV128" s="290"/>
      <c r="AW128" s="157"/>
    </row>
    <row r="129" spans="1:49">
      <c r="A129" s="238"/>
      <c r="B129" s="163" t="s">
        <v>226</v>
      </c>
      <c r="C129" s="183"/>
      <c r="D129" s="196" t="s">
        <v>373</v>
      </c>
      <c r="E129" s="168" t="s">
        <v>373</v>
      </c>
      <c r="F129" s="168" t="s">
        <v>373</v>
      </c>
      <c r="G129" s="168" t="s">
        <v>373</v>
      </c>
      <c r="H129" s="168" t="s">
        <v>373</v>
      </c>
      <c r="I129" s="168" t="s">
        <v>373</v>
      </c>
      <c r="J129" s="168" t="s">
        <v>373</v>
      </c>
      <c r="K129" s="168" t="s">
        <v>373</v>
      </c>
      <c r="L129" s="168" t="s">
        <v>373</v>
      </c>
      <c r="M129" s="168" t="s">
        <v>373</v>
      </c>
      <c r="N129" s="168" t="s">
        <v>373</v>
      </c>
      <c r="O129" s="168" t="s">
        <v>373</v>
      </c>
      <c r="P129" s="168" t="s">
        <v>373</v>
      </c>
      <c r="Q129" s="168" t="s">
        <v>373</v>
      </c>
      <c r="R129" s="168" t="s">
        <v>373</v>
      </c>
      <c r="S129" s="168" t="s">
        <v>373</v>
      </c>
      <c r="T129" s="168" t="s">
        <v>373</v>
      </c>
      <c r="U129" s="168" t="s">
        <v>373</v>
      </c>
      <c r="V129" s="168" t="s">
        <v>373</v>
      </c>
      <c r="W129" s="168" t="s">
        <v>373</v>
      </c>
      <c r="X129" s="168" t="s">
        <v>373</v>
      </c>
      <c r="Y129" s="168" t="s">
        <v>373</v>
      </c>
      <c r="Z129" s="168" t="s">
        <v>373</v>
      </c>
      <c r="AA129" s="168" t="s">
        <v>373</v>
      </c>
      <c r="AB129" s="168" t="s">
        <v>373</v>
      </c>
      <c r="AC129" s="168" t="s">
        <v>373</v>
      </c>
      <c r="AD129" s="168" t="s">
        <v>373</v>
      </c>
      <c r="AE129" s="168" t="s">
        <v>373</v>
      </c>
      <c r="AF129" s="168" t="s">
        <v>373</v>
      </c>
      <c r="AG129" s="168" t="s">
        <v>373</v>
      </c>
      <c r="AH129" s="168" t="s">
        <v>373</v>
      </c>
      <c r="AI129" s="168" t="s">
        <v>373</v>
      </c>
      <c r="AJ129" s="168" t="s">
        <v>373</v>
      </c>
      <c r="AK129" s="168" t="s">
        <v>373</v>
      </c>
      <c r="AL129" s="168" t="s">
        <v>373</v>
      </c>
      <c r="AM129" s="197" t="s">
        <v>373</v>
      </c>
      <c r="AN129" s="168" t="s">
        <v>373</v>
      </c>
      <c r="AO129" s="168" t="s">
        <v>373</v>
      </c>
      <c r="AP129" s="168" t="s">
        <v>373</v>
      </c>
      <c r="AQ129" s="168" t="s">
        <v>373</v>
      </c>
      <c r="AR129" s="168" t="s">
        <v>373</v>
      </c>
      <c r="AS129" s="168" t="s">
        <v>373</v>
      </c>
      <c r="AT129" s="168" t="s">
        <v>373</v>
      </c>
      <c r="AU129" s="197" t="s">
        <v>373</v>
      </c>
      <c r="AV129" s="177" t="s">
        <v>373</v>
      </c>
      <c r="AW129" s="157"/>
    </row>
    <row r="130" spans="1:49">
      <c r="A130" s="240"/>
      <c r="B130" s="230"/>
      <c r="C130" s="241" t="s">
        <v>463</v>
      </c>
      <c r="D130" s="138">
        <v>0</v>
      </c>
      <c r="E130" s="148">
        <v>0</v>
      </c>
      <c r="F130" s="148">
        <v>0</v>
      </c>
      <c r="G130" s="148">
        <v>0</v>
      </c>
      <c r="H130" s="148">
        <v>0</v>
      </c>
      <c r="I130" s="148">
        <v>0</v>
      </c>
      <c r="J130" s="148">
        <v>0</v>
      </c>
      <c r="K130" s="148">
        <v>0</v>
      </c>
      <c r="L130" s="148">
        <v>0</v>
      </c>
      <c r="M130" s="148">
        <v>0</v>
      </c>
      <c r="N130" s="148">
        <v>0</v>
      </c>
      <c r="O130" s="148">
        <v>0</v>
      </c>
      <c r="P130" s="148">
        <v>0</v>
      </c>
      <c r="Q130" s="148">
        <v>0</v>
      </c>
      <c r="R130" s="148">
        <v>0</v>
      </c>
      <c r="S130" s="148">
        <v>0</v>
      </c>
      <c r="T130" s="148">
        <v>0</v>
      </c>
      <c r="U130" s="148">
        <v>0</v>
      </c>
      <c r="V130" s="148">
        <v>0</v>
      </c>
      <c r="W130" s="148">
        <v>0</v>
      </c>
      <c r="X130" s="148">
        <v>0</v>
      </c>
      <c r="Y130" s="148">
        <v>0</v>
      </c>
      <c r="Z130" s="148">
        <v>0</v>
      </c>
      <c r="AA130" s="148">
        <v>0</v>
      </c>
      <c r="AB130" s="148">
        <v>0</v>
      </c>
      <c r="AC130" s="148">
        <v>0</v>
      </c>
      <c r="AD130" s="148">
        <v>0</v>
      </c>
      <c r="AE130" s="167">
        <v>1</v>
      </c>
      <c r="AF130" s="148">
        <v>0</v>
      </c>
      <c r="AG130" s="148">
        <v>0</v>
      </c>
      <c r="AH130" s="148">
        <v>0</v>
      </c>
      <c r="AI130" s="148">
        <v>0</v>
      </c>
      <c r="AJ130" s="148">
        <v>0</v>
      </c>
      <c r="AK130" s="148">
        <v>0</v>
      </c>
      <c r="AL130" s="148">
        <v>0</v>
      </c>
      <c r="AM130" s="139">
        <v>0</v>
      </c>
      <c r="AN130" s="30">
        <v>0</v>
      </c>
      <c r="AO130" s="30">
        <v>1</v>
      </c>
      <c r="AP130" s="30">
        <v>0</v>
      </c>
      <c r="AQ130" s="30">
        <v>1</v>
      </c>
      <c r="AR130" s="30">
        <v>0</v>
      </c>
      <c r="AS130" s="30">
        <v>1</v>
      </c>
      <c r="AT130" s="30">
        <v>0</v>
      </c>
      <c r="AU130" s="187">
        <v>1</v>
      </c>
      <c r="AV130" s="290" t="s">
        <v>133</v>
      </c>
      <c r="AW130" s="157"/>
    </row>
    <row r="131" spans="1:49">
      <c r="A131" s="240"/>
      <c r="B131" s="230"/>
      <c r="C131" s="241" t="s">
        <v>227</v>
      </c>
      <c r="D131" s="226">
        <v>1</v>
      </c>
      <c r="E131" s="148">
        <v>0</v>
      </c>
      <c r="F131" s="148">
        <v>0</v>
      </c>
      <c r="G131" s="148">
        <v>0</v>
      </c>
      <c r="H131" s="167">
        <v>1</v>
      </c>
      <c r="I131" s="148">
        <v>0</v>
      </c>
      <c r="J131" s="148">
        <v>0</v>
      </c>
      <c r="K131" s="148">
        <v>0</v>
      </c>
      <c r="L131" s="148">
        <v>0</v>
      </c>
      <c r="M131" s="148">
        <v>0</v>
      </c>
      <c r="N131" s="148">
        <v>0</v>
      </c>
      <c r="O131" s="148">
        <v>0</v>
      </c>
      <c r="P131" s="167">
        <v>1</v>
      </c>
      <c r="Q131" s="148">
        <v>0</v>
      </c>
      <c r="R131" s="148">
        <v>0</v>
      </c>
      <c r="S131" s="148">
        <v>0</v>
      </c>
      <c r="T131" s="148">
        <v>0</v>
      </c>
      <c r="U131" s="148">
        <v>0</v>
      </c>
      <c r="V131" s="148">
        <v>0</v>
      </c>
      <c r="W131" s="148">
        <v>0</v>
      </c>
      <c r="X131" s="148">
        <v>0</v>
      </c>
      <c r="Y131" s="148">
        <v>0</v>
      </c>
      <c r="Z131" s="148">
        <v>0</v>
      </c>
      <c r="AA131" s="148">
        <v>0</v>
      </c>
      <c r="AB131" s="148">
        <v>0</v>
      </c>
      <c r="AC131" s="148">
        <v>0</v>
      </c>
      <c r="AD131" s="148">
        <v>0</v>
      </c>
      <c r="AE131" s="148">
        <v>0</v>
      </c>
      <c r="AF131" s="148">
        <v>0</v>
      </c>
      <c r="AG131" s="148">
        <v>0</v>
      </c>
      <c r="AH131" s="148">
        <v>0</v>
      </c>
      <c r="AI131" s="148">
        <v>0</v>
      </c>
      <c r="AJ131" s="148">
        <v>0</v>
      </c>
      <c r="AK131" s="148">
        <v>0</v>
      </c>
      <c r="AL131" s="148">
        <v>0</v>
      </c>
      <c r="AM131" s="139">
        <v>0</v>
      </c>
      <c r="AN131" s="30">
        <v>2</v>
      </c>
      <c r="AO131" s="30">
        <v>1</v>
      </c>
      <c r="AP131" s="30">
        <v>3</v>
      </c>
      <c r="AQ131" s="30">
        <v>0</v>
      </c>
      <c r="AR131" s="30">
        <v>3</v>
      </c>
      <c r="AS131" s="30">
        <v>0</v>
      </c>
      <c r="AT131" s="30">
        <v>0</v>
      </c>
      <c r="AU131" s="186">
        <v>3</v>
      </c>
      <c r="AV131" s="290"/>
      <c r="AW131" s="157"/>
    </row>
    <row r="132" spans="1:49">
      <c r="A132" s="238"/>
      <c r="B132" s="163" t="s">
        <v>229</v>
      </c>
      <c r="C132" s="183"/>
      <c r="D132" s="196" t="s">
        <v>373</v>
      </c>
      <c r="E132" s="168" t="s">
        <v>373</v>
      </c>
      <c r="F132" s="168" t="s">
        <v>373</v>
      </c>
      <c r="G132" s="168" t="s">
        <v>373</v>
      </c>
      <c r="H132" s="168" t="s">
        <v>373</v>
      </c>
      <c r="I132" s="168" t="s">
        <v>373</v>
      </c>
      <c r="J132" s="168" t="s">
        <v>373</v>
      </c>
      <c r="K132" s="168" t="s">
        <v>373</v>
      </c>
      <c r="L132" s="168" t="s">
        <v>373</v>
      </c>
      <c r="M132" s="168" t="s">
        <v>373</v>
      </c>
      <c r="N132" s="168" t="s">
        <v>373</v>
      </c>
      <c r="O132" s="168" t="s">
        <v>373</v>
      </c>
      <c r="P132" s="168" t="s">
        <v>373</v>
      </c>
      <c r="Q132" s="168" t="s">
        <v>373</v>
      </c>
      <c r="R132" s="168" t="s">
        <v>373</v>
      </c>
      <c r="S132" s="168" t="s">
        <v>373</v>
      </c>
      <c r="T132" s="168" t="s">
        <v>373</v>
      </c>
      <c r="U132" s="168" t="s">
        <v>373</v>
      </c>
      <c r="V132" s="168" t="s">
        <v>373</v>
      </c>
      <c r="W132" s="168" t="s">
        <v>373</v>
      </c>
      <c r="X132" s="168" t="s">
        <v>373</v>
      </c>
      <c r="Y132" s="168" t="s">
        <v>373</v>
      </c>
      <c r="Z132" s="168" t="s">
        <v>373</v>
      </c>
      <c r="AA132" s="168" t="s">
        <v>373</v>
      </c>
      <c r="AB132" s="168" t="s">
        <v>373</v>
      </c>
      <c r="AC132" s="168" t="s">
        <v>373</v>
      </c>
      <c r="AD132" s="168" t="s">
        <v>373</v>
      </c>
      <c r="AE132" s="168" t="s">
        <v>373</v>
      </c>
      <c r="AF132" s="168" t="s">
        <v>373</v>
      </c>
      <c r="AG132" s="168" t="s">
        <v>373</v>
      </c>
      <c r="AH132" s="168" t="s">
        <v>373</v>
      </c>
      <c r="AI132" s="168" t="s">
        <v>373</v>
      </c>
      <c r="AJ132" s="168" t="s">
        <v>373</v>
      </c>
      <c r="AK132" s="168" t="s">
        <v>373</v>
      </c>
      <c r="AL132" s="168" t="s">
        <v>373</v>
      </c>
      <c r="AM132" s="197" t="s">
        <v>373</v>
      </c>
      <c r="AN132" s="168" t="s">
        <v>373</v>
      </c>
      <c r="AO132" s="168" t="s">
        <v>373</v>
      </c>
      <c r="AP132" s="168" t="s">
        <v>373</v>
      </c>
      <c r="AQ132" s="168" t="s">
        <v>373</v>
      </c>
      <c r="AR132" s="168" t="s">
        <v>373</v>
      </c>
      <c r="AS132" s="168" t="s">
        <v>373</v>
      </c>
      <c r="AT132" s="168" t="s">
        <v>373</v>
      </c>
      <c r="AU132" s="197" t="s">
        <v>373</v>
      </c>
      <c r="AV132" s="177" t="s">
        <v>373</v>
      </c>
      <c r="AW132" s="157"/>
    </row>
    <row r="133" spans="1:49">
      <c r="A133" s="240"/>
      <c r="B133" s="230"/>
      <c r="C133" s="241" t="s">
        <v>230</v>
      </c>
      <c r="D133" s="138">
        <v>0</v>
      </c>
      <c r="E133" s="148">
        <v>0</v>
      </c>
      <c r="F133" s="148">
        <v>0</v>
      </c>
      <c r="G133" s="148">
        <v>0</v>
      </c>
      <c r="H133" s="148">
        <v>0</v>
      </c>
      <c r="I133" s="148">
        <v>0</v>
      </c>
      <c r="J133" s="148">
        <v>0</v>
      </c>
      <c r="K133" s="167">
        <v>1</v>
      </c>
      <c r="L133" s="148">
        <v>0</v>
      </c>
      <c r="M133" s="148">
        <v>0</v>
      </c>
      <c r="N133" s="148">
        <v>0</v>
      </c>
      <c r="O133" s="148">
        <v>0</v>
      </c>
      <c r="P133" s="148">
        <v>0</v>
      </c>
      <c r="Q133" s="148">
        <v>0</v>
      </c>
      <c r="R133" s="148">
        <v>0</v>
      </c>
      <c r="S133" s="148">
        <v>0</v>
      </c>
      <c r="T133" s="148">
        <v>0</v>
      </c>
      <c r="U133" s="148">
        <v>0</v>
      </c>
      <c r="V133" s="148">
        <v>0</v>
      </c>
      <c r="W133" s="148">
        <v>0</v>
      </c>
      <c r="X133" s="148">
        <v>0</v>
      </c>
      <c r="Y133" s="148">
        <v>0</v>
      </c>
      <c r="Z133" s="148">
        <v>0</v>
      </c>
      <c r="AA133" s="148">
        <v>0</v>
      </c>
      <c r="AB133" s="167">
        <v>1</v>
      </c>
      <c r="AC133" s="148">
        <v>0</v>
      </c>
      <c r="AD133" s="167">
        <v>1</v>
      </c>
      <c r="AE133" s="148">
        <v>0</v>
      </c>
      <c r="AF133" s="148">
        <v>0</v>
      </c>
      <c r="AG133" s="148">
        <v>0</v>
      </c>
      <c r="AH133" s="148">
        <v>0</v>
      </c>
      <c r="AI133" s="148">
        <v>0</v>
      </c>
      <c r="AJ133" s="148">
        <v>0</v>
      </c>
      <c r="AK133" s="148">
        <v>0</v>
      </c>
      <c r="AL133" s="148">
        <v>0</v>
      </c>
      <c r="AM133" s="225">
        <v>1</v>
      </c>
      <c r="AN133" s="30">
        <v>0</v>
      </c>
      <c r="AO133" s="30">
        <v>4</v>
      </c>
      <c r="AP133" s="30">
        <v>1</v>
      </c>
      <c r="AQ133" s="30">
        <v>3</v>
      </c>
      <c r="AR133" s="30">
        <v>2</v>
      </c>
      <c r="AS133" s="30">
        <v>2</v>
      </c>
      <c r="AT133" s="30">
        <v>0</v>
      </c>
      <c r="AU133" s="194">
        <v>4</v>
      </c>
      <c r="AV133" s="290" t="s">
        <v>464</v>
      </c>
      <c r="AW133" s="157"/>
    </row>
    <row r="134" spans="1:49">
      <c r="A134" s="240"/>
      <c r="B134" s="230"/>
      <c r="C134" s="241" t="s">
        <v>465</v>
      </c>
      <c r="D134" s="138">
        <v>0</v>
      </c>
      <c r="E134" s="148">
        <v>0</v>
      </c>
      <c r="F134" s="148">
        <v>0</v>
      </c>
      <c r="G134" s="148">
        <v>0</v>
      </c>
      <c r="H134" s="148">
        <v>0</v>
      </c>
      <c r="I134" s="148">
        <v>0</v>
      </c>
      <c r="J134" s="148">
        <v>0</v>
      </c>
      <c r="K134" s="148">
        <v>0</v>
      </c>
      <c r="L134" s="148">
        <v>0</v>
      </c>
      <c r="M134" s="148">
        <v>0</v>
      </c>
      <c r="N134" s="148">
        <v>0</v>
      </c>
      <c r="O134" s="148">
        <v>0</v>
      </c>
      <c r="P134" s="148">
        <v>0</v>
      </c>
      <c r="Q134" s="148">
        <v>0</v>
      </c>
      <c r="R134" s="148">
        <v>0</v>
      </c>
      <c r="S134" s="148">
        <v>0</v>
      </c>
      <c r="T134" s="148">
        <v>0</v>
      </c>
      <c r="U134" s="148">
        <v>0</v>
      </c>
      <c r="V134" s="148">
        <v>0</v>
      </c>
      <c r="W134" s="148">
        <v>0</v>
      </c>
      <c r="X134" s="148">
        <v>0</v>
      </c>
      <c r="Y134" s="148">
        <v>0</v>
      </c>
      <c r="Z134" s="148">
        <v>0</v>
      </c>
      <c r="AA134" s="148">
        <v>0</v>
      </c>
      <c r="AB134" s="167">
        <v>1</v>
      </c>
      <c r="AC134" s="148">
        <v>0</v>
      </c>
      <c r="AD134" s="148">
        <v>0</v>
      </c>
      <c r="AE134" s="148">
        <v>0</v>
      </c>
      <c r="AF134" s="148">
        <v>0</v>
      </c>
      <c r="AG134" s="148">
        <v>0</v>
      </c>
      <c r="AH134" s="148">
        <v>0</v>
      </c>
      <c r="AI134" s="148">
        <v>0</v>
      </c>
      <c r="AJ134" s="148">
        <v>0</v>
      </c>
      <c r="AK134" s="148">
        <v>0</v>
      </c>
      <c r="AL134" s="148">
        <v>0</v>
      </c>
      <c r="AM134" s="139">
        <v>0</v>
      </c>
      <c r="AN134" s="30">
        <v>0</v>
      </c>
      <c r="AO134" s="30">
        <v>1</v>
      </c>
      <c r="AP134" s="30">
        <v>1</v>
      </c>
      <c r="AQ134" s="30">
        <v>0</v>
      </c>
      <c r="AR134" s="30">
        <v>1</v>
      </c>
      <c r="AS134" s="30">
        <v>0</v>
      </c>
      <c r="AT134" s="30">
        <v>0</v>
      </c>
      <c r="AU134" s="187">
        <v>1</v>
      </c>
      <c r="AV134" s="290"/>
      <c r="AW134" s="157"/>
    </row>
    <row r="135" spans="1:49">
      <c r="A135" s="240"/>
      <c r="B135" s="230"/>
      <c r="C135" s="241" t="s">
        <v>265</v>
      </c>
      <c r="D135" s="226">
        <v>1</v>
      </c>
      <c r="E135" s="167">
        <v>1</v>
      </c>
      <c r="F135" s="167">
        <v>1</v>
      </c>
      <c r="G135" s="148">
        <v>0</v>
      </c>
      <c r="H135" s="148">
        <v>0</v>
      </c>
      <c r="I135" s="148">
        <v>0</v>
      </c>
      <c r="J135" s="167">
        <v>1</v>
      </c>
      <c r="K135" s="167">
        <v>1</v>
      </c>
      <c r="L135" s="148">
        <v>0</v>
      </c>
      <c r="M135" s="148">
        <v>0</v>
      </c>
      <c r="N135" s="148">
        <v>0</v>
      </c>
      <c r="O135" s="148">
        <v>0</v>
      </c>
      <c r="P135" s="148">
        <v>0</v>
      </c>
      <c r="Q135" s="148">
        <v>0</v>
      </c>
      <c r="R135" s="148">
        <v>0</v>
      </c>
      <c r="S135" s="167">
        <v>1</v>
      </c>
      <c r="T135" s="148">
        <v>0</v>
      </c>
      <c r="U135" s="167">
        <v>1</v>
      </c>
      <c r="V135" s="148">
        <v>0</v>
      </c>
      <c r="W135" s="148">
        <v>0</v>
      </c>
      <c r="X135" s="148">
        <v>0</v>
      </c>
      <c r="Y135" s="167">
        <v>1</v>
      </c>
      <c r="Z135" s="167">
        <v>1</v>
      </c>
      <c r="AA135" s="148">
        <v>0</v>
      </c>
      <c r="AB135" s="167">
        <v>1</v>
      </c>
      <c r="AC135" s="167">
        <v>1</v>
      </c>
      <c r="AD135" s="167">
        <v>1</v>
      </c>
      <c r="AE135" s="167">
        <v>1</v>
      </c>
      <c r="AF135" s="148">
        <v>0</v>
      </c>
      <c r="AG135" s="148">
        <v>0</v>
      </c>
      <c r="AH135" s="167">
        <v>1</v>
      </c>
      <c r="AI135" s="148">
        <v>0</v>
      </c>
      <c r="AJ135" s="148">
        <v>0</v>
      </c>
      <c r="AK135" s="148">
        <v>0</v>
      </c>
      <c r="AL135" s="167">
        <v>1</v>
      </c>
      <c r="AM135" s="139">
        <v>0</v>
      </c>
      <c r="AN135" s="30">
        <v>7</v>
      </c>
      <c r="AO135" s="30">
        <v>8</v>
      </c>
      <c r="AP135" s="30">
        <v>6</v>
      </c>
      <c r="AQ135" s="30">
        <v>9</v>
      </c>
      <c r="AR135" s="30">
        <v>7</v>
      </c>
      <c r="AS135" s="30">
        <v>7</v>
      </c>
      <c r="AT135" s="30">
        <v>1</v>
      </c>
      <c r="AU135" s="195">
        <v>15</v>
      </c>
      <c r="AV135" s="290"/>
      <c r="AW135" s="157"/>
    </row>
    <row r="136" spans="1:49">
      <c r="A136" s="240"/>
      <c r="B136" s="230"/>
      <c r="C136" s="241" t="s">
        <v>466</v>
      </c>
      <c r="D136" s="138">
        <v>0</v>
      </c>
      <c r="E136" s="148">
        <v>0</v>
      </c>
      <c r="F136" s="148">
        <v>0</v>
      </c>
      <c r="G136" s="148">
        <v>0</v>
      </c>
      <c r="H136" s="148">
        <v>0</v>
      </c>
      <c r="I136" s="148">
        <v>0</v>
      </c>
      <c r="J136" s="148">
        <v>0</v>
      </c>
      <c r="K136" s="148">
        <v>0</v>
      </c>
      <c r="L136" s="148">
        <v>0</v>
      </c>
      <c r="M136" s="148">
        <v>0</v>
      </c>
      <c r="N136" s="148">
        <v>0</v>
      </c>
      <c r="O136" s="148">
        <v>0</v>
      </c>
      <c r="P136" s="148">
        <v>0</v>
      </c>
      <c r="Q136" s="148">
        <v>0</v>
      </c>
      <c r="R136" s="148">
        <v>0</v>
      </c>
      <c r="S136" s="148">
        <v>0</v>
      </c>
      <c r="T136" s="148">
        <v>0</v>
      </c>
      <c r="U136" s="148">
        <v>0</v>
      </c>
      <c r="V136" s="148">
        <v>0</v>
      </c>
      <c r="W136" s="148">
        <v>0</v>
      </c>
      <c r="X136" s="148">
        <v>0</v>
      </c>
      <c r="Y136" s="148">
        <v>0</v>
      </c>
      <c r="Z136" s="148">
        <v>0</v>
      </c>
      <c r="AA136" s="148">
        <v>0</v>
      </c>
      <c r="AB136" s="167">
        <v>1</v>
      </c>
      <c r="AC136" s="148">
        <v>0</v>
      </c>
      <c r="AD136" s="148">
        <v>0</v>
      </c>
      <c r="AE136" s="148">
        <v>0</v>
      </c>
      <c r="AF136" s="148">
        <v>0</v>
      </c>
      <c r="AG136" s="148">
        <v>0</v>
      </c>
      <c r="AH136" s="148">
        <v>0</v>
      </c>
      <c r="AI136" s="148">
        <v>0</v>
      </c>
      <c r="AJ136" s="148">
        <v>0</v>
      </c>
      <c r="AK136" s="148">
        <v>0</v>
      </c>
      <c r="AL136" s="148">
        <v>0</v>
      </c>
      <c r="AM136" s="139">
        <v>0</v>
      </c>
      <c r="AN136" s="30">
        <v>0</v>
      </c>
      <c r="AO136" s="30">
        <v>1</v>
      </c>
      <c r="AP136" s="30">
        <v>1</v>
      </c>
      <c r="AQ136" s="30">
        <v>0</v>
      </c>
      <c r="AR136" s="30">
        <v>1</v>
      </c>
      <c r="AS136" s="30">
        <v>0</v>
      </c>
      <c r="AT136" s="30">
        <v>0</v>
      </c>
      <c r="AU136" s="187">
        <v>1</v>
      </c>
      <c r="AV136" s="290"/>
      <c r="AW136" s="157"/>
    </row>
    <row r="137" spans="1:49">
      <c r="A137" s="240"/>
      <c r="B137" s="230"/>
      <c r="C137" s="241" t="s">
        <v>467</v>
      </c>
      <c r="D137" s="138">
        <v>0</v>
      </c>
      <c r="E137" s="148">
        <v>0</v>
      </c>
      <c r="F137" s="148">
        <v>0</v>
      </c>
      <c r="G137" s="148">
        <v>0</v>
      </c>
      <c r="H137" s="148">
        <v>0</v>
      </c>
      <c r="I137" s="148">
        <v>0</v>
      </c>
      <c r="J137" s="167">
        <v>1</v>
      </c>
      <c r="K137" s="167">
        <v>1</v>
      </c>
      <c r="L137" s="148">
        <v>0</v>
      </c>
      <c r="M137" s="167">
        <v>1</v>
      </c>
      <c r="N137" s="148">
        <v>0</v>
      </c>
      <c r="O137" s="148">
        <v>0</v>
      </c>
      <c r="P137" s="148">
        <v>0</v>
      </c>
      <c r="Q137" s="148">
        <v>0</v>
      </c>
      <c r="R137" s="148">
        <v>0</v>
      </c>
      <c r="S137" s="148">
        <v>0</v>
      </c>
      <c r="T137" s="148">
        <v>0</v>
      </c>
      <c r="U137" s="148">
        <v>0</v>
      </c>
      <c r="V137" s="148">
        <v>0</v>
      </c>
      <c r="W137" s="148">
        <v>0</v>
      </c>
      <c r="X137" s="148">
        <v>0</v>
      </c>
      <c r="Y137" s="148">
        <v>0</v>
      </c>
      <c r="Z137" s="148">
        <v>0</v>
      </c>
      <c r="AA137" s="148">
        <v>0</v>
      </c>
      <c r="AB137" s="167">
        <v>1</v>
      </c>
      <c r="AC137" s="148">
        <v>0</v>
      </c>
      <c r="AD137" s="148">
        <v>0</v>
      </c>
      <c r="AE137" s="148">
        <v>0</v>
      </c>
      <c r="AF137" s="148">
        <v>0</v>
      </c>
      <c r="AG137" s="148">
        <v>0</v>
      </c>
      <c r="AH137" s="148">
        <v>0</v>
      </c>
      <c r="AI137" s="148">
        <v>0</v>
      </c>
      <c r="AJ137" s="148">
        <v>0</v>
      </c>
      <c r="AK137" s="167">
        <v>1</v>
      </c>
      <c r="AL137" s="167">
        <v>1</v>
      </c>
      <c r="AM137" s="139">
        <v>0</v>
      </c>
      <c r="AN137" s="30">
        <v>1</v>
      </c>
      <c r="AO137" s="30">
        <v>5</v>
      </c>
      <c r="AP137" s="30">
        <v>3</v>
      </c>
      <c r="AQ137" s="30">
        <v>3</v>
      </c>
      <c r="AR137" s="30">
        <v>3</v>
      </c>
      <c r="AS137" s="30">
        <v>3</v>
      </c>
      <c r="AT137" s="30">
        <v>0</v>
      </c>
      <c r="AU137" s="188">
        <v>6</v>
      </c>
      <c r="AV137" s="290"/>
      <c r="AW137" s="157"/>
    </row>
    <row r="138" spans="1:49">
      <c r="A138" s="240"/>
      <c r="B138" s="230"/>
      <c r="C138" s="241" t="s">
        <v>266</v>
      </c>
      <c r="D138" s="138">
        <v>0</v>
      </c>
      <c r="E138" s="167">
        <v>1</v>
      </c>
      <c r="F138" s="148">
        <v>0</v>
      </c>
      <c r="G138" s="148">
        <v>0</v>
      </c>
      <c r="H138" s="148">
        <v>0</v>
      </c>
      <c r="I138" s="167">
        <v>1</v>
      </c>
      <c r="J138" s="167">
        <v>1</v>
      </c>
      <c r="K138" s="148">
        <v>0</v>
      </c>
      <c r="L138" s="148">
        <v>0</v>
      </c>
      <c r="M138" s="167">
        <v>1</v>
      </c>
      <c r="N138" s="148">
        <v>0</v>
      </c>
      <c r="O138" s="148">
        <v>0</v>
      </c>
      <c r="P138" s="148">
        <v>0</v>
      </c>
      <c r="Q138" s="148">
        <v>0</v>
      </c>
      <c r="R138" s="148">
        <v>0</v>
      </c>
      <c r="S138" s="148">
        <v>0</v>
      </c>
      <c r="T138" s="148">
        <v>0</v>
      </c>
      <c r="U138" s="148">
        <v>0</v>
      </c>
      <c r="V138" s="148">
        <v>0</v>
      </c>
      <c r="W138" s="148">
        <v>0</v>
      </c>
      <c r="X138" s="148">
        <v>0</v>
      </c>
      <c r="Y138" s="148">
        <v>0</v>
      </c>
      <c r="Z138" s="148">
        <v>0</v>
      </c>
      <c r="AA138" s="148">
        <v>0</v>
      </c>
      <c r="AB138" s="148">
        <v>0</v>
      </c>
      <c r="AC138" s="148">
        <v>0</v>
      </c>
      <c r="AD138" s="148">
        <v>0</v>
      </c>
      <c r="AE138" s="148">
        <v>0</v>
      </c>
      <c r="AF138" s="167">
        <v>1</v>
      </c>
      <c r="AG138" s="148">
        <v>0</v>
      </c>
      <c r="AH138" s="167">
        <v>1</v>
      </c>
      <c r="AI138" s="167">
        <v>1</v>
      </c>
      <c r="AJ138" s="148">
        <v>0</v>
      </c>
      <c r="AK138" s="148">
        <v>0</v>
      </c>
      <c r="AL138" s="148">
        <v>0</v>
      </c>
      <c r="AM138" s="139">
        <v>0</v>
      </c>
      <c r="AN138" s="30">
        <v>2</v>
      </c>
      <c r="AO138" s="30">
        <v>5</v>
      </c>
      <c r="AP138" s="30">
        <v>4</v>
      </c>
      <c r="AQ138" s="30">
        <v>3</v>
      </c>
      <c r="AR138" s="30">
        <v>2</v>
      </c>
      <c r="AS138" s="30">
        <v>3</v>
      </c>
      <c r="AT138" s="30">
        <v>2</v>
      </c>
      <c r="AU138" s="192">
        <v>7</v>
      </c>
      <c r="AV138" s="290"/>
      <c r="AW138" s="157"/>
    </row>
    <row r="139" spans="1:49">
      <c r="A139" s="238"/>
      <c r="B139" s="163" t="s">
        <v>237</v>
      </c>
      <c r="C139" s="183"/>
      <c r="D139" s="196" t="s">
        <v>373</v>
      </c>
      <c r="E139" s="168" t="s">
        <v>373</v>
      </c>
      <c r="F139" s="168" t="s">
        <v>373</v>
      </c>
      <c r="G139" s="168" t="s">
        <v>373</v>
      </c>
      <c r="H139" s="168" t="s">
        <v>373</v>
      </c>
      <c r="I139" s="168" t="s">
        <v>373</v>
      </c>
      <c r="J139" s="168" t="s">
        <v>373</v>
      </c>
      <c r="K139" s="168" t="s">
        <v>373</v>
      </c>
      <c r="L139" s="168" t="s">
        <v>373</v>
      </c>
      <c r="M139" s="168" t="s">
        <v>373</v>
      </c>
      <c r="N139" s="168" t="s">
        <v>373</v>
      </c>
      <c r="O139" s="168" t="s">
        <v>373</v>
      </c>
      <c r="P139" s="168" t="s">
        <v>373</v>
      </c>
      <c r="Q139" s="168" t="s">
        <v>373</v>
      </c>
      <c r="R139" s="168" t="s">
        <v>373</v>
      </c>
      <c r="S139" s="168" t="s">
        <v>373</v>
      </c>
      <c r="T139" s="168" t="s">
        <v>373</v>
      </c>
      <c r="U139" s="168" t="s">
        <v>373</v>
      </c>
      <c r="V139" s="168" t="s">
        <v>373</v>
      </c>
      <c r="W139" s="168" t="s">
        <v>373</v>
      </c>
      <c r="X139" s="168" t="s">
        <v>373</v>
      </c>
      <c r="Y139" s="168" t="s">
        <v>373</v>
      </c>
      <c r="Z139" s="168" t="s">
        <v>373</v>
      </c>
      <c r="AA139" s="168" t="s">
        <v>373</v>
      </c>
      <c r="AB139" s="168" t="s">
        <v>373</v>
      </c>
      <c r="AC139" s="168" t="s">
        <v>373</v>
      </c>
      <c r="AD139" s="168" t="s">
        <v>373</v>
      </c>
      <c r="AE139" s="168" t="s">
        <v>373</v>
      </c>
      <c r="AF139" s="168" t="s">
        <v>373</v>
      </c>
      <c r="AG139" s="168" t="s">
        <v>373</v>
      </c>
      <c r="AH139" s="168" t="s">
        <v>373</v>
      </c>
      <c r="AI139" s="168" t="s">
        <v>373</v>
      </c>
      <c r="AJ139" s="168" t="s">
        <v>373</v>
      </c>
      <c r="AK139" s="168" t="s">
        <v>373</v>
      </c>
      <c r="AL139" s="168" t="s">
        <v>373</v>
      </c>
      <c r="AM139" s="197" t="s">
        <v>373</v>
      </c>
      <c r="AN139" s="168" t="s">
        <v>373</v>
      </c>
      <c r="AO139" s="168" t="s">
        <v>373</v>
      </c>
      <c r="AP139" s="168" t="s">
        <v>373</v>
      </c>
      <c r="AQ139" s="168" t="s">
        <v>373</v>
      </c>
      <c r="AR139" s="168" t="s">
        <v>373</v>
      </c>
      <c r="AS139" s="168" t="s">
        <v>373</v>
      </c>
      <c r="AT139" s="168" t="s">
        <v>373</v>
      </c>
      <c r="AU139" s="197" t="s">
        <v>373</v>
      </c>
      <c r="AV139" s="177" t="s">
        <v>373</v>
      </c>
      <c r="AW139" s="157"/>
    </row>
    <row r="140" spans="1:49">
      <c r="A140" s="240"/>
      <c r="B140" s="230"/>
      <c r="C140" s="241" t="s">
        <v>378</v>
      </c>
      <c r="D140" s="226">
        <v>1</v>
      </c>
      <c r="E140" s="167">
        <v>1</v>
      </c>
      <c r="F140" s="148">
        <v>0</v>
      </c>
      <c r="G140" s="148">
        <v>0</v>
      </c>
      <c r="H140" s="167">
        <v>1</v>
      </c>
      <c r="I140" s="167">
        <v>1</v>
      </c>
      <c r="J140" s="167">
        <v>1</v>
      </c>
      <c r="K140" s="148">
        <v>0</v>
      </c>
      <c r="L140" s="167">
        <v>1</v>
      </c>
      <c r="M140" s="148">
        <v>0</v>
      </c>
      <c r="N140" s="148">
        <v>0</v>
      </c>
      <c r="O140" s="148">
        <v>0</v>
      </c>
      <c r="P140" s="148">
        <v>0</v>
      </c>
      <c r="Q140" s="167">
        <v>1</v>
      </c>
      <c r="R140" s="148">
        <v>0</v>
      </c>
      <c r="S140" s="148">
        <v>0</v>
      </c>
      <c r="T140" s="148">
        <v>0</v>
      </c>
      <c r="U140" s="148">
        <v>0</v>
      </c>
      <c r="V140" s="148">
        <v>0</v>
      </c>
      <c r="W140" s="148">
        <v>0</v>
      </c>
      <c r="X140" s="148">
        <v>0</v>
      </c>
      <c r="Y140" s="148">
        <v>0</v>
      </c>
      <c r="Z140" s="148">
        <v>0</v>
      </c>
      <c r="AA140" s="148">
        <v>0</v>
      </c>
      <c r="AB140" s="167">
        <v>1</v>
      </c>
      <c r="AC140" s="148">
        <v>0</v>
      </c>
      <c r="AD140" s="148">
        <v>0</v>
      </c>
      <c r="AE140" s="148">
        <v>0</v>
      </c>
      <c r="AF140" s="167">
        <v>1</v>
      </c>
      <c r="AG140" s="167">
        <v>1</v>
      </c>
      <c r="AH140" s="148">
        <v>0</v>
      </c>
      <c r="AI140" s="148">
        <v>0</v>
      </c>
      <c r="AJ140" s="167">
        <v>1</v>
      </c>
      <c r="AK140" s="167">
        <v>1</v>
      </c>
      <c r="AL140" s="167">
        <v>1</v>
      </c>
      <c r="AM140" s="139">
        <v>0</v>
      </c>
      <c r="AN140" s="30">
        <v>4</v>
      </c>
      <c r="AO140" s="30">
        <v>9</v>
      </c>
      <c r="AP140" s="30">
        <v>11</v>
      </c>
      <c r="AQ140" s="30">
        <v>2</v>
      </c>
      <c r="AR140" s="30">
        <v>8</v>
      </c>
      <c r="AS140" s="30">
        <v>5</v>
      </c>
      <c r="AT140" s="30">
        <v>0</v>
      </c>
      <c r="AU140" s="190">
        <v>13</v>
      </c>
      <c r="AV140" s="290" t="s">
        <v>468</v>
      </c>
      <c r="AW140" s="157"/>
    </row>
    <row r="141" spans="1:49">
      <c r="A141" s="240"/>
      <c r="B141" s="230"/>
      <c r="C141" s="241" t="s">
        <v>269</v>
      </c>
      <c r="D141" s="138">
        <v>0</v>
      </c>
      <c r="E141" s="148">
        <v>0</v>
      </c>
      <c r="F141" s="167">
        <v>1</v>
      </c>
      <c r="G141" s="148">
        <v>0</v>
      </c>
      <c r="H141" s="148">
        <v>0</v>
      </c>
      <c r="I141" s="148">
        <v>0</v>
      </c>
      <c r="J141" s="148">
        <v>0</v>
      </c>
      <c r="K141" s="167">
        <v>1</v>
      </c>
      <c r="L141" s="148">
        <v>0</v>
      </c>
      <c r="M141" s="148">
        <v>0</v>
      </c>
      <c r="N141" s="148">
        <v>0</v>
      </c>
      <c r="O141" s="148">
        <v>0</v>
      </c>
      <c r="P141" s="148">
        <v>0</v>
      </c>
      <c r="Q141" s="167">
        <v>1</v>
      </c>
      <c r="R141" s="148">
        <v>0</v>
      </c>
      <c r="S141" s="148">
        <v>0</v>
      </c>
      <c r="T141" s="148">
        <v>0</v>
      </c>
      <c r="U141" s="167">
        <v>1</v>
      </c>
      <c r="V141" s="148">
        <v>0</v>
      </c>
      <c r="W141" s="148">
        <v>0</v>
      </c>
      <c r="X141" s="148">
        <v>0</v>
      </c>
      <c r="Y141" s="148">
        <v>0</v>
      </c>
      <c r="Z141" s="148">
        <v>0</v>
      </c>
      <c r="AA141" s="148">
        <v>0</v>
      </c>
      <c r="AB141" s="148">
        <v>0</v>
      </c>
      <c r="AC141" s="148">
        <v>0</v>
      </c>
      <c r="AD141" s="167">
        <v>1</v>
      </c>
      <c r="AE141" s="167">
        <v>1</v>
      </c>
      <c r="AF141" s="167">
        <v>1</v>
      </c>
      <c r="AG141" s="148">
        <v>0</v>
      </c>
      <c r="AH141" s="167">
        <v>1</v>
      </c>
      <c r="AI141" s="148">
        <v>0</v>
      </c>
      <c r="AJ141" s="167">
        <v>1</v>
      </c>
      <c r="AK141" s="148">
        <v>0</v>
      </c>
      <c r="AL141" s="148">
        <v>0</v>
      </c>
      <c r="AM141" s="139">
        <v>0</v>
      </c>
      <c r="AN141" s="30">
        <v>3</v>
      </c>
      <c r="AO141" s="30">
        <v>6</v>
      </c>
      <c r="AP141" s="30">
        <v>4</v>
      </c>
      <c r="AQ141" s="30">
        <v>5</v>
      </c>
      <c r="AR141" s="30">
        <v>4</v>
      </c>
      <c r="AS141" s="30">
        <v>4</v>
      </c>
      <c r="AT141" s="30">
        <v>1</v>
      </c>
      <c r="AU141" s="200">
        <v>9</v>
      </c>
      <c r="AV141" s="290"/>
      <c r="AW141" s="157"/>
    </row>
    <row r="142" spans="1:49" ht="37" customHeight="1">
      <c r="A142" s="240"/>
      <c r="B142" s="230"/>
      <c r="C142" s="241" t="s">
        <v>238</v>
      </c>
      <c r="D142" s="226">
        <v>1</v>
      </c>
      <c r="E142" s="167">
        <v>1</v>
      </c>
      <c r="F142" s="148">
        <v>0</v>
      </c>
      <c r="G142" s="167">
        <v>1</v>
      </c>
      <c r="H142" s="148">
        <v>0</v>
      </c>
      <c r="I142" s="167">
        <v>1</v>
      </c>
      <c r="J142" s="167">
        <v>1</v>
      </c>
      <c r="K142" s="167">
        <v>1</v>
      </c>
      <c r="L142" s="148">
        <v>0</v>
      </c>
      <c r="M142" s="148">
        <v>0</v>
      </c>
      <c r="N142" s="148">
        <v>0</v>
      </c>
      <c r="O142" s="148">
        <v>0</v>
      </c>
      <c r="P142" s="167">
        <v>1</v>
      </c>
      <c r="Q142" s="148">
        <v>0</v>
      </c>
      <c r="R142" s="148">
        <v>0</v>
      </c>
      <c r="S142" s="148">
        <v>0</v>
      </c>
      <c r="T142" s="148">
        <v>0</v>
      </c>
      <c r="U142" s="148">
        <v>0</v>
      </c>
      <c r="V142" s="148">
        <v>0</v>
      </c>
      <c r="W142" s="148">
        <v>0</v>
      </c>
      <c r="X142" s="148">
        <v>0</v>
      </c>
      <c r="Y142" s="148">
        <v>0</v>
      </c>
      <c r="Z142" s="167">
        <v>1</v>
      </c>
      <c r="AA142" s="167">
        <v>1</v>
      </c>
      <c r="AB142" s="167">
        <v>1</v>
      </c>
      <c r="AC142" s="167">
        <v>1</v>
      </c>
      <c r="AD142" s="167">
        <v>1</v>
      </c>
      <c r="AE142" s="167">
        <v>1</v>
      </c>
      <c r="AF142" s="148">
        <v>0</v>
      </c>
      <c r="AG142" s="148">
        <v>0</v>
      </c>
      <c r="AH142" s="148">
        <v>0</v>
      </c>
      <c r="AI142" s="148">
        <v>0</v>
      </c>
      <c r="AJ142" s="167">
        <v>1</v>
      </c>
      <c r="AK142" s="167">
        <v>1</v>
      </c>
      <c r="AL142" s="167">
        <v>1</v>
      </c>
      <c r="AM142" s="139">
        <v>0</v>
      </c>
      <c r="AN142" s="30">
        <v>6</v>
      </c>
      <c r="AO142" s="30">
        <v>10</v>
      </c>
      <c r="AP142" s="30">
        <v>8</v>
      </c>
      <c r="AQ142" s="30">
        <v>8</v>
      </c>
      <c r="AR142" s="30">
        <v>8</v>
      </c>
      <c r="AS142" s="30">
        <v>8</v>
      </c>
      <c r="AT142" s="30">
        <v>0</v>
      </c>
      <c r="AU142" s="193">
        <v>16</v>
      </c>
      <c r="AV142" s="290"/>
      <c r="AW142" s="157"/>
    </row>
    <row r="143" spans="1:49">
      <c r="A143" s="238"/>
      <c r="B143" s="163" t="s">
        <v>240</v>
      </c>
      <c r="C143" s="183"/>
      <c r="D143" s="196" t="s">
        <v>373</v>
      </c>
      <c r="E143" s="168" t="s">
        <v>373</v>
      </c>
      <c r="F143" s="168" t="s">
        <v>373</v>
      </c>
      <c r="G143" s="168" t="s">
        <v>373</v>
      </c>
      <c r="H143" s="168" t="s">
        <v>373</v>
      </c>
      <c r="I143" s="168" t="s">
        <v>373</v>
      </c>
      <c r="J143" s="168" t="s">
        <v>373</v>
      </c>
      <c r="K143" s="168" t="s">
        <v>373</v>
      </c>
      <c r="L143" s="168" t="s">
        <v>373</v>
      </c>
      <c r="M143" s="168" t="s">
        <v>373</v>
      </c>
      <c r="N143" s="168" t="s">
        <v>373</v>
      </c>
      <c r="O143" s="168" t="s">
        <v>373</v>
      </c>
      <c r="P143" s="168" t="s">
        <v>373</v>
      </c>
      <c r="Q143" s="168" t="s">
        <v>373</v>
      </c>
      <c r="R143" s="168" t="s">
        <v>373</v>
      </c>
      <c r="S143" s="168" t="s">
        <v>373</v>
      </c>
      <c r="T143" s="168" t="s">
        <v>373</v>
      </c>
      <c r="U143" s="168" t="s">
        <v>373</v>
      </c>
      <c r="V143" s="168" t="s">
        <v>373</v>
      </c>
      <c r="W143" s="168" t="s">
        <v>373</v>
      </c>
      <c r="X143" s="168" t="s">
        <v>373</v>
      </c>
      <c r="Y143" s="168" t="s">
        <v>373</v>
      </c>
      <c r="Z143" s="168" t="s">
        <v>373</v>
      </c>
      <c r="AA143" s="168" t="s">
        <v>373</v>
      </c>
      <c r="AB143" s="168" t="s">
        <v>373</v>
      </c>
      <c r="AC143" s="168" t="s">
        <v>373</v>
      </c>
      <c r="AD143" s="168" t="s">
        <v>373</v>
      </c>
      <c r="AE143" s="168" t="s">
        <v>373</v>
      </c>
      <c r="AF143" s="168" t="s">
        <v>373</v>
      </c>
      <c r="AG143" s="168" t="s">
        <v>373</v>
      </c>
      <c r="AH143" s="168" t="s">
        <v>373</v>
      </c>
      <c r="AI143" s="168" t="s">
        <v>373</v>
      </c>
      <c r="AJ143" s="168" t="s">
        <v>373</v>
      </c>
      <c r="AK143" s="168" t="s">
        <v>373</v>
      </c>
      <c r="AL143" s="168" t="s">
        <v>373</v>
      </c>
      <c r="AM143" s="197" t="s">
        <v>373</v>
      </c>
      <c r="AN143" s="168" t="s">
        <v>373</v>
      </c>
      <c r="AO143" s="168" t="s">
        <v>373</v>
      </c>
      <c r="AP143" s="168" t="s">
        <v>373</v>
      </c>
      <c r="AQ143" s="168" t="s">
        <v>373</v>
      </c>
      <c r="AR143" s="168" t="s">
        <v>373</v>
      </c>
      <c r="AS143" s="168" t="s">
        <v>373</v>
      </c>
      <c r="AT143" s="168" t="s">
        <v>373</v>
      </c>
      <c r="AU143" s="197" t="s">
        <v>373</v>
      </c>
      <c r="AV143" s="177" t="s">
        <v>373</v>
      </c>
      <c r="AW143" s="157"/>
    </row>
    <row r="144" spans="1:49">
      <c r="A144" s="240"/>
      <c r="B144" s="230"/>
      <c r="C144" s="241" t="s">
        <v>241</v>
      </c>
      <c r="D144" s="138">
        <v>0</v>
      </c>
      <c r="E144" s="148">
        <v>0</v>
      </c>
      <c r="F144" s="167">
        <v>1</v>
      </c>
      <c r="G144" s="148">
        <v>0</v>
      </c>
      <c r="H144" s="167">
        <v>1</v>
      </c>
      <c r="I144" s="148">
        <v>0</v>
      </c>
      <c r="J144" s="167">
        <v>1</v>
      </c>
      <c r="K144" s="148">
        <v>0</v>
      </c>
      <c r="L144" s="148">
        <v>0</v>
      </c>
      <c r="M144" s="148">
        <v>0</v>
      </c>
      <c r="N144" s="148">
        <v>0</v>
      </c>
      <c r="O144" s="148">
        <v>0</v>
      </c>
      <c r="P144" s="148">
        <v>0</v>
      </c>
      <c r="Q144" s="148">
        <v>0</v>
      </c>
      <c r="R144" s="148">
        <v>0</v>
      </c>
      <c r="S144" s="148">
        <v>0</v>
      </c>
      <c r="T144" s="167">
        <v>1</v>
      </c>
      <c r="U144" s="148">
        <v>0</v>
      </c>
      <c r="V144" s="148">
        <v>0</v>
      </c>
      <c r="W144" s="167">
        <v>1</v>
      </c>
      <c r="X144" s="148">
        <v>0</v>
      </c>
      <c r="Y144" s="148">
        <v>0</v>
      </c>
      <c r="Z144" s="148">
        <v>0</v>
      </c>
      <c r="AA144" s="167">
        <v>1</v>
      </c>
      <c r="AB144" s="167">
        <v>1</v>
      </c>
      <c r="AC144" s="167">
        <v>1</v>
      </c>
      <c r="AD144" s="148">
        <v>0</v>
      </c>
      <c r="AE144" s="167">
        <v>1</v>
      </c>
      <c r="AF144" s="148">
        <v>0</v>
      </c>
      <c r="AG144" s="148">
        <v>0</v>
      </c>
      <c r="AH144" s="148">
        <v>0</v>
      </c>
      <c r="AI144" s="148">
        <v>0</v>
      </c>
      <c r="AJ144" s="148">
        <v>0</v>
      </c>
      <c r="AK144" s="167">
        <v>1</v>
      </c>
      <c r="AL144" s="148">
        <v>0</v>
      </c>
      <c r="AM144" s="225">
        <v>1</v>
      </c>
      <c r="AN144" s="30">
        <v>4</v>
      </c>
      <c r="AO144" s="30">
        <v>7</v>
      </c>
      <c r="AP144" s="30">
        <v>5</v>
      </c>
      <c r="AQ144" s="30">
        <v>6</v>
      </c>
      <c r="AR144" s="30">
        <v>5</v>
      </c>
      <c r="AS144" s="30">
        <v>6</v>
      </c>
      <c r="AT144" s="30">
        <v>0</v>
      </c>
      <c r="AU144" s="191">
        <v>11</v>
      </c>
      <c r="AV144" s="290" t="s">
        <v>469</v>
      </c>
      <c r="AW144" s="157"/>
    </row>
    <row r="145" spans="1:49">
      <c r="A145" s="240"/>
      <c r="B145" s="231"/>
      <c r="C145" s="241" t="s">
        <v>470</v>
      </c>
      <c r="D145" s="138">
        <v>0</v>
      </c>
      <c r="E145" s="148">
        <v>0</v>
      </c>
      <c r="F145" s="148">
        <v>0</v>
      </c>
      <c r="G145" s="148">
        <v>0</v>
      </c>
      <c r="H145" s="148">
        <v>0</v>
      </c>
      <c r="I145" s="148">
        <v>0</v>
      </c>
      <c r="J145" s="148">
        <v>0</v>
      </c>
      <c r="K145" s="148">
        <v>0</v>
      </c>
      <c r="L145" s="148">
        <v>0</v>
      </c>
      <c r="M145" s="148">
        <v>0</v>
      </c>
      <c r="N145" s="148">
        <v>0</v>
      </c>
      <c r="O145" s="148">
        <v>0</v>
      </c>
      <c r="P145" s="148">
        <v>0</v>
      </c>
      <c r="Q145" s="148">
        <v>0</v>
      </c>
      <c r="R145" s="148">
        <v>0</v>
      </c>
      <c r="S145" s="148">
        <v>0</v>
      </c>
      <c r="T145" s="148">
        <v>0</v>
      </c>
      <c r="U145" s="148">
        <v>0</v>
      </c>
      <c r="V145" s="167">
        <v>1</v>
      </c>
      <c r="W145" s="148">
        <v>0</v>
      </c>
      <c r="X145" s="148">
        <v>0</v>
      </c>
      <c r="Y145" s="148">
        <v>0</v>
      </c>
      <c r="Z145" s="148">
        <v>0</v>
      </c>
      <c r="AA145" s="148">
        <v>0</v>
      </c>
      <c r="AB145" s="148">
        <v>0</v>
      </c>
      <c r="AC145" s="148">
        <v>0</v>
      </c>
      <c r="AD145" s="148">
        <v>0</v>
      </c>
      <c r="AE145" s="148">
        <v>0</v>
      </c>
      <c r="AF145" s="148">
        <v>0</v>
      </c>
      <c r="AG145" s="148">
        <v>0</v>
      </c>
      <c r="AH145" s="148">
        <v>0</v>
      </c>
      <c r="AI145" s="148">
        <v>0</v>
      </c>
      <c r="AJ145" s="148">
        <v>0</v>
      </c>
      <c r="AK145" s="148">
        <v>0</v>
      </c>
      <c r="AL145" s="148">
        <v>0</v>
      </c>
      <c r="AM145" s="139">
        <v>0</v>
      </c>
      <c r="AN145" s="30">
        <v>1</v>
      </c>
      <c r="AO145" s="30">
        <v>0</v>
      </c>
      <c r="AP145" s="30">
        <v>0</v>
      </c>
      <c r="AQ145" s="30">
        <v>1</v>
      </c>
      <c r="AR145" s="30">
        <v>1</v>
      </c>
      <c r="AS145" s="30">
        <v>0</v>
      </c>
      <c r="AT145" s="30">
        <v>0</v>
      </c>
      <c r="AU145" s="187">
        <v>1</v>
      </c>
      <c r="AV145" s="290"/>
      <c r="AW145" s="157"/>
    </row>
    <row r="146" spans="1:49">
      <c r="A146" s="240"/>
      <c r="B146" s="230"/>
      <c r="C146" s="241" t="s">
        <v>244</v>
      </c>
      <c r="D146" s="226">
        <v>1</v>
      </c>
      <c r="E146" s="167">
        <v>1</v>
      </c>
      <c r="F146" s="167">
        <v>1</v>
      </c>
      <c r="G146" s="167">
        <v>1</v>
      </c>
      <c r="H146" s="167">
        <v>1</v>
      </c>
      <c r="I146" s="167">
        <v>1</v>
      </c>
      <c r="J146" s="167">
        <v>1</v>
      </c>
      <c r="K146" s="167">
        <v>1</v>
      </c>
      <c r="L146" s="167">
        <v>1</v>
      </c>
      <c r="M146" s="167">
        <v>1</v>
      </c>
      <c r="N146" s="167">
        <v>1</v>
      </c>
      <c r="O146" s="167">
        <v>1</v>
      </c>
      <c r="P146" s="167">
        <v>1</v>
      </c>
      <c r="Q146" s="167">
        <v>1</v>
      </c>
      <c r="R146" s="167">
        <v>1</v>
      </c>
      <c r="S146" s="167">
        <v>1</v>
      </c>
      <c r="T146" s="167">
        <v>1</v>
      </c>
      <c r="U146" s="167">
        <v>1</v>
      </c>
      <c r="V146" s="167">
        <v>1</v>
      </c>
      <c r="W146" s="148">
        <v>0</v>
      </c>
      <c r="X146" s="167">
        <v>1</v>
      </c>
      <c r="Y146" s="167">
        <v>1</v>
      </c>
      <c r="Z146" s="167">
        <v>1</v>
      </c>
      <c r="AA146" s="167">
        <v>1</v>
      </c>
      <c r="AB146" s="167">
        <v>1</v>
      </c>
      <c r="AC146" s="167">
        <v>1</v>
      </c>
      <c r="AD146" s="167">
        <v>1</v>
      </c>
      <c r="AE146" s="167">
        <v>1</v>
      </c>
      <c r="AF146" s="167">
        <v>1</v>
      </c>
      <c r="AG146" s="167">
        <v>1</v>
      </c>
      <c r="AH146" s="167">
        <v>1</v>
      </c>
      <c r="AI146" s="167">
        <v>1</v>
      </c>
      <c r="AJ146" s="167">
        <v>1</v>
      </c>
      <c r="AK146" s="167">
        <v>1</v>
      </c>
      <c r="AL146" s="167">
        <v>1</v>
      </c>
      <c r="AM146" s="225">
        <v>1</v>
      </c>
      <c r="AN146" s="30">
        <v>19</v>
      </c>
      <c r="AO146" s="30">
        <v>16</v>
      </c>
      <c r="AP146" s="30">
        <v>18</v>
      </c>
      <c r="AQ146" s="30">
        <v>17</v>
      </c>
      <c r="AR146" s="30">
        <v>16</v>
      </c>
      <c r="AS146" s="30">
        <v>17</v>
      </c>
      <c r="AT146" s="30">
        <v>2</v>
      </c>
      <c r="AU146" s="215">
        <v>35</v>
      </c>
      <c r="AV146" s="290"/>
      <c r="AW146" s="157"/>
    </row>
    <row r="147" spans="1:49">
      <c r="A147" s="240"/>
      <c r="B147" s="230"/>
      <c r="C147" s="241" t="s">
        <v>471</v>
      </c>
      <c r="D147" s="138">
        <v>0</v>
      </c>
      <c r="E147" s="148">
        <v>0</v>
      </c>
      <c r="F147" s="148">
        <v>0</v>
      </c>
      <c r="G147" s="148">
        <v>0</v>
      </c>
      <c r="H147" s="148">
        <v>0</v>
      </c>
      <c r="I147" s="148">
        <v>0</v>
      </c>
      <c r="J147" s="148">
        <v>0</v>
      </c>
      <c r="K147" s="148">
        <v>0</v>
      </c>
      <c r="L147" s="148">
        <v>0</v>
      </c>
      <c r="M147" s="148">
        <v>0</v>
      </c>
      <c r="N147" s="148">
        <v>0</v>
      </c>
      <c r="O147" s="148">
        <v>0</v>
      </c>
      <c r="P147" s="148">
        <v>0</v>
      </c>
      <c r="Q147" s="167">
        <v>1</v>
      </c>
      <c r="R147" s="148">
        <v>0</v>
      </c>
      <c r="S147" s="148">
        <v>0</v>
      </c>
      <c r="T147" s="167">
        <v>1</v>
      </c>
      <c r="U147" s="148">
        <v>0</v>
      </c>
      <c r="V147" s="148">
        <v>0</v>
      </c>
      <c r="W147" s="148">
        <v>0</v>
      </c>
      <c r="X147" s="167">
        <v>1</v>
      </c>
      <c r="Y147" s="148">
        <v>0</v>
      </c>
      <c r="Z147" s="148">
        <v>0</v>
      </c>
      <c r="AA147" s="148">
        <v>0</v>
      </c>
      <c r="AB147" s="167">
        <v>1</v>
      </c>
      <c r="AC147" s="148">
        <v>0</v>
      </c>
      <c r="AD147" s="167">
        <v>1</v>
      </c>
      <c r="AE147" s="148">
        <v>0</v>
      </c>
      <c r="AF147" s="148">
        <v>0</v>
      </c>
      <c r="AG147" s="148">
        <v>0</v>
      </c>
      <c r="AH147" s="148">
        <v>0</v>
      </c>
      <c r="AI147" s="148">
        <v>0</v>
      </c>
      <c r="AJ147" s="167">
        <v>1</v>
      </c>
      <c r="AK147" s="148">
        <v>0</v>
      </c>
      <c r="AL147" s="148">
        <v>0</v>
      </c>
      <c r="AM147" s="139">
        <v>0</v>
      </c>
      <c r="AN147" s="30">
        <v>3</v>
      </c>
      <c r="AO147" s="30">
        <v>3</v>
      </c>
      <c r="AP147" s="30">
        <v>5</v>
      </c>
      <c r="AQ147" s="30">
        <v>1</v>
      </c>
      <c r="AR147" s="30">
        <v>5</v>
      </c>
      <c r="AS147" s="30">
        <v>1</v>
      </c>
      <c r="AT147" s="30">
        <v>0</v>
      </c>
      <c r="AU147" s="188">
        <v>6</v>
      </c>
      <c r="AV147" s="290"/>
      <c r="AW147" s="157"/>
    </row>
    <row r="148" spans="1:49">
      <c r="A148" s="240"/>
      <c r="B148" s="230"/>
      <c r="C148" s="241" t="s">
        <v>472</v>
      </c>
      <c r="D148" s="226">
        <v>1</v>
      </c>
      <c r="E148" s="167">
        <v>1</v>
      </c>
      <c r="F148" s="148">
        <v>0</v>
      </c>
      <c r="G148" s="167">
        <v>1</v>
      </c>
      <c r="H148" s="167">
        <v>1</v>
      </c>
      <c r="I148" s="167">
        <v>1</v>
      </c>
      <c r="J148" s="167">
        <v>1</v>
      </c>
      <c r="K148" s="148">
        <v>0</v>
      </c>
      <c r="L148" s="167">
        <v>1</v>
      </c>
      <c r="M148" s="148">
        <v>0</v>
      </c>
      <c r="N148" s="148">
        <v>0</v>
      </c>
      <c r="O148" s="148">
        <v>0</v>
      </c>
      <c r="P148" s="167">
        <v>1</v>
      </c>
      <c r="Q148" s="167">
        <v>1</v>
      </c>
      <c r="R148" s="148">
        <v>0</v>
      </c>
      <c r="S148" s="148">
        <v>0</v>
      </c>
      <c r="T148" s="167">
        <v>1</v>
      </c>
      <c r="U148" s="167">
        <v>1</v>
      </c>
      <c r="V148" s="148">
        <v>0</v>
      </c>
      <c r="W148" s="148">
        <v>0</v>
      </c>
      <c r="X148" s="167">
        <v>1</v>
      </c>
      <c r="Y148" s="167">
        <v>1</v>
      </c>
      <c r="Z148" s="148">
        <v>0</v>
      </c>
      <c r="AA148" s="148">
        <v>0</v>
      </c>
      <c r="AB148" s="148">
        <v>0</v>
      </c>
      <c r="AC148" s="167">
        <v>1</v>
      </c>
      <c r="AD148" s="167">
        <v>1</v>
      </c>
      <c r="AE148" s="148">
        <v>0</v>
      </c>
      <c r="AF148" s="167">
        <v>1</v>
      </c>
      <c r="AG148" s="167">
        <v>1</v>
      </c>
      <c r="AH148" s="148">
        <v>0</v>
      </c>
      <c r="AI148" s="148">
        <v>0</v>
      </c>
      <c r="AJ148" s="167">
        <v>1</v>
      </c>
      <c r="AK148" s="167">
        <v>1</v>
      </c>
      <c r="AL148" s="148">
        <v>0</v>
      </c>
      <c r="AM148" s="225">
        <v>1</v>
      </c>
      <c r="AN148" s="30">
        <v>10</v>
      </c>
      <c r="AO148" s="30">
        <v>10</v>
      </c>
      <c r="AP148" s="30">
        <v>16</v>
      </c>
      <c r="AQ148" s="30">
        <v>4</v>
      </c>
      <c r="AR148" s="30">
        <v>10</v>
      </c>
      <c r="AS148" s="30">
        <v>10</v>
      </c>
      <c r="AT148" s="30">
        <v>0</v>
      </c>
      <c r="AU148" s="214">
        <v>20</v>
      </c>
      <c r="AV148" s="290"/>
      <c r="AW148" s="157"/>
    </row>
    <row r="149" spans="1:49">
      <c r="A149" s="240"/>
      <c r="B149" s="230"/>
      <c r="C149" s="241" t="s">
        <v>272</v>
      </c>
      <c r="D149" s="138">
        <v>0</v>
      </c>
      <c r="E149" s="148">
        <v>0</v>
      </c>
      <c r="F149" s="167">
        <v>1</v>
      </c>
      <c r="G149" s="148">
        <v>0</v>
      </c>
      <c r="H149" s="148">
        <v>0</v>
      </c>
      <c r="I149" s="148">
        <v>0</v>
      </c>
      <c r="J149" s="167">
        <v>1</v>
      </c>
      <c r="K149" s="167">
        <v>1</v>
      </c>
      <c r="L149" s="167">
        <v>1</v>
      </c>
      <c r="M149" s="148">
        <v>0</v>
      </c>
      <c r="N149" s="148">
        <v>0</v>
      </c>
      <c r="O149" s="167">
        <v>1</v>
      </c>
      <c r="P149" s="167">
        <v>1</v>
      </c>
      <c r="Q149" s="148">
        <v>0</v>
      </c>
      <c r="R149" s="148">
        <v>0</v>
      </c>
      <c r="S149" s="148">
        <v>0</v>
      </c>
      <c r="T149" s="167">
        <v>1</v>
      </c>
      <c r="U149" s="148">
        <v>0</v>
      </c>
      <c r="V149" s="167">
        <v>1</v>
      </c>
      <c r="W149" s="167">
        <v>1</v>
      </c>
      <c r="X149" s="167">
        <v>1</v>
      </c>
      <c r="Y149" s="148">
        <v>0</v>
      </c>
      <c r="Z149" s="167">
        <v>1</v>
      </c>
      <c r="AA149" s="148">
        <v>0</v>
      </c>
      <c r="AB149" s="167">
        <v>1</v>
      </c>
      <c r="AC149" s="167">
        <v>1</v>
      </c>
      <c r="AD149" s="167">
        <v>1</v>
      </c>
      <c r="AE149" s="167">
        <v>1</v>
      </c>
      <c r="AF149" s="148">
        <v>0</v>
      </c>
      <c r="AG149" s="148">
        <v>0</v>
      </c>
      <c r="AH149" s="167">
        <v>1</v>
      </c>
      <c r="AI149" s="167">
        <v>1</v>
      </c>
      <c r="AJ149" s="148">
        <v>0</v>
      </c>
      <c r="AK149" s="148">
        <v>0</v>
      </c>
      <c r="AL149" s="167">
        <v>1</v>
      </c>
      <c r="AM149" s="225">
        <v>1</v>
      </c>
      <c r="AN149" s="30">
        <v>9</v>
      </c>
      <c r="AO149" s="30">
        <v>10</v>
      </c>
      <c r="AP149" s="30">
        <v>6</v>
      </c>
      <c r="AQ149" s="30">
        <v>13</v>
      </c>
      <c r="AR149" s="30">
        <v>11</v>
      </c>
      <c r="AS149" s="30">
        <v>6</v>
      </c>
      <c r="AT149" s="30">
        <v>2</v>
      </c>
      <c r="AU149" s="210">
        <v>19</v>
      </c>
      <c r="AV149" s="290"/>
      <c r="AW149" s="157"/>
    </row>
    <row r="150" spans="1:49">
      <c r="A150" s="240"/>
      <c r="B150" s="230"/>
      <c r="C150" s="241" t="s">
        <v>273</v>
      </c>
      <c r="D150" s="138">
        <v>0</v>
      </c>
      <c r="E150" s="148">
        <v>0</v>
      </c>
      <c r="F150" s="167">
        <v>1</v>
      </c>
      <c r="G150" s="148">
        <v>0</v>
      </c>
      <c r="H150" s="148">
        <v>0</v>
      </c>
      <c r="I150" s="148">
        <v>0</v>
      </c>
      <c r="J150" s="167">
        <v>1</v>
      </c>
      <c r="K150" s="148">
        <v>0</v>
      </c>
      <c r="L150" s="148">
        <v>0</v>
      </c>
      <c r="M150" s="148">
        <v>0</v>
      </c>
      <c r="N150" s="148">
        <v>0</v>
      </c>
      <c r="O150" s="148">
        <v>0</v>
      </c>
      <c r="P150" s="148">
        <v>0</v>
      </c>
      <c r="Q150" s="148">
        <v>0</v>
      </c>
      <c r="R150" s="148">
        <v>0</v>
      </c>
      <c r="S150" s="148">
        <v>0</v>
      </c>
      <c r="T150" s="148">
        <v>0</v>
      </c>
      <c r="U150" s="148">
        <v>0</v>
      </c>
      <c r="V150" s="148">
        <v>0</v>
      </c>
      <c r="W150" s="167">
        <v>1</v>
      </c>
      <c r="X150" s="167">
        <v>1</v>
      </c>
      <c r="Y150" s="148">
        <v>0</v>
      </c>
      <c r="Z150" s="167">
        <v>1</v>
      </c>
      <c r="AA150" s="148">
        <v>0</v>
      </c>
      <c r="AB150" s="148">
        <v>0</v>
      </c>
      <c r="AC150" s="148">
        <v>0</v>
      </c>
      <c r="AD150" s="148">
        <v>0</v>
      </c>
      <c r="AE150" s="148">
        <v>0</v>
      </c>
      <c r="AF150" s="148">
        <v>0</v>
      </c>
      <c r="AG150" s="148">
        <v>0</v>
      </c>
      <c r="AH150" s="148">
        <v>0</v>
      </c>
      <c r="AI150" s="148">
        <v>0</v>
      </c>
      <c r="AJ150" s="167">
        <v>1</v>
      </c>
      <c r="AK150" s="148">
        <v>0</v>
      </c>
      <c r="AL150" s="167">
        <v>1</v>
      </c>
      <c r="AM150" s="225">
        <v>1</v>
      </c>
      <c r="AN150" s="30">
        <v>4</v>
      </c>
      <c r="AO150" s="30">
        <v>4</v>
      </c>
      <c r="AP150" s="30">
        <v>2</v>
      </c>
      <c r="AQ150" s="30">
        <v>6</v>
      </c>
      <c r="AR150" s="30">
        <v>6</v>
      </c>
      <c r="AS150" s="30">
        <v>2</v>
      </c>
      <c r="AT150" s="30">
        <v>0</v>
      </c>
      <c r="AU150" s="203">
        <v>8</v>
      </c>
      <c r="AV150" s="290"/>
      <c r="AW150" s="157"/>
    </row>
    <row r="151" spans="1:49">
      <c r="A151" s="240"/>
      <c r="B151" s="230"/>
      <c r="C151" s="241" t="s">
        <v>274</v>
      </c>
      <c r="D151" s="226">
        <v>1</v>
      </c>
      <c r="E151" s="167">
        <v>1</v>
      </c>
      <c r="F151" s="167">
        <v>1</v>
      </c>
      <c r="G151" s="167">
        <v>1</v>
      </c>
      <c r="H151" s="148">
        <v>0</v>
      </c>
      <c r="I151" s="148">
        <v>0</v>
      </c>
      <c r="J151" s="148">
        <v>0</v>
      </c>
      <c r="K151" s="167">
        <v>1</v>
      </c>
      <c r="L151" s="148">
        <v>0</v>
      </c>
      <c r="M151" s="167">
        <v>1</v>
      </c>
      <c r="N151" s="167">
        <v>1</v>
      </c>
      <c r="O151" s="167">
        <v>1</v>
      </c>
      <c r="P151" s="167">
        <v>1</v>
      </c>
      <c r="Q151" s="167">
        <v>1</v>
      </c>
      <c r="R151" s="167">
        <v>1</v>
      </c>
      <c r="S151" s="167">
        <v>1</v>
      </c>
      <c r="T151" s="167">
        <v>1</v>
      </c>
      <c r="U151" s="167">
        <v>1</v>
      </c>
      <c r="V151" s="148">
        <v>0</v>
      </c>
      <c r="W151" s="148">
        <v>0</v>
      </c>
      <c r="X151" s="167">
        <v>1</v>
      </c>
      <c r="Y151" s="167">
        <v>1</v>
      </c>
      <c r="Z151" s="167">
        <v>1</v>
      </c>
      <c r="AA151" s="148">
        <v>0</v>
      </c>
      <c r="AB151" s="148">
        <v>0</v>
      </c>
      <c r="AC151" s="167">
        <v>1</v>
      </c>
      <c r="AD151" s="167">
        <v>1</v>
      </c>
      <c r="AE151" s="148">
        <v>0</v>
      </c>
      <c r="AF151" s="167">
        <v>1</v>
      </c>
      <c r="AG151" s="167">
        <v>1</v>
      </c>
      <c r="AH151" s="148">
        <v>0</v>
      </c>
      <c r="AI151" s="148">
        <v>0</v>
      </c>
      <c r="AJ151" s="148">
        <v>0</v>
      </c>
      <c r="AK151" s="148">
        <v>0</v>
      </c>
      <c r="AL151" s="148">
        <v>0</v>
      </c>
      <c r="AM151" s="225">
        <v>1</v>
      </c>
      <c r="AN151" s="30">
        <v>16</v>
      </c>
      <c r="AO151" s="30">
        <v>6</v>
      </c>
      <c r="AP151" s="30">
        <v>12</v>
      </c>
      <c r="AQ151" s="30">
        <v>10</v>
      </c>
      <c r="AR151" s="30">
        <v>9</v>
      </c>
      <c r="AS151" s="30">
        <v>13</v>
      </c>
      <c r="AT151" s="30">
        <v>0</v>
      </c>
      <c r="AU151" s="211">
        <v>22</v>
      </c>
      <c r="AV151" s="290"/>
      <c r="AW151" s="157"/>
    </row>
    <row r="152" spans="1:49">
      <c r="A152" s="240"/>
      <c r="B152" s="230"/>
      <c r="C152" s="241" t="s">
        <v>275</v>
      </c>
      <c r="D152" s="226">
        <v>1</v>
      </c>
      <c r="E152" s="148">
        <v>0</v>
      </c>
      <c r="F152" s="148">
        <v>0</v>
      </c>
      <c r="G152" s="148">
        <v>0</v>
      </c>
      <c r="H152" s="148">
        <v>0</v>
      </c>
      <c r="I152" s="148">
        <v>0</v>
      </c>
      <c r="J152" s="148">
        <v>0</v>
      </c>
      <c r="K152" s="148">
        <v>0</v>
      </c>
      <c r="L152" s="148">
        <v>0</v>
      </c>
      <c r="M152" s="148">
        <v>0</v>
      </c>
      <c r="N152" s="148">
        <v>0</v>
      </c>
      <c r="O152" s="148">
        <v>0</v>
      </c>
      <c r="P152" s="148">
        <v>0</v>
      </c>
      <c r="Q152" s="148">
        <v>0</v>
      </c>
      <c r="R152" s="148">
        <v>0</v>
      </c>
      <c r="S152" s="148">
        <v>0</v>
      </c>
      <c r="T152" s="167">
        <v>1</v>
      </c>
      <c r="U152" s="148">
        <v>0</v>
      </c>
      <c r="V152" s="148">
        <v>0</v>
      </c>
      <c r="W152" s="148">
        <v>0</v>
      </c>
      <c r="X152" s="148">
        <v>0</v>
      </c>
      <c r="Y152" s="148">
        <v>0</v>
      </c>
      <c r="Z152" s="148">
        <v>0</v>
      </c>
      <c r="AA152" s="148">
        <v>0</v>
      </c>
      <c r="AB152" s="148">
        <v>0</v>
      </c>
      <c r="AC152" s="148">
        <v>0</v>
      </c>
      <c r="AD152" s="148">
        <v>0</v>
      </c>
      <c r="AE152" s="148">
        <v>0</v>
      </c>
      <c r="AF152" s="148">
        <v>0</v>
      </c>
      <c r="AG152" s="148">
        <v>0</v>
      </c>
      <c r="AH152" s="148">
        <v>0</v>
      </c>
      <c r="AI152" s="148">
        <v>0</v>
      </c>
      <c r="AJ152" s="148">
        <v>0</v>
      </c>
      <c r="AK152" s="148">
        <v>0</v>
      </c>
      <c r="AL152" s="148">
        <v>0</v>
      </c>
      <c r="AM152" s="139">
        <v>0</v>
      </c>
      <c r="AN152" s="30">
        <v>2</v>
      </c>
      <c r="AO152" s="30">
        <v>0</v>
      </c>
      <c r="AP152" s="30">
        <v>2</v>
      </c>
      <c r="AQ152" s="30">
        <v>0</v>
      </c>
      <c r="AR152" s="30">
        <v>2</v>
      </c>
      <c r="AS152" s="30">
        <v>0</v>
      </c>
      <c r="AT152" s="30">
        <v>0</v>
      </c>
      <c r="AU152" s="184">
        <v>2</v>
      </c>
      <c r="AV152" s="290"/>
      <c r="AW152" s="157"/>
    </row>
    <row r="153" spans="1:49">
      <c r="A153" s="240"/>
      <c r="B153" s="230"/>
      <c r="C153" s="241" t="s">
        <v>194</v>
      </c>
      <c r="D153" s="226">
        <v>1</v>
      </c>
      <c r="E153" s="148">
        <v>0</v>
      </c>
      <c r="F153" s="148">
        <v>0</v>
      </c>
      <c r="G153" s="148">
        <v>0</v>
      </c>
      <c r="H153" s="148">
        <v>0</v>
      </c>
      <c r="I153" s="148">
        <v>0</v>
      </c>
      <c r="J153" s="167">
        <v>1</v>
      </c>
      <c r="K153" s="167">
        <v>1</v>
      </c>
      <c r="L153" s="148">
        <v>0</v>
      </c>
      <c r="M153" s="148">
        <v>0</v>
      </c>
      <c r="N153" s="148">
        <v>0</v>
      </c>
      <c r="O153" s="148">
        <v>0</v>
      </c>
      <c r="P153" s="148">
        <v>0</v>
      </c>
      <c r="Q153" s="148">
        <v>0</v>
      </c>
      <c r="R153" s="148">
        <v>0</v>
      </c>
      <c r="S153" s="148">
        <v>0</v>
      </c>
      <c r="T153" s="167">
        <v>1</v>
      </c>
      <c r="U153" s="148">
        <v>0</v>
      </c>
      <c r="V153" s="167">
        <v>1</v>
      </c>
      <c r="W153" s="167">
        <v>1</v>
      </c>
      <c r="X153" s="148">
        <v>0</v>
      </c>
      <c r="Y153" s="148">
        <v>0</v>
      </c>
      <c r="Z153" s="148">
        <v>0</v>
      </c>
      <c r="AA153" s="148">
        <v>0</v>
      </c>
      <c r="AB153" s="148">
        <v>0</v>
      </c>
      <c r="AC153" s="148">
        <v>0</v>
      </c>
      <c r="AD153" s="167">
        <v>1</v>
      </c>
      <c r="AE153" s="167">
        <v>1</v>
      </c>
      <c r="AF153" s="148">
        <v>0</v>
      </c>
      <c r="AG153" s="148">
        <v>0</v>
      </c>
      <c r="AH153" s="167">
        <v>1</v>
      </c>
      <c r="AI153" s="148">
        <v>0</v>
      </c>
      <c r="AJ153" s="148">
        <v>0</v>
      </c>
      <c r="AK153" s="148">
        <v>0</v>
      </c>
      <c r="AL153" s="167">
        <v>1</v>
      </c>
      <c r="AM153" s="225">
        <v>1</v>
      </c>
      <c r="AN153" s="30">
        <v>4</v>
      </c>
      <c r="AO153" s="30">
        <v>7</v>
      </c>
      <c r="AP153" s="30">
        <v>2</v>
      </c>
      <c r="AQ153" s="30">
        <v>9</v>
      </c>
      <c r="AR153" s="30">
        <v>6</v>
      </c>
      <c r="AS153" s="30">
        <v>4</v>
      </c>
      <c r="AT153" s="30">
        <v>1</v>
      </c>
      <c r="AU153" s="191">
        <v>11</v>
      </c>
      <c r="AV153" s="290"/>
      <c r="AW153" s="157"/>
    </row>
    <row r="154" spans="1:49">
      <c r="A154" s="180" t="s">
        <v>473</v>
      </c>
      <c r="B154" s="162" t="s">
        <v>373</v>
      </c>
      <c r="C154" s="181"/>
      <c r="D154" s="204" t="s">
        <v>373</v>
      </c>
      <c r="E154" s="169" t="s">
        <v>373</v>
      </c>
      <c r="F154" s="169" t="s">
        <v>373</v>
      </c>
      <c r="G154" s="169" t="s">
        <v>373</v>
      </c>
      <c r="H154" s="169" t="s">
        <v>373</v>
      </c>
      <c r="I154" s="169" t="s">
        <v>373</v>
      </c>
      <c r="J154" s="169" t="s">
        <v>373</v>
      </c>
      <c r="K154" s="169" t="s">
        <v>373</v>
      </c>
      <c r="L154" s="169" t="s">
        <v>373</v>
      </c>
      <c r="M154" s="169" t="s">
        <v>373</v>
      </c>
      <c r="N154" s="169" t="s">
        <v>373</v>
      </c>
      <c r="O154" s="169" t="s">
        <v>373</v>
      </c>
      <c r="P154" s="169" t="s">
        <v>373</v>
      </c>
      <c r="Q154" s="169" t="s">
        <v>373</v>
      </c>
      <c r="R154" s="169" t="s">
        <v>373</v>
      </c>
      <c r="S154" s="169" t="s">
        <v>373</v>
      </c>
      <c r="T154" s="169" t="s">
        <v>373</v>
      </c>
      <c r="U154" s="169" t="s">
        <v>373</v>
      </c>
      <c r="V154" s="169" t="s">
        <v>373</v>
      </c>
      <c r="W154" s="169" t="s">
        <v>373</v>
      </c>
      <c r="X154" s="169" t="s">
        <v>373</v>
      </c>
      <c r="Y154" s="169" t="s">
        <v>373</v>
      </c>
      <c r="Z154" s="169" t="s">
        <v>373</v>
      </c>
      <c r="AA154" s="169" t="s">
        <v>373</v>
      </c>
      <c r="AB154" s="169" t="s">
        <v>373</v>
      </c>
      <c r="AC154" s="169" t="s">
        <v>373</v>
      </c>
      <c r="AD154" s="169" t="s">
        <v>373</v>
      </c>
      <c r="AE154" s="169" t="s">
        <v>373</v>
      </c>
      <c r="AF154" s="169" t="s">
        <v>373</v>
      </c>
      <c r="AG154" s="169" t="s">
        <v>373</v>
      </c>
      <c r="AH154" s="169" t="s">
        <v>373</v>
      </c>
      <c r="AI154" s="169" t="s">
        <v>373</v>
      </c>
      <c r="AJ154" s="169" t="s">
        <v>373</v>
      </c>
      <c r="AK154" s="169" t="s">
        <v>373</v>
      </c>
      <c r="AL154" s="169" t="s">
        <v>373</v>
      </c>
      <c r="AM154" s="205" t="s">
        <v>373</v>
      </c>
      <c r="AN154" s="169" t="s">
        <v>373</v>
      </c>
      <c r="AO154" s="169" t="s">
        <v>373</v>
      </c>
      <c r="AP154" s="169" t="s">
        <v>373</v>
      </c>
      <c r="AQ154" s="169" t="s">
        <v>373</v>
      </c>
      <c r="AR154" s="169" t="s">
        <v>373</v>
      </c>
      <c r="AS154" s="169" t="s">
        <v>373</v>
      </c>
      <c r="AT154" s="169" t="s">
        <v>373</v>
      </c>
      <c r="AU154" s="205" t="s">
        <v>373</v>
      </c>
      <c r="AV154" s="176" t="s">
        <v>373</v>
      </c>
      <c r="AW154" s="157"/>
    </row>
    <row r="155" spans="1:49">
      <c r="A155" s="240"/>
      <c r="B155" s="230"/>
      <c r="C155" s="241" t="s">
        <v>474</v>
      </c>
      <c r="D155" s="138">
        <v>0</v>
      </c>
      <c r="E155" s="148">
        <v>0</v>
      </c>
      <c r="F155" s="148">
        <v>0</v>
      </c>
      <c r="G155" s="148">
        <v>0</v>
      </c>
      <c r="H155" s="148">
        <v>0</v>
      </c>
      <c r="I155" s="148">
        <v>0</v>
      </c>
      <c r="J155" s="148">
        <v>0</v>
      </c>
      <c r="K155" s="148">
        <v>0</v>
      </c>
      <c r="L155" s="148">
        <v>0</v>
      </c>
      <c r="M155" s="148">
        <v>0</v>
      </c>
      <c r="N155" s="148">
        <v>0</v>
      </c>
      <c r="O155" s="148">
        <v>0</v>
      </c>
      <c r="P155" s="148">
        <v>0</v>
      </c>
      <c r="Q155" s="148">
        <v>0</v>
      </c>
      <c r="R155" s="148">
        <v>0</v>
      </c>
      <c r="S155" s="148">
        <v>0</v>
      </c>
      <c r="T155" s="148">
        <v>0</v>
      </c>
      <c r="U155" s="148">
        <v>0</v>
      </c>
      <c r="V155" s="148">
        <v>0</v>
      </c>
      <c r="W155" s="148">
        <v>0</v>
      </c>
      <c r="X155" s="148">
        <v>0</v>
      </c>
      <c r="Y155" s="167">
        <v>1</v>
      </c>
      <c r="Z155" s="148">
        <v>0</v>
      </c>
      <c r="AA155" s="148">
        <v>0</v>
      </c>
      <c r="AB155" s="148">
        <v>0</v>
      </c>
      <c r="AC155" s="148">
        <v>0</v>
      </c>
      <c r="AD155" s="148">
        <v>0</v>
      </c>
      <c r="AE155" s="148">
        <v>0</v>
      </c>
      <c r="AF155" s="148">
        <v>0</v>
      </c>
      <c r="AG155" s="148">
        <v>0</v>
      </c>
      <c r="AH155" s="148">
        <v>0</v>
      </c>
      <c r="AI155" s="148">
        <v>0</v>
      </c>
      <c r="AJ155" s="148">
        <v>0</v>
      </c>
      <c r="AK155" s="148">
        <v>0</v>
      </c>
      <c r="AL155" s="148">
        <v>0</v>
      </c>
      <c r="AM155" s="139">
        <v>0</v>
      </c>
      <c r="AN155" s="30">
        <v>1</v>
      </c>
      <c r="AO155" s="30">
        <v>0</v>
      </c>
      <c r="AP155" s="30">
        <v>1</v>
      </c>
      <c r="AQ155" s="30">
        <v>0</v>
      </c>
      <c r="AR155" s="30">
        <v>0</v>
      </c>
      <c r="AS155" s="30">
        <v>1</v>
      </c>
      <c r="AT155" s="30">
        <v>0</v>
      </c>
      <c r="AU155" s="187">
        <v>1</v>
      </c>
      <c r="AV155" s="290" t="s">
        <v>475</v>
      </c>
      <c r="AW155" s="157"/>
    </row>
    <row r="156" spans="1:49">
      <c r="A156" s="240"/>
      <c r="B156" s="230"/>
      <c r="C156" s="241" t="s">
        <v>476</v>
      </c>
      <c r="D156" s="138">
        <v>0</v>
      </c>
      <c r="E156" s="148">
        <v>0</v>
      </c>
      <c r="F156" s="148">
        <v>0</v>
      </c>
      <c r="G156" s="148">
        <v>0</v>
      </c>
      <c r="H156" s="148">
        <v>0</v>
      </c>
      <c r="I156" s="167">
        <v>1</v>
      </c>
      <c r="J156" s="167">
        <v>1</v>
      </c>
      <c r="K156" s="148">
        <v>0</v>
      </c>
      <c r="L156" s="148">
        <v>0</v>
      </c>
      <c r="M156" s="148">
        <v>0</v>
      </c>
      <c r="N156" s="148">
        <v>0</v>
      </c>
      <c r="O156" s="148">
        <v>0</v>
      </c>
      <c r="P156" s="148">
        <v>0</v>
      </c>
      <c r="Q156" s="148">
        <v>0</v>
      </c>
      <c r="R156" s="148">
        <v>0</v>
      </c>
      <c r="S156" s="148">
        <v>0</v>
      </c>
      <c r="T156" s="148">
        <v>0</v>
      </c>
      <c r="U156" s="148">
        <v>0</v>
      </c>
      <c r="V156" s="148">
        <v>0</v>
      </c>
      <c r="W156" s="148">
        <v>0</v>
      </c>
      <c r="X156" s="148">
        <v>0</v>
      </c>
      <c r="Y156" s="148">
        <v>0</v>
      </c>
      <c r="Z156" s="148">
        <v>0</v>
      </c>
      <c r="AA156" s="148">
        <v>0</v>
      </c>
      <c r="AB156" s="148">
        <v>0</v>
      </c>
      <c r="AC156" s="148">
        <v>0</v>
      </c>
      <c r="AD156" s="148">
        <v>0</v>
      </c>
      <c r="AE156" s="148">
        <v>0</v>
      </c>
      <c r="AF156" s="148">
        <v>0</v>
      </c>
      <c r="AG156" s="167">
        <v>1</v>
      </c>
      <c r="AH156" s="148">
        <v>0</v>
      </c>
      <c r="AI156" s="148">
        <v>0</v>
      </c>
      <c r="AJ156" s="148">
        <v>0</v>
      </c>
      <c r="AK156" s="148">
        <v>0</v>
      </c>
      <c r="AL156" s="148">
        <v>0</v>
      </c>
      <c r="AM156" s="225">
        <v>1</v>
      </c>
      <c r="AN156" s="30">
        <v>0</v>
      </c>
      <c r="AO156" s="30">
        <v>4</v>
      </c>
      <c r="AP156" s="30">
        <v>2</v>
      </c>
      <c r="AQ156" s="30">
        <v>2</v>
      </c>
      <c r="AR156" s="30">
        <v>1</v>
      </c>
      <c r="AS156" s="30">
        <v>3</v>
      </c>
      <c r="AT156" s="30">
        <v>0</v>
      </c>
      <c r="AU156" s="194">
        <v>4</v>
      </c>
      <c r="AV156" s="290"/>
      <c r="AW156" s="157"/>
    </row>
    <row r="157" spans="1:49">
      <c r="A157" s="240"/>
      <c r="B157" s="230"/>
      <c r="C157" s="241" t="s">
        <v>477</v>
      </c>
      <c r="D157" s="138">
        <v>0</v>
      </c>
      <c r="E157" s="148">
        <v>0</v>
      </c>
      <c r="F157" s="148">
        <v>0</v>
      </c>
      <c r="G157" s="148">
        <v>0</v>
      </c>
      <c r="H157" s="148">
        <v>0</v>
      </c>
      <c r="I157" s="148">
        <v>0</v>
      </c>
      <c r="J157" s="148">
        <v>0</v>
      </c>
      <c r="K157" s="148">
        <v>0</v>
      </c>
      <c r="L157" s="148">
        <v>0</v>
      </c>
      <c r="M157" s="148">
        <v>0</v>
      </c>
      <c r="N157" s="148">
        <v>0</v>
      </c>
      <c r="O157" s="148">
        <v>0</v>
      </c>
      <c r="P157" s="167">
        <v>1</v>
      </c>
      <c r="Q157" s="148">
        <v>0</v>
      </c>
      <c r="R157" s="148">
        <v>0</v>
      </c>
      <c r="S157" s="148">
        <v>0</v>
      </c>
      <c r="T157" s="148">
        <v>0</v>
      </c>
      <c r="U157" s="167">
        <v>1</v>
      </c>
      <c r="V157" s="148">
        <v>0</v>
      </c>
      <c r="W157" s="148">
        <v>0</v>
      </c>
      <c r="X157" s="148">
        <v>0</v>
      </c>
      <c r="Y157" s="148">
        <v>0</v>
      </c>
      <c r="Z157" s="167">
        <v>1</v>
      </c>
      <c r="AA157" s="148">
        <v>0</v>
      </c>
      <c r="AB157" s="148">
        <v>0</v>
      </c>
      <c r="AC157" s="148">
        <v>0</v>
      </c>
      <c r="AD157" s="148">
        <v>0</v>
      </c>
      <c r="AE157" s="148">
        <v>0</v>
      </c>
      <c r="AF157" s="148">
        <v>0</v>
      </c>
      <c r="AG157" s="148">
        <v>0</v>
      </c>
      <c r="AH157" s="148">
        <v>0</v>
      </c>
      <c r="AI157" s="148">
        <v>0</v>
      </c>
      <c r="AJ157" s="148">
        <v>0</v>
      </c>
      <c r="AK157" s="148">
        <v>0</v>
      </c>
      <c r="AL157" s="148">
        <v>0</v>
      </c>
      <c r="AM157" s="139">
        <v>0</v>
      </c>
      <c r="AN157" s="30">
        <v>3</v>
      </c>
      <c r="AO157" s="30">
        <v>0</v>
      </c>
      <c r="AP157" s="30">
        <v>2</v>
      </c>
      <c r="AQ157" s="30">
        <v>1</v>
      </c>
      <c r="AR157" s="30">
        <v>2</v>
      </c>
      <c r="AS157" s="30">
        <v>1</v>
      </c>
      <c r="AT157" s="30">
        <v>0</v>
      </c>
      <c r="AU157" s="186">
        <v>3</v>
      </c>
      <c r="AV157" s="290"/>
      <c r="AW157" s="157"/>
    </row>
    <row r="158" spans="1:49">
      <c r="A158" s="240"/>
      <c r="B158" s="230"/>
      <c r="C158" s="241" t="s">
        <v>316</v>
      </c>
      <c r="D158" s="138">
        <v>0</v>
      </c>
      <c r="E158" s="167">
        <v>1</v>
      </c>
      <c r="F158" s="167">
        <v>1</v>
      </c>
      <c r="G158" s="167">
        <v>1</v>
      </c>
      <c r="H158" s="167">
        <v>1</v>
      </c>
      <c r="I158" s="148">
        <v>0</v>
      </c>
      <c r="J158" s="167">
        <v>1</v>
      </c>
      <c r="K158" s="167">
        <v>1</v>
      </c>
      <c r="L158" s="167">
        <v>1</v>
      </c>
      <c r="M158" s="148">
        <v>0</v>
      </c>
      <c r="N158" s="148">
        <v>0</v>
      </c>
      <c r="O158" s="148">
        <v>0</v>
      </c>
      <c r="P158" s="148">
        <v>0</v>
      </c>
      <c r="Q158" s="167">
        <v>1</v>
      </c>
      <c r="R158" s="167">
        <v>1</v>
      </c>
      <c r="S158" s="167">
        <v>1</v>
      </c>
      <c r="T158" s="148">
        <v>0</v>
      </c>
      <c r="U158" s="167">
        <v>1</v>
      </c>
      <c r="V158" s="167">
        <v>1</v>
      </c>
      <c r="W158" s="167">
        <v>1</v>
      </c>
      <c r="X158" s="167">
        <v>1</v>
      </c>
      <c r="Y158" s="167">
        <v>1</v>
      </c>
      <c r="Z158" s="167">
        <v>1</v>
      </c>
      <c r="AA158" s="167">
        <v>1</v>
      </c>
      <c r="AB158" s="167">
        <v>1</v>
      </c>
      <c r="AC158" s="167">
        <v>1</v>
      </c>
      <c r="AD158" s="148">
        <v>0</v>
      </c>
      <c r="AE158" s="167">
        <v>1</v>
      </c>
      <c r="AF158" s="167">
        <v>1</v>
      </c>
      <c r="AG158" s="167">
        <v>1</v>
      </c>
      <c r="AH158" s="148">
        <v>0</v>
      </c>
      <c r="AI158" s="167">
        <v>1</v>
      </c>
      <c r="AJ158" s="167">
        <v>1</v>
      </c>
      <c r="AK158" s="148">
        <v>0</v>
      </c>
      <c r="AL158" s="167">
        <v>1</v>
      </c>
      <c r="AM158" s="225">
        <v>1</v>
      </c>
      <c r="AN158" s="30">
        <v>14</v>
      </c>
      <c r="AO158" s="30">
        <v>12</v>
      </c>
      <c r="AP158" s="30">
        <v>12</v>
      </c>
      <c r="AQ158" s="30">
        <v>14</v>
      </c>
      <c r="AR158" s="30">
        <v>11</v>
      </c>
      <c r="AS158" s="30">
        <v>14</v>
      </c>
      <c r="AT158" s="30">
        <v>1</v>
      </c>
      <c r="AU158" s="216">
        <v>26</v>
      </c>
      <c r="AV158" s="290"/>
      <c r="AW158" s="157"/>
    </row>
    <row r="159" spans="1:49">
      <c r="A159" s="240"/>
      <c r="B159" s="230"/>
      <c r="C159" s="241" t="s">
        <v>478</v>
      </c>
      <c r="D159" s="226">
        <v>1</v>
      </c>
      <c r="E159" s="167">
        <v>1</v>
      </c>
      <c r="F159" s="148">
        <v>0</v>
      </c>
      <c r="G159" s="167">
        <v>1</v>
      </c>
      <c r="H159" s="148">
        <v>0</v>
      </c>
      <c r="I159" s="167">
        <v>1</v>
      </c>
      <c r="J159" s="148">
        <v>0</v>
      </c>
      <c r="K159" s="167">
        <v>1</v>
      </c>
      <c r="L159" s="148">
        <v>0</v>
      </c>
      <c r="M159" s="167">
        <v>1</v>
      </c>
      <c r="N159" s="148">
        <v>0</v>
      </c>
      <c r="O159" s="167">
        <v>1</v>
      </c>
      <c r="P159" s="148">
        <v>0</v>
      </c>
      <c r="Q159" s="148">
        <v>0</v>
      </c>
      <c r="R159" s="167">
        <v>1</v>
      </c>
      <c r="S159" s="167">
        <v>1</v>
      </c>
      <c r="T159" s="148">
        <v>0</v>
      </c>
      <c r="U159" s="167">
        <v>1</v>
      </c>
      <c r="V159" s="148">
        <v>0</v>
      </c>
      <c r="W159" s="148">
        <v>0</v>
      </c>
      <c r="X159" s="148">
        <v>0</v>
      </c>
      <c r="Y159" s="148">
        <v>0</v>
      </c>
      <c r="Z159" s="148">
        <v>0</v>
      </c>
      <c r="AA159" s="167">
        <v>1</v>
      </c>
      <c r="AB159" s="148">
        <v>0</v>
      </c>
      <c r="AC159" s="148">
        <v>0</v>
      </c>
      <c r="AD159" s="148">
        <v>0</v>
      </c>
      <c r="AE159" s="167">
        <v>1</v>
      </c>
      <c r="AF159" s="167">
        <v>1</v>
      </c>
      <c r="AG159" s="148">
        <v>0</v>
      </c>
      <c r="AH159" s="167">
        <v>1</v>
      </c>
      <c r="AI159" s="148">
        <v>0</v>
      </c>
      <c r="AJ159" s="148">
        <v>0</v>
      </c>
      <c r="AK159" s="167">
        <v>1</v>
      </c>
      <c r="AL159" s="148">
        <v>0</v>
      </c>
      <c r="AM159" s="225">
        <v>1</v>
      </c>
      <c r="AN159" s="30">
        <v>9</v>
      </c>
      <c r="AO159" s="30">
        <v>7</v>
      </c>
      <c r="AP159" s="30">
        <v>7</v>
      </c>
      <c r="AQ159" s="30">
        <v>9</v>
      </c>
      <c r="AR159" s="30">
        <v>2</v>
      </c>
      <c r="AS159" s="30">
        <v>13</v>
      </c>
      <c r="AT159" s="30">
        <v>1</v>
      </c>
      <c r="AU159" s="193">
        <v>16</v>
      </c>
      <c r="AV159" s="290"/>
      <c r="AW159" s="157"/>
    </row>
    <row r="160" spans="1:49">
      <c r="A160" s="240"/>
      <c r="B160" s="230"/>
      <c r="C160" s="241" t="s">
        <v>479</v>
      </c>
      <c r="D160" s="138">
        <v>0</v>
      </c>
      <c r="E160" s="148">
        <v>0</v>
      </c>
      <c r="F160" s="148">
        <v>0</v>
      </c>
      <c r="G160" s="148">
        <v>0</v>
      </c>
      <c r="H160" s="148">
        <v>0</v>
      </c>
      <c r="I160" s="148">
        <v>0</v>
      </c>
      <c r="J160" s="148">
        <v>0</v>
      </c>
      <c r="K160" s="148">
        <v>0</v>
      </c>
      <c r="L160" s="148">
        <v>0</v>
      </c>
      <c r="M160" s="148">
        <v>0</v>
      </c>
      <c r="N160" s="148">
        <v>0</v>
      </c>
      <c r="O160" s="148">
        <v>0</v>
      </c>
      <c r="P160" s="148">
        <v>0</v>
      </c>
      <c r="Q160" s="148">
        <v>0</v>
      </c>
      <c r="R160" s="148">
        <v>0</v>
      </c>
      <c r="S160" s="148">
        <v>0</v>
      </c>
      <c r="T160" s="148">
        <v>0</v>
      </c>
      <c r="U160" s="148">
        <v>0</v>
      </c>
      <c r="V160" s="148">
        <v>0</v>
      </c>
      <c r="W160" s="148">
        <v>0</v>
      </c>
      <c r="X160" s="148">
        <v>0</v>
      </c>
      <c r="Y160" s="148">
        <v>0</v>
      </c>
      <c r="Z160" s="148">
        <v>0</v>
      </c>
      <c r="AA160" s="148">
        <v>0</v>
      </c>
      <c r="AB160" s="148">
        <v>0</v>
      </c>
      <c r="AC160" s="148">
        <v>0</v>
      </c>
      <c r="AD160" s="148">
        <v>0</v>
      </c>
      <c r="AE160" s="148">
        <v>0</v>
      </c>
      <c r="AF160" s="167">
        <v>1</v>
      </c>
      <c r="AG160" s="167">
        <v>1</v>
      </c>
      <c r="AH160" s="148">
        <v>0</v>
      </c>
      <c r="AI160" s="148">
        <v>0</v>
      </c>
      <c r="AJ160" s="148">
        <v>0</v>
      </c>
      <c r="AK160" s="148">
        <v>0</v>
      </c>
      <c r="AL160" s="148">
        <v>0</v>
      </c>
      <c r="AM160" s="139">
        <v>0</v>
      </c>
      <c r="AN160" s="30">
        <v>0</v>
      </c>
      <c r="AO160" s="30">
        <v>2</v>
      </c>
      <c r="AP160" s="30">
        <v>2</v>
      </c>
      <c r="AQ160" s="30">
        <v>0</v>
      </c>
      <c r="AR160" s="30">
        <v>1</v>
      </c>
      <c r="AS160" s="30">
        <v>1</v>
      </c>
      <c r="AT160" s="30">
        <v>0</v>
      </c>
      <c r="AU160" s="184">
        <v>2</v>
      </c>
      <c r="AV160" s="290"/>
      <c r="AW160" s="157"/>
    </row>
    <row r="161" spans="1:49">
      <c r="A161" s="240"/>
      <c r="B161" s="230"/>
      <c r="C161" s="241" t="s">
        <v>480</v>
      </c>
      <c r="D161" s="138">
        <v>0</v>
      </c>
      <c r="E161" s="148">
        <v>0</v>
      </c>
      <c r="F161" s="148">
        <v>0</v>
      </c>
      <c r="G161" s="148">
        <v>0</v>
      </c>
      <c r="H161" s="148">
        <v>0</v>
      </c>
      <c r="I161" s="148">
        <v>0</v>
      </c>
      <c r="J161" s="148">
        <v>0</v>
      </c>
      <c r="K161" s="148">
        <v>0</v>
      </c>
      <c r="L161" s="148">
        <v>0</v>
      </c>
      <c r="M161" s="148">
        <v>0</v>
      </c>
      <c r="N161" s="148">
        <v>0</v>
      </c>
      <c r="O161" s="148">
        <v>0</v>
      </c>
      <c r="P161" s="148">
        <v>0</v>
      </c>
      <c r="Q161" s="148">
        <v>0</v>
      </c>
      <c r="R161" s="148">
        <v>0</v>
      </c>
      <c r="S161" s="148">
        <v>0</v>
      </c>
      <c r="T161" s="148">
        <v>0</v>
      </c>
      <c r="U161" s="148">
        <v>0</v>
      </c>
      <c r="V161" s="148">
        <v>0</v>
      </c>
      <c r="W161" s="148">
        <v>0</v>
      </c>
      <c r="X161" s="148">
        <v>0</v>
      </c>
      <c r="Y161" s="148">
        <v>0</v>
      </c>
      <c r="Z161" s="148">
        <v>0</v>
      </c>
      <c r="AA161" s="148">
        <v>0</v>
      </c>
      <c r="AB161" s="148">
        <v>0</v>
      </c>
      <c r="AC161" s="148">
        <v>0</v>
      </c>
      <c r="AD161" s="167">
        <v>1</v>
      </c>
      <c r="AE161" s="148">
        <v>0</v>
      </c>
      <c r="AF161" s="148">
        <v>0</v>
      </c>
      <c r="AG161" s="148">
        <v>0</v>
      </c>
      <c r="AH161" s="148">
        <v>0</v>
      </c>
      <c r="AI161" s="148">
        <v>0</v>
      </c>
      <c r="AJ161" s="148">
        <v>0</v>
      </c>
      <c r="AK161" s="148">
        <v>0</v>
      </c>
      <c r="AL161" s="148">
        <v>0</v>
      </c>
      <c r="AM161" s="139">
        <v>0</v>
      </c>
      <c r="AN161" s="30">
        <v>0</v>
      </c>
      <c r="AO161" s="30">
        <v>1</v>
      </c>
      <c r="AP161" s="30">
        <v>0</v>
      </c>
      <c r="AQ161" s="30">
        <v>1</v>
      </c>
      <c r="AR161" s="30">
        <v>1</v>
      </c>
      <c r="AS161" s="30">
        <v>0</v>
      </c>
      <c r="AT161" s="30">
        <v>0</v>
      </c>
      <c r="AU161" s="187">
        <v>1</v>
      </c>
      <c r="AV161" s="290"/>
      <c r="AW161" s="157"/>
    </row>
    <row r="162" spans="1:49">
      <c r="A162" s="240"/>
      <c r="B162" s="230"/>
      <c r="C162" s="241" t="s">
        <v>481</v>
      </c>
      <c r="D162" s="138">
        <v>0</v>
      </c>
      <c r="E162" s="148">
        <v>0</v>
      </c>
      <c r="F162" s="148">
        <v>0</v>
      </c>
      <c r="G162" s="148">
        <v>0</v>
      </c>
      <c r="H162" s="148">
        <v>0</v>
      </c>
      <c r="I162" s="148">
        <v>0</v>
      </c>
      <c r="J162" s="148">
        <v>0</v>
      </c>
      <c r="K162" s="148">
        <v>0</v>
      </c>
      <c r="L162" s="148">
        <v>0</v>
      </c>
      <c r="M162" s="148">
        <v>0</v>
      </c>
      <c r="N162" s="148">
        <v>0</v>
      </c>
      <c r="O162" s="148">
        <v>0</v>
      </c>
      <c r="P162" s="148">
        <v>0</v>
      </c>
      <c r="Q162" s="148">
        <v>0</v>
      </c>
      <c r="R162" s="148">
        <v>0</v>
      </c>
      <c r="S162" s="148">
        <v>0</v>
      </c>
      <c r="T162" s="167">
        <v>1</v>
      </c>
      <c r="U162" s="148">
        <v>0</v>
      </c>
      <c r="V162" s="148">
        <v>0</v>
      </c>
      <c r="W162" s="148">
        <v>0</v>
      </c>
      <c r="X162" s="148">
        <v>0</v>
      </c>
      <c r="Y162" s="148">
        <v>0</v>
      </c>
      <c r="Z162" s="148">
        <v>0</v>
      </c>
      <c r="AA162" s="148">
        <v>0</v>
      </c>
      <c r="AB162" s="148">
        <v>0</v>
      </c>
      <c r="AC162" s="148">
        <v>0</v>
      </c>
      <c r="AD162" s="148">
        <v>0</v>
      </c>
      <c r="AE162" s="148">
        <v>0</v>
      </c>
      <c r="AF162" s="148">
        <v>0</v>
      </c>
      <c r="AG162" s="148">
        <v>0</v>
      </c>
      <c r="AH162" s="148">
        <v>0</v>
      </c>
      <c r="AI162" s="148">
        <v>0</v>
      </c>
      <c r="AJ162" s="148">
        <v>0</v>
      </c>
      <c r="AK162" s="148">
        <v>0</v>
      </c>
      <c r="AL162" s="148">
        <v>0</v>
      </c>
      <c r="AM162" s="139">
        <v>0</v>
      </c>
      <c r="AN162" s="30">
        <v>1</v>
      </c>
      <c r="AO162" s="30">
        <v>0</v>
      </c>
      <c r="AP162" s="30">
        <v>1</v>
      </c>
      <c r="AQ162" s="30">
        <v>0</v>
      </c>
      <c r="AR162" s="30">
        <v>1</v>
      </c>
      <c r="AS162" s="30">
        <v>0</v>
      </c>
      <c r="AT162" s="30">
        <v>0</v>
      </c>
      <c r="AU162" s="187">
        <v>1</v>
      </c>
      <c r="AV162" s="290"/>
      <c r="AW162" s="157"/>
    </row>
    <row r="163" spans="1:49">
      <c r="A163" s="240"/>
      <c r="B163" s="230"/>
      <c r="C163" s="241" t="s">
        <v>482</v>
      </c>
      <c r="D163" s="138">
        <v>0</v>
      </c>
      <c r="E163" s="148">
        <v>0</v>
      </c>
      <c r="F163" s="148">
        <v>0</v>
      </c>
      <c r="G163" s="148">
        <v>0</v>
      </c>
      <c r="H163" s="148">
        <v>0</v>
      </c>
      <c r="I163" s="148">
        <v>0</v>
      </c>
      <c r="J163" s="148">
        <v>0</v>
      </c>
      <c r="K163" s="148">
        <v>0</v>
      </c>
      <c r="L163" s="148">
        <v>0</v>
      </c>
      <c r="M163" s="148">
        <v>0</v>
      </c>
      <c r="N163" s="148">
        <v>0</v>
      </c>
      <c r="O163" s="148">
        <v>0</v>
      </c>
      <c r="P163" s="148">
        <v>0</v>
      </c>
      <c r="Q163" s="148">
        <v>0</v>
      </c>
      <c r="R163" s="148">
        <v>0</v>
      </c>
      <c r="S163" s="148">
        <v>0</v>
      </c>
      <c r="T163" s="148">
        <v>0</v>
      </c>
      <c r="U163" s="148">
        <v>0</v>
      </c>
      <c r="V163" s="148">
        <v>0</v>
      </c>
      <c r="W163" s="148">
        <v>0</v>
      </c>
      <c r="X163" s="148">
        <v>0</v>
      </c>
      <c r="Y163" s="148">
        <v>0</v>
      </c>
      <c r="Z163" s="167">
        <v>1</v>
      </c>
      <c r="AA163" s="148">
        <v>0</v>
      </c>
      <c r="AB163" s="148">
        <v>0</v>
      </c>
      <c r="AC163" s="148">
        <v>0</v>
      </c>
      <c r="AD163" s="148">
        <v>0</v>
      </c>
      <c r="AE163" s="148">
        <v>0</v>
      </c>
      <c r="AF163" s="148">
        <v>0</v>
      </c>
      <c r="AG163" s="148">
        <v>0</v>
      </c>
      <c r="AH163" s="148">
        <v>0</v>
      </c>
      <c r="AI163" s="148">
        <v>0</v>
      </c>
      <c r="AJ163" s="148">
        <v>0</v>
      </c>
      <c r="AK163" s="148">
        <v>0</v>
      </c>
      <c r="AL163" s="148">
        <v>0</v>
      </c>
      <c r="AM163" s="139">
        <v>0</v>
      </c>
      <c r="AN163" s="30">
        <v>1</v>
      </c>
      <c r="AO163" s="30">
        <v>0</v>
      </c>
      <c r="AP163" s="30">
        <v>0</v>
      </c>
      <c r="AQ163" s="30">
        <v>1</v>
      </c>
      <c r="AR163" s="30">
        <v>1</v>
      </c>
      <c r="AS163" s="30">
        <v>0</v>
      </c>
      <c r="AT163" s="30">
        <v>0</v>
      </c>
      <c r="AU163" s="187">
        <v>1</v>
      </c>
      <c r="AV163" s="290"/>
      <c r="AW163" s="157"/>
    </row>
    <row r="164" spans="1:49">
      <c r="A164" s="240"/>
      <c r="B164" s="230"/>
      <c r="C164" s="241" t="s">
        <v>319</v>
      </c>
      <c r="D164" s="138">
        <v>0</v>
      </c>
      <c r="E164" s="167">
        <v>1</v>
      </c>
      <c r="F164" s="167">
        <v>1</v>
      </c>
      <c r="G164" s="167">
        <v>1</v>
      </c>
      <c r="H164" s="167">
        <v>1</v>
      </c>
      <c r="I164" s="167">
        <v>1</v>
      </c>
      <c r="J164" s="167">
        <v>1</v>
      </c>
      <c r="K164" s="148">
        <v>0</v>
      </c>
      <c r="L164" s="148">
        <v>0</v>
      </c>
      <c r="M164" s="148">
        <v>0</v>
      </c>
      <c r="N164" s="167">
        <v>1</v>
      </c>
      <c r="O164" s="167">
        <v>1</v>
      </c>
      <c r="P164" s="167">
        <v>1</v>
      </c>
      <c r="Q164" s="167">
        <v>1</v>
      </c>
      <c r="R164" s="148">
        <v>0</v>
      </c>
      <c r="S164" s="167">
        <v>1</v>
      </c>
      <c r="T164" s="167">
        <v>1</v>
      </c>
      <c r="U164" s="148">
        <v>0</v>
      </c>
      <c r="V164" s="148">
        <v>0</v>
      </c>
      <c r="W164" s="167">
        <v>1</v>
      </c>
      <c r="X164" s="148">
        <v>0</v>
      </c>
      <c r="Y164" s="148">
        <v>0</v>
      </c>
      <c r="Z164" s="167">
        <v>1</v>
      </c>
      <c r="AA164" s="167">
        <v>1</v>
      </c>
      <c r="AB164" s="148">
        <v>0</v>
      </c>
      <c r="AC164" s="167">
        <v>1</v>
      </c>
      <c r="AD164" s="167">
        <v>1</v>
      </c>
      <c r="AE164" s="167">
        <v>1</v>
      </c>
      <c r="AF164" s="167">
        <v>1</v>
      </c>
      <c r="AG164" s="167">
        <v>1</v>
      </c>
      <c r="AH164" s="167">
        <v>1</v>
      </c>
      <c r="AI164" s="167">
        <v>1</v>
      </c>
      <c r="AJ164" s="167">
        <v>1</v>
      </c>
      <c r="AK164" s="167">
        <v>1</v>
      </c>
      <c r="AL164" s="167">
        <v>1</v>
      </c>
      <c r="AM164" s="225">
        <v>1</v>
      </c>
      <c r="AN164" s="30">
        <v>12</v>
      </c>
      <c r="AO164" s="30">
        <v>14</v>
      </c>
      <c r="AP164" s="30">
        <v>11</v>
      </c>
      <c r="AQ164" s="30">
        <v>15</v>
      </c>
      <c r="AR164" s="30">
        <v>11</v>
      </c>
      <c r="AS164" s="30">
        <v>13</v>
      </c>
      <c r="AT164" s="30">
        <v>2</v>
      </c>
      <c r="AU164" s="216">
        <v>26</v>
      </c>
      <c r="AV164" s="290"/>
      <c r="AW164" s="157"/>
    </row>
    <row r="165" spans="1:49">
      <c r="A165" s="240"/>
      <c r="B165" s="230"/>
      <c r="C165" s="241" t="s">
        <v>483</v>
      </c>
      <c r="D165" s="226">
        <v>1</v>
      </c>
      <c r="E165" s="167">
        <v>1</v>
      </c>
      <c r="F165" s="148">
        <v>0</v>
      </c>
      <c r="G165" s="148">
        <v>0</v>
      </c>
      <c r="H165" s="148">
        <v>0</v>
      </c>
      <c r="I165" s="167">
        <v>1</v>
      </c>
      <c r="J165" s="167">
        <v>1</v>
      </c>
      <c r="K165" s="167">
        <v>1</v>
      </c>
      <c r="L165" s="148">
        <v>0</v>
      </c>
      <c r="M165" s="167">
        <v>1</v>
      </c>
      <c r="N165" s="167">
        <v>1</v>
      </c>
      <c r="O165" s="167">
        <v>1</v>
      </c>
      <c r="P165" s="167">
        <v>1</v>
      </c>
      <c r="Q165" s="148">
        <v>0</v>
      </c>
      <c r="R165" s="167">
        <v>1</v>
      </c>
      <c r="S165" s="167">
        <v>1</v>
      </c>
      <c r="T165" s="167">
        <v>1</v>
      </c>
      <c r="U165" s="167">
        <v>1</v>
      </c>
      <c r="V165" s="167">
        <v>1</v>
      </c>
      <c r="W165" s="167">
        <v>1</v>
      </c>
      <c r="X165" s="148">
        <v>0</v>
      </c>
      <c r="Y165" s="167">
        <v>1</v>
      </c>
      <c r="Z165" s="167">
        <v>1</v>
      </c>
      <c r="AA165" s="167">
        <v>1</v>
      </c>
      <c r="AB165" s="167">
        <v>1</v>
      </c>
      <c r="AC165" s="167">
        <v>1</v>
      </c>
      <c r="AD165" s="148">
        <v>0</v>
      </c>
      <c r="AE165" s="167">
        <v>1</v>
      </c>
      <c r="AF165" s="148">
        <v>0</v>
      </c>
      <c r="AG165" s="148">
        <v>0</v>
      </c>
      <c r="AH165" s="148">
        <v>0</v>
      </c>
      <c r="AI165" s="148">
        <v>0</v>
      </c>
      <c r="AJ165" s="167">
        <v>1</v>
      </c>
      <c r="AK165" s="167">
        <v>1</v>
      </c>
      <c r="AL165" s="167">
        <v>1</v>
      </c>
      <c r="AM165" s="225">
        <v>1</v>
      </c>
      <c r="AN165" s="30">
        <v>15</v>
      </c>
      <c r="AO165" s="30">
        <v>10</v>
      </c>
      <c r="AP165" s="30">
        <v>12</v>
      </c>
      <c r="AQ165" s="30">
        <v>13</v>
      </c>
      <c r="AR165" s="30">
        <v>10</v>
      </c>
      <c r="AS165" s="30">
        <v>15</v>
      </c>
      <c r="AT165" s="30">
        <v>0</v>
      </c>
      <c r="AU165" s="207">
        <v>25</v>
      </c>
      <c r="AV165" s="290"/>
      <c r="AW165" s="157"/>
    </row>
    <row r="166" spans="1:49">
      <c r="A166" s="240"/>
      <c r="B166" s="230"/>
      <c r="C166" s="241" t="s">
        <v>320</v>
      </c>
      <c r="D166" s="138">
        <v>0</v>
      </c>
      <c r="E166" s="148">
        <v>0</v>
      </c>
      <c r="F166" s="148">
        <v>0</v>
      </c>
      <c r="G166" s="148">
        <v>0</v>
      </c>
      <c r="H166" s="148">
        <v>0</v>
      </c>
      <c r="I166" s="148">
        <v>0</v>
      </c>
      <c r="J166" s="148">
        <v>0</v>
      </c>
      <c r="K166" s="148">
        <v>0</v>
      </c>
      <c r="L166" s="148">
        <v>0</v>
      </c>
      <c r="M166" s="148">
        <v>0</v>
      </c>
      <c r="N166" s="148">
        <v>0</v>
      </c>
      <c r="O166" s="148">
        <v>0</v>
      </c>
      <c r="P166" s="167">
        <v>1</v>
      </c>
      <c r="Q166" s="148">
        <v>0</v>
      </c>
      <c r="R166" s="148">
        <v>0</v>
      </c>
      <c r="S166" s="148">
        <v>0</v>
      </c>
      <c r="T166" s="167">
        <v>1</v>
      </c>
      <c r="U166" s="167">
        <v>1</v>
      </c>
      <c r="V166" s="148">
        <v>0</v>
      </c>
      <c r="W166" s="148">
        <v>0</v>
      </c>
      <c r="X166" s="148">
        <v>0</v>
      </c>
      <c r="Y166" s="148">
        <v>0</v>
      </c>
      <c r="Z166" s="148">
        <v>0</v>
      </c>
      <c r="AA166" s="148">
        <v>0</v>
      </c>
      <c r="AB166" s="148">
        <v>0</v>
      </c>
      <c r="AC166" s="148">
        <v>0</v>
      </c>
      <c r="AD166" s="148">
        <v>0</v>
      </c>
      <c r="AE166" s="148">
        <v>0</v>
      </c>
      <c r="AF166" s="148">
        <v>0</v>
      </c>
      <c r="AG166" s="148">
        <v>0</v>
      </c>
      <c r="AH166" s="148">
        <v>0</v>
      </c>
      <c r="AI166" s="148">
        <v>0</v>
      </c>
      <c r="AJ166" s="148">
        <v>0</v>
      </c>
      <c r="AK166" s="148">
        <v>0</v>
      </c>
      <c r="AL166" s="148">
        <v>0</v>
      </c>
      <c r="AM166" s="139">
        <v>0</v>
      </c>
      <c r="AN166" s="30">
        <v>3</v>
      </c>
      <c r="AO166" s="30">
        <v>0</v>
      </c>
      <c r="AP166" s="30">
        <v>3</v>
      </c>
      <c r="AQ166" s="30">
        <v>0</v>
      </c>
      <c r="AR166" s="30">
        <v>2</v>
      </c>
      <c r="AS166" s="30">
        <v>1</v>
      </c>
      <c r="AT166" s="30">
        <v>0</v>
      </c>
      <c r="AU166" s="186">
        <v>3</v>
      </c>
      <c r="AV166" s="290"/>
      <c r="AW166" s="157"/>
    </row>
    <row r="167" spans="1:49">
      <c r="A167" s="240"/>
      <c r="B167" s="230"/>
      <c r="C167" s="241" t="s">
        <v>321</v>
      </c>
      <c r="D167" s="226">
        <v>1</v>
      </c>
      <c r="E167" s="148">
        <v>0</v>
      </c>
      <c r="F167" s="167">
        <v>1</v>
      </c>
      <c r="G167" s="167">
        <v>1</v>
      </c>
      <c r="H167" s="167">
        <v>1</v>
      </c>
      <c r="I167" s="148">
        <v>0</v>
      </c>
      <c r="J167" s="167">
        <v>1</v>
      </c>
      <c r="K167" s="167">
        <v>1</v>
      </c>
      <c r="L167" s="148">
        <v>0</v>
      </c>
      <c r="M167" s="148">
        <v>0</v>
      </c>
      <c r="N167" s="167">
        <v>1</v>
      </c>
      <c r="O167" s="167">
        <v>1</v>
      </c>
      <c r="P167" s="148">
        <v>0</v>
      </c>
      <c r="Q167" s="167">
        <v>1</v>
      </c>
      <c r="R167" s="148">
        <v>0</v>
      </c>
      <c r="S167" s="167">
        <v>1</v>
      </c>
      <c r="T167" s="148">
        <v>0</v>
      </c>
      <c r="U167" s="148">
        <v>0</v>
      </c>
      <c r="V167" s="167">
        <v>1</v>
      </c>
      <c r="W167" s="167">
        <v>1</v>
      </c>
      <c r="X167" s="148">
        <v>0</v>
      </c>
      <c r="Y167" s="148">
        <v>0</v>
      </c>
      <c r="Z167" s="167">
        <v>1</v>
      </c>
      <c r="AA167" s="167">
        <v>1</v>
      </c>
      <c r="AB167" s="148">
        <v>0</v>
      </c>
      <c r="AC167" s="167">
        <v>1</v>
      </c>
      <c r="AD167" s="148">
        <v>0</v>
      </c>
      <c r="AE167" s="167">
        <v>1</v>
      </c>
      <c r="AF167" s="167">
        <v>1</v>
      </c>
      <c r="AG167" s="148">
        <v>0</v>
      </c>
      <c r="AH167" s="148">
        <v>0</v>
      </c>
      <c r="AI167" s="148">
        <v>0</v>
      </c>
      <c r="AJ167" s="167">
        <v>1</v>
      </c>
      <c r="AK167" s="148">
        <v>0</v>
      </c>
      <c r="AL167" s="167">
        <v>1</v>
      </c>
      <c r="AM167" s="139">
        <v>0</v>
      </c>
      <c r="AN167" s="30">
        <v>11</v>
      </c>
      <c r="AO167" s="30">
        <v>8</v>
      </c>
      <c r="AP167" s="30">
        <v>6</v>
      </c>
      <c r="AQ167" s="30">
        <v>13</v>
      </c>
      <c r="AR167" s="30">
        <v>10</v>
      </c>
      <c r="AS167" s="30">
        <v>9</v>
      </c>
      <c r="AT167" s="30">
        <v>0</v>
      </c>
      <c r="AU167" s="210">
        <v>19</v>
      </c>
      <c r="AV167" s="290"/>
      <c r="AW167" s="157"/>
    </row>
    <row r="168" spans="1:49">
      <c r="A168" s="240"/>
      <c r="B168" s="230"/>
      <c r="C168" s="241" t="s">
        <v>484</v>
      </c>
      <c r="D168" s="138">
        <v>0</v>
      </c>
      <c r="E168" s="148">
        <v>0</v>
      </c>
      <c r="F168" s="148">
        <v>0</v>
      </c>
      <c r="G168" s="148">
        <v>0</v>
      </c>
      <c r="H168" s="148">
        <v>0</v>
      </c>
      <c r="I168" s="148">
        <v>0</v>
      </c>
      <c r="J168" s="148">
        <v>0</v>
      </c>
      <c r="K168" s="148">
        <v>0</v>
      </c>
      <c r="L168" s="148">
        <v>0</v>
      </c>
      <c r="M168" s="148">
        <v>0</v>
      </c>
      <c r="N168" s="148">
        <v>0</v>
      </c>
      <c r="O168" s="148">
        <v>0</v>
      </c>
      <c r="P168" s="148">
        <v>0</v>
      </c>
      <c r="Q168" s="148">
        <v>0</v>
      </c>
      <c r="R168" s="148">
        <v>0</v>
      </c>
      <c r="S168" s="148">
        <v>0</v>
      </c>
      <c r="T168" s="148">
        <v>0</v>
      </c>
      <c r="U168" s="148">
        <v>0</v>
      </c>
      <c r="V168" s="148">
        <v>0</v>
      </c>
      <c r="W168" s="148">
        <v>0</v>
      </c>
      <c r="X168" s="148">
        <v>0</v>
      </c>
      <c r="Y168" s="148">
        <v>0</v>
      </c>
      <c r="Z168" s="148">
        <v>0</v>
      </c>
      <c r="AA168" s="148">
        <v>0</v>
      </c>
      <c r="AB168" s="148">
        <v>0</v>
      </c>
      <c r="AC168" s="148">
        <v>0</v>
      </c>
      <c r="AD168" s="148">
        <v>0</v>
      </c>
      <c r="AE168" s="148">
        <v>0</v>
      </c>
      <c r="AF168" s="148">
        <v>0</v>
      </c>
      <c r="AG168" s="167">
        <v>1</v>
      </c>
      <c r="AH168" s="148">
        <v>0</v>
      </c>
      <c r="AI168" s="148">
        <v>0</v>
      </c>
      <c r="AJ168" s="148">
        <v>0</v>
      </c>
      <c r="AK168" s="148">
        <v>0</v>
      </c>
      <c r="AL168" s="148">
        <v>0</v>
      </c>
      <c r="AM168" s="139">
        <v>0</v>
      </c>
      <c r="AN168" s="30">
        <v>0</v>
      </c>
      <c r="AO168" s="30">
        <v>1</v>
      </c>
      <c r="AP168" s="30">
        <v>1</v>
      </c>
      <c r="AQ168" s="30">
        <v>0</v>
      </c>
      <c r="AR168" s="30">
        <v>0</v>
      </c>
      <c r="AS168" s="30">
        <v>1</v>
      </c>
      <c r="AT168" s="30">
        <v>0</v>
      </c>
      <c r="AU168" s="187">
        <v>1</v>
      </c>
      <c r="AV168" s="290"/>
      <c r="AW168" s="157"/>
    </row>
    <row r="169" spans="1:49">
      <c r="A169" s="240"/>
      <c r="B169" s="230"/>
      <c r="C169" s="241" t="s">
        <v>322</v>
      </c>
      <c r="D169" s="138">
        <v>0</v>
      </c>
      <c r="E169" s="148">
        <v>0</v>
      </c>
      <c r="F169" s="167">
        <v>1</v>
      </c>
      <c r="G169" s="148">
        <v>0</v>
      </c>
      <c r="H169" s="167">
        <v>1</v>
      </c>
      <c r="I169" s="148">
        <v>0</v>
      </c>
      <c r="J169" s="148">
        <v>0</v>
      </c>
      <c r="K169" s="167">
        <v>1</v>
      </c>
      <c r="L169" s="167">
        <v>1</v>
      </c>
      <c r="M169" s="148">
        <v>0</v>
      </c>
      <c r="N169" s="148">
        <v>0</v>
      </c>
      <c r="O169" s="148">
        <v>0</v>
      </c>
      <c r="P169" s="148">
        <v>0</v>
      </c>
      <c r="Q169" s="167">
        <v>1</v>
      </c>
      <c r="R169" s="167">
        <v>1</v>
      </c>
      <c r="S169" s="167">
        <v>1</v>
      </c>
      <c r="T169" s="148">
        <v>0</v>
      </c>
      <c r="U169" s="148">
        <v>0</v>
      </c>
      <c r="V169" s="148">
        <v>0</v>
      </c>
      <c r="W169" s="148">
        <v>0</v>
      </c>
      <c r="X169" s="148">
        <v>0</v>
      </c>
      <c r="Y169" s="148">
        <v>0</v>
      </c>
      <c r="Z169" s="148">
        <v>0</v>
      </c>
      <c r="AA169" s="148">
        <v>0</v>
      </c>
      <c r="AB169" s="148">
        <v>0</v>
      </c>
      <c r="AC169" s="148">
        <v>0</v>
      </c>
      <c r="AD169" s="148">
        <v>0</v>
      </c>
      <c r="AE169" s="148">
        <v>0</v>
      </c>
      <c r="AF169" s="148">
        <v>0</v>
      </c>
      <c r="AG169" s="148">
        <v>0</v>
      </c>
      <c r="AH169" s="167">
        <v>1</v>
      </c>
      <c r="AI169" s="148">
        <v>0</v>
      </c>
      <c r="AJ169" s="148">
        <v>0</v>
      </c>
      <c r="AK169" s="148">
        <v>0</v>
      </c>
      <c r="AL169" s="148">
        <v>0</v>
      </c>
      <c r="AM169" s="139">
        <v>0</v>
      </c>
      <c r="AN169" s="30">
        <v>5</v>
      </c>
      <c r="AO169" s="30">
        <v>3</v>
      </c>
      <c r="AP169" s="30">
        <v>3</v>
      </c>
      <c r="AQ169" s="30">
        <v>5</v>
      </c>
      <c r="AR169" s="30">
        <v>3</v>
      </c>
      <c r="AS169" s="30">
        <v>4</v>
      </c>
      <c r="AT169" s="30">
        <v>1</v>
      </c>
      <c r="AU169" s="203">
        <v>8</v>
      </c>
      <c r="AV169" s="290"/>
      <c r="AW169" s="157"/>
    </row>
    <row r="170" spans="1:49">
      <c r="A170" s="240"/>
      <c r="B170" s="230"/>
      <c r="C170" s="241" t="s">
        <v>323</v>
      </c>
      <c r="D170" s="138">
        <v>0</v>
      </c>
      <c r="E170" s="148">
        <v>0</v>
      </c>
      <c r="F170" s="148">
        <v>0</v>
      </c>
      <c r="G170" s="148">
        <v>0</v>
      </c>
      <c r="H170" s="148">
        <v>0</v>
      </c>
      <c r="I170" s="148">
        <v>0</v>
      </c>
      <c r="J170" s="148">
        <v>0</v>
      </c>
      <c r="K170" s="148">
        <v>0</v>
      </c>
      <c r="L170" s="167">
        <v>1</v>
      </c>
      <c r="M170" s="167">
        <v>1</v>
      </c>
      <c r="N170" s="148">
        <v>0</v>
      </c>
      <c r="O170" s="148">
        <v>0</v>
      </c>
      <c r="P170" s="148">
        <v>0</v>
      </c>
      <c r="Q170" s="148">
        <v>0</v>
      </c>
      <c r="R170" s="148">
        <v>0</v>
      </c>
      <c r="S170" s="148">
        <v>0</v>
      </c>
      <c r="T170" s="148">
        <v>0</v>
      </c>
      <c r="U170" s="167">
        <v>1</v>
      </c>
      <c r="V170" s="148">
        <v>0</v>
      </c>
      <c r="W170" s="148">
        <v>0</v>
      </c>
      <c r="X170" s="167">
        <v>1</v>
      </c>
      <c r="Y170" s="167">
        <v>1</v>
      </c>
      <c r="Z170" s="148">
        <v>0</v>
      </c>
      <c r="AA170" s="167">
        <v>1</v>
      </c>
      <c r="AB170" s="148">
        <v>0</v>
      </c>
      <c r="AC170" s="148">
        <v>0</v>
      </c>
      <c r="AD170" s="148">
        <v>0</v>
      </c>
      <c r="AE170" s="148">
        <v>0</v>
      </c>
      <c r="AF170" s="148">
        <v>0</v>
      </c>
      <c r="AG170" s="148">
        <v>0</v>
      </c>
      <c r="AH170" s="148">
        <v>0</v>
      </c>
      <c r="AI170" s="148">
        <v>0</v>
      </c>
      <c r="AJ170" s="148">
        <v>0</v>
      </c>
      <c r="AK170" s="148">
        <v>0</v>
      </c>
      <c r="AL170" s="148">
        <v>0</v>
      </c>
      <c r="AM170" s="139">
        <v>0</v>
      </c>
      <c r="AN170" s="30">
        <v>6</v>
      </c>
      <c r="AO170" s="30">
        <v>0</v>
      </c>
      <c r="AP170" s="30">
        <v>5</v>
      </c>
      <c r="AQ170" s="30">
        <v>1</v>
      </c>
      <c r="AR170" s="30">
        <v>2</v>
      </c>
      <c r="AS170" s="30">
        <v>4</v>
      </c>
      <c r="AT170" s="30">
        <v>0</v>
      </c>
      <c r="AU170" s="188">
        <v>6</v>
      </c>
      <c r="AV170" s="290"/>
      <c r="AW170" s="157"/>
    </row>
    <row r="171" spans="1:49">
      <c r="A171" s="242"/>
      <c r="B171" s="243"/>
      <c r="C171" s="244" t="s">
        <v>324</v>
      </c>
      <c r="D171" s="232">
        <v>0</v>
      </c>
      <c r="E171" s="228">
        <v>0</v>
      </c>
      <c r="F171" s="228">
        <v>0</v>
      </c>
      <c r="G171" s="228">
        <v>0</v>
      </c>
      <c r="H171" s="228">
        <v>0</v>
      </c>
      <c r="I171" s="228">
        <v>0</v>
      </c>
      <c r="J171" s="228">
        <v>0</v>
      </c>
      <c r="K171" s="228">
        <v>0</v>
      </c>
      <c r="L171" s="227">
        <v>1</v>
      </c>
      <c r="M171" s="228">
        <v>0</v>
      </c>
      <c r="N171" s="228">
        <v>0</v>
      </c>
      <c r="O171" s="228">
        <v>0</v>
      </c>
      <c r="P171" s="228">
        <v>0</v>
      </c>
      <c r="Q171" s="228">
        <v>0</v>
      </c>
      <c r="R171" s="228">
        <v>0</v>
      </c>
      <c r="S171" s="228">
        <v>0</v>
      </c>
      <c r="T171" s="227">
        <v>1</v>
      </c>
      <c r="U171" s="228">
        <v>0</v>
      </c>
      <c r="V171" s="228">
        <v>0</v>
      </c>
      <c r="W171" s="228">
        <v>0</v>
      </c>
      <c r="X171" s="227">
        <v>1</v>
      </c>
      <c r="Y171" s="228">
        <v>0</v>
      </c>
      <c r="Z171" s="228">
        <v>0</v>
      </c>
      <c r="AA171" s="227">
        <v>1</v>
      </c>
      <c r="AB171" s="227">
        <v>1</v>
      </c>
      <c r="AC171" s="227">
        <v>1</v>
      </c>
      <c r="AD171" s="227">
        <v>1</v>
      </c>
      <c r="AE171" s="228">
        <v>0</v>
      </c>
      <c r="AF171" s="227">
        <v>1</v>
      </c>
      <c r="AG171" s="228">
        <v>0</v>
      </c>
      <c r="AH171" s="228">
        <v>0</v>
      </c>
      <c r="AI171" s="228">
        <v>0</v>
      </c>
      <c r="AJ171" s="228">
        <v>0</v>
      </c>
      <c r="AK171" s="228">
        <v>0</v>
      </c>
      <c r="AL171" s="228">
        <v>0</v>
      </c>
      <c r="AM171" s="229">
        <v>0</v>
      </c>
      <c r="AN171" s="48">
        <v>4</v>
      </c>
      <c r="AO171" s="48">
        <v>4</v>
      </c>
      <c r="AP171" s="48">
        <v>6</v>
      </c>
      <c r="AQ171" s="48">
        <v>2</v>
      </c>
      <c r="AR171" s="48">
        <v>6</v>
      </c>
      <c r="AS171" s="48">
        <v>2</v>
      </c>
      <c r="AT171" s="48">
        <v>0</v>
      </c>
      <c r="AU171" s="217">
        <v>8</v>
      </c>
      <c r="AV171" s="293"/>
      <c r="AW171" s="157"/>
    </row>
    <row r="172" spans="1:49">
      <c r="A172" s="166"/>
      <c r="B172" s="166"/>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70"/>
      <c r="AW172" s="157"/>
    </row>
    <row r="173" spans="1:49">
      <c r="A173" s="166"/>
      <c r="B173" s="166"/>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70"/>
      <c r="AW173" s="157"/>
    </row>
  </sheetData>
  <mergeCells count="19">
    <mergeCell ref="AV155:AV171"/>
    <mergeCell ref="AV1:AV5"/>
    <mergeCell ref="AV105:AV114"/>
    <mergeCell ref="AV116:AV123"/>
    <mergeCell ref="AV125:AV128"/>
    <mergeCell ref="AV130:AV131"/>
    <mergeCell ref="AV133:AV138"/>
    <mergeCell ref="AV140:AV142"/>
    <mergeCell ref="AV9:AV29"/>
    <mergeCell ref="AV31:AV53"/>
    <mergeCell ref="AV55:AV78"/>
    <mergeCell ref="AV80:AV85"/>
    <mergeCell ref="AV88:AV95"/>
    <mergeCell ref="AV97:AV102"/>
    <mergeCell ref="AU1:AU5"/>
    <mergeCell ref="AV144:AV153"/>
    <mergeCell ref="AN1:AO4"/>
    <mergeCell ref="AP1:AQ4"/>
    <mergeCell ref="AR1:AT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18BFA-CC18-4405-931E-2D6C366E998E}">
  <dimension ref="A1:AW153"/>
  <sheetViews>
    <sheetView zoomScale="85" workbookViewId="0">
      <pane xSplit="3" ySplit="5" topLeftCell="X6" activePane="bottomRight" state="frozen"/>
      <selection pane="topRight" activeCell="D1" sqref="D1"/>
      <selection pane="bottomLeft" activeCell="A6" sqref="A6"/>
      <selection pane="bottomRight" activeCell="AQ27" sqref="AQ27"/>
    </sheetView>
  </sheetViews>
  <sheetFormatPr defaultColWidth="8.7265625" defaultRowHeight="13"/>
  <cols>
    <col min="1" max="1" width="7.453125" style="7" customWidth="1"/>
    <col min="2" max="2" width="6.81640625" style="51" customWidth="1"/>
    <col min="3" max="3" width="33" style="7" customWidth="1"/>
    <col min="4" max="11" width="8.7265625" style="7"/>
    <col min="12" max="12" width="8.7265625" style="7" customWidth="1"/>
    <col min="13" max="15" width="8.7265625" style="7"/>
    <col min="16" max="17" width="8.7265625" style="7" customWidth="1"/>
    <col min="18" max="39" width="8.7265625" style="7"/>
    <col min="40" max="40" width="9.7265625" style="7" customWidth="1"/>
    <col min="41" max="42" width="12" style="7" customWidth="1"/>
    <col min="43" max="43" width="15.7265625" style="7" customWidth="1"/>
    <col min="44" max="44" width="16" style="7" customWidth="1"/>
    <col min="45" max="45" width="12" style="7" customWidth="1"/>
    <col min="46" max="46" width="10.453125" style="7" customWidth="1"/>
    <col min="47" max="47" width="10.81640625" style="7" customWidth="1"/>
    <col min="48" max="48" width="17.453125" style="7" customWidth="1"/>
    <col min="49" max="49" width="105.54296875" style="52" customWidth="1"/>
    <col min="50" max="16384" width="8.7265625" style="7"/>
  </cols>
  <sheetData>
    <row r="1" spans="1:49" ht="13" customHeight="1">
      <c r="A1" s="1"/>
      <c r="B1" s="2"/>
      <c r="C1" s="3" t="s">
        <v>485</v>
      </c>
      <c r="D1" s="4" t="s">
        <v>486</v>
      </c>
      <c r="E1" s="5" t="s">
        <v>487</v>
      </c>
      <c r="F1" s="5" t="s">
        <v>488</v>
      </c>
      <c r="G1" s="5" t="s">
        <v>489</v>
      </c>
      <c r="H1" s="5" t="s">
        <v>490</v>
      </c>
      <c r="I1" s="5" t="s">
        <v>491</v>
      </c>
      <c r="J1" s="5" t="s">
        <v>492</v>
      </c>
      <c r="K1" s="5" t="s">
        <v>493</v>
      </c>
      <c r="L1" s="5" t="s">
        <v>494</v>
      </c>
      <c r="M1" s="5" t="s">
        <v>495</v>
      </c>
      <c r="N1" s="5" t="s">
        <v>496</v>
      </c>
      <c r="O1" s="5" t="s">
        <v>497</v>
      </c>
      <c r="P1" s="5" t="s">
        <v>498</v>
      </c>
      <c r="Q1" s="5" t="s">
        <v>499</v>
      </c>
      <c r="R1" s="5" t="s">
        <v>500</v>
      </c>
      <c r="S1" s="5" t="s">
        <v>501</v>
      </c>
      <c r="T1" s="5" t="s">
        <v>502</v>
      </c>
      <c r="U1" s="5" t="s">
        <v>503</v>
      </c>
      <c r="V1" s="5" t="s">
        <v>504</v>
      </c>
      <c r="W1" s="5" t="s">
        <v>505</v>
      </c>
      <c r="X1" s="5" t="s">
        <v>506</v>
      </c>
      <c r="Y1" s="5" t="s">
        <v>507</v>
      </c>
      <c r="Z1" s="5" t="s">
        <v>508</v>
      </c>
      <c r="AA1" s="5" t="s">
        <v>509</v>
      </c>
      <c r="AB1" s="5" t="s">
        <v>510</v>
      </c>
      <c r="AC1" s="5" t="s">
        <v>511</v>
      </c>
      <c r="AD1" s="5" t="s">
        <v>512</v>
      </c>
      <c r="AE1" s="5" t="s">
        <v>513</v>
      </c>
      <c r="AF1" s="5" t="s">
        <v>514</v>
      </c>
      <c r="AG1" s="5" t="s">
        <v>515</v>
      </c>
      <c r="AH1" s="5" t="s">
        <v>516</v>
      </c>
      <c r="AI1" s="5" t="s">
        <v>517</v>
      </c>
      <c r="AJ1" s="5" t="s">
        <v>518</v>
      </c>
      <c r="AK1" s="5" t="s">
        <v>519</v>
      </c>
      <c r="AL1" s="5" t="s">
        <v>520</v>
      </c>
      <c r="AM1" s="6" t="s">
        <v>521</v>
      </c>
      <c r="AN1" s="297" t="s">
        <v>522</v>
      </c>
      <c r="AO1" s="298"/>
      <c r="AP1" s="298" t="s">
        <v>110</v>
      </c>
      <c r="AQ1" s="298"/>
      <c r="AR1" s="298" t="s">
        <v>111</v>
      </c>
      <c r="AS1" s="298"/>
      <c r="AT1" s="298" t="s">
        <v>523</v>
      </c>
      <c r="AU1" s="298"/>
      <c r="AV1" s="301" t="s">
        <v>364</v>
      </c>
      <c r="AW1" s="303" t="s">
        <v>524</v>
      </c>
    </row>
    <row r="2" spans="1:49">
      <c r="A2" s="8"/>
      <c r="B2" s="9"/>
      <c r="C2" s="10" t="s">
        <v>115</v>
      </c>
      <c r="D2" s="11" t="s">
        <v>116</v>
      </c>
      <c r="E2" s="12" t="s">
        <v>116</v>
      </c>
      <c r="F2" s="12" t="s">
        <v>116</v>
      </c>
      <c r="G2" s="12" t="s">
        <v>116</v>
      </c>
      <c r="H2" s="12" t="s">
        <v>117</v>
      </c>
      <c r="I2" s="12" t="s">
        <v>117</v>
      </c>
      <c r="J2" s="12" t="s">
        <v>117</v>
      </c>
      <c r="K2" s="12" t="s">
        <v>117</v>
      </c>
      <c r="L2" s="12" t="s">
        <v>116</v>
      </c>
      <c r="M2" s="12" t="s">
        <v>116</v>
      </c>
      <c r="N2" s="12" t="s">
        <v>116</v>
      </c>
      <c r="O2" s="12" t="s">
        <v>116</v>
      </c>
      <c r="P2" s="12" t="s">
        <v>116</v>
      </c>
      <c r="Q2" s="12" t="s">
        <v>116</v>
      </c>
      <c r="R2" s="12" t="s">
        <v>116</v>
      </c>
      <c r="S2" s="12" t="s">
        <v>116</v>
      </c>
      <c r="T2" s="12" t="s">
        <v>116</v>
      </c>
      <c r="U2" s="12" t="s">
        <v>116</v>
      </c>
      <c r="V2" s="12" t="s">
        <v>116</v>
      </c>
      <c r="W2" s="12" t="s">
        <v>116</v>
      </c>
      <c r="X2" s="12" t="s">
        <v>116</v>
      </c>
      <c r="Y2" s="12" t="s">
        <v>116</v>
      </c>
      <c r="Z2" s="12" t="s">
        <v>116</v>
      </c>
      <c r="AA2" s="12" t="s">
        <v>116</v>
      </c>
      <c r="AB2" s="12" t="s">
        <v>117</v>
      </c>
      <c r="AC2" s="12" t="s">
        <v>117</v>
      </c>
      <c r="AD2" s="12" t="s">
        <v>117</v>
      </c>
      <c r="AE2" s="12" t="s">
        <v>117</v>
      </c>
      <c r="AF2" s="12" t="s">
        <v>117</v>
      </c>
      <c r="AG2" s="12" t="s">
        <v>117</v>
      </c>
      <c r="AH2" s="12" t="s">
        <v>117</v>
      </c>
      <c r="AI2" s="12" t="s">
        <v>117</v>
      </c>
      <c r="AJ2" s="12" t="s">
        <v>117</v>
      </c>
      <c r="AK2" s="12" t="s">
        <v>117</v>
      </c>
      <c r="AL2" s="12" t="s">
        <v>117</v>
      </c>
      <c r="AM2" s="13" t="s">
        <v>117</v>
      </c>
      <c r="AN2" s="299"/>
      <c r="AO2" s="300"/>
      <c r="AP2" s="300"/>
      <c r="AQ2" s="300"/>
      <c r="AR2" s="300"/>
      <c r="AS2" s="300"/>
      <c r="AT2" s="300"/>
      <c r="AU2" s="300"/>
      <c r="AV2" s="302"/>
      <c r="AW2" s="304"/>
    </row>
    <row r="3" spans="1:49">
      <c r="A3" s="8"/>
      <c r="B3" s="9"/>
      <c r="C3" s="10" t="s">
        <v>118</v>
      </c>
      <c r="D3" s="11" t="s">
        <v>119</v>
      </c>
      <c r="E3" s="12" t="s">
        <v>119</v>
      </c>
      <c r="F3" s="12" t="s">
        <v>119</v>
      </c>
      <c r="G3" s="12" t="s">
        <v>119</v>
      </c>
      <c r="H3" s="12" t="s">
        <v>120</v>
      </c>
      <c r="I3" s="12" t="s">
        <v>120</v>
      </c>
      <c r="J3" s="12" t="s">
        <v>120</v>
      </c>
      <c r="K3" s="12" t="s">
        <v>120</v>
      </c>
      <c r="L3" s="12" t="s">
        <v>121</v>
      </c>
      <c r="M3" s="12" t="s">
        <v>121</v>
      </c>
      <c r="N3" s="12" t="s">
        <v>121</v>
      </c>
      <c r="O3" s="12" t="s">
        <v>121</v>
      </c>
      <c r="P3" s="12" t="s">
        <v>122</v>
      </c>
      <c r="Q3" s="12" t="s">
        <v>122</v>
      </c>
      <c r="R3" s="12" t="s">
        <v>122</v>
      </c>
      <c r="S3" s="12" t="s">
        <v>122</v>
      </c>
      <c r="T3" s="12" t="s">
        <v>123</v>
      </c>
      <c r="U3" s="12" t="s">
        <v>123</v>
      </c>
      <c r="V3" s="12" t="s">
        <v>123</v>
      </c>
      <c r="W3" s="12" t="s">
        <v>123</v>
      </c>
      <c r="X3" s="12" t="s">
        <v>124</v>
      </c>
      <c r="Y3" s="12" t="s">
        <v>124</v>
      </c>
      <c r="Z3" s="12" t="s">
        <v>124</v>
      </c>
      <c r="AA3" s="12" t="s">
        <v>124</v>
      </c>
      <c r="AB3" s="12" t="s">
        <v>125</v>
      </c>
      <c r="AC3" s="12" t="s">
        <v>125</v>
      </c>
      <c r="AD3" s="12" t="s">
        <v>125</v>
      </c>
      <c r="AE3" s="12" t="s">
        <v>125</v>
      </c>
      <c r="AF3" s="12" t="s">
        <v>126</v>
      </c>
      <c r="AG3" s="12" t="s">
        <v>126</v>
      </c>
      <c r="AH3" s="12" t="s">
        <v>126</v>
      </c>
      <c r="AI3" s="12" t="s">
        <v>126</v>
      </c>
      <c r="AJ3" s="12" t="s">
        <v>127</v>
      </c>
      <c r="AK3" s="12" t="s">
        <v>127</v>
      </c>
      <c r="AL3" s="12" t="s">
        <v>127</v>
      </c>
      <c r="AM3" s="13" t="s">
        <v>127</v>
      </c>
      <c r="AN3" s="299"/>
      <c r="AO3" s="300"/>
      <c r="AP3" s="300"/>
      <c r="AQ3" s="300"/>
      <c r="AR3" s="300"/>
      <c r="AS3" s="300"/>
      <c r="AT3" s="300"/>
      <c r="AU3" s="300"/>
      <c r="AV3" s="302"/>
      <c r="AW3" s="304"/>
    </row>
    <row r="4" spans="1:49">
      <c r="A4" s="8"/>
      <c r="B4" s="9"/>
      <c r="C4" s="10" t="s">
        <v>128</v>
      </c>
      <c r="D4" s="11" t="s">
        <v>129</v>
      </c>
      <c r="E4" s="12" t="s">
        <v>129</v>
      </c>
      <c r="F4" s="12" t="s">
        <v>130</v>
      </c>
      <c r="G4" s="12" t="s">
        <v>130</v>
      </c>
      <c r="H4" s="12" t="s">
        <v>129</v>
      </c>
      <c r="I4" s="12" t="s">
        <v>129</v>
      </c>
      <c r="J4" s="12" t="s">
        <v>130</v>
      </c>
      <c r="K4" s="12" t="s">
        <v>130</v>
      </c>
      <c r="L4" s="12" t="s">
        <v>129</v>
      </c>
      <c r="M4" s="12" t="s">
        <v>129</v>
      </c>
      <c r="N4" s="12" t="s">
        <v>130</v>
      </c>
      <c r="O4" s="12" t="s">
        <v>130</v>
      </c>
      <c r="P4" s="12" t="s">
        <v>129</v>
      </c>
      <c r="Q4" s="12" t="s">
        <v>129</v>
      </c>
      <c r="R4" s="12" t="s">
        <v>130</v>
      </c>
      <c r="S4" s="12" t="s">
        <v>130</v>
      </c>
      <c r="T4" s="12" t="s">
        <v>129</v>
      </c>
      <c r="U4" s="12" t="s">
        <v>129</v>
      </c>
      <c r="V4" s="12" t="s">
        <v>130</v>
      </c>
      <c r="W4" s="12" t="s">
        <v>130</v>
      </c>
      <c r="X4" s="12" t="s">
        <v>129</v>
      </c>
      <c r="Y4" s="12" t="s">
        <v>129</v>
      </c>
      <c r="Z4" s="12" t="s">
        <v>130</v>
      </c>
      <c r="AA4" s="12" t="s">
        <v>130</v>
      </c>
      <c r="AB4" s="12" t="s">
        <v>129</v>
      </c>
      <c r="AC4" s="12" t="s">
        <v>129</v>
      </c>
      <c r="AD4" s="12" t="s">
        <v>130</v>
      </c>
      <c r="AE4" s="12" t="s">
        <v>130</v>
      </c>
      <c r="AF4" s="12" t="s">
        <v>129</v>
      </c>
      <c r="AG4" s="12" t="s">
        <v>129</v>
      </c>
      <c r="AH4" s="12" t="s">
        <v>130</v>
      </c>
      <c r="AI4" s="12" t="s">
        <v>130</v>
      </c>
      <c r="AJ4" s="12" t="s">
        <v>129</v>
      </c>
      <c r="AK4" s="12" t="s">
        <v>129</v>
      </c>
      <c r="AL4" s="12" t="s">
        <v>130</v>
      </c>
      <c r="AM4" s="13" t="s">
        <v>130</v>
      </c>
      <c r="AN4" s="299"/>
      <c r="AO4" s="300"/>
      <c r="AP4" s="300"/>
      <c r="AQ4" s="300"/>
      <c r="AR4" s="300"/>
      <c r="AS4" s="300"/>
      <c r="AT4" s="300"/>
      <c r="AU4" s="300"/>
      <c r="AV4" s="302"/>
      <c r="AW4" s="304"/>
    </row>
    <row r="5" spans="1:49" ht="14.25" customHeight="1">
      <c r="A5" s="8"/>
      <c r="B5" s="9"/>
      <c r="C5" s="10" t="s">
        <v>525</v>
      </c>
      <c r="D5" s="11" t="s">
        <v>135</v>
      </c>
      <c r="E5" s="12" t="s">
        <v>134</v>
      </c>
      <c r="F5" s="12" t="s">
        <v>135</v>
      </c>
      <c r="G5" s="12" t="s">
        <v>134</v>
      </c>
      <c r="H5" s="12" t="s">
        <v>135</v>
      </c>
      <c r="I5" s="12" t="s">
        <v>134</v>
      </c>
      <c r="J5" s="12" t="s">
        <v>135</v>
      </c>
      <c r="K5" s="12" t="s">
        <v>134</v>
      </c>
      <c r="L5" s="12" t="s">
        <v>135</v>
      </c>
      <c r="M5" s="12" t="s">
        <v>134</v>
      </c>
      <c r="N5" s="12" t="s">
        <v>135</v>
      </c>
      <c r="O5" s="12" t="s">
        <v>134</v>
      </c>
      <c r="P5" s="12" t="s">
        <v>135</v>
      </c>
      <c r="Q5" s="12" t="s">
        <v>134</v>
      </c>
      <c r="R5" s="12" t="s">
        <v>135</v>
      </c>
      <c r="S5" s="12" t="s">
        <v>134</v>
      </c>
      <c r="T5" s="12" t="s">
        <v>135</v>
      </c>
      <c r="U5" s="12" t="s">
        <v>134</v>
      </c>
      <c r="V5" s="12" t="s">
        <v>135</v>
      </c>
      <c r="W5" s="12" t="s">
        <v>135</v>
      </c>
      <c r="X5" s="12" t="s">
        <v>135</v>
      </c>
      <c r="Y5" s="12" t="s">
        <v>134</v>
      </c>
      <c r="Z5" s="12" t="s">
        <v>135</v>
      </c>
      <c r="AA5" s="12" t="s">
        <v>134</v>
      </c>
      <c r="AB5" s="12" t="s">
        <v>135</v>
      </c>
      <c r="AC5" s="12" t="s">
        <v>134</v>
      </c>
      <c r="AD5" s="12" t="s">
        <v>135</v>
      </c>
      <c r="AE5" s="12" t="s">
        <v>134</v>
      </c>
      <c r="AF5" s="12" t="s">
        <v>135</v>
      </c>
      <c r="AG5" s="12" t="s">
        <v>134</v>
      </c>
      <c r="AH5" s="12" t="s">
        <v>135</v>
      </c>
      <c r="AI5" s="12" t="s">
        <v>134</v>
      </c>
      <c r="AJ5" s="12" t="s">
        <v>135</v>
      </c>
      <c r="AK5" s="12" t="s">
        <v>134</v>
      </c>
      <c r="AL5" s="12" t="s">
        <v>135</v>
      </c>
      <c r="AM5" s="13" t="s">
        <v>134</v>
      </c>
      <c r="AN5" s="262" t="s">
        <v>526</v>
      </c>
      <c r="AO5" s="261" t="s">
        <v>527</v>
      </c>
      <c r="AP5" s="261" t="s">
        <v>140</v>
      </c>
      <c r="AQ5" s="261" t="s">
        <v>141</v>
      </c>
      <c r="AR5" s="261" t="s">
        <v>142</v>
      </c>
      <c r="AS5" s="261" t="s">
        <v>143</v>
      </c>
      <c r="AT5" s="261" t="s">
        <v>528</v>
      </c>
      <c r="AU5" s="261" t="s">
        <v>529</v>
      </c>
      <c r="AV5" s="302"/>
      <c r="AW5" s="304"/>
    </row>
    <row r="6" spans="1:49">
      <c r="A6" s="14" t="s">
        <v>146</v>
      </c>
      <c r="B6" s="15" t="s">
        <v>147</v>
      </c>
      <c r="C6" s="16" t="s">
        <v>148</v>
      </c>
      <c r="D6" s="14"/>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6"/>
      <c r="AN6" s="14"/>
      <c r="AO6" s="15"/>
      <c r="AP6" s="15"/>
      <c r="AQ6" s="15"/>
      <c r="AR6" s="15"/>
      <c r="AS6" s="15"/>
      <c r="AT6" s="15"/>
      <c r="AU6" s="15"/>
      <c r="AV6" s="16"/>
      <c r="AW6" s="17"/>
    </row>
    <row r="7" spans="1:49">
      <c r="A7" s="18" t="s">
        <v>530</v>
      </c>
      <c r="B7" s="19"/>
      <c r="C7" s="20"/>
      <c r="D7" s="18"/>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20"/>
      <c r="AN7" s="18"/>
      <c r="AO7" s="19"/>
      <c r="AP7" s="19"/>
      <c r="AQ7" s="19"/>
      <c r="AR7" s="19"/>
      <c r="AS7" s="19"/>
      <c r="AT7" s="19"/>
      <c r="AU7" s="19"/>
      <c r="AV7" s="20"/>
      <c r="AW7" s="21"/>
    </row>
    <row r="8" spans="1:49">
      <c r="A8" s="8"/>
      <c r="B8" s="22" t="s">
        <v>207</v>
      </c>
      <c r="C8" s="23"/>
      <c r="D8" s="24"/>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3"/>
      <c r="AN8" s="24"/>
      <c r="AO8" s="25"/>
      <c r="AP8" s="25"/>
      <c r="AQ8" s="25"/>
      <c r="AR8" s="25"/>
      <c r="AS8" s="25"/>
      <c r="AT8" s="25"/>
      <c r="AU8" s="25"/>
      <c r="AV8" s="23"/>
      <c r="AW8" s="26"/>
    </row>
    <row r="9" spans="1:49" ht="13" customHeight="1">
      <c r="A9" s="8"/>
      <c r="B9" s="27"/>
      <c r="C9" s="28" t="s">
        <v>185</v>
      </c>
      <c r="D9" s="29"/>
      <c r="E9" s="30"/>
      <c r="F9" s="30" t="s">
        <v>531</v>
      </c>
      <c r="G9" s="30">
        <v>1</v>
      </c>
      <c r="H9" s="30"/>
      <c r="I9" s="30" t="s">
        <v>531</v>
      </c>
      <c r="J9" s="30"/>
      <c r="K9" s="30"/>
      <c r="L9" s="30">
        <v>1</v>
      </c>
      <c r="M9" s="30" t="s">
        <v>531</v>
      </c>
      <c r="N9" s="30"/>
      <c r="O9" s="30" t="s">
        <v>531</v>
      </c>
      <c r="P9" s="30"/>
      <c r="Q9" s="30"/>
      <c r="R9" s="30" t="s">
        <v>531</v>
      </c>
      <c r="S9" s="30" t="s">
        <v>531</v>
      </c>
      <c r="T9" s="30">
        <v>1</v>
      </c>
      <c r="U9" s="30">
        <v>1</v>
      </c>
      <c r="V9" s="30">
        <v>1</v>
      </c>
      <c r="W9" s="30">
        <v>1</v>
      </c>
      <c r="X9" s="30">
        <v>1</v>
      </c>
      <c r="Y9" s="30">
        <v>1</v>
      </c>
      <c r="Z9" s="30" t="s">
        <v>531</v>
      </c>
      <c r="AA9" s="30" t="s">
        <v>531</v>
      </c>
      <c r="AB9" s="30">
        <v>1</v>
      </c>
      <c r="AC9" s="30" t="s">
        <v>531</v>
      </c>
      <c r="AD9" s="30"/>
      <c r="AE9" s="30"/>
      <c r="AF9" s="30"/>
      <c r="AG9" s="30"/>
      <c r="AH9" s="30">
        <v>1</v>
      </c>
      <c r="AI9" s="30" t="s">
        <v>531</v>
      </c>
      <c r="AJ9" s="30" t="s">
        <v>531</v>
      </c>
      <c r="AK9" s="30">
        <v>1</v>
      </c>
      <c r="AL9" s="30">
        <v>1</v>
      </c>
      <c r="AM9" s="31">
        <v>1</v>
      </c>
      <c r="AN9" s="29">
        <f>IF(C9="", "", COUNTIF(D9:AM9, "x"))</f>
        <v>11</v>
      </c>
      <c r="AO9" s="30">
        <f>IF(C9="", "", COUNTIF(D9:AM9, "1"))</f>
        <v>13</v>
      </c>
      <c r="AP9" s="30">
        <f>IF(C9="","",COUNTIFS(D9:AM9,"1",$D$2:$AM$2,"Urban")+COUNTIFS(D9:AM9,"x",$D$2:$AM$2,"Urban"))</f>
        <v>15</v>
      </c>
      <c r="AQ9" s="30">
        <f>IF(C9="","",COUNTIFS(D9:AM9,"1",$D$2:$AM$2,"Rural/settlement")+COUNTIFS(D9:AM9,"x",$D$2:$AM$2,"Rural/settlement"))</f>
        <v>9</v>
      </c>
      <c r="AR9" s="30">
        <f>IF(C9="","",COUNTIFS(D9:AM9,"1",$D$4:$AM$4,"Host community")+COUNTIFS(D9:AM9,"x",$D$4:$AM$4,"Host community"))</f>
        <v>11</v>
      </c>
      <c r="AS9" s="30">
        <f>IF(C9="","",COUNTIFS(D9:AM9,"1",$D$4:$AM$4,"Refugee")+COUNTIFS(D9:AM9,"x",$D$4:$AM$4,"Refugee"))</f>
        <v>13</v>
      </c>
      <c r="AT9" s="30">
        <f>IF(C9="","",COUNTIFS(D9:AM9,"1",$D$5:$AM$5,"Male")+COUNTIFS(D9:AM9,"x",$D$5:$AM$5,"Male"))</f>
        <v>12</v>
      </c>
      <c r="AU9" s="30">
        <f>IF(C9="","",COUNTIFS(D9:AM9,"1",$D$5:$AM$5,"Female")+COUNTIFS(D9:AM9,"x",$D$5:$AM$5,"Female"))</f>
        <v>12</v>
      </c>
      <c r="AV9" s="32">
        <f>IF(C9="","",COUNTIF(D9:AM9,"1")+COUNTIF(D9:AM9,"x"))</f>
        <v>24</v>
      </c>
      <c r="AW9" s="290" t="s">
        <v>532</v>
      </c>
    </row>
    <row r="10" spans="1:49">
      <c r="A10" s="8"/>
      <c r="B10" s="27"/>
      <c r="C10" s="28" t="s">
        <v>208</v>
      </c>
      <c r="D10" s="29"/>
      <c r="E10" s="30">
        <v>1</v>
      </c>
      <c r="F10" s="30"/>
      <c r="G10" s="30"/>
      <c r="H10" s="30"/>
      <c r="I10" s="30">
        <v>1</v>
      </c>
      <c r="J10" s="30"/>
      <c r="K10" s="30">
        <v>1</v>
      </c>
      <c r="L10" s="30">
        <v>1</v>
      </c>
      <c r="M10" s="30">
        <v>1</v>
      </c>
      <c r="N10" s="30"/>
      <c r="O10" s="30" t="s">
        <v>531</v>
      </c>
      <c r="P10" s="30"/>
      <c r="Q10" s="30" t="s">
        <v>531</v>
      </c>
      <c r="R10" s="30">
        <v>1</v>
      </c>
      <c r="S10" s="30">
        <v>1</v>
      </c>
      <c r="T10" s="30" t="s">
        <v>531</v>
      </c>
      <c r="U10" s="30">
        <v>1</v>
      </c>
      <c r="V10" s="30">
        <v>1</v>
      </c>
      <c r="W10" s="30">
        <v>1</v>
      </c>
      <c r="X10" s="30" t="s">
        <v>531</v>
      </c>
      <c r="Y10" s="30" t="s">
        <v>531</v>
      </c>
      <c r="Z10" s="30"/>
      <c r="AA10" s="30">
        <v>1</v>
      </c>
      <c r="AB10" s="30"/>
      <c r="AC10" s="30"/>
      <c r="AD10" s="30"/>
      <c r="AE10" s="30"/>
      <c r="AF10" s="30">
        <v>1</v>
      </c>
      <c r="AG10" s="30">
        <v>1</v>
      </c>
      <c r="AH10" s="30" t="s">
        <v>531</v>
      </c>
      <c r="AI10" s="30" t="s">
        <v>531</v>
      </c>
      <c r="AJ10" s="30" t="s">
        <v>531</v>
      </c>
      <c r="AK10" s="30"/>
      <c r="AL10" s="30">
        <v>1</v>
      </c>
      <c r="AM10" s="31"/>
      <c r="AN10" s="29">
        <f t="shared" ref="AN10:AN73" si="0">IF(C10="", "", COUNTIF(D10:AM10, "x"))</f>
        <v>8</v>
      </c>
      <c r="AO10" s="30">
        <f t="shared" ref="AO10:AO73" si="1">IF(C10="", "", COUNTIF(D10:AM10, "1"))</f>
        <v>14</v>
      </c>
      <c r="AP10" s="30">
        <f t="shared" ref="AP10:AP73" si="2">IF(C10="","",COUNTIFS(D10:AM10,"1",$D$2:$AM$2,"Urban")+COUNTIFS(D10:AM10,"x",$D$2:$AM$2,"Urban"))</f>
        <v>14</v>
      </c>
      <c r="AQ10" s="30">
        <f t="shared" ref="AQ10:AQ73" si="3">IF(C10="","",COUNTIFS(D10:AM10,"1",$D$2:$AM$2,"Rural/settlement")+COUNTIFS(D10:AM10,"x",$D$2:$AM$2,"Rural/settlement"))</f>
        <v>8</v>
      </c>
      <c r="AR10" s="30">
        <f t="shared" ref="AR10:AR73" si="4">IF(C10="","",COUNTIFS(D10:AM10,"1",$D$4:$AM$4,"Host community")+COUNTIFS(D10:AM10,"x",$D$4:$AM$4,"Host community"))</f>
        <v>12</v>
      </c>
      <c r="AS10" s="30">
        <f t="shared" ref="AS10:AS73" si="5">IF(C10="","",COUNTIFS(D10:AM10,"1",$D$4:$AM$4,"Refugee")+COUNTIFS(D10:AM10,"x",$D$4:$AM$4,"Refugee"))</f>
        <v>10</v>
      </c>
      <c r="AT10" s="30">
        <f t="shared" ref="AT10:AT73" si="6">IF(C10="","",COUNTIFS(D10:AM10,"1",$D$5:$AM$5,"Male")+COUNTIFS(D10:AM10,"x",$D$5:$AM$5,"Male"))</f>
        <v>12</v>
      </c>
      <c r="AU10" s="30">
        <f t="shared" ref="AU10:AU73" si="7">IF(C10="","",COUNTIFS(D10:AM10,"1",$D$5:$AM$5,"Female")+COUNTIFS(D10:AM10,"x",$D$5:$AM$5,"Female"))</f>
        <v>10</v>
      </c>
      <c r="AV10" s="32">
        <f t="shared" ref="AV10:AV73" si="8">IF(C10="","",COUNTIF(D10:AM10,"1")+COUNTIF(D10:AM10,"x"))</f>
        <v>22</v>
      </c>
      <c r="AW10" s="290"/>
    </row>
    <row r="11" spans="1:49">
      <c r="A11" s="8"/>
      <c r="B11" s="27"/>
      <c r="C11" s="28" t="s">
        <v>459</v>
      </c>
      <c r="D11" s="29"/>
      <c r="E11" s="30"/>
      <c r="F11" s="30"/>
      <c r="G11" s="30"/>
      <c r="H11" s="30">
        <v>1</v>
      </c>
      <c r="I11" s="30"/>
      <c r="J11" s="30"/>
      <c r="K11" s="30"/>
      <c r="L11" s="30"/>
      <c r="M11" s="30">
        <v>1</v>
      </c>
      <c r="N11" s="30"/>
      <c r="O11" s="30">
        <v>1</v>
      </c>
      <c r="P11" s="30">
        <v>1</v>
      </c>
      <c r="Q11" s="30">
        <v>1</v>
      </c>
      <c r="R11" s="30"/>
      <c r="S11" s="30">
        <v>1</v>
      </c>
      <c r="T11" s="30"/>
      <c r="U11" s="30"/>
      <c r="V11" s="30"/>
      <c r="W11" s="30"/>
      <c r="X11" s="30"/>
      <c r="Y11" s="30"/>
      <c r="Z11" s="30"/>
      <c r="AA11" s="30"/>
      <c r="AB11" s="30"/>
      <c r="AC11" s="30"/>
      <c r="AD11" s="30"/>
      <c r="AE11" s="30"/>
      <c r="AF11" s="30"/>
      <c r="AG11" s="30"/>
      <c r="AH11" s="30"/>
      <c r="AI11" s="30"/>
      <c r="AJ11" s="30"/>
      <c r="AK11" s="30"/>
      <c r="AL11" s="30"/>
      <c r="AM11" s="31"/>
      <c r="AN11" s="29">
        <f t="shared" si="0"/>
        <v>0</v>
      </c>
      <c r="AO11" s="30">
        <f t="shared" si="1"/>
        <v>6</v>
      </c>
      <c r="AP11" s="30">
        <f t="shared" si="2"/>
        <v>5</v>
      </c>
      <c r="AQ11" s="30">
        <f t="shared" si="3"/>
        <v>1</v>
      </c>
      <c r="AR11" s="30">
        <f t="shared" si="4"/>
        <v>4</v>
      </c>
      <c r="AS11" s="30">
        <f t="shared" si="5"/>
        <v>2</v>
      </c>
      <c r="AT11" s="30">
        <f t="shared" si="6"/>
        <v>4</v>
      </c>
      <c r="AU11" s="30">
        <f t="shared" si="7"/>
        <v>2</v>
      </c>
      <c r="AV11" s="32">
        <f t="shared" si="8"/>
        <v>6</v>
      </c>
      <c r="AW11" s="290"/>
    </row>
    <row r="12" spans="1:49">
      <c r="A12" s="8"/>
      <c r="B12" s="27"/>
      <c r="C12" s="28" t="s">
        <v>210</v>
      </c>
      <c r="D12" s="29" t="s">
        <v>531</v>
      </c>
      <c r="E12" s="30">
        <v>1</v>
      </c>
      <c r="F12" s="30"/>
      <c r="G12" s="30" t="s">
        <v>531</v>
      </c>
      <c r="H12" s="30" t="s">
        <v>531</v>
      </c>
      <c r="I12" s="30"/>
      <c r="J12" s="30"/>
      <c r="K12" s="30">
        <v>1</v>
      </c>
      <c r="L12" s="30"/>
      <c r="M12" s="30"/>
      <c r="N12" s="30"/>
      <c r="O12" s="30">
        <v>1</v>
      </c>
      <c r="P12" s="30"/>
      <c r="Q12" s="30" t="s">
        <v>531</v>
      </c>
      <c r="R12" s="30"/>
      <c r="S12" s="30"/>
      <c r="T12" s="30"/>
      <c r="U12" s="30" t="s">
        <v>531</v>
      </c>
      <c r="V12" s="30">
        <v>1</v>
      </c>
      <c r="W12" s="30"/>
      <c r="X12" s="30">
        <v>1</v>
      </c>
      <c r="Y12" s="30"/>
      <c r="Z12" s="30">
        <v>1</v>
      </c>
      <c r="AA12" s="30"/>
      <c r="AB12" s="30"/>
      <c r="AC12" s="30"/>
      <c r="AD12" s="30"/>
      <c r="AE12" s="30"/>
      <c r="AF12" s="30"/>
      <c r="AG12" s="30"/>
      <c r="AH12" s="30"/>
      <c r="AI12" s="30">
        <v>1</v>
      </c>
      <c r="AJ12" s="30"/>
      <c r="AK12" s="30">
        <v>1</v>
      </c>
      <c r="AL12" s="30">
        <v>1</v>
      </c>
      <c r="AM12" s="31">
        <v>1</v>
      </c>
      <c r="AN12" s="29">
        <f t="shared" si="0"/>
        <v>5</v>
      </c>
      <c r="AO12" s="30">
        <f t="shared" si="1"/>
        <v>10</v>
      </c>
      <c r="AP12" s="30">
        <f t="shared" si="2"/>
        <v>9</v>
      </c>
      <c r="AQ12" s="30">
        <f t="shared" si="3"/>
        <v>6</v>
      </c>
      <c r="AR12" s="30">
        <f t="shared" si="4"/>
        <v>7</v>
      </c>
      <c r="AS12" s="30">
        <f t="shared" si="5"/>
        <v>8</v>
      </c>
      <c r="AT12" s="30">
        <f t="shared" si="6"/>
        <v>9</v>
      </c>
      <c r="AU12" s="30">
        <f t="shared" si="7"/>
        <v>6</v>
      </c>
      <c r="AV12" s="32">
        <f t="shared" si="8"/>
        <v>15</v>
      </c>
      <c r="AW12" s="290"/>
    </row>
    <row r="13" spans="1:49">
      <c r="A13" s="8"/>
      <c r="B13" s="27"/>
      <c r="C13" s="28" t="s">
        <v>211</v>
      </c>
      <c r="D13" s="29"/>
      <c r="E13" s="30" t="s">
        <v>531</v>
      </c>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t="s">
        <v>531</v>
      </c>
      <c r="AL13" s="30"/>
      <c r="AM13" s="31"/>
      <c r="AN13" s="29">
        <f t="shared" si="0"/>
        <v>2</v>
      </c>
      <c r="AO13" s="30">
        <f t="shared" si="1"/>
        <v>0</v>
      </c>
      <c r="AP13" s="30">
        <f t="shared" si="2"/>
        <v>1</v>
      </c>
      <c r="AQ13" s="30">
        <f t="shared" si="3"/>
        <v>1</v>
      </c>
      <c r="AR13" s="30">
        <f t="shared" si="4"/>
        <v>2</v>
      </c>
      <c r="AS13" s="30">
        <f t="shared" si="5"/>
        <v>0</v>
      </c>
      <c r="AT13" s="30">
        <f t="shared" si="6"/>
        <v>2</v>
      </c>
      <c r="AU13" s="30">
        <f t="shared" si="7"/>
        <v>0</v>
      </c>
      <c r="AV13" s="32">
        <f t="shared" si="8"/>
        <v>2</v>
      </c>
      <c r="AW13" s="290"/>
    </row>
    <row r="14" spans="1:49">
      <c r="A14" s="8"/>
      <c r="B14" s="27"/>
      <c r="C14" s="28" t="s">
        <v>250</v>
      </c>
      <c r="D14" s="29"/>
      <c r="E14" s="30"/>
      <c r="F14" s="30"/>
      <c r="G14" s="30"/>
      <c r="H14" s="30"/>
      <c r="I14" s="30"/>
      <c r="J14" s="30"/>
      <c r="K14" s="30"/>
      <c r="L14" s="30"/>
      <c r="M14" s="30"/>
      <c r="N14" s="30"/>
      <c r="O14" s="30"/>
      <c r="P14" s="30"/>
      <c r="Q14" s="30"/>
      <c r="R14" s="30"/>
      <c r="S14" s="30"/>
      <c r="T14" s="30"/>
      <c r="U14" s="30"/>
      <c r="V14" s="30"/>
      <c r="W14" s="30"/>
      <c r="X14" s="30"/>
      <c r="Y14" s="30" t="s">
        <v>531</v>
      </c>
      <c r="Z14" s="30"/>
      <c r="AA14" s="30"/>
      <c r="AB14" s="30"/>
      <c r="AC14" s="30"/>
      <c r="AD14" s="30"/>
      <c r="AE14" s="30"/>
      <c r="AF14" s="30"/>
      <c r="AG14" s="30"/>
      <c r="AH14" s="30"/>
      <c r="AI14" s="30"/>
      <c r="AJ14" s="30"/>
      <c r="AK14" s="30"/>
      <c r="AL14" s="30"/>
      <c r="AM14" s="31"/>
      <c r="AN14" s="29">
        <f t="shared" si="0"/>
        <v>1</v>
      </c>
      <c r="AO14" s="30">
        <f t="shared" si="1"/>
        <v>0</v>
      </c>
      <c r="AP14" s="30">
        <f t="shared" si="2"/>
        <v>1</v>
      </c>
      <c r="AQ14" s="30">
        <f t="shared" si="3"/>
        <v>0</v>
      </c>
      <c r="AR14" s="30">
        <f t="shared" si="4"/>
        <v>1</v>
      </c>
      <c r="AS14" s="30">
        <f t="shared" si="5"/>
        <v>0</v>
      </c>
      <c r="AT14" s="30">
        <f t="shared" si="6"/>
        <v>1</v>
      </c>
      <c r="AU14" s="30">
        <f t="shared" si="7"/>
        <v>0</v>
      </c>
      <c r="AV14" s="32">
        <f t="shared" si="8"/>
        <v>1</v>
      </c>
      <c r="AW14" s="290"/>
    </row>
    <row r="15" spans="1:49">
      <c r="A15" s="8"/>
      <c r="B15" s="27"/>
      <c r="C15" s="28" t="s">
        <v>460</v>
      </c>
      <c r="D15" s="29"/>
      <c r="E15" s="30"/>
      <c r="F15" s="30"/>
      <c r="G15" s="30"/>
      <c r="H15" s="30"/>
      <c r="I15" s="30"/>
      <c r="J15" s="30"/>
      <c r="K15" s="30"/>
      <c r="L15" s="30"/>
      <c r="M15" s="30"/>
      <c r="N15" s="30"/>
      <c r="O15" s="30">
        <v>1</v>
      </c>
      <c r="P15" s="30"/>
      <c r="Q15" s="30"/>
      <c r="R15" s="30"/>
      <c r="S15" s="30"/>
      <c r="T15" s="30"/>
      <c r="U15" s="30"/>
      <c r="V15" s="30"/>
      <c r="W15" s="30"/>
      <c r="X15" s="30"/>
      <c r="Y15" s="30"/>
      <c r="Z15" s="30"/>
      <c r="AA15" s="30"/>
      <c r="AB15" s="30"/>
      <c r="AC15" s="30"/>
      <c r="AD15" s="30"/>
      <c r="AE15" s="30"/>
      <c r="AF15" s="30"/>
      <c r="AG15" s="30"/>
      <c r="AH15" s="30"/>
      <c r="AI15" s="30"/>
      <c r="AJ15" s="30"/>
      <c r="AK15" s="30"/>
      <c r="AL15" s="30"/>
      <c r="AM15" s="31"/>
      <c r="AN15" s="29">
        <f t="shared" si="0"/>
        <v>0</v>
      </c>
      <c r="AO15" s="30">
        <f t="shared" si="1"/>
        <v>1</v>
      </c>
      <c r="AP15" s="30">
        <f t="shared" si="2"/>
        <v>1</v>
      </c>
      <c r="AQ15" s="30">
        <f t="shared" si="3"/>
        <v>0</v>
      </c>
      <c r="AR15" s="30">
        <f t="shared" si="4"/>
        <v>0</v>
      </c>
      <c r="AS15" s="30">
        <f t="shared" si="5"/>
        <v>1</v>
      </c>
      <c r="AT15" s="30">
        <f t="shared" si="6"/>
        <v>1</v>
      </c>
      <c r="AU15" s="30">
        <f t="shared" si="7"/>
        <v>0</v>
      </c>
      <c r="AV15" s="32">
        <f t="shared" si="8"/>
        <v>1</v>
      </c>
      <c r="AW15" s="290"/>
    </row>
    <row r="16" spans="1:49">
      <c r="A16" s="8"/>
      <c r="B16" s="27"/>
      <c r="C16" s="28" t="s">
        <v>533</v>
      </c>
      <c r="D16" s="29"/>
      <c r="E16" s="30"/>
      <c r="F16" s="30"/>
      <c r="G16" s="30"/>
      <c r="H16" s="30"/>
      <c r="I16" s="30"/>
      <c r="J16" s="30"/>
      <c r="K16" s="30"/>
      <c r="L16" s="30"/>
      <c r="M16" s="30"/>
      <c r="N16" s="30"/>
      <c r="O16" s="30"/>
      <c r="P16" s="30"/>
      <c r="Q16" s="30">
        <v>1</v>
      </c>
      <c r="R16" s="30"/>
      <c r="S16" s="30"/>
      <c r="T16" s="30"/>
      <c r="U16" s="30"/>
      <c r="V16" s="30"/>
      <c r="W16" s="30"/>
      <c r="X16" s="30"/>
      <c r="Y16" s="30"/>
      <c r="Z16" s="30"/>
      <c r="AA16" s="30"/>
      <c r="AB16" s="30"/>
      <c r="AC16" s="30"/>
      <c r="AD16" s="30"/>
      <c r="AE16" s="30"/>
      <c r="AF16" s="30"/>
      <c r="AG16" s="30"/>
      <c r="AH16" s="30"/>
      <c r="AI16" s="30"/>
      <c r="AJ16" s="30"/>
      <c r="AK16" s="30"/>
      <c r="AL16" s="30"/>
      <c r="AM16" s="31"/>
      <c r="AN16" s="29">
        <f t="shared" si="0"/>
        <v>0</v>
      </c>
      <c r="AO16" s="30">
        <f t="shared" si="1"/>
        <v>1</v>
      </c>
      <c r="AP16" s="30">
        <f t="shared" si="2"/>
        <v>1</v>
      </c>
      <c r="AQ16" s="30">
        <f t="shared" si="3"/>
        <v>0</v>
      </c>
      <c r="AR16" s="30">
        <f t="shared" si="4"/>
        <v>1</v>
      </c>
      <c r="AS16" s="30">
        <f t="shared" si="5"/>
        <v>0</v>
      </c>
      <c r="AT16" s="30">
        <f t="shared" si="6"/>
        <v>1</v>
      </c>
      <c r="AU16" s="30">
        <f t="shared" si="7"/>
        <v>0</v>
      </c>
      <c r="AV16" s="32">
        <f t="shared" si="8"/>
        <v>1</v>
      </c>
      <c r="AW16" s="290"/>
    </row>
    <row r="17" spans="1:49">
      <c r="A17" s="8"/>
      <c r="B17" s="27"/>
      <c r="C17" s="28" t="s">
        <v>195</v>
      </c>
      <c r="D17" s="29"/>
      <c r="E17" s="30"/>
      <c r="F17" s="30"/>
      <c r="G17" s="30"/>
      <c r="H17" s="30"/>
      <c r="I17" s="30"/>
      <c r="J17" s="30"/>
      <c r="K17" s="30">
        <v>1</v>
      </c>
      <c r="L17" s="30" t="s">
        <v>531</v>
      </c>
      <c r="M17" s="30"/>
      <c r="N17" s="30"/>
      <c r="O17" s="30"/>
      <c r="P17" s="30"/>
      <c r="Q17" s="30"/>
      <c r="R17" s="30"/>
      <c r="S17" s="30"/>
      <c r="T17" s="30"/>
      <c r="U17" s="30"/>
      <c r="V17" s="30"/>
      <c r="W17" s="30"/>
      <c r="X17" s="30"/>
      <c r="Y17" s="30"/>
      <c r="Z17" s="30"/>
      <c r="AA17" s="30"/>
      <c r="AB17" s="30"/>
      <c r="AC17" s="30"/>
      <c r="AD17" s="30"/>
      <c r="AE17" s="30"/>
      <c r="AF17" s="30"/>
      <c r="AG17" s="30">
        <v>1</v>
      </c>
      <c r="AH17" s="30"/>
      <c r="AI17" s="30"/>
      <c r="AJ17" s="30"/>
      <c r="AK17" s="30"/>
      <c r="AL17" s="30"/>
      <c r="AM17" s="31"/>
      <c r="AN17" s="29">
        <f t="shared" si="0"/>
        <v>1</v>
      </c>
      <c r="AO17" s="30">
        <f t="shared" si="1"/>
        <v>2</v>
      </c>
      <c r="AP17" s="30">
        <f t="shared" si="2"/>
        <v>1</v>
      </c>
      <c r="AQ17" s="30">
        <f t="shared" si="3"/>
        <v>2</v>
      </c>
      <c r="AR17" s="30">
        <f t="shared" si="4"/>
        <v>2</v>
      </c>
      <c r="AS17" s="30">
        <f t="shared" si="5"/>
        <v>1</v>
      </c>
      <c r="AT17" s="30">
        <f t="shared" si="6"/>
        <v>2</v>
      </c>
      <c r="AU17" s="30">
        <f t="shared" si="7"/>
        <v>1</v>
      </c>
      <c r="AV17" s="32">
        <f t="shared" si="8"/>
        <v>3</v>
      </c>
      <c r="AW17" s="290"/>
    </row>
    <row r="18" spans="1:49">
      <c r="A18" s="8"/>
      <c r="B18" s="27"/>
      <c r="C18" s="28" t="s">
        <v>196</v>
      </c>
      <c r="D18" s="29"/>
      <c r="E18" s="30">
        <v>1</v>
      </c>
      <c r="F18" s="30"/>
      <c r="G18" s="30"/>
      <c r="H18" s="30"/>
      <c r="I18" s="30"/>
      <c r="J18" s="30"/>
      <c r="K18" s="30"/>
      <c r="L18" s="30"/>
      <c r="M18" s="30"/>
      <c r="N18" s="30"/>
      <c r="O18" s="30"/>
      <c r="P18" s="30"/>
      <c r="Q18" s="30"/>
      <c r="R18" s="30"/>
      <c r="S18" s="30"/>
      <c r="T18" s="30"/>
      <c r="U18" s="30"/>
      <c r="V18" s="30">
        <v>1</v>
      </c>
      <c r="W18" s="30"/>
      <c r="X18" s="30"/>
      <c r="Y18" s="30">
        <v>1</v>
      </c>
      <c r="Z18" s="30">
        <v>1</v>
      </c>
      <c r="AA18" s="30"/>
      <c r="AB18" s="30"/>
      <c r="AC18" s="30"/>
      <c r="AD18" s="30"/>
      <c r="AE18" s="30"/>
      <c r="AF18" s="30"/>
      <c r="AG18" s="30"/>
      <c r="AH18" s="30"/>
      <c r="AI18" s="30"/>
      <c r="AJ18" s="30"/>
      <c r="AK18" s="30"/>
      <c r="AL18" s="30"/>
      <c r="AM18" s="31">
        <v>1</v>
      </c>
      <c r="AN18" s="29">
        <f t="shared" si="0"/>
        <v>0</v>
      </c>
      <c r="AO18" s="30">
        <f t="shared" si="1"/>
        <v>5</v>
      </c>
      <c r="AP18" s="30">
        <f t="shared" si="2"/>
        <v>4</v>
      </c>
      <c r="AQ18" s="30">
        <f t="shared" si="3"/>
        <v>1</v>
      </c>
      <c r="AR18" s="30">
        <f t="shared" si="4"/>
        <v>2</v>
      </c>
      <c r="AS18" s="30">
        <f t="shared" si="5"/>
        <v>3</v>
      </c>
      <c r="AT18" s="30">
        <f t="shared" si="6"/>
        <v>3</v>
      </c>
      <c r="AU18" s="30">
        <f t="shared" si="7"/>
        <v>2</v>
      </c>
      <c r="AV18" s="32">
        <f t="shared" si="8"/>
        <v>5</v>
      </c>
      <c r="AW18" s="290"/>
    </row>
    <row r="19" spans="1:49">
      <c r="A19" s="8"/>
      <c r="B19" s="27"/>
      <c r="C19" s="28" t="s">
        <v>197</v>
      </c>
      <c r="D19" s="29"/>
      <c r="E19" s="30"/>
      <c r="F19" s="30"/>
      <c r="G19" s="30"/>
      <c r="H19" s="30"/>
      <c r="I19" s="30"/>
      <c r="J19" s="30"/>
      <c r="K19" s="30"/>
      <c r="L19" s="30"/>
      <c r="M19" s="30"/>
      <c r="N19" s="30"/>
      <c r="O19" s="30">
        <v>1</v>
      </c>
      <c r="P19" s="30"/>
      <c r="Q19" s="30"/>
      <c r="R19" s="30"/>
      <c r="S19" s="30"/>
      <c r="T19" s="30"/>
      <c r="U19" s="30"/>
      <c r="V19" s="30"/>
      <c r="W19" s="30"/>
      <c r="X19" s="30">
        <v>1</v>
      </c>
      <c r="Y19" s="30"/>
      <c r="Z19" s="30">
        <v>1</v>
      </c>
      <c r="AA19" s="30"/>
      <c r="AB19" s="30"/>
      <c r="AC19" s="30"/>
      <c r="AD19" s="30"/>
      <c r="AE19" s="30"/>
      <c r="AF19" s="30"/>
      <c r="AG19" s="30"/>
      <c r="AH19" s="30"/>
      <c r="AI19" s="30">
        <v>1</v>
      </c>
      <c r="AJ19" s="30"/>
      <c r="AK19" s="30"/>
      <c r="AL19" s="30">
        <v>1</v>
      </c>
      <c r="AM19" s="31"/>
      <c r="AN19" s="29">
        <f t="shared" si="0"/>
        <v>0</v>
      </c>
      <c r="AO19" s="30">
        <f t="shared" si="1"/>
        <v>5</v>
      </c>
      <c r="AP19" s="30">
        <f t="shared" si="2"/>
        <v>3</v>
      </c>
      <c r="AQ19" s="30">
        <f t="shared" si="3"/>
        <v>2</v>
      </c>
      <c r="AR19" s="30">
        <f t="shared" si="4"/>
        <v>1</v>
      </c>
      <c r="AS19" s="30">
        <f t="shared" si="5"/>
        <v>4</v>
      </c>
      <c r="AT19" s="30">
        <f t="shared" si="6"/>
        <v>2</v>
      </c>
      <c r="AU19" s="30">
        <f t="shared" si="7"/>
        <v>3</v>
      </c>
      <c r="AV19" s="32">
        <f t="shared" si="8"/>
        <v>5</v>
      </c>
      <c r="AW19" s="290"/>
    </row>
    <row r="20" spans="1:49">
      <c r="A20" s="8"/>
      <c r="B20" s="22" t="s">
        <v>213</v>
      </c>
      <c r="C20" s="23"/>
      <c r="D20" s="33"/>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5"/>
      <c r="AN20" s="33"/>
      <c r="AO20" s="34"/>
      <c r="AP20" s="34"/>
      <c r="AQ20" s="34"/>
      <c r="AR20" s="34"/>
      <c r="AS20" s="34"/>
      <c r="AT20" s="34"/>
      <c r="AU20" s="34"/>
      <c r="AV20" s="36"/>
      <c r="AW20" s="26"/>
    </row>
    <row r="21" spans="1:49" ht="13" customHeight="1">
      <c r="A21" s="8"/>
      <c r="B21" s="27"/>
      <c r="C21" s="28" t="s">
        <v>534</v>
      </c>
      <c r="D21" s="29"/>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v>1</v>
      </c>
      <c r="AJ21" s="30"/>
      <c r="AK21" s="30"/>
      <c r="AL21" s="30"/>
      <c r="AM21" s="31"/>
      <c r="AN21" s="29">
        <f t="shared" si="0"/>
        <v>0</v>
      </c>
      <c r="AO21" s="30">
        <f t="shared" si="1"/>
        <v>1</v>
      </c>
      <c r="AP21" s="30">
        <f t="shared" si="2"/>
        <v>0</v>
      </c>
      <c r="AQ21" s="30">
        <f t="shared" si="3"/>
        <v>1</v>
      </c>
      <c r="AR21" s="30">
        <f t="shared" si="4"/>
        <v>0</v>
      </c>
      <c r="AS21" s="30">
        <f t="shared" si="5"/>
        <v>1</v>
      </c>
      <c r="AT21" s="30">
        <f t="shared" si="6"/>
        <v>1</v>
      </c>
      <c r="AU21" s="30">
        <f t="shared" si="7"/>
        <v>0</v>
      </c>
      <c r="AV21" s="32">
        <f t="shared" si="8"/>
        <v>1</v>
      </c>
      <c r="AW21" s="290" t="s">
        <v>535</v>
      </c>
    </row>
    <row r="22" spans="1:49">
      <c r="A22" s="8"/>
      <c r="B22" s="27"/>
      <c r="C22" s="28" t="s">
        <v>214</v>
      </c>
      <c r="D22" s="29">
        <v>1</v>
      </c>
      <c r="E22" s="30"/>
      <c r="F22" s="30">
        <v>1</v>
      </c>
      <c r="G22" s="30"/>
      <c r="H22" s="30"/>
      <c r="I22" s="30"/>
      <c r="J22" s="30"/>
      <c r="K22" s="30"/>
      <c r="L22" s="30"/>
      <c r="M22" s="30" t="s">
        <v>531</v>
      </c>
      <c r="N22" s="30"/>
      <c r="O22" s="30"/>
      <c r="P22" s="30"/>
      <c r="Q22" s="30" t="s">
        <v>531</v>
      </c>
      <c r="R22" s="30"/>
      <c r="S22" s="30">
        <v>1</v>
      </c>
      <c r="T22" s="30">
        <v>1</v>
      </c>
      <c r="U22" s="30"/>
      <c r="V22" s="30"/>
      <c r="W22" s="30">
        <v>1</v>
      </c>
      <c r="X22" s="30">
        <v>1</v>
      </c>
      <c r="Y22" s="30"/>
      <c r="Z22" s="30">
        <v>1</v>
      </c>
      <c r="AA22" s="30"/>
      <c r="AB22" s="30"/>
      <c r="AC22" s="30"/>
      <c r="AD22" s="30"/>
      <c r="AE22" s="30"/>
      <c r="AF22" s="30">
        <v>1</v>
      </c>
      <c r="AG22" s="30">
        <v>1</v>
      </c>
      <c r="AH22" s="30"/>
      <c r="AI22" s="30"/>
      <c r="AJ22" s="30"/>
      <c r="AK22" s="30"/>
      <c r="AL22" s="30"/>
      <c r="AM22" s="31"/>
      <c r="AN22" s="29">
        <f t="shared" si="0"/>
        <v>2</v>
      </c>
      <c r="AO22" s="30">
        <f t="shared" si="1"/>
        <v>9</v>
      </c>
      <c r="AP22" s="30">
        <f t="shared" si="2"/>
        <v>9</v>
      </c>
      <c r="AQ22" s="30">
        <f t="shared" si="3"/>
        <v>2</v>
      </c>
      <c r="AR22" s="30">
        <f t="shared" si="4"/>
        <v>7</v>
      </c>
      <c r="AS22" s="30">
        <f t="shared" si="5"/>
        <v>4</v>
      </c>
      <c r="AT22" s="30">
        <f t="shared" si="6"/>
        <v>4</v>
      </c>
      <c r="AU22" s="30">
        <f t="shared" si="7"/>
        <v>7</v>
      </c>
      <c r="AV22" s="32">
        <f t="shared" si="8"/>
        <v>11</v>
      </c>
      <c r="AW22" s="290"/>
    </row>
    <row r="23" spans="1:49">
      <c r="A23" s="8"/>
      <c r="B23" s="27"/>
      <c r="C23" s="28" t="s">
        <v>216</v>
      </c>
      <c r="D23" s="29"/>
      <c r="E23" s="30"/>
      <c r="F23" s="30"/>
      <c r="G23" s="30"/>
      <c r="H23" s="30"/>
      <c r="I23" s="30"/>
      <c r="J23" s="30"/>
      <c r="K23" s="30"/>
      <c r="L23" s="30"/>
      <c r="M23" s="30"/>
      <c r="N23" s="30"/>
      <c r="O23" s="30"/>
      <c r="P23" s="30"/>
      <c r="Q23" s="30"/>
      <c r="R23" s="30"/>
      <c r="S23" s="30"/>
      <c r="T23" s="30"/>
      <c r="U23" s="30">
        <v>1</v>
      </c>
      <c r="V23" s="30"/>
      <c r="W23" s="30">
        <v>1</v>
      </c>
      <c r="X23" s="30"/>
      <c r="Y23" s="30"/>
      <c r="Z23" s="30"/>
      <c r="AA23" s="30"/>
      <c r="AB23" s="30"/>
      <c r="AC23" s="30"/>
      <c r="AD23" s="30"/>
      <c r="AE23" s="30"/>
      <c r="AF23" s="30">
        <v>1</v>
      </c>
      <c r="AG23" s="30"/>
      <c r="AH23" s="30"/>
      <c r="AI23" s="30">
        <v>1</v>
      </c>
      <c r="AJ23" s="30">
        <v>1</v>
      </c>
      <c r="AK23" s="30">
        <v>1</v>
      </c>
      <c r="AL23" s="30"/>
      <c r="AM23" s="31" t="s">
        <v>531</v>
      </c>
      <c r="AN23" s="29">
        <f t="shared" si="0"/>
        <v>1</v>
      </c>
      <c r="AO23" s="30">
        <f t="shared" si="1"/>
        <v>6</v>
      </c>
      <c r="AP23" s="30">
        <f t="shared" si="2"/>
        <v>2</v>
      </c>
      <c r="AQ23" s="30">
        <f t="shared" si="3"/>
        <v>5</v>
      </c>
      <c r="AR23" s="30">
        <f t="shared" si="4"/>
        <v>4</v>
      </c>
      <c r="AS23" s="30">
        <f t="shared" si="5"/>
        <v>3</v>
      </c>
      <c r="AT23" s="30">
        <f t="shared" si="6"/>
        <v>4</v>
      </c>
      <c r="AU23" s="30">
        <f t="shared" si="7"/>
        <v>3</v>
      </c>
      <c r="AV23" s="32">
        <f t="shared" si="8"/>
        <v>7</v>
      </c>
      <c r="AW23" s="290"/>
    </row>
    <row r="24" spans="1:49">
      <c r="A24" s="8"/>
      <c r="B24" s="27"/>
      <c r="C24" s="28" t="s">
        <v>536</v>
      </c>
      <c r="D24" s="29"/>
      <c r="E24" s="30"/>
      <c r="F24" s="30"/>
      <c r="G24" s="30"/>
      <c r="H24" s="30"/>
      <c r="I24" s="30"/>
      <c r="J24" s="30"/>
      <c r="K24" s="30"/>
      <c r="L24" s="30"/>
      <c r="M24" s="30"/>
      <c r="N24" s="30"/>
      <c r="O24" s="30"/>
      <c r="P24" s="30"/>
      <c r="Q24" s="30"/>
      <c r="R24" s="30"/>
      <c r="S24" s="30"/>
      <c r="T24" s="30"/>
      <c r="U24" s="30"/>
      <c r="V24" s="30">
        <v>1</v>
      </c>
      <c r="W24" s="30"/>
      <c r="X24" s="30"/>
      <c r="Y24" s="30"/>
      <c r="Z24" s="30"/>
      <c r="AA24" s="30"/>
      <c r="AB24" s="30"/>
      <c r="AC24" s="30"/>
      <c r="AD24" s="30"/>
      <c r="AE24" s="30"/>
      <c r="AF24" s="30"/>
      <c r="AG24" s="30"/>
      <c r="AH24" s="30"/>
      <c r="AI24" s="30"/>
      <c r="AJ24" s="30"/>
      <c r="AK24" s="30"/>
      <c r="AL24" s="30"/>
      <c r="AM24" s="31"/>
      <c r="AN24" s="29">
        <f t="shared" si="0"/>
        <v>0</v>
      </c>
      <c r="AO24" s="30">
        <f t="shared" si="1"/>
        <v>1</v>
      </c>
      <c r="AP24" s="30">
        <f t="shared" si="2"/>
        <v>1</v>
      </c>
      <c r="AQ24" s="30">
        <f t="shared" si="3"/>
        <v>0</v>
      </c>
      <c r="AR24" s="30">
        <f t="shared" si="4"/>
        <v>0</v>
      </c>
      <c r="AS24" s="30">
        <f t="shared" si="5"/>
        <v>1</v>
      </c>
      <c r="AT24" s="30">
        <f t="shared" si="6"/>
        <v>0</v>
      </c>
      <c r="AU24" s="30">
        <f t="shared" si="7"/>
        <v>1</v>
      </c>
      <c r="AV24" s="32">
        <f t="shared" si="8"/>
        <v>1</v>
      </c>
      <c r="AW24" s="290"/>
    </row>
    <row r="25" spans="1:49">
      <c r="A25" s="8"/>
      <c r="B25" s="27"/>
      <c r="C25" s="28" t="s">
        <v>253</v>
      </c>
      <c r="D25" s="29"/>
      <c r="E25" s="30"/>
      <c r="F25" s="30"/>
      <c r="G25" s="30"/>
      <c r="H25" s="30"/>
      <c r="I25" s="30"/>
      <c r="J25" s="30"/>
      <c r="K25" s="30"/>
      <c r="L25" s="30"/>
      <c r="M25" s="30"/>
      <c r="N25" s="30"/>
      <c r="O25" s="30"/>
      <c r="P25" s="30"/>
      <c r="Q25" s="30">
        <v>1</v>
      </c>
      <c r="R25" s="30"/>
      <c r="S25" s="30"/>
      <c r="T25" s="30"/>
      <c r="U25" s="30"/>
      <c r="V25" s="30"/>
      <c r="W25" s="30"/>
      <c r="X25" s="30"/>
      <c r="Y25" s="30"/>
      <c r="Z25" s="30"/>
      <c r="AA25" s="30"/>
      <c r="AB25" s="30"/>
      <c r="AC25" s="30"/>
      <c r="AD25" s="30"/>
      <c r="AE25" s="30"/>
      <c r="AF25" s="30"/>
      <c r="AG25" s="30"/>
      <c r="AH25" s="30"/>
      <c r="AI25" s="30"/>
      <c r="AJ25" s="30"/>
      <c r="AK25" s="30"/>
      <c r="AL25" s="30"/>
      <c r="AM25" s="31"/>
      <c r="AN25" s="29">
        <f t="shared" si="0"/>
        <v>0</v>
      </c>
      <c r="AO25" s="30">
        <f t="shared" si="1"/>
        <v>1</v>
      </c>
      <c r="AP25" s="30">
        <f t="shared" si="2"/>
        <v>1</v>
      </c>
      <c r="AQ25" s="30">
        <f t="shared" si="3"/>
        <v>0</v>
      </c>
      <c r="AR25" s="30">
        <f t="shared" si="4"/>
        <v>1</v>
      </c>
      <c r="AS25" s="30">
        <f t="shared" si="5"/>
        <v>0</v>
      </c>
      <c r="AT25" s="30">
        <f t="shared" si="6"/>
        <v>1</v>
      </c>
      <c r="AU25" s="30">
        <f t="shared" si="7"/>
        <v>0</v>
      </c>
      <c r="AV25" s="32">
        <f t="shared" si="8"/>
        <v>1</v>
      </c>
      <c r="AW25" s="290"/>
    </row>
    <row r="26" spans="1:49">
      <c r="A26" s="8"/>
      <c r="B26" s="27"/>
      <c r="C26" s="28" t="s">
        <v>254</v>
      </c>
      <c r="D26" s="29"/>
      <c r="E26" s="30">
        <v>1</v>
      </c>
      <c r="F26" s="30"/>
      <c r="G26" s="30"/>
      <c r="H26" s="30"/>
      <c r="I26" s="30"/>
      <c r="J26" s="30"/>
      <c r="K26" s="30"/>
      <c r="L26" s="30">
        <v>1</v>
      </c>
      <c r="M26" s="30"/>
      <c r="N26" s="30"/>
      <c r="O26" s="30"/>
      <c r="P26" s="30"/>
      <c r="Q26" s="30">
        <v>1</v>
      </c>
      <c r="R26" s="30">
        <v>1</v>
      </c>
      <c r="S26" s="30"/>
      <c r="T26" s="30">
        <v>1</v>
      </c>
      <c r="U26" s="30"/>
      <c r="V26" s="30"/>
      <c r="W26" s="30"/>
      <c r="X26" s="30"/>
      <c r="Y26" s="30"/>
      <c r="Z26" s="30"/>
      <c r="AA26" s="30"/>
      <c r="AB26" s="30"/>
      <c r="AC26" s="30"/>
      <c r="AD26" s="30"/>
      <c r="AE26" s="30"/>
      <c r="AF26" s="30"/>
      <c r="AG26" s="30"/>
      <c r="AH26" s="30"/>
      <c r="AI26" s="30"/>
      <c r="AJ26" s="30"/>
      <c r="AK26" s="30"/>
      <c r="AL26" s="30"/>
      <c r="AM26" s="31"/>
      <c r="AN26" s="29">
        <f t="shared" si="0"/>
        <v>0</v>
      </c>
      <c r="AO26" s="30">
        <f t="shared" si="1"/>
        <v>5</v>
      </c>
      <c r="AP26" s="30">
        <f t="shared" si="2"/>
        <v>5</v>
      </c>
      <c r="AQ26" s="30">
        <f t="shared" si="3"/>
        <v>0</v>
      </c>
      <c r="AR26" s="30">
        <f t="shared" si="4"/>
        <v>4</v>
      </c>
      <c r="AS26" s="30">
        <f t="shared" si="5"/>
        <v>1</v>
      </c>
      <c r="AT26" s="30">
        <f t="shared" si="6"/>
        <v>2</v>
      </c>
      <c r="AU26" s="30">
        <f t="shared" si="7"/>
        <v>3</v>
      </c>
      <c r="AV26" s="32">
        <f t="shared" si="8"/>
        <v>5</v>
      </c>
      <c r="AW26" s="290"/>
    </row>
    <row r="27" spans="1:49">
      <c r="A27" s="8"/>
      <c r="B27" s="27"/>
      <c r="C27" s="28" t="s">
        <v>537</v>
      </c>
      <c r="D27" s="29"/>
      <c r="E27" s="30"/>
      <c r="F27" s="30"/>
      <c r="G27" s="30"/>
      <c r="H27" s="30"/>
      <c r="I27" s="30"/>
      <c r="J27" s="30"/>
      <c r="K27" s="30"/>
      <c r="L27" s="30"/>
      <c r="M27" s="30">
        <v>1</v>
      </c>
      <c r="N27" s="30">
        <v>1</v>
      </c>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c r="AN27" s="29">
        <f t="shared" si="0"/>
        <v>0</v>
      </c>
      <c r="AO27" s="30">
        <f t="shared" si="1"/>
        <v>2</v>
      </c>
      <c r="AP27" s="30">
        <f t="shared" si="2"/>
        <v>2</v>
      </c>
      <c r="AQ27" s="30">
        <f t="shared" si="3"/>
        <v>0</v>
      </c>
      <c r="AR27" s="30">
        <f t="shared" si="4"/>
        <v>1</v>
      </c>
      <c r="AS27" s="30">
        <f t="shared" si="5"/>
        <v>1</v>
      </c>
      <c r="AT27" s="30">
        <f t="shared" si="6"/>
        <v>1</v>
      </c>
      <c r="AU27" s="30">
        <f t="shared" si="7"/>
        <v>1</v>
      </c>
      <c r="AV27" s="32">
        <f t="shared" si="8"/>
        <v>2</v>
      </c>
      <c r="AW27" s="290"/>
    </row>
    <row r="28" spans="1:49">
      <c r="A28" s="8"/>
      <c r="B28" s="27"/>
      <c r="C28" s="28" t="s">
        <v>258</v>
      </c>
      <c r="D28" s="29"/>
      <c r="E28" s="30">
        <v>1</v>
      </c>
      <c r="F28" s="30">
        <v>1</v>
      </c>
      <c r="G28" s="30"/>
      <c r="H28" s="30">
        <v>1</v>
      </c>
      <c r="I28" s="30"/>
      <c r="J28" s="30"/>
      <c r="K28" s="30">
        <v>1</v>
      </c>
      <c r="L28" s="30">
        <v>1</v>
      </c>
      <c r="M28" s="30" t="s">
        <v>531</v>
      </c>
      <c r="N28" s="30">
        <v>1</v>
      </c>
      <c r="O28" s="30">
        <v>1</v>
      </c>
      <c r="P28" s="30"/>
      <c r="Q28" s="30"/>
      <c r="R28" s="30"/>
      <c r="S28" s="30">
        <v>1</v>
      </c>
      <c r="T28" s="30" t="s">
        <v>531</v>
      </c>
      <c r="U28" s="30">
        <v>1</v>
      </c>
      <c r="V28" s="30"/>
      <c r="W28" s="30"/>
      <c r="X28" s="30">
        <v>1</v>
      </c>
      <c r="Y28" s="30">
        <v>1</v>
      </c>
      <c r="Z28" s="30">
        <v>1</v>
      </c>
      <c r="AA28" s="30"/>
      <c r="AB28" s="30"/>
      <c r="AC28" s="30"/>
      <c r="AD28" s="30"/>
      <c r="AE28" s="30"/>
      <c r="AF28" s="30" t="s">
        <v>531</v>
      </c>
      <c r="AG28" s="30" t="s">
        <v>531</v>
      </c>
      <c r="AH28" s="30"/>
      <c r="AI28" s="30">
        <v>1</v>
      </c>
      <c r="AJ28" s="30"/>
      <c r="AK28" s="30"/>
      <c r="AL28" s="30"/>
      <c r="AM28" s="31"/>
      <c r="AN28" s="29">
        <f t="shared" si="0"/>
        <v>4</v>
      </c>
      <c r="AO28" s="30">
        <f t="shared" si="1"/>
        <v>13</v>
      </c>
      <c r="AP28" s="30">
        <f t="shared" si="2"/>
        <v>12</v>
      </c>
      <c r="AQ28" s="30">
        <f t="shared" si="3"/>
        <v>5</v>
      </c>
      <c r="AR28" s="30">
        <f t="shared" si="4"/>
        <v>10</v>
      </c>
      <c r="AS28" s="30">
        <f t="shared" si="5"/>
        <v>7</v>
      </c>
      <c r="AT28" s="30">
        <f t="shared" si="6"/>
        <v>9</v>
      </c>
      <c r="AU28" s="30">
        <f t="shared" si="7"/>
        <v>8</v>
      </c>
      <c r="AV28" s="32">
        <f t="shared" si="8"/>
        <v>17</v>
      </c>
      <c r="AW28" s="290"/>
    </row>
    <row r="29" spans="1:49">
      <c r="A29" s="8"/>
      <c r="B29" s="27"/>
      <c r="C29" s="28" t="s">
        <v>220</v>
      </c>
      <c r="D29" s="29" t="s">
        <v>531</v>
      </c>
      <c r="E29" s="30"/>
      <c r="F29" s="30"/>
      <c r="G29" s="30"/>
      <c r="H29" s="30">
        <v>1</v>
      </c>
      <c r="I29" s="30"/>
      <c r="J29" s="30"/>
      <c r="K29" s="30" t="s">
        <v>531</v>
      </c>
      <c r="L29" s="30">
        <v>1</v>
      </c>
      <c r="M29" s="30"/>
      <c r="N29" s="30"/>
      <c r="O29" s="30" t="s">
        <v>531</v>
      </c>
      <c r="P29" s="30"/>
      <c r="Q29" s="30">
        <v>1</v>
      </c>
      <c r="R29" s="30"/>
      <c r="S29" s="30" t="s">
        <v>531</v>
      </c>
      <c r="T29" s="30">
        <v>1</v>
      </c>
      <c r="U29" s="30">
        <v>1</v>
      </c>
      <c r="V29" s="30"/>
      <c r="W29" s="30">
        <v>1</v>
      </c>
      <c r="X29" s="30">
        <v>1</v>
      </c>
      <c r="Y29" s="30">
        <v>1</v>
      </c>
      <c r="Z29" s="30" t="s">
        <v>531</v>
      </c>
      <c r="AA29" s="30"/>
      <c r="AB29" s="30"/>
      <c r="AC29" s="30" t="s">
        <v>531</v>
      </c>
      <c r="AD29" s="30"/>
      <c r="AE29" s="30"/>
      <c r="AF29" s="30">
        <v>1</v>
      </c>
      <c r="AG29" s="30" t="s">
        <v>531</v>
      </c>
      <c r="AH29" s="30">
        <v>1</v>
      </c>
      <c r="AI29" s="30">
        <v>1</v>
      </c>
      <c r="AJ29" s="30" t="s">
        <v>531</v>
      </c>
      <c r="AK29" s="30">
        <v>1</v>
      </c>
      <c r="AL29" s="30"/>
      <c r="AM29" s="31"/>
      <c r="AN29" s="29">
        <f t="shared" si="0"/>
        <v>8</v>
      </c>
      <c r="AO29" s="30">
        <f t="shared" si="1"/>
        <v>12</v>
      </c>
      <c r="AP29" s="30">
        <f t="shared" si="2"/>
        <v>11</v>
      </c>
      <c r="AQ29" s="30">
        <f t="shared" si="3"/>
        <v>9</v>
      </c>
      <c r="AR29" s="30">
        <f t="shared" si="4"/>
        <v>13</v>
      </c>
      <c r="AS29" s="30">
        <f t="shared" si="5"/>
        <v>7</v>
      </c>
      <c r="AT29" s="30">
        <f t="shared" si="6"/>
        <v>10</v>
      </c>
      <c r="AU29" s="30">
        <f t="shared" si="7"/>
        <v>10</v>
      </c>
      <c r="AV29" s="32">
        <f t="shared" si="8"/>
        <v>20</v>
      </c>
      <c r="AW29" s="290"/>
    </row>
    <row r="30" spans="1:49">
      <c r="A30" s="8"/>
      <c r="B30" s="22" t="s">
        <v>221</v>
      </c>
      <c r="C30" s="23"/>
      <c r="D30" s="33"/>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5"/>
      <c r="AN30" s="33"/>
      <c r="AO30" s="34"/>
      <c r="AP30" s="34"/>
      <c r="AQ30" s="34"/>
      <c r="AR30" s="34"/>
      <c r="AS30" s="34"/>
      <c r="AT30" s="34"/>
      <c r="AU30" s="34"/>
      <c r="AV30" s="36"/>
      <c r="AW30" s="26"/>
    </row>
    <row r="31" spans="1:49" ht="13" customHeight="1">
      <c r="A31" s="8"/>
      <c r="B31" s="27"/>
      <c r="C31" s="28" t="s">
        <v>222</v>
      </c>
      <c r="D31" s="29"/>
      <c r="E31" s="30"/>
      <c r="F31" s="30"/>
      <c r="G31" s="30"/>
      <c r="H31" s="30" t="s">
        <v>531</v>
      </c>
      <c r="I31" s="30"/>
      <c r="J31" s="30"/>
      <c r="K31" s="30" t="s">
        <v>531</v>
      </c>
      <c r="L31" s="30"/>
      <c r="M31" s="30"/>
      <c r="N31" s="30"/>
      <c r="O31" s="30">
        <v>1</v>
      </c>
      <c r="P31" s="30" t="s">
        <v>531</v>
      </c>
      <c r="Q31" s="30"/>
      <c r="R31" s="30"/>
      <c r="S31" s="30"/>
      <c r="T31" s="30"/>
      <c r="U31" s="30" t="s">
        <v>531</v>
      </c>
      <c r="V31" s="30">
        <v>1</v>
      </c>
      <c r="W31" s="30" t="s">
        <v>531</v>
      </c>
      <c r="X31" s="30">
        <v>1</v>
      </c>
      <c r="Y31" s="30" t="s">
        <v>531</v>
      </c>
      <c r="Z31" s="30"/>
      <c r="AA31" s="30">
        <v>1</v>
      </c>
      <c r="AB31" s="30" t="s">
        <v>531</v>
      </c>
      <c r="AC31" s="30"/>
      <c r="AD31" s="30"/>
      <c r="AE31" s="30"/>
      <c r="AF31" s="30" t="s">
        <v>531</v>
      </c>
      <c r="AG31" s="30"/>
      <c r="AH31" s="30"/>
      <c r="AI31" s="30"/>
      <c r="AJ31" s="30"/>
      <c r="AK31" s="30"/>
      <c r="AL31" s="30"/>
      <c r="AM31" s="31"/>
      <c r="AN31" s="29">
        <f t="shared" si="0"/>
        <v>8</v>
      </c>
      <c r="AO31" s="30">
        <f t="shared" si="1"/>
        <v>4</v>
      </c>
      <c r="AP31" s="30">
        <f t="shared" si="2"/>
        <v>8</v>
      </c>
      <c r="AQ31" s="30">
        <f t="shared" si="3"/>
        <v>4</v>
      </c>
      <c r="AR31" s="30">
        <f t="shared" si="4"/>
        <v>7</v>
      </c>
      <c r="AS31" s="30">
        <f t="shared" si="5"/>
        <v>5</v>
      </c>
      <c r="AT31" s="30">
        <f t="shared" si="6"/>
        <v>5</v>
      </c>
      <c r="AU31" s="30">
        <f t="shared" si="7"/>
        <v>7</v>
      </c>
      <c r="AV31" s="32">
        <f t="shared" si="8"/>
        <v>12</v>
      </c>
      <c r="AW31" s="290" t="s">
        <v>538</v>
      </c>
    </row>
    <row r="32" spans="1:49">
      <c r="A32" s="8"/>
      <c r="B32" s="27"/>
      <c r="C32" s="28" t="s">
        <v>224</v>
      </c>
      <c r="D32" s="29"/>
      <c r="E32" s="30"/>
      <c r="F32" s="30"/>
      <c r="G32" s="30"/>
      <c r="H32" s="30"/>
      <c r="I32" s="30"/>
      <c r="J32" s="30"/>
      <c r="K32" s="30" t="s">
        <v>531</v>
      </c>
      <c r="L32" s="30"/>
      <c r="M32" s="30"/>
      <c r="N32" s="30"/>
      <c r="O32" s="30"/>
      <c r="P32" s="30"/>
      <c r="Q32" s="30"/>
      <c r="R32" s="30"/>
      <c r="S32" s="30"/>
      <c r="T32" s="30" t="s">
        <v>531</v>
      </c>
      <c r="U32" s="30"/>
      <c r="V32" s="30">
        <v>1</v>
      </c>
      <c r="W32" s="30"/>
      <c r="X32" s="30">
        <v>1</v>
      </c>
      <c r="Y32" s="30">
        <v>1</v>
      </c>
      <c r="Z32" s="30">
        <v>1</v>
      </c>
      <c r="AA32" s="30"/>
      <c r="AB32" s="30"/>
      <c r="AC32" s="30"/>
      <c r="AD32" s="30"/>
      <c r="AE32" s="30">
        <v>1</v>
      </c>
      <c r="AF32" s="30">
        <v>1</v>
      </c>
      <c r="AG32" s="30">
        <v>1</v>
      </c>
      <c r="AH32" s="30">
        <v>1</v>
      </c>
      <c r="AI32" s="30"/>
      <c r="AJ32" s="30">
        <v>1</v>
      </c>
      <c r="AK32" s="30"/>
      <c r="AL32" s="30"/>
      <c r="AM32" s="31"/>
      <c r="AN32" s="29">
        <f t="shared" si="0"/>
        <v>2</v>
      </c>
      <c r="AO32" s="30">
        <f t="shared" si="1"/>
        <v>9</v>
      </c>
      <c r="AP32" s="30">
        <f t="shared" si="2"/>
        <v>5</v>
      </c>
      <c r="AQ32" s="30">
        <f t="shared" si="3"/>
        <v>6</v>
      </c>
      <c r="AR32" s="30">
        <f t="shared" si="4"/>
        <v>6</v>
      </c>
      <c r="AS32" s="30">
        <f t="shared" si="5"/>
        <v>5</v>
      </c>
      <c r="AT32" s="30">
        <f t="shared" si="6"/>
        <v>4</v>
      </c>
      <c r="AU32" s="30">
        <f t="shared" si="7"/>
        <v>7</v>
      </c>
      <c r="AV32" s="32">
        <f t="shared" si="8"/>
        <v>11</v>
      </c>
      <c r="AW32" s="290"/>
    </row>
    <row r="33" spans="1:49">
      <c r="A33" s="8"/>
      <c r="B33" s="27"/>
      <c r="C33" s="28" t="s">
        <v>539</v>
      </c>
      <c r="D33" s="29"/>
      <c r="E33" s="30"/>
      <c r="F33" s="30"/>
      <c r="G33" s="30"/>
      <c r="H33" s="30"/>
      <c r="I33" s="30"/>
      <c r="J33" s="30"/>
      <c r="K33" s="30"/>
      <c r="L33" s="30"/>
      <c r="M33" s="30"/>
      <c r="N33" s="30">
        <v>1</v>
      </c>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1"/>
      <c r="AN33" s="29">
        <f t="shared" si="0"/>
        <v>0</v>
      </c>
      <c r="AO33" s="30">
        <f t="shared" si="1"/>
        <v>1</v>
      </c>
      <c r="AP33" s="30">
        <f t="shared" si="2"/>
        <v>1</v>
      </c>
      <c r="AQ33" s="30">
        <f t="shared" si="3"/>
        <v>0</v>
      </c>
      <c r="AR33" s="30">
        <f t="shared" si="4"/>
        <v>0</v>
      </c>
      <c r="AS33" s="30">
        <f t="shared" si="5"/>
        <v>1</v>
      </c>
      <c r="AT33" s="30">
        <f t="shared" si="6"/>
        <v>0</v>
      </c>
      <c r="AU33" s="30">
        <f t="shared" si="7"/>
        <v>1</v>
      </c>
      <c r="AV33" s="32">
        <f t="shared" si="8"/>
        <v>1</v>
      </c>
      <c r="AW33" s="290"/>
    </row>
    <row r="34" spans="1:49">
      <c r="A34" s="8"/>
      <c r="B34" s="27"/>
      <c r="C34" s="28" t="s">
        <v>261</v>
      </c>
      <c r="D34" s="29"/>
      <c r="E34" s="30"/>
      <c r="F34" s="30"/>
      <c r="G34" s="30"/>
      <c r="H34" s="30"/>
      <c r="I34" s="30"/>
      <c r="J34" s="30"/>
      <c r="K34" s="30"/>
      <c r="L34" s="30"/>
      <c r="M34" s="30"/>
      <c r="N34" s="30"/>
      <c r="O34" s="30"/>
      <c r="P34" s="30">
        <v>1</v>
      </c>
      <c r="Q34" s="30"/>
      <c r="R34" s="30"/>
      <c r="S34" s="30"/>
      <c r="T34" s="30"/>
      <c r="U34" s="30"/>
      <c r="V34" s="30"/>
      <c r="W34" s="30"/>
      <c r="X34" s="30"/>
      <c r="Y34" s="30"/>
      <c r="Z34" s="30"/>
      <c r="AA34" s="30"/>
      <c r="AB34" s="30"/>
      <c r="AC34" s="30"/>
      <c r="AD34" s="30"/>
      <c r="AE34" s="30"/>
      <c r="AF34" s="30"/>
      <c r="AG34" s="30"/>
      <c r="AH34" s="30"/>
      <c r="AI34" s="30"/>
      <c r="AJ34" s="30"/>
      <c r="AK34" s="30"/>
      <c r="AL34" s="30"/>
      <c r="AM34" s="31"/>
      <c r="AN34" s="29">
        <f t="shared" si="0"/>
        <v>0</v>
      </c>
      <c r="AO34" s="30">
        <f t="shared" si="1"/>
        <v>1</v>
      </c>
      <c r="AP34" s="30">
        <f t="shared" si="2"/>
        <v>1</v>
      </c>
      <c r="AQ34" s="30">
        <f t="shared" si="3"/>
        <v>0</v>
      </c>
      <c r="AR34" s="30">
        <f t="shared" si="4"/>
        <v>1</v>
      </c>
      <c r="AS34" s="30">
        <f t="shared" si="5"/>
        <v>0</v>
      </c>
      <c r="AT34" s="30">
        <f t="shared" si="6"/>
        <v>0</v>
      </c>
      <c r="AU34" s="30">
        <f t="shared" si="7"/>
        <v>1</v>
      </c>
      <c r="AV34" s="32">
        <f t="shared" si="8"/>
        <v>1</v>
      </c>
      <c r="AW34" s="290"/>
    </row>
    <row r="35" spans="1:49">
      <c r="A35" s="8"/>
      <c r="B35" s="22" t="s">
        <v>226</v>
      </c>
      <c r="C35" s="23"/>
      <c r="D35" s="33"/>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5"/>
      <c r="AN35" s="33"/>
      <c r="AO35" s="34"/>
      <c r="AP35" s="34"/>
      <c r="AQ35" s="34"/>
      <c r="AR35" s="34"/>
      <c r="AS35" s="34"/>
      <c r="AT35" s="34"/>
      <c r="AU35" s="34"/>
      <c r="AV35" s="36"/>
      <c r="AW35" s="26"/>
    </row>
    <row r="36" spans="1:49" ht="13" customHeight="1">
      <c r="A36" s="8"/>
      <c r="B36" s="27"/>
      <c r="C36" s="28" t="s">
        <v>540</v>
      </c>
      <c r="D36" s="29">
        <v>1</v>
      </c>
      <c r="E36" s="30"/>
      <c r="F36" s="30"/>
      <c r="G36" s="30"/>
      <c r="H36" s="30"/>
      <c r="I36" s="30"/>
      <c r="J36" s="30">
        <v>1</v>
      </c>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1"/>
      <c r="AN36" s="29">
        <f t="shared" si="0"/>
        <v>0</v>
      </c>
      <c r="AO36" s="30">
        <f t="shared" si="1"/>
        <v>2</v>
      </c>
      <c r="AP36" s="30">
        <f t="shared" si="2"/>
        <v>1</v>
      </c>
      <c r="AQ36" s="30">
        <f t="shared" si="3"/>
        <v>1</v>
      </c>
      <c r="AR36" s="30">
        <f t="shared" si="4"/>
        <v>1</v>
      </c>
      <c r="AS36" s="30">
        <f t="shared" si="5"/>
        <v>1</v>
      </c>
      <c r="AT36" s="30">
        <f t="shared" si="6"/>
        <v>0</v>
      </c>
      <c r="AU36" s="30">
        <f t="shared" si="7"/>
        <v>2</v>
      </c>
      <c r="AV36" s="32">
        <f t="shared" si="8"/>
        <v>2</v>
      </c>
      <c r="AW36" s="290" t="s">
        <v>541</v>
      </c>
    </row>
    <row r="37" spans="1:49">
      <c r="A37" s="8"/>
      <c r="B37" s="27"/>
      <c r="C37" s="28" t="s">
        <v>400</v>
      </c>
      <c r="D37" s="29"/>
      <c r="E37" s="30"/>
      <c r="F37" s="30" t="s">
        <v>531</v>
      </c>
      <c r="G37" s="30" t="s">
        <v>531</v>
      </c>
      <c r="H37" s="30"/>
      <c r="I37" s="30"/>
      <c r="J37" s="30"/>
      <c r="K37" s="30"/>
      <c r="L37" s="30"/>
      <c r="M37" s="30"/>
      <c r="N37" s="30"/>
      <c r="O37" s="30"/>
      <c r="P37" s="30"/>
      <c r="Q37" s="30"/>
      <c r="R37" s="30" t="s">
        <v>531</v>
      </c>
      <c r="S37" s="30"/>
      <c r="T37" s="30"/>
      <c r="U37" s="30">
        <v>1</v>
      </c>
      <c r="V37" s="30"/>
      <c r="W37" s="30" t="s">
        <v>531</v>
      </c>
      <c r="X37" s="30">
        <v>1</v>
      </c>
      <c r="Y37" s="30">
        <v>1</v>
      </c>
      <c r="Z37" s="30"/>
      <c r="AA37" s="30"/>
      <c r="AB37" s="30"/>
      <c r="AC37" s="30"/>
      <c r="AD37" s="30"/>
      <c r="AE37" s="30"/>
      <c r="AF37" s="30"/>
      <c r="AG37" s="30"/>
      <c r="AH37" s="30">
        <v>1</v>
      </c>
      <c r="AI37" s="30"/>
      <c r="AJ37" s="30"/>
      <c r="AK37" s="30"/>
      <c r="AL37" s="30"/>
      <c r="AM37" s="31"/>
      <c r="AN37" s="29">
        <f t="shared" si="0"/>
        <v>4</v>
      </c>
      <c r="AO37" s="30">
        <f t="shared" si="1"/>
        <v>4</v>
      </c>
      <c r="AP37" s="30">
        <f t="shared" si="2"/>
        <v>7</v>
      </c>
      <c r="AQ37" s="30">
        <f t="shared" si="3"/>
        <v>1</v>
      </c>
      <c r="AR37" s="30">
        <f t="shared" si="4"/>
        <v>3</v>
      </c>
      <c r="AS37" s="30">
        <f t="shared" si="5"/>
        <v>5</v>
      </c>
      <c r="AT37" s="30">
        <f t="shared" si="6"/>
        <v>3</v>
      </c>
      <c r="AU37" s="30">
        <f t="shared" si="7"/>
        <v>5</v>
      </c>
      <c r="AV37" s="32">
        <f t="shared" si="8"/>
        <v>8</v>
      </c>
      <c r="AW37" s="290"/>
    </row>
    <row r="38" spans="1:49">
      <c r="A38" s="8"/>
      <c r="B38" s="27"/>
      <c r="C38" s="28" t="s">
        <v>463</v>
      </c>
      <c r="D38" s="29"/>
      <c r="E38" s="30"/>
      <c r="F38" s="30">
        <v>1</v>
      </c>
      <c r="G38" s="30"/>
      <c r="H38" s="30"/>
      <c r="I38" s="30"/>
      <c r="J38" s="30"/>
      <c r="K38" s="30"/>
      <c r="L38" s="30"/>
      <c r="M38" s="30"/>
      <c r="N38" s="30">
        <v>1</v>
      </c>
      <c r="O38" s="30">
        <v>1</v>
      </c>
      <c r="P38" s="30"/>
      <c r="Q38" s="30"/>
      <c r="R38" s="30">
        <v>1</v>
      </c>
      <c r="S38" s="30">
        <v>1</v>
      </c>
      <c r="T38" s="30"/>
      <c r="U38" s="30"/>
      <c r="V38" s="30" t="s">
        <v>531</v>
      </c>
      <c r="W38" s="30"/>
      <c r="X38" s="30">
        <v>1</v>
      </c>
      <c r="Y38" s="30"/>
      <c r="Z38" s="30"/>
      <c r="AA38" s="30">
        <v>1</v>
      </c>
      <c r="AB38" s="30"/>
      <c r="AC38" s="30"/>
      <c r="AD38" s="30"/>
      <c r="AE38" s="30"/>
      <c r="AF38" s="30"/>
      <c r="AG38" s="30"/>
      <c r="AH38" s="30">
        <v>1</v>
      </c>
      <c r="AI38" s="30">
        <v>1</v>
      </c>
      <c r="AJ38" s="30"/>
      <c r="AK38" s="30"/>
      <c r="AL38" s="30" t="s">
        <v>531</v>
      </c>
      <c r="AM38" s="31" t="s">
        <v>531</v>
      </c>
      <c r="AN38" s="29">
        <f t="shared" si="0"/>
        <v>3</v>
      </c>
      <c r="AO38" s="30">
        <f t="shared" si="1"/>
        <v>9</v>
      </c>
      <c r="AP38" s="30">
        <f t="shared" si="2"/>
        <v>8</v>
      </c>
      <c r="AQ38" s="30">
        <f t="shared" si="3"/>
        <v>4</v>
      </c>
      <c r="AR38" s="30">
        <f t="shared" si="4"/>
        <v>1</v>
      </c>
      <c r="AS38" s="30">
        <f t="shared" si="5"/>
        <v>11</v>
      </c>
      <c r="AT38" s="30">
        <f t="shared" si="6"/>
        <v>5</v>
      </c>
      <c r="AU38" s="30">
        <f t="shared" si="7"/>
        <v>7</v>
      </c>
      <c r="AV38" s="32">
        <f t="shared" si="8"/>
        <v>12</v>
      </c>
      <c r="AW38" s="290"/>
    </row>
    <row r="39" spans="1:49">
      <c r="A39" s="8"/>
      <c r="B39" s="27"/>
      <c r="C39" s="28" t="s">
        <v>227</v>
      </c>
      <c r="D39" s="29"/>
      <c r="E39" s="30"/>
      <c r="F39" s="30"/>
      <c r="G39" s="30"/>
      <c r="H39" s="30"/>
      <c r="I39" s="30"/>
      <c r="J39" s="30"/>
      <c r="K39" s="30"/>
      <c r="L39" s="30"/>
      <c r="M39" s="30"/>
      <c r="N39" s="30"/>
      <c r="O39" s="30"/>
      <c r="P39" s="30"/>
      <c r="Q39" s="30"/>
      <c r="R39" s="30"/>
      <c r="S39" s="30"/>
      <c r="T39" s="30"/>
      <c r="U39" s="30"/>
      <c r="V39" s="30"/>
      <c r="W39" s="30">
        <v>1</v>
      </c>
      <c r="X39" s="30"/>
      <c r="Y39" s="30"/>
      <c r="Z39" s="30"/>
      <c r="AA39" s="30"/>
      <c r="AB39" s="30"/>
      <c r="AC39" s="30"/>
      <c r="AD39" s="30"/>
      <c r="AE39" s="30"/>
      <c r="AF39" s="30"/>
      <c r="AG39" s="30"/>
      <c r="AH39" s="30"/>
      <c r="AI39" s="30"/>
      <c r="AJ39" s="30"/>
      <c r="AK39" s="30"/>
      <c r="AL39" s="30"/>
      <c r="AM39" s="31"/>
      <c r="AN39" s="29">
        <f t="shared" si="0"/>
        <v>0</v>
      </c>
      <c r="AO39" s="30">
        <f t="shared" si="1"/>
        <v>1</v>
      </c>
      <c r="AP39" s="30">
        <f t="shared" si="2"/>
        <v>1</v>
      </c>
      <c r="AQ39" s="30">
        <f>IF(C39="","",COUNTIFS(D39:AM39,"1",$D$2:$AM$2,"Rural/settlement")+COUNTIFS(D39:AM39,"x",$D$2:$AM$2,"Rural/settlement"))</f>
        <v>0</v>
      </c>
      <c r="AR39" s="30">
        <f t="shared" si="4"/>
        <v>0</v>
      </c>
      <c r="AS39" s="30">
        <f t="shared" si="5"/>
        <v>1</v>
      </c>
      <c r="AT39" s="30">
        <f t="shared" si="6"/>
        <v>0</v>
      </c>
      <c r="AU39" s="30">
        <f t="shared" si="7"/>
        <v>1</v>
      </c>
      <c r="AV39" s="32">
        <f t="shared" si="8"/>
        <v>1</v>
      </c>
      <c r="AW39" s="290"/>
    </row>
    <row r="40" spans="1:49">
      <c r="A40" s="8"/>
      <c r="B40" s="22" t="s">
        <v>229</v>
      </c>
      <c r="C40" s="23"/>
      <c r="D40" s="33"/>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5"/>
      <c r="AN40" s="33"/>
      <c r="AO40" s="34"/>
      <c r="AP40" s="34"/>
      <c r="AQ40" s="34"/>
      <c r="AR40" s="34"/>
      <c r="AS40" s="34"/>
      <c r="AT40" s="34"/>
      <c r="AU40" s="34"/>
      <c r="AV40" s="36"/>
      <c r="AW40" s="26"/>
    </row>
    <row r="41" spans="1:49" ht="13" customHeight="1">
      <c r="A41" s="8"/>
      <c r="B41" s="27"/>
      <c r="C41" s="28" t="s">
        <v>230</v>
      </c>
      <c r="D41" s="29">
        <v>1</v>
      </c>
      <c r="E41" s="30"/>
      <c r="F41" s="30">
        <v>1</v>
      </c>
      <c r="G41" s="30"/>
      <c r="H41" s="30"/>
      <c r="I41" s="30"/>
      <c r="J41" s="30"/>
      <c r="K41" s="30"/>
      <c r="L41" s="30"/>
      <c r="M41" s="30">
        <v>1</v>
      </c>
      <c r="N41" s="30"/>
      <c r="O41" s="30"/>
      <c r="P41" s="30"/>
      <c r="Q41" s="30">
        <v>1</v>
      </c>
      <c r="R41" s="30">
        <v>1</v>
      </c>
      <c r="S41" s="30">
        <v>1</v>
      </c>
      <c r="T41" s="30">
        <v>1</v>
      </c>
      <c r="U41" s="30">
        <v>1</v>
      </c>
      <c r="V41" s="30"/>
      <c r="W41" s="30">
        <v>1</v>
      </c>
      <c r="X41" s="30">
        <v>1</v>
      </c>
      <c r="Y41" s="30">
        <v>1</v>
      </c>
      <c r="Z41" s="30">
        <v>1</v>
      </c>
      <c r="AA41" s="30"/>
      <c r="AB41" s="30"/>
      <c r="AC41" s="30"/>
      <c r="AD41" s="30"/>
      <c r="AE41" s="30" t="s">
        <v>531</v>
      </c>
      <c r="AF41" s="30">
        <v>1</v>
      </c>
      <c r="AG41" s="30"/>
      <c r="AH41" s="30"/>
      <c r="AI41" s="30">
        <v>1</v>
      </c>
      <c r="AJ41" s="30"/>
      <c r="AK41" s="30">
        <v>1</v>
      </c>
      <c r="AL41" s="30"/>
      <c r="AM41" s="31"/>
      <c r="AN41" s="29">
        <f t="shared" si="0"/>
        <v>1</v>
      </c>
      <c r="AO41" s="30">
        <f t="shared" si="1"/>
        <v>15</v>
      </c>
      <c r="AP41" s="30">
        <f t="shared" si="2"/>
        <v>12</v>
      </c>
      <c r="AQ41" s="30">
        <f t="shared" si="3"/>
        <v>4</v>
      </c>
      <c r="AR41" s="30">
        <f t="shared" si="4"/>
        <v>9</v>
      </c>
      <c r="AS41" s="30">
        <f t="shared" si="5"/>
        <v>7</v>
      </c>
      <c r="AT41" s="30">
        <f t="shared" si="6"/>
        <v>8</v>
      </c>
      <c r="AU41" s="30">
        <f t="shared" si="7"/>
        <v>8</v>
      </c>
      <c r="AV41" s="32">
        <f t="shared" si="8"/>
        <v>16</v>
      </c>
      <c r="AW41" s="290" t="s">
        <v>542</v>
      </c>
    </row>
    <row r="42" spans="1:49">
      <c r="A42" s="8"/>
      <c r="B42" s="27"/>
      <c r="C42" s="28" t="s">
        <v>543</v>
      </c>
      <c r="D42" s="29"/>
      <c r="E42" s="30"/>
      <c r="F42" s="30"/>
      <c r="G42" s="30"/>
      <c r="H42" s="30">
        <v>1</v>
      </c>
      <c r="I42" s="30"/>
      <c r="J42" s="30"/>
      <c r="K42" s="30"/>
      <c r="L42" s="30"/>
      <c r="M42" s="30"/>
      <c r="N42" s="30"/>
      <c r="O42" s="30"/>
      <c r="P42" s="30"/>
      <c r="Q42" s="30"/>
      <c r="R42" s="30"/>
      <c r="S42" s="30">
        <v>1</v>
      </c>
      <c r="T42" s="30"/>
      <c r="U42" s="30"/>
      <c r="V42" s="30"/>
      <c r="W42" s="30"/>
      <c r="X42" s="30"/>
      <c r="Y42" s="30">
        <v>1</v>
      </c>
      <c r="Z42" s="30"/>
      <c r="AA42" s="30"/>
      <c r="AB42" s="30"/>
      <c r="AC42" s="30"/>
      <c r="AD42" s="30"/>
      <c r="AE42" s="30"/>
      <c r="AF42" s="30"/>
      <c r="AG42" s="30"/>
      <c r="AH42" s="30"/>
      <c r="AI42" s="30"/>
      <c r="AJ42" s="30"/>
      <c r="AK42" s="30">
        <v>1</v>
      </c>
      <c r="AL42" s="30"/>
      <c r="AM42" s="31">
        <v>1</v>
      </c>
      <c r="AN42" s="29">
        <f t="shared" si="0"/>
        <v>0</v>
      </c>
      <c r="AO42" s="30">
        <f t="shared" si="1"/>
        <v>5</v>
      </c>
      <c r="AP42" s="30">
        <f t="shared" si="2"/>
        <v>2</v>
      </c>
      <c r="AQ42" s="30">
        <f t="shared" si="3"/>
        <v>3</v>
      </c>
      <c r="AR42" s="30">
        <f t="shared" si="4"/>
        <v>3</v>
      </c>
      <c r="AS42" s="30">
        <f t="shared" si="5"/>
        <v>2</v>
      </c>
      <c r="AT42" s="30">
        <f t="shared" si="6"/>
        <v>4</v>
      </c>
      <c r="AU42" s="30">
        <f t="shared" si="7"/>
        <v>1</v>
      </c>
      <c r="AV42" s="32">
        <f t="shared" si="8"/>
        <v>5</v>
      </c>
      <c r="AW42" s="290"/>
    </row>
    <row r="43" spans="1:49">
      <c r="A43" s="8"/>
      <c r="B43" s="27"/>
      <c r="C43" s="28" t="s">
        <v>544</v>
      </c>
      <c r="D43" s="29"/>
      <c r="E43" s="30"/>
      <c r="F43" s="30"/>
      <c r="G43" s="30"/>
      <c r="H43" s="30"/>
      <c r="I43" s="30"/>
      <c r="J43" s="30"/>
      <c r="K43" s="30"/>
      <c r="L43" s="30"/>
      <c r="M43" s="30"/>
      <c r="N43" s="30"/>
      <c r="O43" s="30"/>
      <c r="P43" s="30"/>
      <c r="Q43" s="30"/>
      <c r="R43" s="30"/>
      <c r="S43" s="30"/>
      <c r="T43" s="30"/>
      <c r="U43" s="30"/>
      <c r="V43" s="30"/>
      <c r="W43" s="30"/>
      <c r="X43" s="30"/>
      <c r="Y43" s="30">
        <v>1</v>
      </c>
      <c r="Z43" s="30"/>
      <c r="AA43" s="30"/>
      <c r="AB43" s="30"/>
      <c r="AC43" s="30"/>
      <c r="AD43" s="30"/>
      <c r="AE43" s="30"/>
      <c r="AF43" s="30"/>
      <c r="AG43" s="30"/>
      <c r="AH43" s="30"/>
      <c r="AI43" s="30"/>
      <c r="AJ43" s="30"/>
      <c r="AK43" s="30"/>
      <c r="AL43" s="30"/>
      <c r="AM43" s="31">
        <v>1</v>
      </c>
      <c r="AN43" s="29">
        <f t="shared" si="0"/>
        <v>0</v>
      </c>
      <c r="AO43" s="30">
        <f t="shared" si="1"/>
        <v>2</v>
      </c>
      <c r="AP43" s="30">
        <f t="shared" si="2"/>
        <v>1</v>
      </c>
      <c r="AQ43" s="30">
        <f t="shared" si="3"/>
        <v>1</v>
      </c>
      <c r="AR43" s="30">
        <f t="shared" si="4"/>
        <v>1</v>
      </c>
      <c r="AS43" s="30">
        <f t="shared" si="5"/>
        <v>1</v>
      </c>
      <c r="AT43" s="30">
        <f t="shared" si="6"/>
        <v>2</v>
      </c>
      <c r="AU43" s="30">
        <f t="shared" si="7"/>
        <v>0</v>
      </c>
      <c r="AV43" s="32">
        <f t="shared" si="8"/>
        <v>2</v>
      </c>
      <c r="AW43" s="290"/>
    </row>
    <row r="44" spans="1:49">
      <c r="A44" s="8"/>
      <c r="B44" s="27"/>
      <c r="C44" s="28" t="s">
        <v>545</v>
      </c>
      <c r="D44" s="29"/>
      <c r="E44" s="30">
        <v>1</v>
      </c>
      <c r="F44" s="30"/>
      <c r="G44" s="30">
        <v>1</v>
      </c>
      <c r="H44" s="30">
        <v>1</v>
      </c>
      <c r="I44" s="30" t="s">
        <v>531</v>
      </c>
      <c r="J44" s="30"/>
      <c r="K44" s="30" t="s">
        <v>531</v>
      </c>
      <c r="L44" s="30"/>
      <c r="M44" s="30"/>
      <c r="N44" s="30"/>
      <c r="O44" s="30"/>
      <c r="P44" s="30"/>
      <c r="Q44" s="30">
        <v>1</v>
      </c>
      <c r="R44" s="30"/>
      <c r="S44" s="30"/>
      <c r="T44" s="30"/>
      <c r="U44" s="30">
        <v>1</v>
      </c>
      <c r="V44" s="30"/>
      <c r="W44" s="30"/>
      <c r="X44" s="30" t="s">
        <v>531</v>
      </c>
      <c r="Y44" s="30">
        <v>1</v>
      </c>
      <c r="Z44" s="30"/>
      <c r="AA44" s="30"/>
      <c r="AB44" s="30" t="s">
        <v>531</v>
      </c>
      <c r="AC44" s="30" t="s">
        <v>531</v>
      </c>
      <c r="AD44" s="30"/>
      <c r="AE44" s="30"/>
      <c r="AF44" s="30">
        <v>1</v>
      </c>
      <c r="AG44" s="30" t="s">
        <v>531</v>
      </c>
      <c r="AH44" s="30">
        <v>1</v>
      </c>
      <c r="AI44" s="30">
        <v>1</v>
      </c>
      <c r="AJ44" s="30">
        <v>1</v>
      </c>
      <c r="AK44" s="30">
        <v>1</v>
      </c>
      <c r="AL44" s="30"/>
      <c r="AM44" s="31">
        <v>1</v>
      </c>
      <c r="AN44" s="29">
        <f t="shared" si="0"/>
        <v>6</v>
      </c>
      <c r="AO44" s="30">
        <f t="shared" si="1"/>
        <v>12</v>
      </c>
      <c r="AP44" s="30">
        <f t="shared" si="2"/>
        <v>6</v>
      </c>
      <c r="AQ44" s="30">
        <f t="shared" si="3"/>
        <v>12</v>
      </c>
      <c r="AR44" s="30">
        <f t="shared" si="4"/>
        <v>13</v>
      </c>
      <c r="AS44" s="30">
        <f t="shared" si="5"/>
        <v>5</v>
      </c>
      <c r="AT44" s="30">
        <f t="shared" si="6"/>
        <v>12</v>
      </c>
      <c r="AU44" s="30">
        <f t="shared" si="7"/>
        <v>6</v>
      </c>
      <c r="AV44" s="32">
        <f t="shared" si="8"/>
        <v>18</v>
      </c>
      <c r="AW44" s="290"/>
    </row>
    <row r="45" spans="1:49">
      <c r="A45" s="8"/>
      <c r="B45" s="22" t="s">
        <v>237</v>
      </c>
      <c r="C45" s="23"/>
      <c r="D45" s="33"/>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5"/>
      <c r="AN45" s="33"/>
      <c r="AO45" s="34"/>
      <c r="AP45" s="34"/>
      <c r="AQ45" s="34"/>
      <c r="AR45" s="34"/>
      <c r="AS45" s="34"/>
      <c r="AT45" s="34"/>
      <c r="AU45" s="34"/>
      <c r="AV45" s="36"/>
      <c r="AW45" s="26"/>
    </row>
    <row r="46" spans="1:49" ht="13" customHeight="1">
      <c r="A46" s="8"/>
      <c r="B46" s="27"/>
      <c r="C46" s="28" t="s">
        <v>378</v>
      </c>
      <c r="D46" s="29"/>
      <c r="E46" s="30">
        <v>1</v>
      </c>
      <c r="F46" s="30">
        <v>1</v>
      </c>
      <c r="G46" s="30">
        <v>1</v>
      </c>
      <c r="H46" s="30"/>
      <c r="I46" s="30">
        <v>1</v>
      </c>
      <c r="J46" s="30"/>
      <c r="K46" s="30">
        <v>1</v>
      </c>
      <c r="L46" s="30"/>
      <c r="M46" s="30"/>
      <c r="N46" s="30"/>
      <c r="O46" s="30"/>
      <c r="P46" s="30">
        <v>1</v>
      </c>
      <c r="Q46" s="30"/>
      <c r="R46" s="30">
        <v>1</v>
      </c>
      <c r="S46" s="30"/>
      <c r="T46" s="30"/>
      <c r="U46" s="30"/>
      <c r="V46" s="30"/>
      <c r="W46" s="30">
        <v>1</v>
      </c>
      <c r="X46" s="30">
        <v>1</v>
      </c>
      <c r="Y46" s="30"/>
      <c r="Z46" s="30"/>
      <c r="AA46" s="30"/>
      <c r="AB46" s="30"/>
      <c r="AC46" s="30">
        <v>1</v>
      </c>
      <c r="AD46" s="30"/>
      <c r="AE46" s="30"/>
      <c r="AF46" s="30">
        <v>1</v>
      </c>
      <c r="AG46" s="30"/>
      <c r="AH46" s="30">
        <v>1</v>
      </c>
      <c r="AI46" s="30">
        <v>1</v>
      </c>
      <c r="AJ46" s="30"/>
      <c r="AK46" s="30" t="s">
        <v>531</v>
      </c>
      <c r="AL46" s="30"/>
      <c r="AM46" s="31">
        <v>1</v>
      </c>
      <c r="AN46" s="29">
        <f t="shared" si="0"/>
        <v>1</v>
      </c>
      <c r="AO46" s="30">
        <f t="shared" si="1"/>
        <v>14</v>
      </c>
      <c r="AP46" s="30">
        <f t="shared" si="2"/>
        <v>7</v>
      </c>
      <c r="AQ46" s="30">
        <f t="shared" si="3"/>
        <v>8</v>
      </c>
      <c r="AR46" s="30">
        <f t="shared" si="4"/>
        <v>7</v>
      </c>
      <c r="AS46" s="30">
        <f t="shared" si="5"/>
        <v>8</v>
      </c>
      <c r="AT46" s="30">
        <f t="shared" si="6"/>
        <v>8</v>
      </c>
      <c r="AU46" s="30">
        <f t="shared" si="7"/>
        <v>7</v>
      </c>
      <c r="AV46" s="32">
        <f t="shared" si="8"/>
        <v>15</v>
      </c>
      <c r="AW46" s="290" t="s">
        <v>546</v>
      </c>
    </row>
    <row r="47" spans="1:49" ht="25" customHeight="1">
      <c r="A47" s="8"/>
      <c r="B47" s="27"/>
      <c r="C47" s="37" t="s">
        <v>238</v>
      </c>
      <c r="D47" s="29" t="s">
        <v>531</v>
      </c>
      <c r="E47" s="30" t="s">
        <v>531</v>
      </c>
      <c r="F47" s="30" t="s">
        <v>531</v>
      </c>
      <c r="G47" s="30"/>
      <c r="H47" s="30"/>
      <c r="I47" s="30">
        <v>1</v>
      </c>
      <c r="J47" s="30" t="s">
        <v>531</v>
      </c>
      <c r="K47" s="30">
        <v>1</v>
      </c>
      <c r="L47" s="30">
        <v>1</v>
      </c>
      <c r="M47" s="30">
        <v>1</v>
      </c>
      <c r="N47" s="30">
        <v>1</v>
      </c>
      <c r="O47" s="30">
        <v>1</v>
      </c>
      <c r="P47" s="30">
        <v>1</v>
      </c>
      <c r="Q47" s="30">
        <v>1</v>
      </c>
      <c r="R47" s="30">
        <v>1</v>
      </c>
      <c r="S47" s="30" t="s">
        <v>531</v>
      </c>
      <c r="T47" s="30">
        <v>1</v>
      </c>
      <c r="U47" s="30">
        <v>1</v>
      </c>
      <c r="V47" s="30" t="s">
        <v>531</v>
      </c>
      <c r="W47" s="30">
        <v>1</v>
      </c>
      <c r="X47" s="30">
        <v>1</v>
      </c>
      <c r="Y47" s="30">
        <v>1</v>
      </c>
      <c r="Z47" s="30" t="s">
        <v>531</v>
      </c>
      <c r="AA47" s="30"/>
      <c r="AB47" s="30"/>
      <c r="AC47" s="30"/>
      <c r="AD47" s="30"/>
      <c r="AE47" s="30"/>
      <c r="AF47" s="30"/>
      <c r="AG47" s="30"/>
      <c r="AH47" s="30">
        <v>1</v>
      </c>
      <c r="AI47" s="30" t="s">
        <v>531</v>
      </c>
      <c r="AJ47" s="30"/>
      <c r="AK47" s="30" t="s">
        <v>531</v>
      </c>
      <c r="AL47" s="30"/>
      <c r="AM47" s="31">
        <v>1</v>
      </c>
      <c r="AN47" s="29">
        <f t="shared" si="0"/>
        <v>9</v>
      </c>
      <c r="AO47" s="30">
        <f t="shared" si="1"/>
        <v>16</v>
      </c>
      <c r="AP47" s="30">
        <f t="shared" si="2"/>
        <v>18</v>
      </c>
      <c r="AQ47" s="30">
        <f t="shared" si="3"/>
        <v>7</v>
      </c>
      <c r="AR47" s="30">
        <f t="shared" si="4"/>
        <v>12</v>
      </c>
      <c r="AS47" s="30">
        <f t="shared" si="5"/>
        <v>13</v>
      </c>
      <c r="AT47" s="30">
        <f t="shared" si="6"/>
        <v>12</v>
      </c>
      <c r="AU47" s="30">
        <f t="shared" si="7"/>
        <v>13</v>
      </c>
      <c r="AV47" s="32">
        <f t="shared" si="8"/>
        <v>25</v>
      </c>
      <c r="AW47" s="290"/>
    </row>
    <row r="48" spans="1:49">
      <c r="A48" s="8"/>
      <c r="B48" s="22" t="s">
        <v>547</v>
      </c>
      <c r="C48" s="23"/>
      <c r="D48" s="33"/>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5"/>
      <c r="AN48" s="33"/>
      <c r="AO48" s="34"/>
      <c r="AP48" s="34"/>
      <c r="AQ48" s="34"/>
      <c r="AR48" s="34"/>
      <c r="AS48" s="34"/>
      <c r="AT48" s="34"/>
      <c r="AU48" s="34"/>
      <c r="AV48" s="36"/>
      <c r="AW48" s="26"/>
    </row>
    <row r="49" spans="1:49" ht="13" customHeight="1">
      <c r="A49" s="8"/>
      <c r="B49" s="27"/>
      <c r="C49" s="28" t="s">
        <v>241</v>
      </c>
      <c r="D49" s="29"/>
      <c r="E49" s="30"/>
      <c r="F49" s="30"/>
      <c r="G49" s="30"/>
      <c r="H49" s="30">
        <v>1</v>
      </c>
      <c r="I49" s="30"/>
      <c r="J49" s="30" t="s">
        <v>531</v>
      </c>
      <c r="K49" s="30">
        <v>1</v>
      </c>
      <c r="L49" s="30">
        <v>1</v>
      </c>
      <c r="M49" s="30">
        <v>1</v>
      </c>
      <c r="N49" s="30"/>
      <c r="O49" s="30">
        <v>1</v>
      </c>
      <c r="P49" s="30">
        <v>1</v>
      </c>
      <c r="Q49" s="30"/>
      <c r="R49" s="30"/>
      <c r="S49" s="30">
        <v>1</v>
      </c>
      <c r="T49" s="30">
        <v>1</v>
      </c>
      <c r="U49" s="30"/>
      <c r="V49" s="30" t="s">
        <v>531</v>
      </c>
      <c r="W49" s="30">
        <v>1</v>
      </c>
      <c r="X49" s="30" t="s">
        <v>531</v>
      </c>
      <c r="Y49" s="30">
        <v>1</v>
      </c>
      <c r="Z49" s="30"/>
      <c r="AA49" s="30">
        <v>1</v>
      </c>
      <c r="AB49" s="30"/>
      <c r="AC49" s="30"/>
      <c r="AD49" s="30"/>
      <c r="AE49" s="30"/>
      <c r="AF49" s="30">
        <v>1</v>
      </c>
      <c r="AG49" s="30">
        <v>1</v>
      </c>
      <c r="AH49" s="30" t="s">
        <v>531</v>
      </c>
      <c r="AI49" s="30">
        <v>1</v>
      </c>
      <c r="AJ49" s="30">
        <v>1</v>
      </c>
      <c r="AK49" s="30">
        <v>1</v>
      </c>
      <c r="AL49" s="30" t="s">
        <v>531</v>
      </c>
      <c r="AM49" s="31" t="s">
        <v>531</v>
      </c>
      <c r="AN49" s="29">
        <f t="shared" si="0"/>
        <v>6</v>
      </c>
      <c r="AO49" s="30">
        <f t="shared" si="1"/>
        <v>16</v>
      </c>
      <c r="AP49" s="30">
        <f t="shared" si="2"/>
        <v>11</v>
      </c>
      <c r="AQ49" s="30">
        <f t="shared" si="3"/>
        <v>11</v>
      </c>
      <c r="AR49" s="30">
        <f t="shared" si="4"/>
        <v>11</v>
      </c>
      <c r="AS49" s="30">
        <f t="shared" si="5"/>
        <v>11</v>
      </c>
      <c r="AT49" s="30">
        <f t="shared" si="6"/>
        <v>10</v>
      </c>
      <c r="AU49" s="30">
        <f t="shared" si="7"/>
        <v>12</v>
      </c>
      <c r="AV49" s="32">
        <f t="shared" si="8"/>
        <v>22</v>
      </c>
      <c r="AW49" s="290" t="s">
        <v>548</v>
      </c>
    </row>
    <row r="50" spans="1:49">
      <c r="A50" s="8"/>
      <c r="B50" s="27"/>
      <c r="C50" s="28" t="s">
        <v>244</v>
      </c>
      <c r="D50" s="29"/>
      <c r="E50" s="30"/>
      <c r="F50" s="30"/>
      <c r="G50" s="30">
        <v>1</v>
      </c>
      <c r="H50" s="30"/>
      <c r="I50" s="30"/>
      <c r="J50" s="30"/>
      <c r="K50" s="30">
        <v>1</v>
      </c>
      <c r="L50" s="30"/>
      <c r="M50" s="30"/>
      <c r="N50" s="30"/>
      <c r="O50" s="30"/>
      <c r="P50" s="30"/>
      <c r="Q50" s="30"/>
      <c r="R50" s="30"/>
      <c r="S50" s="30">
        <v>1</v>
      </c>
      <c r="T50" s="30"/>
      <c r="U50" s="30"/>
      <c r="V50" s="30"/>
      <c r="W50" s="30"/>
      <c r="X50" s="30"/>
      <c r="Y50" s="30">
        <v>1</v>
      </c>
      <c r="Z50" s="30"/>
      <c r="AA50" s="30">
        <v>1</v>
      </c>
      <c r="AB50" s="30"/>
      <c r="AC50" s="30"/>
      <c r="AD50" s="30" t="s">
        <v>531</v>
      </c>
      <c r="AE50" s="30" t="s">
        <v>531</v>
      </c>
      <c r="AF50" s="30"/>
      <c r="AG50" s="30"/>
      <c r="AH50" s="30"/>
      <c r="AI50" s="30"/>
      <c r="AJ50" s="30">
        <v>1</v>
      </c>
      <c r="AK50" s="30">
        <v>1</v>
      </c>
      <c r="AL50" s="30"/>
      <c r="AM50" s="31"/>
      <c r="AN50" s="29">
        <f t="shared" si="0"/>
        <v>2</v>
      </c>
      <c r="AO50" s="30">
        <f t="shared" si="1"/>
        <v>7</v>
      </c>
      <c r="AP50" s="30">
        <f t="shared" si="2"/>
        <v>4</v>
      </c>
      <c r="AQ50" s="30">
        <f t="shared" si="3"/>
        <v>5</v>
      </c>
      <c r="AR50" s="30">
        <f t="shared" si="4"/>
        <v>3</v>
      </c>
      <c r="AS50" s="30">
        <f t="shared" si="5"/>
        <v>6</v>
      </c>
      <c r="AT50" s="30">
        <f t="shared" si="6"/>
        <v>7</v>
      </c>
      <c r="AU50" s="30">
        <f t="shared" si="7"/>
        <v>2</v>
      </c>
      <c r="AV50" s="32">
        <f t="shared" si="8"/>
        <v>9</v>
      </c>
      <c r="AW50" s="290"/>
    </row>
    <row r="51" spans="1:49">
      <c r="A51" s="8"/>
      <c r="B51" s="27"/>
      <c r="C51" s="28" t="s">
        <v>549</v>
      </c>
      <c r="D51" s="29"/>
      <c r="E51" s="30"/>
      <c r="F51" s="30"/>
      <c r="G51" s="30"/>
      <c r="H51" s="30"/>
      <c r="I51" s="30">
        <v>1</v>
      </c>
      <c r="J51" s="30"/>
      <c r="K51" s="30"/>
      <c r="L51" s="30" t="s">
        <v>531</v>
      </c>
      <c r="M51" s="30"/>
      <c r="N51" s="30"/>
      <c r="O51" s="30"/>
      <c r="P51" s="30"/>
      <c r="Q51" s="30"/>
      <c r="R51" s="30"/>
      <c r="S51" s="30"/>
      <c r="T51" s="30">
        <v>1</v>
      </c>
      <c r="U51" s="30" t="s">
        <v>531</v>
      </c>
      <c r="V51" s="30"/>
      <c r="W51" s="30"/>
      <c r="X51" s="30"/>
      <c r="Y51" s="30"/>
      <c r="Z51" s="30"/>
      <c r="AA51" s="30"/>
      <c r="AB51" s="30"/>
      <c r="AC51" s="30"/>
      <c r="AD51" s="30" t="s">
        <v>531</v>
      </c>
      <c r="AE51" s="30" t="s">
        <v>531</v>
      </c>
      <c r="AF51" s="30" t="s">
        <v>531</v>
      </c>
      <c r="AG51" s="30"/>
      <c r="AH51" s="30"/>
      <c r="AI51" s="30"/>
      <c r="AJ51" s="30"/>
      <c r="AK51" s="30"/>
      <c r="AL51" s="30">
        <v>1</v>
      </c>
      <c r="AM51" s="31"/>
      <c r="AN51" s="29">
        <f t="shared" si="0"/>
        <v>5</v>
      </c>
      <c r="AO51" s="30">
        <f t="shared" si="1"/>
        <v>3</v>
      </c>
      <c r="AP51" s="30">
        <f t="shared" si="2"/>
        <v>3</v>
      </c>
      <c r="AQ51" s="30">
        <f t="shared" si="3"/>
        <v>5</v>
      </c>
      <c r="AR51" s="30">
        <f t="shared" si="4"/>
        <v>5</v>
      </c>
      <c r="AS51" s="30">
        <f t="shared" si="5"/>
        <v>3</v>
      </c>
      <c r="AT51" s="30">
        <f t="shared" si="6"/>
        <v>3</v>
      </c>
      <c r="AU51" s="30">
        <f t="shared" si="7"/>
        <v>5</v>
      </c>
      <c r="AV51" s="32">
        <f t="shared" si="8"/>
        <v>8</v>
      </c>
      <c r="AW51" s="290"/>
    </row>
    <row r="52" spans="1:49">
      <c r="A52" s="8"/>
      <c r="B52" s="27"/>
      <c r="C52" s="28" t="s">
        <v>550</v>
      </c>
      <c r="D52" s="29">
        <v>1</v>
      </c>
      <c r="E52" s="30"/>
      <c r="F52" s="30"/>
      <c r="G52" s="30">
        <v>1</v>
      </c>
      <c r="H52" s="30"/>
      <c r="I52" s="30"/>
      <c r="J52" s="30"/>
      <c r="K52" s="30"/>
      <c r="L52" s="30"/>
      <c r="M52" s="30"/>
      <c r="N52" s="30" t="s">
        <v>531</v>
      </c>
      <c r="O52" s="30"/>
      <c r="P52" s="30"/>
      <c r="Q52" s="30"/>
      <c r="R52" s="30"/>
      <c r="S52" s="30">
        <v>1</v>
      </c>
      <c r="T52" s="30">
        <v>1</v>
      </c>
      <c r="U52" s="30">
        <v>1</v>
      </c>
      <c r="V52" s="30">
        <v>1</v>
      </c>
      <c r="W52" s="30" t="s">
        <v>531</v>
      </c>
      <c r="X52" s="30"/>
      <c r="Y52" s="30"/>
      <c r="Z52" s="30"/>
      <c r="AA52" s="30" t="s">
        <v>531</v>
      </c>
      <c r="AB52" s="30">
        <v>1</v>
      </c>
      <c r="AC52" s="30"/>
      <c r="AD52" s="30"/>
      <c r="AE52" s="30"/>
      <c r="AF52" s="30"/>
      <c r="AG52" s="30"/>
      <c r="AH52" s="30" t="s">
        <v>531</v>
      </c>
      <c r="AI52" s="30"/>
      <c r="AJ52" s="30"/>
      <c r="AK52" s="30"/>
      <c r="AL52" s="30"/>
      <c r="AM52" s="31"/>
      <c r="AN52" s="29">
        <f t="shared" si="0"/>
        <v>4</v>
      </c>
      <c r="AO52" s="30">
        <f t="shared" si="1"/>
        <v>7</v>
      </c>
      <c r="AP52" s="30">
        <f t="shared" si="2"/>
        <v>9</v>
      </c>
      <c r="AQ52" s="30">
        <f t="shared" si="3"/>
        <v>2</v>
      </c>
      <c r="AR52" s="30">
        <f t="shared" si="4"/>
        <v>4</v>
      </c>
      <c r="AS52" s="30">
        <f t="shared" si="5"/>
        <v>7</v>
      </c>
      <c r="AT52" s="30">
        <f t="shared" si="6"/>
        <v>4</v>
      </c>
      <c r="AU52" s="30">
        <f t="shared" si="7"/>
        <v>7</v>
      </c>
      <c r="AV52" s="32">
        <f t="shared" si="8"/>
        <v>11</v>
      </c>
      <c r="AW52" s="290"/>
    </row>
    <row r="53" spans="1:49">
      <c r="A53" s="8"/>
      <c r="B53" s="27"/>
      <c r="C53" s="28" t="s">
        <v>551</v>
      </c>
      <c r="D53" s="29"/>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v>1</v>
      </c>
      <c r="AH53" s="30"/>
      <c r="AI53" s="30"/>
      <c r="AJ53" s="30"/>
      <c r="AK53" s="30"/>
      <c r="AL53" s="30"/>
      <c r="AM53" s="31"/>
      <c r="AN53" s="29">
        <f t="shared" si="0"/>
        <v>0</v>
      </c>
      <c r="AO53" s="30">
        <f t="shared" si="1"/>
        <v>1</v>
      </c>
      <c r="AP53" s="30">
        <f t="shared" si="2"/>
        <v>0</v>
      </c>
      <c r="AQ53" s="30">
        <f t="shared" si="3"/>
        <v>1</v>
      </c>
      <c r="AR53" s="30">
        <f t="shared" si="4"/>
        <v>1</v>
      </c>
      <c r="AS53" s="30">
        <f t="shared" si="5"/>
        <v>0</v>
      </c>
      <c r="AT53" s="30">
        <f t="shared" si="6"/>
        <v>1</v>
      </c>
      <c r="AU53" s="30">
        <f t="shared" si="7"/>
        <v>0</v>
      </c>
      <c r="AV53" s="32">
        <f t="shared" si="8"/>
        <v>1</v>
      </c>
      <c r="AW53" s="290"/>
    </row>
    <row r="54" spans="1:49">
      <c r="A54" s="8"/>
      <c r="B54" s="27"/>
      <c r="C54" s="28" t="s">
        <v>245</v>
      </c>
      <c r="D54" s="29">
        <v>1</v>
      </c>
      <c r="E54" s="30"/>
      <c r="F54" s="30"/>
      <c r="G54" s="30"/>
      <c r="H54" s="30"/>
      <c r="I54" s="30"/>
      <c r="J54" s="30"/>
      <c r="K54" s="30"/>
      <c r="L54" s="30"/>
      <c r="M54" s="30"/>
      <c r="N54" s="30"/>
      <c r="O54" s="30"/>
      <c r="P54" s="30">
        <v>1</v>
      </c>
      <c r="Q54" s="30"/>
      <c r="R54" s="30"/>
      <c r="S54" s="30">
        <v>1</v>
      </c>
      <c r="T54" s="30"/>
      <c r="U54" s="30"/>
      <c r="V54" s="30"/>
      <c r="W54" s="30"/>
      <c r="X54" s="30"/>
      <c r="Y54" s="30"/>
      <c r="Z54" s="30"/>
      <c r="AA54" s="30"/>
      <c r="AB54" s="30">
        <v>1</v>
      </c>
      <c r="AC54" s="30"/>
      <c r="AD54" s="30"/>
      <c r="AE54" s="30"/>
      <c r="AF54" s="30"/>
      <c r="AG54" s="30"/>
      <c r="AH54" s="30"/>
      <c r="AI54" s="30"/>
      <c r="AJ54" s="30"/>
      <c r="AK54" s="30"/>
      <c r="AL54" s="30"/>
      <c r="AM54" s="31"/>
      <c r="AN54" s="29">
        <f t="shared" si="0"/>
        <v>0</v>
      </c>
      <c r="AO54" s="30">
        <f t="shared" si="1"/>
        <v>4</v>
      </c>
      <c r="AP54" s="30">
        <f t="shared" si="2"/>
        <v>3</v>
      </c>
      <c r="AQ54" s="30">
        <f t="shared" si="3"/>
        <v>1</v>
      </c>
      <c r="AR54" s="30">
        <f t="shared" si="4"/>
        <v>3</v>
      </c>
      <c r="AS54" s="30">
        <f t="shared" si="5"/>
        <v>1</v>
      </c>
      <c r="AT54" s="30">
        <f t="shared" si="6"/>
        <v>1</v>
      </c>
      <c r="AU54" s="30">
        <f t="shared" si="7"/>
        <v>3</v>
      </c>
      <c r="AV54" s="32">
        <f t="shared" si="8"/>
        <v>4</v>
      </c>
      <c r="AW54" s="290"/>
    </row>
    <row r="55" spans="1:49">
      <c r="A55" s="8"/>
      <c r="B55" s="27"/>
      <c r="C55" s="28" t="s">
        <v>472</v>
      </c>
      <c r="D55" s="29"/>
      <c r="E55" s="30"/>
      <c r="F55" s="30"/>
      <c r="G55" s="30"/>
      <c r="H55" s="30"/>
      <c r="I55" s="30"/>
      <c r="J55" s="30">
        <v>1</v>
      </c>
      <c r="K55" s="30"/>
      <c r="L55" s="30" t="s">
        <v>531</v>
      </c>
      <c r="M55" s="30"/>
      <c r="N55" s="30">
        <v>1</v>
      </c>
      <c r="O55" s="30"/>
      <c r="P55" s="30" t="s">
        <v>531</v>
      </c>
      <c r="Q55" s="30"/>
      <c r="R55" s="30"/>
      <c r="S55" s="30"/>
      <c r="T55" s="30"/>
      <c r="U55" s="30"/>
      <c r="V55" s="30"/>
      <c r="W55" s="30"/>
      <c r="X55" s="30"/>
      <c r="Y55" s="30"/>
      <c r="Z55" s="30"/>
      <c r="AA55" s="30"/>
      <c r="AB55" s="30"/>
      <c r="AC55" s="30">
        <v>1</v>
      </c>
      <c r="AD55" s="30"/>
      <c r="AE55" s="30"/>
      <c r="AF55" s="30"/>
      <c r="AG55" s="30"/>
      <c r="AH55" s="30"/>
      <c r="AI55" s="30">
        <v>1</v>
      </c>
      <c r="AJ55" s="30">
        <v>1</v>
      </c>
      <c r="AK55" s="30">
        <v>1</v>
      </c>
      <c r="AL55" s="30"/>
      <c r="AM55" s="31"/>
      <c r="AN55" s="29">
        <f t="shared" si="0"/>
        <v>2</v>
      </c>
      <c r="AO55" s="30">
        <f t="shared" si="1"/>
        <v>6</v>
      </c>
      <c r="AP55" s="30">
        <f t="shared" si="2"/>
        <v>3</v>
      </c>
      <c r="AQ55" s="30">
        <f t="shared" si="3"/>
        <v>5</v>
      </c>
      <c r="AR55" s="30">
        <f t="shared" si="4"/>
        <v>5</v>
      </c>
      <c r="AS55" s="30">
        <f t="shared" si="5"/>
        <v>3</v>
      </c>
      <c r="AT55" s="30">
        <f t="shared" si="6"/>
        <v>3</v>
      </c>
      <c r="AU55" s="30">
        <f t="shared" si="7"/>
        <v>5</v>
      </c>
      <c r="AV55" s="32">
        <f t="shared" si="8"/>
        <v>8</v>
      </c>
      <c r="AW55" s="290"/>
    </row>
    <row r="56" spans="1:49">
      <c r="A56" s="8"/>
      <c r="B56" s="27"/>
      <c r="C56" s="28" t="s">
        <v>246</v>
      </c>
      <c r="D56" s="29"/>
      <c r="E56" s="30"/>
      <c r="F56" s="30"/>
      <c r="G56" s="30"/>
      <c r="H56" s="30"/>
      <c r="I56" s="30"/>
      <c r="J56" s="30"/>
      <c r="K56" s="30">
        <v>1</v>
      </c>
      <c r="L56" s="30"/>
      <c r="M56" s="30"/>
      <c r="N56" s="30"/>
      <c r="O56" s="30"/>
      <c r="P56" s="30"/>
      <c r="Q56" s="30"/>
      <c r="R56" s="30">
        <v>1</v>
      </c>
      <c r="S56" s="30"/>
      <c r="T56" s="30">
        <v>1</v>
      </c>
      <c r="U56" s="30"/>
      <c r="V56" s="30"/>
      <c r="W56" s="30"/>
      <c r="X56" s="30"/>
      <c r="Y56" s="30"/>
      <c r="Z56" s="30"/>
      <c r="AA56" s="30" t="s">
        <v>531</v>
      </c>
      <c r="AB56" s="30"/>
      <c r="AC56" s="30"/>
      <c r="AD56" s="30"/>
      <c r="AE56" s="30"/>
      <c r="AF56" s="30"/>
      <c r="AG56" s="30"/>
      <c r="AH56" s="30"/>
      <c r="AI56" s="30"/>
      <c r="AJ56" s="30">
        <v>1</v>
      </c>
      <c r="AK56" s="30"/>
      <c r="AL56" s="30"/>
      <c r="AM56" s="31"/>
      <c r="AN56" s="29">
        <f t="shared" si="0"/>
        <v>1</v>
      </c>
      <c r="AO56" s="30">
        <f t="shared" si="1"/>
        <v>4</v>
      </c>
      <c r="AP56" s="30">
        <f t="shared" si="2"/>
        <v>3</v>
      </c>
      <c r="AQ56" s="30">
        <f t="shared" si="3"/>
        <v>2</v>
      </c>
      <c r="AR56" s="30">
        <f t="shared" si="4"/>
        <v>2</v>
      </c>
      <c r="AS56" s="30">
        <f t="shared" si="5"/>
        <v>3</v>
      </c>
      <c r="AT56" s="30">
        <f t="shared" si="6"/>
        <v>2</v>
      </c>
      <c r="AU56" s="30">
        <f t="shared" si="7"/>
        <v>3</v>
      </c>
      <c r="AV56" s="32">
        <f t="shared" si="8"/>
        <v>5</v>
      </c>
      <c r="AW56" s="290"/>
    </row>
    <row r="57" spans="1:49">
      <c r="A57" s="8"/>
      <c r="B57" s="27"/>
      <c r="C57" s="28" t="s">
        <v>552</v>
      </c>
      <c r="D57" s="29"/>
      <c r="E57" s="30"/>
      <c r="F57" s="30"/>
      <c r="G57" s="30"/>
      <c r="H57" s="30"/>
      <c r="I57" s="30"/>
      <c r="J57" s="30">
        <v>1</v>
      </c>
      <c r="K57" s="30"/>
      <c r="L57" s="30"/>
      <c r="M57" s="30">
        <v>1</v>
      </c>
      <c r="N57" s="30" t="s">
        <v>531</v>
      </c>
      <c r="O57" s="30"/>
      <c r="P57" s="30" t="s">
        <v>531</v>
      </c>
      <c r="Q57" s="30">
        <v>1</v>
      </c>
      <c r="R57" s="30"/>
      <c r="S57" s="30"/>
      <c r="T57" s="30">
        <v>1</v>
      </c>
      <c r="U57" s="30"/>
      <c r="V57" s="30"/>
      <c r="W57" s="30"/>
      <c r="X57" s="30"/>
      <c r="Y57" s="30">
        <v>1</v>
      </c>
      <c r="Z57" s="30"/>
      <c r="AA57" s="30">
        <v>1</v>
      </c>
      <c r="AB57" s="30"/>
      <c r="AC57" s="30"/>
      <c r="AD57" s="30"/>
      <c r="AE57" s="30"/>
      <c r="AF57" s="30"/>
      <c r="AG57" s="30"/>
      <c r="AH57" s="30">
        <v>1</v>
      </c>
      <c r="AI57" s="30"/>
      <c r="AJ57" s="30">
        <v>1</v>
      </c>
      <c r="AK57" s="30"/>
      <c r="AL57" s="30"/>
      <c r="AM57" s="31"/>
      <c r="AN57" s="29">
        <f t="shared" si="0"/>
        <v>2</v>
      </c>
      <c r="AO57" s="30">
        <f t="shared" si="1"/>
        <v>8</v>
      </c>
      <c r="AP57" s="30">
        <f t="shared" si="2"/>
        <v>7</v>
      </c>
      <c r="AQ57" s="30">
        <f t="shared" si="3"/>
        <v>3</v>
      </c>
      <c r="AR57" s="30">
        <f t="shared" si="4"/>
        <v>6</v>
      </c>
      <c r="AS57" s="30">
        <f t="shared" si="5"/>
        <v>4</v>
      </c>
      <c r="AT57" s="30">
        <f t="shared" si="6"/>
        <v>4</v>
      </c>
      <c r="AU57" s="30">
        <f t="shared" si="7"/>
        <v>6</v>
      </c>
      <c r="AV57" s="32">
        <f t="shared" si="8"/>
        <v>10</v>
      </c>
      <c r="AW57" s="290"/>
    </row>
    <row r="58" spans="1:49">
      <c r="A58" s="8"/>
      <c r="B58" s="27"/>
      <c r="C58" s="28" t="s">
        <v>273</v>
      </c>
      <c r="D58" s="29">
        <v>1</v>
      </c>
      <c r="E58" s="30" t="s">
        <v>531</v>
      </c>
      <c r="F58" s="30"/>
      <c r="G58" s="30" t="s">
        <v>531</v>
      </c>
      <c r="H58" s="30"/>
      <c r="I58" s="30" t="s">
        <v>531</v>
      </c>
      <c r="J58" s="30" t="s">
        <v>531</v>
      </c>
      <c r="K58" s="30">
        <v>1</v>
      </c>
      <c r="L58" s="30">
        <v>1</v>
      </c>
      <c r="M58" s="30">
        <v>1</v>
      </c>
      <c r="N58" s="30"/>
      <c r="O58" s="30"/>
      <c r="P58" s="30">
        <v>1</v>
      </c>
      <c r="Q58" s="30">
        <v>1</v>
      </c>
      <c r="R58" s="30" t="s">
        <v>531</v>
      </c>
      <c r="S58" s="30">
        <v>1</v>
      </c>
      <c r="T58" s="30"/>
      <c r="U58" s="30"/>
      <c r="V58" s="30"/>
      <c r="W58" s="30"/>
      <c r="X58" s="30">
        <v>1</v>
      </c>
      <c r="Y58" s="30">
        <v>1</v>
      </c>
      <c r="Z58" s="30"/>
      <c r="AA58" s="30">
        <v>1</v>
      </c>
      <c r="AB58" s="30"/>
      <c r="AC58" s="30">
        <v>1</v>
      </c>
      <c r="AD58" s="30"/>
      <c r="AE58" s="30"/>
      <c r="AF58" s="30"/>
      <c r="AG58" s="30"/>
      <c r="AH58" s="30"/>
      <c r="AI58" s="30">
        <v>1</v>
      </c>
      <c r="AJ58" s="30"/>
      <c r="AK58" s="30">
        <v>1</v>
      </c>
      <c r="AL58" s="30" t="s">
        <v>531</v>
      </c>
      <c r="AM58" s="31"/>
      <c r="AN58" s="29">
        <f t="shared" si="0"/>
        <v>6</v>
      </c>
      <c r="AO58" s="30">
        <f t="shared" si="1"/>
        <v>13</v>
      </c>
      <c r="AP58" s="30">
        <f t="shared" si="2"/>
        <v>12</v>
      </c>
      <c r="AQ58" s="30">
        <f t="shared" si="3"/>
        <v>7</v>
      </c>
      <c r="AR58" s="30">
        <f t="shared" si="4"/>
        <v>11</v>
      </c>
      <c r="AS58" s="30">
        <f t="shared" si="5"/>
        <v>8</v>
      </c>
      <c r="AT58" s="30">
        <f t="shared" si="6"/>
        <v>12</v>
      </c>
      <c r="AU58" s="30">
        <f t="shared" si="7"/>
        <v>7</v>
      </c>
      <c r="AV58" s="32">
        <f t="shared" si="8"/>
        <v>19</v>
      </c>
      <c r="AW58" s="290"/>
    </row>
    <row r="59" spans="1:49">
      <c r="A59" s="18" t="s">
        <v>553</v>
      </c>
      <c r="B59" s="19"/>
      <c r="C59" s="20"/>
      <c r="D59" s="38"/>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40"/>
      <c r="AN59" s="41" t="str">
        <f t="shared" si="0"/>
        <v/>
      </c>
      <c r="AO59" s="42" t="str">
        <f t="shared" si="1"/>
        <v/>
      </c>
      <c r="AP59" s="42" t="str">
        <f t="shared" si="2"/>
        <v/>
      </c>
      <c r="AQ59" s="42" t="str">
        <f t="shared" si="3"/>
        <v/>
      </c>
      <c r="AR59" s="42" t="str">
        <f t="shared" si="4"/>
        <v/>
      </c>
      <c r="AS59" s="42" t="str">
        <f t="shared" si="5"/>
        <v/>
      </c>
      <c r="AT59" s="42" t="str">
        <f t="shared" si="6"/>
        <v/>
      </c>
      <c r="AU59" s="42" t="str">
        <f t="shared" si="7"/>
        <v/>
      </c>
      <c r="AV59" s="43" t="str">
        <f t="shared" si="8"/>
        <v/>
      </c>
      <c r="AW59" s="21"/>
    </row>
    <row r="60" spans="1:49">
      <c r="A60" s="8"/>
      <c r="B60" s="22" t="s">
        <v>207</v>
      </c>
      <c r="C60" s="23"/>
      <c r="D60" s="33"/>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5"/>
      <c r="AN60" s="33"/>
      <c r="AO60" s="34"/>
      <c r="AP60" s="34"/>
      <c r="AQ60" s="34"/>
      <c r="AR60" s="34"/>
      <c r="AS60" s="34"/>
      <c r="AT60" s="34"/>
      <c r="AU60" s="34"/>
      <c r="AV60" s="36"/>
      <c r="AW60" s="26"/>
    </row>
    <row r="61" spans="1:49" ht="13" customHeight="1">
      <c r="A61" s="8"/>
      <c r="B61" s="27"/>
      <c r="C61" s="28" t="s">
        <v>185</v>
      </c>
      <c r="D61" s="29"/>
      <c r="E61" s="30"/>
      <c r="F61" s="30">
        <v>1</v>
      </c>
      <c r="G61" s="30" t="s">
        <v>531</v>
      </c>
      <c r="H61" s="30">
        <v>1</v>
      </c>
      <c r="I61" s="30">
        <v>1</v>
      </c>
      <c r="J61" s="30">
        <v>1</v>
      </c>
      <c r="K61" s="30"/>
      <c r="L61" s="30" t="s">
        <v>531</v>
      </c>
      <c r="M61" s="30" t="s">
        <v>531</v>
      </c>
      <c r="N61" s="30">
        <v>1</v>
      </c>
      <c r="O61" s="30" t="s">
        <v>531</v>
      </c>
      <c r="P61" s="30"/>
      <c r="Q61" s="30">
        <v>1</v>
      </c>
      <c r="R61" s="30">
        <v>1</v>
      </c>
      <c r="S61" s="30"/>
      <c r="T61" s="30">
        <v>1</v>
      </c>
      <c r="U61" s="30">
        <v>1</v>
      </c>
      <c r="V61" s="30" t="s">
        <v>531</v>
      </c>
      <c r="W61" s="30">
        <v>1</v>
      </c>
      <c r="X61" s="30">
        <v>1</v>
      </c>
      <c r="Y61" s="30"/>
      <c r="Z61" s="30">
        <v>1</v>
      </c>
      <c r="AA61" s="30">
        <v>1</v>
      </c>
      <c r="AB61" s="30" t="s">
        <v>531</v>
      </c>
      <c r="AC61" s="30">
        <v>1</v>
      </c>
      <c r="AD61" s="30">
        <v>1</v>
      </c>
      <c r="AE61" s="30">
        <v>1</v>
      </c>
      <c r="AF61" s="30">
        <v>1</v>
      </c>
      <c r="AG61" s="30">
        <v>1</v>
      </c>
      <c r="AH61" s="30">
        <v>1</v>
      </c>
      <c r="AI61" s="30">
        <v>1</v>
      </c>
      <c r="AJ61" s="30" t="s">
        <v>531</v>
      </c>
      <c r="AK61" s="30"/>
      <c r="AL61" s="30"/>
      <c r="AM61" s="31"/>
      <c r="AN61" s="29">
        <f t="shared" si="0"/>
        <v>7</v>
      </c>
      <c r="AO61" s="30">
        <f t="shared" si="1"/>
        <v>20</v>
      </c>
      <c r="AP61" s="30">
        <f t="shared" si="2"/>
        <v>15</v>
      </c>
      <c r="AQ61" s="30">
        <f t="shared" si="3"/>
        <v>12</v>
      </c>
      <c r="AR61" s="30">
        <f t="shared" si="4"/>
        <v>13</v>
      </c>
      <c r="AS61" s="30">
        <f t="shared" si="5"/>
        <v>14</v>
      </c>
      <c r="AT61" s="30">
        <f t="shared" si="6"/>
        <v>11</v>
      </c>
      <c r="AU61" s="30">
        <f t="shared" si="7"/>
        <v>16</v>
      </c>
      <c r="AV61" s="32">
        <f t="shared" si="8"/>
        <v>27</v>
      </c>
      <c r="AW61" s="290" t="s">
        <v>554</v>
      </c>
    </row>
    <row r="62" spans="1:49">
      <c r="A62" s="8"/>
      <c r="B62" s="27"/>
      <c r="C62" s="28" t="s">
        <v>208</v>
      </c>
      <c r="D62" s="29"/>
      <c r="E62" s="30">
        <v>1</v>
      </c>
      <c r="F62" s="30"/>
      <c r="G62" s="30">
        <v>1</v>
      </c>
      <c r="H62" s="30">
        <v>1</v>
      </c>
      <c r="I62" s="30"/>
      <c r="J62" s="30" t="s">
        <v>531</v>
      </c>
      <c r="K62" s="30"/>
      <c r="L62" s="30"/>
      <c r="M62" s="30">
        <v>1</v>
      </c>
      <c r="N62" s="30">
        <v>1</v>
      </c>
      <c r="O62" s="30"/>
      <c r="P62" s="30"/>
      <c r="Q62" s="30">
        <v>1</v>
      </c>
      <c r="R62" s="30"/>
      <c r="S62" s="30" t="s">
        <v>531</v>
      </c>
      <c r="T62" s="30">
        <v>1</v>
      </c>
      <c r="U62" s="30">
        <v>1</v>
      </c>
      <c r="V62" s="30" t="s">
        <v>531</v>
      </c>
      <c r="W62" s="30">
        <v>1</v>
      </c>
      <c r="X62" s="30">
        <v>1</v>
      </c>
      <c r="Y62" s="30">
        <v>1</v>
      </c>
      <c r="Z62" s="30"/>
      <c r="AA62" s="30">
        <v>1</v>
      </c>
      <c r="AB62" s="30"/>
      <c r="AC62" s="30">
        <v>1</v>
      </c>
      <c r="AD62" s="30">
        <v>1</v>
      </c>
      <c r="AE62" s="30">
        <v>1</v>
      </c>
      <c r="AF62" s="30"/>
      <c r="AG62" s="30"/>
      <c r="AH62" s="30">
        <v>1</v>
      </c>
      <c r="AI62" s="30">
        <v>1</v>
      </c>
      <c r="AJ62" s="30"/>
      <c r="AK62" s="30"/>
      <c r="AL62" s="30"/>
      <c r="AM62" s="31"/>
      <c r="AN62" s="29">
        <f t="shared" si="0"/>
        <v>3</v>
      </c>
      <c r="AO62" s="30">
        <f t="shared" si="1"/>
        <v>17</v>
      </c>
      <c r="AP62" s="30">
        <f t="shared" si="2"/>
        <v>13</v>
      </c>
      <c r="AQ62" s="30">
        <f t="shared" si="3"/>
        <v>7</v>
      </c>
      <c r="AR62" s="30">
        <f t="shared" si="4"/>
        <v>9</v>
      </c>
      <c r="AS62" s="30">
        <f t="shared" si="5"/>
        <v>11</v>
      </c>
      <c r="AT62" s="30">
        <f t="shared" si="6"/>
        <v>11</v>
      </c>
      <c r="AU62" s="30">
        <f t="shared" si="7"/>
        <v>9</v>
      </c>
      <c r="AV62" s="32">
        <f t="shared" si="8"/>
        <v>20</v>
      </c>
      <c r="AW62" s="290"/>
    </row>
    <row r="63" spans="1:49">
      <c r="A63" s="8"/>
      <c r="B63" s="27"/>
      <c r="C63" s="28" t="s">
        <v>459</v>
      </c>
      <c r="D63" s="29"/>
      <c r="E63" s="30"/>
      <c r="F63" s="30"/>
      <c r="G63" s="30"/>
      <c r="H63" s="30">
        <v>1</v>
      </c>
      <c r="I63" s="30"/>
      <c r="J63" s="30"/>
      <c r="K63" s="30"/>
      <c r="L63" s="30"/>
      <c r="M63" s="30"/>
      <c r="N63" s="30"/>
      <c r="O63" s="30"/>
      <c r="P63" s="30">
        <v>1</v>
      </c>
      <c r="Q63" s="30">
        <v>1</v>
      </c>
      <c r="R63" s="30"/>
      <c r="S63" s="30"/>
      <c r="T63" s="30"/>
      <c r="U63" s="30"/>
      <c r="V63" s="30"/>
      <c r="W63" s="30"/>
      <c r="X63" s="30"/>
      <c r="Y63" s="30"/>
      <c r="Z63" s="30"/>
      <c r="AA63" s="30"/>
      <c r="AB63" s="30"/>
      <c r="AC63" s="30"/>
      <c r="AD63" s="30"/>
      <c r="AE63" s="30"/>
      <c r="AF63" s="30"/>
      <c r="AG63" s="30"/>
      <c r="AH63" s="30"/>
      <c r="AI63" s="30"/>
      <c r="AJ63" s="30"/>
      <c r="AK63" s="30"/>
      <c r="AL63" s="30"/>
      <c r="AM63" s="31"/>
      <c r="AN63" s="29">
        <f t="shared" si="0"/>
        <v>0</v>
      </c>
      <c r="AO63" s="30">
        <f t="shared" si="1"/>
        <v>3</v>
      </c>
      <c r="AP63" s="30">
        <f t="shared" si="2"/>
        <v>2</v>
      </c>
      <c r="AQ63" s="30">
        <f t="shared" si="3"/>
        <v>1</v>
      </c>
      <c r="AR63" s="30">
        <f t="shared" si="4"/>
        <v>3</v>
      </c>
      <c r="AS63" s="30">
        <f t="shared" si="5"/>
        <v>0</v>
      </c>
      <c r="AT63" s="30">
        <f t="shared" si="6"/>
        <v>1</v>
      </c>
      <c r="AU63" s="30">
        <f t="shared" si="7"/>
        <v>2</v>
      </c>
      <c r="AV63" s="32">
        <f t="shared" si="8"/>
        <v>3</v>
      </c>
      <c r="AW63" s="290"/>
    </row>
    <row r="64" spans="1:49">
      <c r="A64" s="8"/>
      <c r="B64" s="27"/>
      <c r="C64" s="28" t="s">
        <v>249</v>
      </c>
      <c r="D64" s="29">
        <v>1</v>
      </c>
      <c r="E64" s="30"/>
      <c r="F64" s="30"/>
      <c r="G64" s="30"/>
      <c r="H64" s="30" t="s">
        <v>531</v>
      </c>
      <c r="I64" s="30">
        <v>1</v>
      </c>
      <c r="J64" s="30">
        <v>1</v>
      </c>
      <c r="K64" s="30"/>
      <c r="L64" s="30"/>
      <c r="M64" s="30"/>
      <c r="N64" s="30"/>
      <c r="O64" s="30"/>
      <c r="P64" s="30"/>
      <c r="Q64" s="30"/>
      <c r="R64" s="30"/>
      <c r="S64" s="30"/>
      <c r="T64" s="30"/>
      <c r="U64" s="30"/>
      <c r="V64" s="30"/>
      <c r="W64" s="30"/>
      <c r="X64" s="30"/>
      <c r="Y64" s="30">
        <v>1</v>
      </c>
      <c r="Z64" s="30"/>
      <c r="AA64" s="30"/>
      <c r="AB64" s="30"/>
      <c r="AC64" s="30">
        <v>1</v>
      </c>
      <c r="AD64" s="30"/>
      <c r="AE64" s="30"/>
      <c r="AF64" s="30" t="s">
        <v>531</v>
      </c>
      <c r="AG64" s="30">
        <v>1</v>
      </c>
      <c r="AH64" s="30"/>
      <c r="AI64" s="30"/>
      <c r="AJ64" s="30"/>
      <c r="AK64" s="30" t="s">
        <v>531</v>
      </c>
      <c r="AL64" s="30"/>
      <c r="AM64" s="31"/>
      <c r="AN64" s="29">
        <f t="shared" si="0"/>
        <v>3</v>
      </c>
      <c r="AO64" s="30">
        <f t="shared" si="1"/>
        <v>6</v>
      </c>
      <c r="AP64" s="30">
        <f t="shared" si="2"/>
        <v>2</v>
      </c>
      <c r="AQ64" s="30">
        <f t="shared" si="3"/>
        <v>7</v>
      </c>
      <c r="AR64" s="30">
        <f t="shared" si="4"/>
        <v>8</v>
      </c>
      <c r="AS64" s="30">
        <f t="shared" si="5"/>
        <v>1</v>
      </c>
      <c r="AT64" s="30">
        <f t="shared" si="6"/>
        <v>5</v>
      </c>
      <c r="AU64" s="30">
        <f t="shared" si="7"/>
        <v>4</v>
      </c>
      <c r="AV64" s="32">
        <f t="shared" si="8"/>
        <v>9</v>
      </c>
      <c r="AW64" s="290"/>
    </row>
    <row r="65" spans="1:49">
      <c r="A65" s="8"/>
      <c r="B65" s="27"/>
      <c r="C65" s="28" t="s">
        <v>555</v>
      </c>
      <c r="D65" s="29"/>
      <c r="E65" s="30"/>
      <c r="F65" s="30"/>
      <c r="G65" s="30"/>
      <c r="H65" s="30"/>
      <c r="I65" s="30"/>
      <c r="J65" s="30">
        <v>1</v>
      </c>
      <c r="K65" s="30"/>
      <c r="L65" s="30"/>
      <c r="M65" s="30"/>
      <c r="N65" s="30">
        <v>1</v>
      </c>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1"/>
      <c r="AN65" s="29">
        <f t="shared" si="0"/>
        <v>0</v>
      </c>
      <c r="AO65" s="30">
        <f t="shared" si="1"/>
        <v>2</v>
      </c>
      <c r="AP65" s="30">
        <f t="shared" si="2"/>
        <v>1</v>
      </c>
      <c r="AQ65" s="30">
        <f t="shared" si="3"/>
        <v>1</v>
      </c>
      <c r="AR65" s="30">
        <f t="shared" si="4"/>
        <v>0</v>
      </c>
      <c r="AS65" s="30">
        <f t="shared" si="5"/>
        <v>2</v>
      </c>
      <c r="AT65" s="30">
        <f t="shared" si="6"/>
        <v>0</v>
      </c>
      <c r="AU65" s="30">
        <f t="shared" si="7"/>
        <v>2</v>
      </c>
      <c r="AV65" s="32">
        <f t="shared" si="8"/>
        <v>2</v>
      </c>
      <c r="AW65" s="290"/>
    </row>
    <row r="66" spans="1:49">
      <c r="A66" s="8"/>
      <c r="B66" s="27"/>
      <c r="C66" s="28" t="s">
        <v>556</v>
      </c>
      <c r="D66" s="29"/>
      <c r="E66" s="30"/>
      <c r="F66" s="30"/>
      <c r="G66" s="30"/>
      <c r="H66" s="30"/>
      <c r="I66" s="30"/>
      <c r="J66" s="30"/>
      <c r="K66" s="30"/>
      <c r="L66" s="30"/>
      <c r="M66" s="30"/>
      <c r="N66" s="30"/>
      <c r="O66" s="30"/>
      <c r="P66" s="30"/>
      <c r="Q66" s="30"/>
      <c r="R66" s="30" t="s">
        <v>531</v>
      </c>
      <c r="S66" s="30"/>
      <c r="T66" s="30"/>
      <c r="U66" s="30"/>
      <c r="V66" s="30"/>
      <c r="W66" s="30"/>
      <c r="X66" s="30" t="s">
        <v>531</v>
      </c>
      <c r="Y66" s="30"/>
      <c r="Z66" s="30"/>
      <c r="AA66" s="30"/>
      <c r="AB66" s="30"/>
      <c r="AC66" s="30"/>
      <c r="AD66" s="30"/>
      <c r="AE66" s="30"/>
      <c r="AF66" s="30" t="s">
        <v>531</v>
      </c>
      <c r="AG66" s="30"/>
      <c r="AH66" s="30"/>
      <c r="AI66" s="30"/>
      <c r="AJ66" s="30"/>
      <c r="AK66" s="30"/>
      <c r="AL66" s="30"/>
      <c r="AM66" s="31"/>
      <c r="AN66" s="29">
        <f t="shared" si="0"/>
        <v>3</v>
      </c>
      <c r="AO66" s="30">
        <f t="shared" si="1"/>
        <v>0</v>
      </c>
      <c r="AP66" s="30">
        <f t="shared" si="2"/>
        <v>2</v>
      </c>
      <c r="AQ66" s="30">
        <f t="shared" si="3"/>
        <v>1</v>
      </c>
      <c r="AR66" s="30">
        <f t="shared" si="4"/>
        <v>2</v>
      </c>
      <c r="AS66" s="30">
        <f t="shared" si="5"/>
        <v>1</v>
      </c>
      <c r="AT66" s="30">
        <f t="shared" si="6"/>
        <v>0</v>
      </c>
      <c r="AU66" s="30">
        <f t="shared" si="7"/>
        <v>3</v>
      </c>
      <c r="AV66" s="32">
        <f t="shared" si="8"/>
        <v>3</v>
      </c>
      <c r="AW66" s="290"/>
    </row>
    <row r="67" spans="1:49">
      <c r="A67" s="8"/>
      <c r="B67" s="27"/>
      <c r="C67" s="28" t="s">
        <v>250</v>
      </c>
      <c r="D67" s="29"/>
      <c r="E67" s="30"/>
      <c r="F67" s="30">
        <v>1</v>
      </c>
      <c r="G67" s="30"/>
      <c r="H67" s="30">
        <v>1</v>
      </c>
      <c r="I67" s="30">
        <v>1</v>
      </c>
      <c r="J67" s="30">
        <v>1</v>
      </c>
      <c r="K67" s="30"/>
      <c r="L67" s="30"/>
      <c r="M67" s="30"/>
      <c r="N67" s="30"/>
      <c r="O67" s="30">
        <v>1</v>
      </c>
      <c r="P67" s="30">
        <v>1</v>
      </c>
      <c r="Q67" s="30"/>
      <c r="R67" s="30">
        <v>1</v>
      </c>
      <c r="S67" s="30"/>
      <c r="T67" s="30">
        <v>1</v>
      </c>
      <c r="U67" s="30"/>
      <c r="V67" s="30">
        <v>1</v>
      </c>
      <c r="W67" s="30"/>
      <c r="X67" s="30" t="s">
        <v>531</v>
      </c>
      <c r="Y67" s="30">
        <v>1</v>
      </c>
      <c r="Z67" s="30"/>
      <c r="AA67" s="30"/>
      <c r="AB67" s="30"/>
      <c r="AC67" s="30">
        <v>1</v>
      </c>
      <c r="AD67" s="30">
        <v>1</v>
      </c>
      <c r="AE67" s="30"/>
      <c r="AF67" s="30" t="s">
        <v>531</v>
      </c>
      <c r="AG67" s="30"/>
      <c r="AH67" s="30">
        <v>1</v>
      </c>
      <c r="AI67" s="30"/>
      <c r="AJ67" s="30">
        <v>1</v>
      </c>
      <c r="AK67" s="30">
        <v>1</v>
      </c>
      <c r="AL67" s="30"/>
      <c r="AM67" s="31"/>
      <c r="AN67" s="29">
        <f t="shared" si="0"/>
        <v>2</v>
      </c>
      <c r="AO67" s="30">
        <f t="shared" si="1"/>
        <v>15</v>
      </c>
      <c r="AP67" s="30">
        <f t="shared" si="2"/>
        <v>8</v>
      </c>
      <c r="AQ67" s="30">
        <f t="shared" si="3"/>
        <v>9</v>
      </c>
      <c r="AR67" s="30">
        <f t="shared" si="4"/>
        <v>10</v>
      </c>
      <c r="AS67" s="30">
        <f t="shared" si="5"/>
        <v>7</v>
      </c>
      <c r="AT67" s="30">
        <f t="shared" si="6"/>
        <v>5</v>
      </c>
      <c r="AU67" s="30">
        <f t="shared" si="7"/>
        <v>12</v>
      </c>
      <c r="AV67" s="32">
        <f t="shared" si="8"/>
        <v>17</v>
      </c>
      <c r="AW67" s="290"/>
    </row>
    <row r="68" spans="1:49">
      <c r="A68" s="8"/>
      <c r="B68" s="27"/>
      <c r="C68" s="28" t="s">
        <v>460</v>
      </c>
      <c r="D68" s="29"/>
      <c r="E68" s="30"/>
      <c r="F68" s="30"/>
      <c r="G68" s="30"/>
      <c r="H68" s="30"/>
      <c r="I68" s="30"/>
      <c r="J68" s="30"/>
      <c r="K68" s="30"/>
      <c r="L68" s="30"/>
      <c r="M68" s="30"/>
      <c r="N68" s="30" t="s">
        <v>531</v>
      </c>
      <c r="O68" s="30">
        <v>1</v>
      </c>
      <c r="P68" s="30">
        <v>1</v>
      </c>
      <c r="Q68" s="30"/>
      <c r="R68" s="30">
        <v>1</v>
      </c>
      <c r="S68" s="30">
        <v>1</v>
      </c>
      <c r="T68" s="30"/>
      <c r="U68" s="30"/>
      <c r="V68" s="30">
        <v>1</v>
      </c>
      <c r="W68" s="30"/>
      <c r="X68" s="30"/>
      <c r="Y68" s="30"/>
      <c r="Z68" s="30" t="s">
        <v>531</v>
      </c>
      <c r="AA68" s="30">
        <v>1</v>
      </c>
      <c r="AB68" s="30"/>
      <c r="AC68" s="30">
        <v>1</v>
      </c>
      <c r="AD68" s="30"/>
      <c r="AE68" s="30"/>
      <c r="AF68" s="30"/>
      <c r="AG68" s="30"/>
      <c r="AH68" s="30"/>
      <c r="AI68" s="30">
        <v>1</v>
      </c>
      <c r="AJ68" s="30"/>
      <c r="AK68" s="30"/>
      <c r="AL68" s="30">
        <v>1</v>
      </c>
      <c r="AM68" s="31">
        <v>1</v>
      </c>
      <c r="AN68" s="29">
        <f t="shared" si="0"/>
        <v>2</v>
      </c>
      <c r="AO68" s="30">
        <f t="shared" si="1"/>
        <v>10</v>
      </c>
      <c r="AP68" s="30">
        <f t="shared" si="2"/>
        <v>8</v>
      </c>
      <c r="AQ68" s="30">
        <f t="shared" si="3"/>
        <v>4</v>
      </c>
      <c r="AR68" s="30">
        <f t="shared" si="4"/>
        <v>2</v>
      </c>
      <c r="AS68" s="30">
        <f t="shared" si="5"/>
        <v>10</v>
      </c>
      <c r="AT68" s="30">
        <f t="shared" si="6"/>
        <v>6</v>
      </c>
      <c r="AU68" s="30">
        <f t="shared" si="7"/>
        <v>6</v>
      </c>
      <c r="AV68" s="32">
        <f t="shared" si="8"/>
        <v>12</v>
      </c>
      <c r="AW68" s="290"/>
    </row>
    <row r="69" spans="1:49">
      <c r="A69" s="8"/>
      <c r="B69" s="27"/>
      <c r="C69" s="28" t="s">
        <v>533</v>
      </c>
      <c r="D69" s="29"/>
      <c r="E69" s="30"/>
      <c r="F69" s="30"/>
      <c r="G69" s="30"/>
      <c r="H69" s="30" t="s">
        <v>531</v>
      </c>
      <c r="I69" s="30"/>
      <c r="J69" s="30"/>
      <c r="K69" s="30"/>
      <c r="L69" s="30"/>
      <c r="M69" s="30"/>
      <c r="N69" s="30"/>
      <c r="O69" s="30"/>
      <c r="P69" s="30"/>
      <c r="Q69" s="30" t="s">
        <v>531</v>
      </c>
      <c r="R69" s="30"/>
      <c r="S69" s="30"/>
      <c r="T69" s="30"/>
      <c r="U69" s="30"/>
      <c r="V69" s="30"/>
      <c r="W69" s="30"/>
      <c r="X69" s="30"/>
      <c r="Y69" s="30">
        <v>1</v>
      </c>
      <c r="Z69" s="30"/>
      <c r="AA69" s="30"/>
      <c r="AB69" s="30"/>
      <c r="AC69" s="30"/>
      <c r="AD69" s="30"/>
      <c r="AE69" s="30"/>
      <c r="AF69" s="30"/>
      <c r="AG69" s="30"/>
      <c r="AH69" s="30"/>
      <c r="AI69" s="30"/>
      <c r="AJ69" s="30"/>
      <c r="AK69" s="30"/>
      <c r="AL69" s="30" t="s">
        <v>531</v>
      </c>
      <c r="AM69" s="31">
        <v>1</v>
      </c>
      <c r="AN69" s="29">
        <f t="shared" si="0"/>
        <v>3</v>
      </c>
      <c r="AO69" s="30">
        <f t="shared" si="1"/>
        <v>2</v>
      </c>
      <c r="AP69" s="30">
        <f t="shared" si="2"/>
        <v>2</v>
      </c>
      <c r="AQ69" s="30">
        <f t="shared" si="3"/>
        <v>3</v>
      </c>
      <c r="AR69" s="30">
        <f t="shared" si="4"/>
        <v>3</v>
      </c>
      <c r="AS69" s="30">
        <f t="shared" si="5"/>
        <v>2</v>
      </c>
      <c r="AT69" s="30">
        <f t="shared" si="6"/>
        <v>3</v>
      </c>
      <c r="AU69" s="30">
        <f t="shared" si="7"/>
        <v>2</v>
      </c>
      <c r="AV69" s="32">
        <f t="shared" si="8"/>
        <v>5</v>
      </c>
      <c r="AW69" s="290"/>
    </row>
    <row r="70" spans="1:49">
      <c r="A70" s="8"/>
      <c r="B70" s="27"/>
      <c r="C70" s="28" t="s">
        <v>195</v>
      </c>
      <c r="D70" s="29"/>
      <c r="E70" s="30"/>
      <c r="F70" s="30"/>
      <c r="G70" s="30"/>
      <c r="H70" s="30"/>
      <c r="I70" s="30"/>
      <c r="J70" s="30"/>
      <c r="K70" s="30"/>
      <c r="L70" s="30"/>
      <c r="M70" s="30"/>
      <c r="N70" s="30"/>
      <c r="O70" s="30"/>
      <c r="P70" s="30"/>
      <c r="Q70" s="30"/>
      <c r="R70" s="30"/>
      <c r="S70" s="30"/>
      <c r="T70" s="30"/>
      <c r="U70" s="30"/>
      <c r="V70" s="30"/>
      <c r="W70" s="30"/>
      <c r="X70" s="30"/>
      <c r="Y70" s="30"/>
      <c r="Z70" s="30"/>
      <c r="AA70" s="30"/>
      <c r="AB70" s="30">
        <v>1</v>
      </c>
      <c r="AC70" s="30"/>
      <c r="AD70" s="30"/>
      <c r="AE70" s="30"/>
      <c r="AF70" s="30"/>
      <c r="AG70" s="30"/>
      <c r="AH70" s="30"/>
      <c r="AI70" s="30"/>
      <c r="AJ70" s="30">
        <v>1</v>
      </c>
      <c r="AK70" s="30"/>
      <c r="AL70" s="30"/>
      <c r="AM70" s="31">
        <v>1</v>
      </c>
      <c r="AN70" s="29">
        <f t="shared" si="0"/>
        <v>0</v>
      </c>
      <c r="AO70" s="30">
        <f t="shared" si="1"/>
        <v>3</v>
      </c>
      <c r="AP70" s="30">
        <f t="shared" si="2"/>
        <v>0</v>
      </c>
      <c r="AQ70" s="30">
        <f t="shared" si="3"/>
        <v>3</v>
      </c>
      <c r="AR70" s="30">
        <f t="shared" si="4"/>
        <v>2</v>
      </c>
      <c r="AS70" s="30">
        <f t="shared" si="5"/>
        <v>1</v>
      </c>
      <c r="AT70" s="30">
        <f t="shared" si="6"/>
        <v>1</v>
      </c>
      <c r="AU70" s="30">
        <f t="shared" si="7"/>
        <v>2</v>
      </c>
      <c r="AV70" s="32">
        <f t="shared" si="8"/>
        <v>3</v>
      </c>
      <c r="AW70" s="290"/>
    </row>
    <row r="71" spans="1:49">
      <c r="A71" s="8"/>
      <c r="B71" s="27"/>
      <c r="C71" s="28" t="s">
        <v>196</v>
      </c>
      <c r="D71" s="29"/>
      <c r="E71" s="30"/>
      <c r="F71" s="30"/>
      <c r="G71" s="30"/>
      <c r="H71" s="30"/>
      <c r="I71" s="30"/>
      <c r="J71" s="30"/>
      <c r="K71" s="30"/>
      <c r="L71" s="30"/>
      <c r="M71" s="30"/>
      <c r="N71" s="30"/>
      <c r="O71" s="30"/>
      <c r="P71" s="30"/>
      <c r="Q71" s="30"/>
      <c r="R71" s="30"/>
      <c r="S71" s="30"/>
      <c r="T71" s="30"/>
      <c r="U71" s="30"/>
      <c r="V71" s="30"/>
      <c r="W71" s="30">
        <v>1</v>
      </c>
      <c r="X71" s="30"/>
      <c r="Y71" s="30"/>
      <c r="Z71" s="30"/>
      <c r="AA71" s="30"/>
      <c r="AB71" s="30"/>
      <c r="AC71" s="30">
        <v>1</v>
      </c>
      <c r="AD71" s="30"/>
      <c r="AE71" s="30"/>
      <c r="AF71" s="30"/>
      <c r="AG71" s="30"/>
      <c r="AH71" s="30"/>
      <c r="AI71" s="30"/>
      <c r="AJ71" s="30"/>
      <c r="AK71" s="30"/>
      <c r="AL71" s="30"/>
      <c r="AM71" s="31"/>
      <c r="AN71" s="29">
        <f t="shared" si="0"/>
        <v>0</v>
      </c>
      <c r="AO71" s="30">
        <f t="shared" si="1"/>
        <v>2</v>
      </c>
      <c r="AP71" s="30">
        <f t="shared" si="2"/>
        <v>1</v>
      </c>
      <c r="AQ71" s="30">
        <f t="shared" si="3"/>
        <v>1</v>
      </c>
      <c r="AR71" s="30">
        <f t="shared" si="4"/>
        <v>1</v>
      </c>
      <c r="AS71" s="30">
        <f t="shared" si="5"/>
        <v>1</v>
      </c>
      <c r="AT71" s="30">
        <f t="shared" si="6"/>
        <v>1</v>
      </c>
      <c r="AU71" s="30">
        <f t="shared" si="7"/>
        <v>1</v>
      </c>
      <c r="AV71" s="32">
        <f t="shared" si="8"/>
        <v>2</v>
      </c>
      <c r="AW71" s="290"/>
    </row>
    <row r="72" spans="1:49">
      <c r="A72" s="8"/>
      <c r="B72" s="27"/>
      <c r="C72" s="28" t="s">
        <v>212</v>
      </c>
      <c r="D72" s="29">
        <v>1</v>
      </c>
      <c r="E72" s="30"/>
      <c r="F72" s="30">
        <v>1</v>
      </c>
      <c r="G72" s="30">
        <v>1</v>
      </c>
      <c r="H72" s="30"/>
      <c r="I72" s="30"/>
      <c r="J72" s="30"/>
      <c r="K72" s="30">
        <v>1</v>
      </c>
      <c r="L72" s="30"/>
      <c r="M72" s="30"/>
      <c r="N72" s="30">
        <v>1</v>
      </c>
      <c r="O72" s="30"/>
      <c r="P72" s="30">
        <v>1</v>
      </c>
      <c r="Q72" s="30"/>
      <c r="R72" s="30"/>
      <c r="S72" s="30">
        <v>1</v>
      </c>
      <c r="T72" s="30"/>
      <c r="U72" s="30">
        <v>1</v>
      </c>
      <c r="V72" s="30"/>
      <c r="W72" s="30"/>
      <c r="X72" s="30">
        <v>1</v>
      </c>
      <c r="Y72" s="30"/>
      <c r="Z72" s="30"/>
      <c r="AA72" s="30" t="s">
        <v>531</v>
      </c>
      <c r="AB72" s="30">
        <v>1</v>
      </c>
      <c r="AC72" s="30">
        <v>1</v>
      </c>
      <c r="AD72" s="30"/>
      <c r="AE72" s="30"/>
      <c r="AF72" s="30"/>
      <c r="AG72" s="30"/>
      <c r="AH72" s="30"/>
      <c r="AI72" s="30">
        <v>1</v>
      </c>
      <c r="AJ72" s="30"/>
      <c r="AK72" s="30"/>
      <c r="AL72" s="30">
        <v>1</v>
      </c>
      <c r="AM72" s="31">
        <v>1</v>
      </c>
      <c r="AN72" s="29">
        <f t="shared" si="0"/>
        <v>1</v>
      </c>
      <c r="AO72" s="30">
        <f t="shared" si="1"/>
        <v>14</v>
      </c>
      <c r="AP72" s="30">
        <f t="shared" si="2"/>
        <v>9</v>
      </c>
      <c r="AQ72" s="30">
        <f t="shared" si="3"/>
        <v>6</v>
      </c>
      <c r="AR72" s="30">
        <f t="shared" si="4"/>
        <v>6</v>
      </c>
      <c r="AS72" s="30">
        <f t="shared" si="5"/>
        <v>9</v>
      </c>
      <c r="AT72" s="30">
        <f t="shared" si="6"/>
        <v>8</v>
      </c>
      <c r="AU72" s="30">
        <f t="shared" si="7"/>
        <v>7</v>
      </c>
      <c r="AV72" s="32">
        <f t="shared" si="8"/>
        <v>15</v>
      </c>
      <c r="AW72" s="290"/>
    </row>
    <row r="73" spans="1:49">
      <c r="A73" s="8"/>
      <c r="B73" s="27"/>
      <c r="C73" s="28" t="s">
        <v>197</v>
      </c>
      <c r="D73" s="29"/>
      <c r="E73" s="30"/>
      <c r="F73" s="30"/>
      <c r="G73" s="30"/>
      <c r="H73" s="30"/>
      <c r="I73" s="30"/>
      <c r="J73" s="30">
        <v>1</v>
      </c>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1"/>
      <c r="AN73" s="29">
        <f t="shared" si="0"/>
        <v>0</v>
      </c>
      <c r="AO73" s="30">
        <f t="shared" si="1"/>
        <v>1</v>
      </c>
      <c r="AP73" s="30">
        <f t="shared" si="2"/>
        <v>0</v>
      </c>
      <c r="AQ73" s="30">
        <f t="shared" si="3"/>
        <v>1</v>
      </c>
      <c r="AR73" s="30">
        <f t="shared" si="4"/>
        <v>0</v>
      </c>
      <c r="AS73" s="30">
        <f t="shared" si="5"/>
        <v>1</v>
      </c>
      <c r="AT73" s="30">
        <f t="shared" si="6"/>
        <v>0</v>
      </c>
      <c r="AU73" s="30">
        <f t="shared" si="7"/>
        <v>1</v>
      </c>
      <c r="AV73" s="32">
        <f t="shared" si="8"/>
        <v>1</v>
      </c>
      <c r="AW73" s="290"/>
    </row>
    <row r="74" spans="1:49">
      <c r="A74" s="8"/>
      <c r="B74" s="27"/>
      <c r="C74" s="28" t="s">
        <v>557</v>
      </c>
      <c r="D74" s="29">
        <v>1</v>
      </c>
      <c r="E74" s="30">
        <v>1</v>
      </c>
      <c r="F74" s="30"/>
      <c r="G74" s="30"/>
      <c r="H74" s="30"/>
      <c r="I74" s="30"/>
      <c r="J74" s="30"/>
      <c r="K74" s="30">
        <v>1</v>
      </c>
      <c r="L74" s="30"/>
      <c r="M74" s="30"/>
      <c r="N74" s="30"/>
      <c r="O74" s="30"/>
      <c r="P74" s="30"/>
      <c r="Q74" s="30"/>
      <c r="R74" s="30"/>
      <c r="S74" s="30"/>
      <c r="T74" s="30">
        <v>1</v>
      </c>
      <c r="U74" s="30">
        <v>1</v>
      </c>
      <c r="V74" s="30"/>
      <c r="W74" s="30"/>
      <c r="X74" s="30"/>
      <c r="Y74" s="30">
        <v>1</v>
      </c>
      <c r="Z74" s="30"/>
      <c r="AA74" s="30"/>
      <c r="AB74" s="30"/>
      <c r="AC74" s="30">
        <v>1</v>
      </c>
      <c r="AD74" s="30"/>
      <c r="AE74" s="30"/>
      <c r="AF74" s="30" t="s">
        <v>531</v>
      </c>
      <c r="AG74" s="30"/>
      <c r="AH74" s="30">
        <v>1</v>
      </c>
      <c r="AI74" s="30"/>
      <c r="AJ74" s="30"/>
      <c r="AK74" s="30">
        <v>1</v>
      </c>
      <c r="AL74" s="30">
        <v>1</v>
      </c>
      <c r="AM74" s="31"/>
      <c r="AN74" s="29">
        <f t="shared" ref="AN74:AN123" si="9">IF(C74="", "", COUNTIF(D74:AM74, "x"))</f>
        <v>1</v>
      </c>
      <c r="AO74" s="30">
        <f t="shared" ref="AO74:AO123" si="10">IF(C74="", "", COUNTIF(D74:AM74, "1"))</f>
        <v>10</v>
      </c>
      <c r="AP74" s="30">
        <f t="shared" ref="AP74:AP121" si="11">IF(C74="","",COUNTIFS(D74:AM74,"1",$D$2:$AM$2,"Urban")+COUNTIFS(D74:AM74,"x",$D$2:$AM$2,"Urban"))</f>
        <v>5</v>
      </c>
      <c r="AQ74" s="30">
        <f t="shared" ref="AQ74:AQ121" si="12">IF(C74="","",COUNTIFS(D74:AM74,"1",$D$2:$AM$2,"Rural/settlement")+COUNTIFS(D74:AM74,"x",$D$2:$AM$2,"Rural/settlement"))</f>
        <v>6</v>
      </c>
      <c r="AR74" s="30">
        <f t="shared" ref="AR74:AR121" si="13">IF(C74="","",COUNTIFS(D74:AM74,"1",$D$4:$AM$4,"Host community")+COUNTIFS(D74:AM74,"x",$D$4:$AM$4,"Host community"))</f>
        <v>8</v>
      </c>
      <c r="AS74" s="30">
        <f t="shared" ref="AS74:AS121" si="14">IF(C74="","",COUNTIFS(D74:AM74,"1",$D$4:$AM$4,"Refugee")+COUNTIFS(D74:AM74,"x",$D$4:$AM$4,"Refugee"))</f>
        <v>3</v>
      </c>
      <c r="AT74" s="30">
        <f t="shared" ref="AT74:AT121" si="15">IF(C74="","",COUNTIFS(D74:AM74,"1",$D$5:$AM$5,"Male")+COUNTIFS(D74:AM74,"x",$D$5:$AM$5,"Male"))</f>
        <v>6</v>
      </c>
      <c r="AU74" s="30">
        <f t="shared" ref="AU74:AU121" si="16">IF(C74="","",COUNTIFS(D74:AM74,"1",$D$5:$AM$5,"Female")+COUNTIFS(D74:AM74,"x",$D$5:$AM$5,"Female"))</f>
        <v>5</v>
      </c>
      <c r="AV74" s="32">
        <f t="shared" ref="AV74:AV121" si="17">IF(C74="","",COUNTIF(D74:AM74,"1")+COUNTIF(D74:AM74,"x"))</f>
        <v>11</v>
      </c>
      <c r="AW74" s="290"/>
    </row>
    <row r="75" spans="1:49">
      <c r="A75" s="8"/>
      <c r="B75" s="22" t="s">
        <v>213</v>
      </c>
      <c r="C75" s="23"/>
      <c r="D75" s="33"/>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5"/>
      <c r="AN75" s="33"/>
      <c r="AO75" s="34"/>
      <c r="AP75" s="34"/>
      <c r="AQ75" s="34"/>
      <c r="AR75" s="34"/>
      <c r="AS75" s="34"/>
      <c r="AT75" s="34"/>
      <c r="AU75" s="34"/>
      <c r="AV75" s="36"/>
      <c r="AW75" s="26"/>
    </row>
    <row r="76" spans="1:49" ht="13" customHeight="1">
      <c r="A76" s="8"/>
      <c r="B76" s="27"/>
      <c r="C76" s="28" t="s">
        <v>534</v>
      </c>
      <c r="D76" s="29"/>
      <c r="E76" s="30"/>
      <c r="F76" s="30" t="s">
        <v>531</v>
      </c>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1"/>
      <c r="AN76" s="29">
        <f t="shared" si="9"/>
        <v>1</v>
      </c>
      <c r="AO76" s="30">
        <f t="shared" si="10"/>
        <v>0</v>
      </c>
      <c r="AP76" s="30">
        <f t="shared" si="11"/>
        <v>1</v>
      </c>
      <c r="AQ76" s="30">
        <f t="shared" si="12"/>
        <v>0</v>
      </c>
      <c r="AR76" s="30">
        <f t="shared" si="13"/>
        <v>0</v>
      </c>
      <c r="AS76" s="30">
        <f t="shared" si="14"/>
        <v>1</v>
      </c>
      <c r="AT76" s="30">
        <f t="shared" si="15"/>
        <v>0</v>
      </c>
      <c r="AU76" s="30">
        <f t="shared" si="16"/>
        <v>1</v>
      </c>
      <c r="AV76" s="32">
        <f t="shared" si="17"/>
        <v>1</v>
      </c>
      <c r="AW76" s="290" t="s">
        <v>558</v>
      </c>
    </row>
    <row r="77" spans="1:49">
      <c r="A77" s="8"/>
      <c r="B77" s="27"/>
      <c r="C77" s="28" t="s">
        <v>214</v>
      </c>
      <c r="D77" s="29"/>
      <c r="E77" s="30"/>
      <c r="F77" s="30"/>
      <c r="G77" s="30"/>
      <c r="H77" s="30"/>
      <c r="I77" s="30"/>
      <c r="J77" s="30"/>
      <c r="K77" s="30"/>
      <c r="L77" s="30">
        <v>1</v>
      </c>
      <c r="M77" s="30">
        <v>1</v>
      </c>
      <c r="N77" s="30"/>
      <c r="O77" s="30"/>
      <c r="P77" s="30"/>
      <c r="Q77" s="30">
        <v>1</v>
      </c>
      <c r="R77" s="30"/>
      <c r="S77" s="30"/>
      <c r="T77" s="30">
        <v>1</v>
      </c>
      <c r="U77" s="30"/>
      <c r="V77" s="30"/>
      <c r="W77" s="30">
        <v>1</v>
      </c>
      <c r="X77" s="30">
        <v>1</v>
      </c>
      <c r="Y77" s="30"/>
      <c r="Z77" s="30"/>
      <c r="AA77" s="30"/>
      <c r="AB77" s="30"/>
      <c r="AC77" s="30"/>
      <c r="AD77" s="30"/>
      <c r="AE77" s="30"/>
      <c r="AF77" s="30"/>
      <c r="AG77" s="30"/>
      <c r="AH77" s="30">
        <v>1</v>
      </c>
      <c r="AI77" s="30"/>
      <c r="AJ77" s="30"/>
      <c r="AK77" s="30"/>
      <c r="AL77" s="30"/>
      <c r="AM77" s="31"/>
      <c r="AN77" s="29">
        <f t="shared" si="9"/>
        <v>0</v>
      </c>
      <c r="AO77" s="30">
        <f t="shared" si="10"/>
        <v>7</v>
      </c>
      <c r="AP77" s="30">
        <f t="shared" si="11"/>
        <v>6</v>
      </c>
      <c r="AQ77" s="30">
        <f t="shared" si="12"/>
        <v>1</v>
      </c>
      <c r="AR77" s="30">
        <f t="shared" si="13"/>
        <v>5</v>
      </c>
      <c r="AS77" s="30">
        <f t="shared" si="14"/>
        <v>2</v>
      </c>
      <c r="AT77" s="30">
        <f t="shared" si="15"/>
        <v>2</v>
      </c>
      <c r="AU77" s="30">
        <f t="shared" si="16"/>
        <v>5</v>
      </c>
      <c r="AV77" s="32">
        <f t="shared" si="17"/>
        <v>7</v>
      </c>
      <c r="AW77" s="290"/>
    </row>
    <row r="78" spans="1:49">
      <c r="A78" s="8"/>
      <c r="B78" s="27"/>
      <c r="C78" s="28" t="s">
        <v>216</v>
      </c>
      <c r="D78" s="29">
        <v>1</v>
      </c>
      <c r="E78" s="30"/>
      <c r="F78" s="30"/>
      <c r="G78" s="30"/>
      <c r="H78" s="30"/>
      <c r="I78" s="30">
        <v>1</v>
      </c>
      <c r="J78" s="30"/>
      <c r="K78" s="30">
        <v>1</v>
      </c>
      <c r="L78" s="30"/>
      <c r="M78" s="30"/>
      <c r="N78" s="30">
        <v>1</v>
      </c>
      <c r="O78" s="30"/>
      <c r="P78" s="30"/>
      <c r="Q78" s="30"/>
      <c r="R78" s="30"/>
      <c r="S78" s="30"/>
      <c r="T78" s="30"/>
      <c r="U78" s="30"/>
      <c r="V78" s="30"/>
      <c r="W78" s="30">
        <v>1</v>
      </c>
      <c r="X78" s="30"/>
      <c r="Y78" s="30"/>
      <c r="Z78" s="30"/>
      <c r="AA78" s="30"/>
      <c r="AB78" s="30">
        <v>1</v>
      </c>
      <c r="AC78" s="30">
        <v>1</v>
      </c>
      <c r="AD78" s="30"/>
      <c r="AE78" s="30"/>
      <c r="AF78" s="30"/>
      <c r="AG78" s="30"/>
      <c r="AH78" s="30">
        <v>1</v>
      </c>
      <c r="AI78" s="30"/>
      <c r="AJ78" s="30">
        <v>1</v>
      </c>
      <c r="AK78" s="30">
        <v>1</v>
      </c>
      <c r="AL78" s="30"/>
      <c r="AM78" s="31"/>
      <c r="AN78" s="29">
        <f t="shared" si="9"/>
        <v>0</v>
      </c>
      <c r="AO78" s="30">
        <f t="shared" si="10"/>
        <v>10</v>
      </c>
      <c r="AP78" s="30">
        <f t="shared" si="11"/>
        <v>3</v>
      </c>
      <c r="AQ78" s="30">
        <f t="shared" si="12"/>
        <v>7</v>
      </c>
      <c r="AR78" s="30">
        <f t="shared" si="13"/>
        <v>6</v>
      </c>
      <c r="AS78" s="30">
        <f t="shared" si="14"/>
        <v>4</v>
      </c>
      <c r="AT78" s="30">
        <f t="shared" si="15"/>
        <v>4</v>
      </c>
      <c r="AU78" s="30">
        <f t="shared" si="16"/>
        <v>6</v>
      </c>
      <c r="AV78" s="32">
        <f t="shared" si="17"/>
        <v>10</v>
      </c>
      <c r="AW78" s="290"/>
    </row>
    <row r="79" spans="1:49">
      <c r="A79" s="8"/>
      <c r="B79" s="27"/>
      <c r="C79" s="28" t="s">
        <v>253</v>
      </c>
      <c r="D79" s="29"/>
      <c r="E79" s="30"/>
      <c r="F79" s="30"/>
      <c r="G79" s="30" t="s">
        <v>531</v>
      </c>
      <c r="H79" s="30"/>
      <c r="I79" s="30"/>
      <c r="J79" s="30"/>
      <c r="K79" s="30"/>
      <c r="L79" s="30">
        <v>1</v>
      </c>
      <c r="M79" s="30"/>
      <c r="N79" s="30"/>
      <c r="O79" s="30">
        <v>1</v>
      </c>
      <c r="P79" s="30"/>
      <c r="Q79" s="30"/>
      <c r="R79" s="30">
        <v>1</v>
      </c>
      <c r="S79" s="30">
        <v>1</v>
      </c>
      <c r="T79" s="30">
        <v>1</v>
      </c>
      <c r="U79" s="30"/>
      <c r="V79" s="30">
        <v>1</v>
      </c>
      <c r="W79" s="30"/>
      <c r="X79" s="30"/>
      <c r="Y79" s="30"/>
      <c r="Z79" s="30"/>
      <c r="AA79" s="30"/>
      <c r="AB79" s="30"/>
      <c r="AC79" s="30">
        <v>1</v>
      </c>
      <c r="AD79" s="30"/>
      <c r="AE79" s="30"/>
      <c r="AF79" s="30"/>
      <c r="AG79" s="30"/>
      <c r="AH79" s="30">
        <v>1</v>
      </c>
      <c r="AI79" s="30"/>
      <c r="AJ79" s="30"/>
      <c r="AK79" s="30"/>
      <c r="AL79" s="30"/>
      <c r="AM79" s="31"/>
      <c r="AN79" s="29">
        <f t="shared" si="9"/>
        <v>1</v>
      </c>
      <c r="AO79" s="30">
        <f t="shared" si="10"/>
        <v>8</v>
      </c>
      <c r="AP79" s="30">
        <f t="shared" si="11"/>
        <v>7</v>
      </c>
      <c r="AQ79" s="30">
        <f t="shared" si="12"/>
        <v>2</v>
      </c>
      <c r="AR79" s="30">
        <f t="shared" si="13"/>
        <v>3</v>
      </c>
      <c r="AS79" s="30">
        <f t="shared" si="14"/>
        <v>6</v>
      </c>
      <c r="AT79" s="30">
        <f t="shared" si="15"/>
        <v>4</v>
      </c>
      <c r="AU79" s="30">
        <f t="shared" si="16"/>
        <v>5</v>
      </c>
      <c r="AV79" s="32">
        <f t="shared" si="17"/>
        <v>9</v>
      </c>
      <c r="AW79" s="290"/>
    </row>
    <row r="80" spans="1:49">
      <c r="A80" s="8"/>
      <c r="B80" s="27"/>
      <c r="C80" s="28" t="s">
        <v>254</v>
      </c>
      <c r="D80" s="29"/>
      <c r="E80" s="30"/>
      <c r="F80" s="30"/>
      <c r="G80" s="30">
        <v>1</v>
      </c>
      <c r="H80" s="30"/>
      <c r="I80" s="30" t="s">
        <v>531</v>
      </c>
      <c r="J80" s="30"/>
      <c r="K80" s="30"/>
      <c r="L80" s="30" t="s">
        <v>531</v>
      </c>
      <c r="M80" s="30"/>
      <c r="N80" s="30"/>
      <c r="O80" s="30">
        <v>1</v>
      </c>
      <c r="P80" s="30"/>
      <c r="Q80" s="30">
        <v>1</v>
      </c>
      <c r="R80" s="30"/>
      <c r="S80" s="30">
        <v>1</v>
      </c>
      <c r="T80" s="30">
        <v>1</v>
      </c>
      <c r="U80" s="30"/>
      <c r="V80" s="30">
        <v>1</v>
      </c>
      <c r="W80" s="30">
        <v>1</v>
      </c>
      <c r="X80" s="30"/>
      <c r="Y80" s="30"/>
      <c r="Z80" s="30"/>
      <c r="AA80" s="30"/>
      <c r="AB80" s="30"/>
      <c r="AC80" s="30">
        <v>1</v>
      </c>
      <c r="AD80" s="30"/>
      <c r="AE80" s="30"/>
      <c r="AF80" s="30">
        <v>1</v>
      </c>
      <c r="AG80" s="30"/>
      <c r="AH80" s="30">
        <v>1</v>
      </c>
      <c r="AI80" s="30"/>
      <c r="AJ80" s="30"/>
      <c r="AK80" s="30" t="s">
        <v>531</v>
      </c>
      <c r="AL80" s="30"/>
      <c r="AM80" s="31"/>
      <c r="AN80" s="29">
        <f t="shared" si="9"/>
        <v>3</v>
      </c>
      <c r="AO80" s="30">
        <f t="shared" si="10"/>
        <v>10</v>
      </c>
      <c r="AP80" s="30">
        <f t="shared" si="11"/>
        <v>8</v>
      </c>
      <c r="AQ80" s="30">
        <f t="shared" si="12"/>
        <v>5</v>
      </c>
      <c r="AR80" s="30">
        <f t="shared" si="13"/>
        <v>7</v>
      </c>
      <c r="AS80" s="30">
        <f t="shared" si="14"/>
        <v>6</v>
      </c>
      <c r="AT80" s="30">
        <f t="shared" si="15"/>
        <v>7</v>
      </c>
      <c r="AU80" s="30">
        <f t="shared" si="16"/>
        <v>6</v>
      </c>
      <c r="AV80" s="32">
        <f t="shared" si="17"/>
        <v>13</v>
      </c>
      <c r="AW80" s="290"/>
    </row>
    <row r="81" spans="1:49">
      <c r="A81" s="8"/>
      <c r="B81" s="27"/>
      <c r="C81" s="28" t="s">
        <v>537</v>
      </c>
      <c r="D81" s="29"/>
      <c r="E81" s="30"/>
      <c r="F81" s="30"/>
      <c r="G81" s="30"/>
      <c r="H81" s="30"/>
      <c r="I81" s="30"/>
      <c r="J81" s="30"/>
      <c r="K81" s="30"/>
      <c r="L81" s="30"/>
      <c r="M81" s="30">
        <v>1</v>
      </c>
      <c r="N81" s="30"/>
      <c r="O81" s="30"/>
      <c r="P81" s="30"/>
      <c r="Q81" s="30"/>
      <c r="R81" s="30"/>
      <c r="S81" s="30"/>
      <c r="T81" s="30"/>
      <c r="U81" s="30"/>
      <c r="V81" s="30"/>
      <c r="W81" s="30">
        <v>1</v>
      </c>
      <c r="X81" s="30"/>
      <c r="Y81" s="30"/>
      <c r="Z81" s="30"/>
      <c r="AA81" s="30"/>
      <c r="AB81" s="30"/>
      <c r="AC81" s="30"/>
      <c r="AD81" s="30"/>
      <c r="AE81" s="30"/>
      <c r="AF81" s="30"/>
      <c r="AG81" s="30"/>
      <c r="AH81" s="30"/>
      <c r="AI81" s="30"/>
      <c r="AJ81" s="30"/>
      <c r="AK81" s="30"/>
      <c r="AL81" s="30"/>
      <c r="AM81" s="31"/>
      <c r="AN81" s="29">
        <f t="shared" si="9"/>
        <v>0</v>
      </c>
      <c r="AO81" s="30">
        <f t="shared" si="10"/>
        <v>2</v>
      </c>
      <c r="AP81" s="30">
        <f t="shared" si="11"/>
        <v>2</v>
      </c>
      <c r="AQ81" s="30">
        <f t="shared" si="12"/>
        <v>0</v>
      </c>
      <c r="AR81" s="30">
        <f t="shared" si="13"/>
        <v>1</v>
      </c>
      <c r="AS81" s="30">
        <f t="shared" si="14"/>
        <v>1</v>
      </c>
      <c r="AT81" s="30">
        <f t="shared" si="15"/>
        <v>1</v>
      </c>
      <c r="AU81" s="30">
        <f t="shared" si="16"/>
        <v>1</v>
      </c>
      <c r="AV81" s="32">
        <f t="shared" si="17"/>
        <v>2</v>
      </c>
      <c r="AW81" s="290"/>
    </row>
    <row r="82" spans="1:49">
      <c r="A82" s="8"/>
      <c r="B82" s="27"/>
      <c r="C82" s="28" t="s">
        <v>258</v>
      </c>
      <c r="D82" s="29"/>
      <c r="E82" s="30">
        <v>1</v>
      </c>
      <c r="F82" s="30"/>
      <c r="G82" s="30"/>
      <c r="H82" s="30">
        <v>1</v>
      </c>
      <c r="I82" s="30"/>
      <c r="J82" s="30"/>
      <c r="K82" s="30">
        <v>1</v>
      </c>
      <c r="L82" s="30">
        <v>1</v>
      </c>
      <c r="M82" s="30">
        <v>1</v>
      </c>
      <c r="N82" s="30"/>
      <c r="O82" s="30">
        <v>1</v>
      </c>
      <c r="P82" s="30">
        <v>1</v>
      </c>
      <c r="Q82" s="30">
        <v>1</v>
      </c>
      <c r="R82" s="30">
        <v>1</v>
      </c>
      <c r="S82" s="30">
        <v>1</v>
      </c>
      <c r="T82" s="30">
        <v>1</v>
      </c>
      <c r="U82" s="30"/>
      <c r="V82" s="30"/>
      <c r="W82" s="30">
        <v>1</v>
      </c>
      <c r="X82" s="30">
        <v>1</v>
      </c>
      <c r="Y82" s="30">
        <v>1</v>
      </c>
      <c r="Z82" s="30"/>
      <c r="AA82" s="30"/>
      <c r="AB82" s="30" t="s">
        <v>531</v>
      </c>
      <c r="AC82" s="30">
        <v>1</v>
      </c>
      <c r="AD82" s="30"/>
      <c r="AE82" s="30"/>
      <c r="AF82" s="30">
        <v>1</v>
      </c>
      <c r="AG82" s="30" t="s">
        <v>531</v>
      </c>
      <c r="AH82" s="30">
        <v>1</v>
      </c>
      <c r="AI82" s="30"/>
      <c r="AJ82" s="30"/>
      <c r="AK82" s="30">
        <v>1</v>
      </c>
      <c r="AL82" s="30">
        <v>1</v>
      </c>
      <c r="AM82" s="31">
        <v>1</v>
      </c>
      <c r="AN82" s="29">
        <f t="shared" si="9"/>
        <v>2</v>
      </c>
      <c r="AO82" s="30">
        <f t="shared" si="10"/>
        <v>20</v>
      </c>
      <c r="AP82" s="30">
        <f t="shared" si="11"/>
        <v>12</v>
      </c>
      <c r="AQ82" s="30">
        <f t="shared" si="12"/>
        <v>10</v>
      </c>
      <c r="AR82" s="30">
        <f t="shared" si="13"/>
        <v>14</v>
      </c>
      <c r="AS82" s="30">
        <f t="shared" si="14"/>
        <v>8</v>
      </c>
      <c r="AT82" s="30">
        <f t="shared" si="15"/>
        <v>11</v>
      </c>
      <c r="AU82" s="30">
        <f t="shared" si="16"/>
        <v>11</v>
      </c>
      <c r="AV82" s="32">
        <f t="shared" si="17"/>
        <v>22</v>
      </c>
      <c r="AW82" s="290"/>
    </row>
    <row r="83" spans="1:49">
      <c r="A83" s="8"/>
      <c r="B83" s="27"/>
      <c r="C83" s="28" t="s">
        <v>256</v>
      </c>
      <c r="D83" s="29"/>
      <c r="E83" s="30"/>
      <c r="F83" s="30"/>
      <c r="G83" s="30"/>
      <c r="H83" s="30"/>
      <c r="I83" s="30"/>
      <c r="J83" s="30"/>
      <c r="K83" s="30"/>
      <c r="L83" s="30"/>
      <c r="M83" s="30"/>
      <c r="N83" s="30"/>
      <c r="O83" s="30"/>
      <c r="P83" s="30"/>
      <c r="Q83" s="30"/>
      <c r="R83" s="30"/>
      <c r="S83" s="30"/>
      <c r="T83" s="30"/>
      <c r="U83" s="30"/>
      <c r="V83" s="30"/>
      <c r="W83" s="30"/>
      <c r="X83" s="30">
        <v>1</v>
      </c>
      <c r="Y83" s="30"/>
      <c r="Z83" s="30"/>
      <c r="AA83" s="30"/>
      <c r="AB83" s="30"/>
      <c r="AC83" s="30"/>
      <c r="AD83" s="30"/>
      <c r="AE83" s="30"/>
      <c r="AF83" s="30"/>
      <c r="AG83" s="30"/>
      <c r="AH83" s="30"/>
      <c r="AI83" s="30"/>
      <c r="AJ83" s="30"/>
      <c r="AK83" s="30"/>
      <c r="AL83" s="30"/>
      <c r="AM83" s="31"/>
      <c r="AN83" s="29">
        <f t="shared" si="9"/>
        <v>0</v>
      </c>
      <c r="AO83" s="30">
        <f t="shared" si="10"/>
        <v>1</v>
      </c>
      <c r="AP83" s="30">
        <f t="shared" si="11"/>
        <v>1</v>
      </c>
      <c r="AQ83" s="30">
        <f t="shared" si="12"/>
        <v>0</v>
      </c>
      <c r="AR83" s="30">
        <f t="shared" si="13"/>
        <v>1</v>
      </c>
      <c r="AS83" s="30">
        <f t="shared" si="14"/>
        <v>0</v>
      </c>
      <c r="AT83" s="30">
        <f t="shared" si="15"/>
        <v>0</v>
      </c>
      <c r="AU83" s="30">
        <f t="shared" si="16"/>
        <v>1</v>
      </c>
      <c r="AV83" s="32">
        <f t="shared" si="17"/>
        <v>1</v>
      </c>
      <c r="AW83" s="290"/>
    </row>
    <row r="84" spans="1:49">
      <c r="A84" s="8"/>
      <c r="B84" s="27"/>
      <c r="C84" s="28" t="s">
        <v>220</v>
      </c>
      <c r="D84" s="29"/>
      <c r="E84" s="30"/>
      <c r="F84" s="30"/>
      <c r="G84" s="30"/>
      <c r="H84" s="30">
        <v>1</v>
      </c>
      <c r="I84" s="30"/>
      <c r="J84" s="30"/>
      <c r="K84" s="30"/>
      <c r="L84" s="30"/>
      <c r="M84" s="30">
        <v>1</v>
      </c>
      <c r="N84" s="30"/>
      <c r="O84" s="30"/>
      <c r="P84" s="30"/>
      <c r="Q84" s="30"/>
      <c r="R84" s="30"/>
      <c r="S84" s="30"/>
      <c r="T84" s="30"/>
      <c r="U84" s="30"/>
      <c r="V84" s="30"/>
      <c r="W84" s="30"/>
      <c r="X84" s="30"/>
      <c r="Y84" s="30"/>
      <c r="Z84" s="30">
        <v>1</v>
      </c>
      <c r="AA84" s="30"/>
      <c r="AB84" s="30"/>
      <c r="AC84" s="30"/>
      <c r="AD84" s="30"/>
      <c r="AE84" s="30"/>
      <c r="AF84" s="30"/>
      <c r="AG84" s="30"/>
      <c r="AH84" s="30">
        <v>1</v>
      </c>
      <c r="AI84" s="30"/>
      <c r="AJ84" s="30"/>
      <c r="AK84" s="30"/>
      <c r="AL84" s="30"/>
      <c r="AM84" s="31"/>
      <c r="AN84" s="29">
        <f t="shared" si="9"/>
        <v>0</v>
      </c>
      <c r="AO84" s="30">
        <f t="shared" si="10"/>
        <v>4</v>
      </c>
      <c r="AP84" s="30">
        <f t="shared" si="11"/>
        <v>2</v>
      </c>
      <c r="AQ84" s="30">
        <f t="shared" si="12"/>
        <v>2</v>
      </c>
      <c r="AR84" s="30">
        <f t="shared" si="13"/>
        <v>2</v>
      </c>
      <c r="AS84" s="30">
        <f t="shared" si="14"/>
        <v>2</v>
      </c>
      <c r="AT84" s="30">
        <f t="shared" si="15"/>
        <v>1</v>
      </c>
      <c r="AU84" s="30">
        <f t="shared" si="16"/>
        <v>3</v>
      </c>
      <c r="AV84" s="32">
        <f t="shared" si="17"/>
        <v>4</v>
      </c>
      <c r="AW84" s="290"/>
    </row>
    <row r="85" spans="1:49">
      <c r="A85" s="8"/>
      <c r="B85" s="22" t="s">
        <v>221</v>
      </c>
      <c r="C85" s="23"/>
      <c r="D85" s="33"/>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5"/>
      <c r="AN85" s="33"/>
      <c r="AO85" s="34"/>
      <c r="AP85" s="34"/>
      <c r="AQ85" s="34"/>
      <c r="AR85" s="34"/>
      <c r="AS85" s="34"/>
      <c r="AT85" s="34"/>
      <c r="AU85" s="34"/>
      <c r="AV85" s="36"/>
      <c r="AW85" s="26"/>
    </row>
    <row r="86" spans="1:49" ht="13" customHeight="1">
      <c r="A86" s="8"/>
      <c r="B86" s="27"/>
      <c r="C86" s="28" t="s">
        <v>261</v>
      </c>
      <c r="D86" s="29"/>
      <c r="E86" s="30" t="s">
        <v>559</v>
      </c>
      <c r="F86" s="30" t="s">
        <v>559</v>
      </c>
      <c r="G86" s="30">
        <v>1</v>
      </c>
      <c r="H86" s="30">
        <v>1</v>
      </c>
      <c r="I86" s="30"/>
      <c r="J86" s="30"/>
      <c r="K86" s="30" t="s">
        <v>559</v>
      </c>
      <c r="L86" s="30">
        <v>1</v>
      </c>
      <c r="M86" s="30"/>
      <c r="N86" s="30"/>
      <c r="O86" s="30"/>
      <c r="P86" s="30"/>
      <c r="Q86" s="30"/>
      <c r="R86" s="30"/>
      <c r="S86" s="30" t="s">
        <v>559</v>
      </c>
      <c r="T86" s="30"/>
      <c r="U86" s="30"/>
      <c r="V86" s="30" t="s">
        <v>559</v>
      </c>
      <c r="W86" s="30"/>
      <c r="X86" s="30">
        <v>1</v>
      </c>
      <c r="Y86" s="30">
        <v>1</v>
      </c>
      <c r="Z86" s="30">
        <v>1</v>
      </c>
      <c r="AA86" s="30" t="s">
        <v>559</v>
      </c>
      <c r="AB86" s="30">
        <v>1</v>
      </c>
      <c r="AC86" s="30"/>
      <c r="AD86" s="30"/>
      <c r="AE86" s="30"/>
      <c r="AF86" s="30"/>
      <c r="AG86" s="30"/>
      <c r="AH86" s="30"/>
      <c r="AI86" s="30"/>
      <c r="AJ86" s="30">
        <v>1</v>
      </c>
      <c r="AK86" s="30" t="s">
        <v>559</v>
      </c>
      <c r="AL86" s="30" t="s">
        <v>559</v>
      </c>
      <c r="AM86" s="31">
        <v>1</v>
      </c>
      <c r="AN86" s="29">
        <f t="shared" si="9"/>
        <v>8</v>
      </c>
      <c r="AO86" s="30">
        <f t="shared" si="10"/>
        <v>9</v>
      </c>
      <c r="AP86" s="30">
        <f t="shared" si="11"/>
        <v>10</v>
      </c>
      <c r="AQ86" s="30">
        <f t="shared" si="12"/>
        <v>7</v>
      </c>
      <c r="AR86" s="30">
        <f t="shared" si="13"/>
        <v>8</v>
      </c>
      <c r="AS86" s="30">
        <f t="shared" si="14"/>
        <v>9</v>
      </c>
      <c r="AT86" s="30">
        <f t="shared" si="15"/>
        <v>8</v>
      </c>
      <c r="AU86" s="30">
        <f t="shared" si="16"/>
        <v>9</v>
      </c>
      <c r="AV86" s="32">
        <f t="shared" si="17"/>
        <v>17</v>
      </c>
      <c r="AW86" s="290" t="s">
        <v>560</v>
      </c>
    </row>
    <row r="87" spans="1:49">
      <c r="A87" s="8"/>
      <c r="B87" s="27"/>
      <c r="C87" s="28" t="s">
        <v>222</v>
      </c>
      <c r="D87" s="29"/>
      <c r="E87" s="30"/>
      <c r="F87" s="30"/>
      <c r="G87" s="30"/>
      <c r="H87" s="30"/>
      <c r="I87" s="30"/>
      <c r="J87" s="30"/>
      <c r="K87" s="30">
        <v>1</v>
      </c>
      <c r="L87" s="30"/>
      <c r="M87" s="30"/>
      <c r="N87" s="30"/>
      <c r="O87" s="30"/>
      <c r="P87" s="30"/>
      <c r="Q87" s="30"/>
      <c r="R87" s="30"/>
      <c r="S87" s="30"/>
      <c r="T87" s="30"/>
      <c r="U87" s="30"/>
      <c r="V87" s="30"/>
      <c r="W87" s="30"/>
      <c r="X87" s="30"/>
      <c r="Y87" s="30"/>
      <c r="Z87" s="30">
        <v>1</v>
      </c>
      <c r="AA87" s="30"/>
      <c r="AB87" s="30"/>
      <c r="AC87" s="30"/>
      <c r="AD87" s="30"/>
      <c r="AE87" s="30"/>
      <c r="AF87" s="30"/>
      <c r="AG87" s="30"/>
      <c r="AH87" s="30"/>
      <c r="AI87" s="30"/>
      <c r="AJ87" s="30">
        <v>1</v>
      </c>
      <c r="AK87" s="30"/>
      <c r="AL87" s="30"/>
      <c r="AM87" s="31"/>
      <c r="AN87" s="29">
        <f t="shared" si="9"/>
        <v>0</v>
      </c>
      <c r="AO87" s="30">
        <f t="shared" si="10"/>
        <v>3</v>
      </c>
      <c r="AP87" s="30">
        <f t="shared" si="11"/>
        <v>1</v>
      </c>
      <c r="AQ87" s="30">
        <f t="shared" si="12"/>
        <v>2</v>
      </c>
      <c r="AR87" s="30">
        <f t="shared" si="13"/>
        <v>1</v>
      </c>
      <c r="AS87" s="30">
        <f t="shared" si="14"/>
        <v>2</v>
      </c>
      <c r="AT87" s="30">
        <f t="shared" si="15"/>
        <v>1</v>
      </c>
      <c r="AU87" s="30">
        <f t="shared" si="16"/>
        <v>2</v>
      </c>
      <c r="AV87" s="32">
        <f t="shared" si="17"/>
        <v>3</v>
      </c>
      <c r="AW87" s="290"/>
    </row>
    <row r="88" spans="1:49">
      <c r="A88" s="8"/>
      <c r="B88" s="27"/>
      <c r="C88" s="28" t="s">
        <v>224</v>
      </c>
      <c r="D88" s="29"/>
      <c r="E88" s="30"/>
      <c r="F88" s="30">
        <v>1</v>
      </c>
      <c r="G88" s="30"/>
      <c r="H88" s="30"/>
      <c r="I88" s="30"/>
      <c r="J88" s="30">
        <v>1</v>
      </c>
      <c r="K88" s="30"/>
      <c r="L88" s="30"/>
      <c r="M88" s="30"/>
      <c r="N88" s="30"/>
      <c r="O88" s="30"/>
      <c r="P88" s="30"/>
      <c r="Q88" s="30"/>
      <c r="R88" s="30"/>
      <c r="S88" s="30"/>
      <c r="T88" s="30"/>
      <c r="U88" s="30"/>
      <c r="V88" s="30"/>
      <c r="W88" s="30"/>
      <c r="X88" s="30">
        <v>1</v>
      </c>
      <c r="Y88" s="30"/>
      <c r="Z88" s="30"/>
      <c r="AA88" s="30">
        <v>1</v>
      </c>
      <c r="AB88" s="30">
        <v>1</v>
      </c>
      <c r="AC88" s="30"/>
      <c r="AD88" s="30"/>
      <c r="AE88" s="30"/>
      <c r="AF88" s="30"/>
      <c r="AG88" s="30"/>
      <c r="AH88" s="30"/>
      <c r="AI88" s="30"/>
      <c r="AJ88" s="30">
        <v>1</v>
      </c>
      <c r="AK88" s="30"/>
      <c r="AL88" s="30"/>
      <c r="AM88" s="31">
        <v>1</v>
      </c>
      <c r="AN88" s="29">
        <f t="shared" si="9"/>
        <v>0</v>
      </c>
      <c r="AO88" s="30">
        <f t="shared" si="10"/>
        <v>7</v>
      </c>
      <c r="AP88" s="30">
        <f t="shared" si="11"/>
        <v>3</v>
      </c>
      <c r="AQ88" s="30">
        <f t="shared" si="12"/>
        <v>4</v>
      </c>
      <c r="AR88" s="30">
        <f t="shared" si="13"/>
        <v>3</v>
      </c>
      <c r="AS88" s="30">
        <f t="shared" si="14"/>
        <v>4</v>
      </c>
      <c r="AT88" s="30">
        <f t="shared" si="15"/>
        <v>2</v>
      </c>
      <c r="AU88" s="30">
        <f t="shared" si="16"/>
        <v>5</v>
      </c>
      <c r="AV88" s="32">
        <f t="shared" si="17"/>
        <v>7</v>
      </c>
      <c r="AW88" s="290"/>
    </row>
    <row r="89" spans="1:49">
      <c r="A89" s="8"/>
      <c r="B89" s="27"/>
      <c r="C89" s="28" t="s">
        <v>539</v>
      </c>
      <c r="D89" s="29"/>
      <c r="E89" s="30"/>
      <c r="F89" s="30"/>
      <c r="G89" s="30"/>
      <c r="H89" s="30"/>
      <c r="I89" s="30"/>
      <c r="J89" s="30"/>
      <c r="K89" s="30"/>
      <c r="L89" s="30"/>
      <c r="M89" s="30"/>
      <c r="N89" s="30"/>
      <c r="O89" s="30"/>
      <c r="P89" s="30"/>
      <c r="Q89" s="30"/>
      <c r="R89" s="30"/>
      <c r="S89" s="30"/>
      <c r="T89" s="30"/>
      <c r="U89" s="30"/>
      <c r="V89" s="30">
        <v>1</v>
      </c>
      <c r="W89" s="30"/>
      <c r="X89" s="30"/>
      <c r="Y89" s="30"/>
      <c r="Z89" s="30"/>
      <c r="AA89" s="30"/>
      <c r="AB89" s="30"/>
      <c r="AC89" s="30"/>
      <c r="AD89" s="30"/>
      <c r="AE89" s="30"/>
      <c r="AF89" s="30"/>
      <c r="AG89" s="30"/>
      <c r="AH89" s="30"/>
      <c r="AI89" s="30"/>
      <c r="AJ89" s="30"/>
      <c r="AK89" s="30"/>
      <c r="AL89" s="30"/>
      <c r="AM89" s="31"/>
      <c r="AN89" s="29">
        <f t="shared" si="9"/>
        <v>0</v>
      </c>
      <c r="AO89" s="30">
        <f t="shared" si="10"/>
        <v>1</v>
      </c>
      <c r="AP89" s="30">
        <f t="shared" si="11"/>
        <v>1</v>
      </c>
      <c r="AQ89" s="30">
        <f t="shared" si="12"/>
        <v>0</v>
      </c>
      <c r="AR89" s="30">
        <f t="shared" si="13"/>
        <v>0</v>
      </c>
      <c r="AS89" s="30">
        <f t="shared" si="14"/>
        <v>1</v>
      </c>
      <c r="AT89" s="30">
        <f t="shared" si="15"/>
        <v>0</v>
      </c>
      <c r="AU89" s="30">
        <f t="shared" si="16"/>
        <v>1</v>
      </c>
      <c r="AV89" s="32">
        <f t="shared" si="17"/>
        <v>1</v>
      </c>
      <c r="AW89" s="290"/>
    </row>
    <row r="90" spans="1:49">
      <c r="A90" s="8"/>
      <c r="B90" s="27"/>
      <c r="C90" s="28" t="s">
        <v>262</v>
      </c>
      <c r="D90" s="29" t="s">
        <v>531</v>
      </c>
      <c r="E90" s="30">
        <v>1</v>
      </c>
      <c r="F90" s="30"/>
      <c r="G90" s="30">
        <v>1</v>
      </c>
      <c r="H90" s="30"/>
      <c r="I90" s="30"/>
      <c r="J90" s="30">
        <v>1</v>
      </c>
      <c r="K90" s="30"/>
      <c r="L90" s="30" t="s">
        <v>531</v>
      </c>
      <c r="M90" s="30"/>
      <c r="N90" s="30" t="s">
        <v>531</v>
      </c>
      <c r="O90" s="30">
        <v>1</v>
      </c>
      <c r="P90" s="30" t="s">
        <v>531</v>
      </c>
      <c r="Q90" s="30"/>
      <c r="R90" s="30" t="s">
        <v>531</v>
      </c>
      <c r="S90" s="30">
        <v>1</v>
      </c>
      <c r="T90" s="30" t="s">
        <v>531</v>
      </c>
      <c r="U90" s="30" t="s">
        <v>531</v>
      </c>
      <c r="V90" s="30"/>
      <c r="W90" s="30" t="s">
        <v>531</v>
      </c>
      <c r="X90" s="30">
        <v>1</v>
      </c>
      <c r="Y90" s="30">
        <v>1</v>
      </c>
      <c r="Z90" s="30" t="s">
        <v>531</v>
      </c>
      <c r="AA90" s="30"/>
      <c r="AB90" s="30">
        <v>1</v>
      </c>
      <c r="AC90" s="30"/>
      <c r="AD90" s="30" t="s">
        <v>531</v>
      </c>
      <c r="AE90" s="30"/>
      <c r="AF90" s="30">
        <v>1</v>
      </c>
      <c r="AG90" s="30" t="s">
        <v>531</v>
      </c>
      <c r="AH90" s="30" t="s">
        <v>531</v>
      </c>
      <c r="AI90" s="30" t="s">
        <v>531</v>
      </c>
      <c r="AJ90" s="30" t="s">
        <v>531</v>
      </c>
      <c r="AK90" s="30" t="s">
        <v>531</v>
      </c>
      <c r="AL90" s="30"/>
      <c r="AM90" s="31"/>
      <c r="AN90" s="29">
        <f t="shared" si="9"/>
        <v>15</v>
      </c>
      <c r="AO90" s="30">
        <f t="shared" si="10"/>
        <v>9</v>
      </c>
      <c r="AP90" s="30">
        <f t="shared" si="11"/>
        <v>15</v>
      </c>
      <c r="AQ90" s="30">
        <f t="shared" si="12"/>
        <v>9</v>
      </c>
      <c r="AR90" s="30">
        <f t="shared" si="13"/>
        <v>13</v>
      </c>
      <c r="AS90" s="30">
        <f t="shared" si="14"/>
        <v>11</v>
      </c>
      <c r="AT90" s="30">
        <f t="shared" si="15"/>
        <v>9</v>
      </c>
      <c r="AU90" s="30">
        <f t="shared" si="16"/>
        <v>15</v>
      </c>
      <c r="AV90" s="32">
        <f t="shared" si="17"/>
        <v>24</v>
      </c>
      <c r="AW90" s="290"/>
    </row>
    <row r="91" spans="1:49">
      <c r="A91" s="8"/>
      <c r="B91" s="22" t="s">
        <v>226</v>
      </c>
      <c r="C91" s="23"/>
      <c r="D91" s="33"/>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5"/>
      <c r="AN91" s="33"/>
      <c r="AO91" s="34"/>
      <c r="AP91" s="34"/>
      <c r="AQ91" s="34"/>
      <c r="AR91" s="34"/>
      <c r="AS91" s="34"/>
      <c r="AT91" s="34"/>
      <c r="AU91" s="34"/>
      <c r="AV91" s="36"/>
      <c r="AW91" s="26"/>
    </row>
    <row r="92" spans="1:49" ht="13" customHeight="1">
      <c r="A92" s="8"/>
      <c r="B92" s="27"/>
      <c r="C92" s="28" t="s">
        <v>561</v>
      </c>
      <c r="D92" s="29"/>
      <c r="E92" s="30"/>
      <c r="F92" s="30">
        <v>1</v>
      </c>
      <c r="G92" s="30" t="s">
        <v>531</v>
      </c>
      <c r="H92" s="30"/>
      <c r="I92" s="30"/>
      <c r="J92" s="30"/>
      <c r="K92" s="30">
        <v>1</v>
      </c>
      <c r="L92" s="30"/>
      <c r="M92" s="30"/>
      <c r="N92" s="30"/>
      <c r="O92" s="30"/>
      <c r="P92" s="30"/>
      <c r="Q92" s="30"/>
      <c r="R92" s="30"/>
      <c r="S92" s="30"/>
      <c r="T92" s="30"/>
      <c r="U92" s="30"/>
      <c r="V92" s="30"/>
      <c r="W92" s="30"/>
      <c r="X92" s="30"/>
      <c r="Y92" s="30"/>
      <c r="Z92" s="30"/>
      <c r="AA92" s="30"/>
      <c r="AB92" s="30"/>
      <c r="AC92" s="30"/>
      <c r="AD92" s="30"/>
      <c r="AE92" s="30"/>
      <c r="AF92" s="30"/>
      <c r="AG92" s="30">
        <v>1</v>
      </c>
      <c r="AH92" s="30">
        <v>1</v>
      </c>
      <c r="AI92" s="30"/>
      <c r="AJ92" s="30"/>
      <c r="AK92" s="30"/>
      <c r="AL92" s="30"/>
      <c r="AM92" s="31"/>
      <c r="AN92" s="29">
        <f t="shared" si="9"/>
        <v>1</v>
      </c>
      <c r="AO92" s="30">
        <f t="shared" si="10"/>
        <v>4</v>
      </c>
      <c r="AP92" s="30">
        <f t="shared" si="11"/>
        <v>2</v>
      </c>
      <c r="AQ92" s="30">
        <f t="shared" si="12"/>
        <v>3</v>
      </c>
      <c r="AR92" s="30">
        <f t="shared" si="13"/>
        <v>1</v>
      </c>
      <c r="AS92" s="30">
        <f t="shared" si="14"/>
        <v>4</v>
      </c>
      <c r="AT92" s="30">
        <f t="shared" si="15"/>
        <v>3</v>
      </c>
      <c r="AU92" s="30">
        <f t="shared" si="16"/>
        <v>2</v>
      </c>
      <c r="AV92" s="32">
        <f t="shared" si="17"/>
        <v>5</v>
      </c>
      <c r="AW92" s="290" t="s">
        <v>562</v>
      </c>
    </row>
    <row r="93" spans="1:49">
      <c r="A93" s="8"/>
      <c r="B93" s="27"/>
      <c r="C93" s="28" t="s">
        <v>563</v>
      </c>
      <c r="D93" s="29"/>
      <c r="E93" s="30"/>
      <c r="F93" s="30"/>
      <c r="G93" s="30" t="s">
        <v>531</v>
      </c>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1"/>
      <c r="AN93" s="29">
        <f t="shared" si="9"/>
        <v>1</v>
      </c>
      <c r="AO93" s="30">
        <f t="shared" si="10"/>
        <v>0</v>
      </c>
      <c r="AP93" s="30">
        <f t="shared" si="11"/>
        <v>1</v>
      </c>
      <c r="AQ93" s="30">
        <f t="shared" si="12"/>
        <v>0</v>
      </c>
      <c r="AR93" s="30">
        <f t="shared" si="13"/>
        <v>0</v>
      </c>
      <c r="AS93" s="30">
        <f t="shared" si="14"/>
        <v>1</v>
      </c>
      <c r="AT93" s="30">
        <f t="shared" si="15"/>
        <v>1</v>
      </c>
      <c r="AU93" s="30">
        <f t="shared" si="16"/>
        <v>0</v>
      </c>
      <c r="AV93" s="32">
        <f t="shared" si="17"/>
        <v>1</v>
      </c>
      <c r="AW93" s="290"/>
    </row>
    <row r="94" spans="1:49">
      <c r="A94" s="8"/>
      <c r="B94" s="27"/>
      <c r="C94" s="28" t="s">
        <v>463</v>
      </c>
      <c r="D94" s="29"/>
      <c r="E94" s="30"/>
      <c r="F94" s="30"/>
      <c r="G94" s="30"/>
      <c r="H94" s="30"/>
      <c r="I94" s="30"/>
      <c r="J94" s="30"/>
      <c r="K94" s="30"/>
      <c r="L94" s="30"/>
      <c r="M94" s="30"/>
      <c r="N94" s="30"/>
      <c r="O94" s="30" t="s">
        <v>531</v>
      </c>
      <c r="P94" s="30"/>
      <c r="Q94" s="30"/>
      <c r="R94" s="30"/>
      <c r="S94" s="30"/>
      <c r="T94" s="30"/>
      <c r="U94" s="30"/>
      <c r="V94" s="30"/>
      <c r="W94" s="30"/>
      <c r="X94" s="30"/>
      <c r="Y94" s="30"/>
      <c r="Z94" s="30"/>
      <c r="AA94" s="30"/>
      <c r="AB94" s="30"/>
      <c r="AC94" s="30"/>
      <c r="AD94" s="30"/>
      <c r="AE94" s="30"/>
      <c r="AF94" s="30"/>
      <c r="AG94" s="30"/>
      <c r="AH94" s="30"/>
      <c r="AI94" s="30"/>
      <c r="AJ94" s="30">
        <v>1</v>
      </c>
      <c r="AK94" s="30"/>
      <c r="AL94" s="30"/>
      <c r="AM94" s="31"/>
      <c r="AN94" s="29">
        <f t="shared" si="9"/>
        <v>1</v>
      </c>
      <c r="AO94" s="30">
        <f t="shared" si="10"/>
        <v>1</v>
      </c>
      <c r="AP94" s="30">
        <f t="shared" si="11"/>
        <v>1</v>
      </c>
      <c r="AQ94" s="30">
        <f t="shared" si="12"/>
        <v>1</v>
      </c>
      <c r="AR94" s="30">
        <f t="shared" si="13"/>
        <v>1</v>
      </c>
      <c r="AS94" s="30">
        <f t="shared" si="14"/>
        <v>1</v>
      </c>
      <c r="AT94" s="30">
        <f t="shared" si="15"/>
        <v>1</v>
      </c>
      <c r="AU94" s="30">
        <f t="shared" si="16"/>
        <v>1</v>
      </c>
      <c r="AV94" s="32">
        <f t="shared" si="17"/>
        <v>2</v>
      </c>
      <c r="AW94" s="290"/>
    </row>
    <row r="95" spans="1:49">
      <c r="A95" s="8"/>
      <c r="B95" s="22" t="s">
        <v>229</v>
      </c>
      <c r="C95" s="23"/>
      <c r="D95" s="33"/>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5"/>
      <c r="AN95" s="33"/>
      <c r="AO95" s="34"/>
      <c r="AP95" s="34"/>
      <c r="AQ95" s="34"/>
      <c r="AR95" s="34"/>
      <c r="AS95" s="34"/>
      <c r="AT95" s="34"/>
      <c r="AU95" s="34"/>
      <c r="AV95" s="36"/>
      <c r="AW95" s="26"/>
    </row>
    <row r="96" spans="1:49" ht="13" customHeight="1">
      <c r="A96" s="8"/>
      <c r="B96" s="27"/>
      <c r="C96" s="28" t="s">
        <v>230</v>
      </c>
      <c r="D96" s="29"/>
      <c r="E96" s="30"/>
      <c r="F96" s="30"/>
      <c r="G96" s="30"/>
      <c r="H96" s="30">
        <v>1</v>
      </c>
      <c r="I96" s="30"/>
      <c r="J96" s="30" t="s">
        <v>531</v>
      </c>
      <c r="K96" s="30"/>
      <c r="L96" s="30">
        <v>1</v>
      </c>
      <c r="M96" s="30">
        <v>1</v>
      </c>
      <c r="N96" s="30"/>
      <c r="O96" s="30"/>
      <c r="P96" s="30"/>
      <c r="Q96" s="30">
        <v>1</v>
      </c>
      <c r="R96" s="30"/>
      <c r="S96" s="30"/>
      <c r="T96" s="30"/>
      <c r="U96" s="30"/>
      <c r="V96" s="30"/>
      <c r="W96" s="30"/>
      <c r="X96" s="30">
        <v>1</v>
      </c>
      <c r="Y96" s="30">
        <v>1</v>
      </c>
      <c r="Z96" s="30"/>
      <c r="AA96" s="30">
        <v>1</v>
      </c>
      <c r="AB96" s="30"/>
      <c r="AC96" s="30">
        <v>1</v>
      </c>
      <c r="AD96" s="30">
        <v>1</v>
      </c>
      <c r="AE96" s="30">
        <v>1</v>
      </c>
      <c r="AF96" s="30"/>
      <c r="AG96" s="30"/>
      <c r="AH96" s="30"/>
      <c r="AI96" s="30" t="s">
        <v>531</v>
      </c>
      <c r="AJ96" s="30"/>
      <c r="AK96" s="30"/>
      <c r="AL96" s="30"/>
      <c r="AM96" s="31"/>
      <c r="AN96" s="29">
        <f t="shared" si="9"/>
        <v>2</v>
      </c>
      <c r="AO96" s="30">
        <f t="shared" si="10"/>
        <v>10</v>
      </c>
      <c r="AP96" s="30">
        <f t="shared" si="11"/>
        <v>6</v>
      </c>
      <c r="AQ96" s="30">
        <f t="shared" si="12"/>
        <v>6</v>
      </c>
      <c r="AR96" s="30">
        <f t="shared" si="13"/>
        <v>7</v>
      </c>
      <c r="AS96" s="30">
        <f t="shared" si="14"/>
        <v>5</v>
      </c>
      <c r="AT96" s="30">
        <f t="shared" si="15"/>
        <v>7</v>
      </c>
      <c r="AU96" s="30">
        <f t="shared" si="16"/>
        <v>5</v>
      </c>
      <c r="AV96" s="32">
        <f t="shared" si="17"/>
        <v>12</v>
      </c>
      <c r="AW96" s="290" t="s">
        <v>564</v>
      </c>
    </row>
    <row r="97" spans="1:49">
      <c r="A97" s="8"/>
      <c r="B97" s="27"/>
      <c r="C97" s="28" t="s">
        <v>465</v>
      </c>
      <c r="D97" s="29"/>
      <c r="E97" s="30"/>
      <c r="F97" s="30"/>
      <c r="G97" s="30"/>
      <c r="H97" s="30"/>
      <c r="I97" s="30"/>
      <c r="J97" s="30"/>
      <c r="K97" s="30"/>
      <c r="L97" s="30"/>
      <c r="M97" s="30"/>
      <c r="N97" s="30"/>
      <c r="O97" s="30" t="s">
        <v>531</v>
      </c>
      <c r="P97" s="30"/>
      <c r="Q97" s="30"/>
      <c r="R97" s="30"/>
      <c r="S97" s="30"/>
      <c r="T97" s="30"/>
      <c r="U97" s="30"/>
      <c r="V97" s="30"/>
      <c r="W97" s="30"/>
      <c r="X97" s="30"/>
      <c r="Y97" s="30"/>
      <c r="Z97" s="30"/>
      <c r="AA97" s="30"/>
      <c r="AB97" s="30"/>
      <c r="AC97" s="30"/>
      <c r="AD97" s="30"/>
      <c r="AE97" s="30"/>
      <c r="AF97" s="30"/>
      <c r="AG97" s="30"/>
      <c r="AH97" s="30" t="s">
        <v>531</v>
      </c>
      <c r="AI97" s="30"/>
      <c r="AJ97" s="30"/>
      <c r="AK97" s="30"/>
      <c r="AL97" s="30"/>
      <c r="AM97" s="31"/>
      <c r="AN97" s="29">
        <f t="shared" si="9"/>
        <v>2</v>
      </c>
      <c r="AO97" s="30">
        <f t="shared" si="10"/>
        <v>0</v>
      </c>
      <c r="AP97" s="30">
        <f t="shared" si="11"/>
        <v>1</v>
      </c>
      <c r="AQ97" s="30">
        <f t="shared" si="12"/>
        <v>1</v>
      </c>
      <c r="AR97" s="30">
        <f t="shared" si="13"/>
        <v>0</v>
      </c>
      <c r="AS97" s="30">
        <f t="shared" si="14"/>
        <v>2</v>
      </c>
      <c r="AT97" s="30">
        <f t="shared" si="15"/>
        <v>1</v>
      </c>
      <c r="AU97" s="30">
        <f t="shared" si="16"/>
        <v>1</v>
      </c>
      <c r="AV97" s="32">
        <f t="shared" si="17"/>
        <v>2</v>
      </c>
      <c r="AW97" s="290"/>
    </row>
    <row r="98" spans="1:49">
      <c r="A98" s="8"/>
      <c r="B98" s="27"/>
      <c r="C98" s="28" t="s">
        <v>466</v>
      </c>
      <c r="D98" s="29"/>
      <c r="E98" s="30"/>
      <c r="F98" s="30"/>
      <c r="G98" s="30">
        <v>1</v>
      </c>
      <c r="H98" s="30"/>
      <c r="I98" s="30"/>
      <c r="J98" s="30"/>
      <c r="K98" s="30"/>
      <c r="L98" s="30"/>
      <c r="M98" s="30"/>
      <c r="N98" s="30"/>
      <c r="O98" s="30"/>
      <c r="P98" s="30"/>
      <c r="Q98" s="30"/>
      <c r="R98" s="30"/>
      <c r="S98" s="30"/>
      <c r="T98" s="30"/>
      <c r="U98" s="30"/>
      <c r="V98" s="30"/>
      <c r="W98" s="30"/>
      <c r="X98" s="30"/>
      <c r="Y98" s="30"/>
      <c r="Z98" s="30"/>
      <c r="AA98" s="30"/>
      <c r="AB98" s="30">
        <v>1</v>
      </c>
      <c r="AC98" s="30" t="s">
        <v>531</v>
      </c>
      <c r="AD98" s="30"/>
      <c r="AE98" s="30"/>
      <c r="AF98" s="30"/>
      <c r="AG98" s="30"/>
      <c r="AH98" s="30"/>
      <c r="AI98" s="30"/>
      <c r="AJ98" s="30"/>
      <c r="AK98" s="30"/>
      <c r="AL98" s="30"/>
      <c r="AM98" s="31"/>
      <c r="AN98" s="29">
        <f t="shared" si="9"/>
        <v>1</v>
      </c>
      <c r="AO98" s="30">
        <f t="shared" si="10"/>
        <v>2</v>
      </c>
      <c r="AP98" s="30">
        <f t="shared" si="11"/>
        <v>1</v>
      </c>
      <c r="AQ98" s="30">
        <f t="shared" si="12"/>
        <v>2</v>
      </c>
      <c r="AR98" s="30">
        <f t="shared" si="13"/>
        <v>2</v>
      </c>
      <c r="AS98" s="30">
        <f t="shared" si="14"/>
        <v>1</v>
      </c>
      <c r="AT98" s="30">
        <f t="shared" si="15"/>
        <v>2</v>
      </c>
      <c r="AU98" s="30">
        <f t="shared" si="16"/>
        <v>1</v>
      </c>
      <c r="AV98" s="32">
        <f t="shared" si="17"/>
        <v>3</v>
      </c>
      <c r="AW98" s="290"/>
    </row>
    <row r="99" spans="1:49">
      <c r="A99" s="8"/>
      <c r="B99" s="27"/>
      <c r="C99" s="28" t="s">
        <v>565</v>
      </c>
      <c r="D99" s="29"/>
      <c r="E99" s="30">
        <v>1</v>
      </c>
      <c r="F99" s="30"/>
      <c r="G99" s="30">
        <v>1</v>
      </c>
      <c r="H99" s="30">
        <v>1</v>
      </c>
      <c r="I99" s="30"/>
      <c r="J99" s="30"/>
      <c r="K99" s="30">
        <v>1</v>
      </c>
      <c r="L99" s="30"/>
      <c r="M99" s="30"/>
      <c r="N99" s="30">
        <v>1</v>
      </c>
      <c r="O99" s="30"/>
      <c r="P99" s="30"/>
      <c r="Q99" s="30"/>
      <c r="R99" s="30"/>
      <c r="S99" s="30">
        <v>1</v>
      </c>
      <c r="T99" s="30"/>
      <c r="U99" s="30"/>
      <c r="V99" s="30">
        <v>1</v>
      </c>
      <c r="W99" s="30" t="s">
        <v>531</v>
      </c>
      <c r="X99" s="30">
        <v>1</v>
      </c>
      <c r="Y99" s="30"/>
      <c r="Z99" s="30"/>
      <c r="AA99" s="30">
        <v>1</v>
      </c>
      <c r="AB99" s="30">
        <v>1</v>
      </c>
      <c r="AC99" s="30">
        <v>1</v>
      </c>
      <c r="AD99" s="30"/>
      <c r="AE99" s="30">
        <v>1</v>
      </c>
      <c r="AF99" s="30"/>
      <c r="AG99" s="30"/>
      <c r="AH99" s="30" t="s">
        <v>531</v>
      </c>
      <c r="AI99" s="30">
        <v>1</v>
      </c>
      <c r="AJ99" s="30">
        <v>1</v>
      </c>
      <c r="AK99" s="30"/>
      <c r="AL99" s="30">
        <v>1</v>
      </c>
      <c r="AM99" s="31" t="s">
        <v>531</v>
      </c>
      <c r="AN99" s="29">
        <f t="shared" si="9"/>
        <v>3</v>
      </c>
      <c r="AO99" s="30">
        <f t="shared" si="10"/>
        <v>15</v>
      </c>
      <c r="AP99" s="30">
        <f t="shared" si="11"/>
        <v>8</v>
      </c>
      <c r="AQ99" s="30">
        <f t="shared" si="12"/>
        <v>10</v>
      </c>
      <c r="AR99" s="30">
        <f t="shared" si="13"/>
        <v>6</v>
      </c>
      <c r="AS99" s="30">
        <f t="shared" si="14"/>
        <v>12</v>
      </c>
      <c r="AT99" s="30">
        <f t="shared" si="15"/>
        <v>9</v>
      </c>
      <c r="AU99" s="30">
        <f t="shared" si="16"/>
        <v>9</v>
      </c>
      <c r="AV99" s="32">
        <f t="shared" si="17"/>
        <v>18</v>
      </c>
      <c r="AW99" s="290"/>
    </row>
    <row r="100" spans="1:49">
      <c r="A100" s="8"/>
      <c r="B100" s="27"/>
      <c r="C100" s="28" t="s">
        <v>467</v>
      </c>
      <c r="D100" s="29">
        <v>1</v>
      </c>
      <c r="E100" s="30"/>
      <c r="F100" s="30"/>
      <c r="G100" s="30"/>
      <c r="H100" s="30"/>
      <c r="I100" s="30"/>
      <c r="J100" s="30">
        <v>1</v>
      </c>
      <c r="K100" s="30"/>
      <c r="L100" s="30">
        <v>1</v>
      </c>
      <c r="M100" s="30"/>
      <c r="N100" s="30"/>
      <c r="O100" s="30"/>
      <c r="P100" s="30"/>
      <c r="Q100" s="30">
        <v>1</v>
      </c>
      <c r="R100" s="30"/>
      <c r="S100" s="30"/>
      <c r="T100" s="30" t="s">
        <v>531</v>
      </c>
      <c r="U100" s="30"/>
      <c r="V100" s="30"/>
      <c r="W100" s="30"/>
      <c r="X100" s="30">
        <v>1</v>
      </c>
      <c r="Y100" s="30"/>
      <c r="Z100" s="30"/>
      <c r="AA100" s="30"/>
      <c r="AB100" s="30"/>
      <c r="AC100" s="30"/>
      <c r="AD100" s="30"/>
      <c r="AE100" s="30"/>
      <c r="AF100" s="30">
        <v>1</v>
      </c>
      <c r="AG100" s="30">
        <v>1</v>
      </c>
      <c r="AH100" s="30"/>
      <c r="AI100" s="30"/>
      <c r="AJ100" s="30"/>
      <c r="AK100" s="30">
        <v>1</v>
      </c>
      <c r="AL100" s="30"/>
      <c r="AM100" s="31"/>
      <c r="AN100" s="29">
        <f t="shared" si="9"/>
        <v>1</v>
      </c>
      <c r="AO100" s="30">
        <f t="shared" si="10"/>
        <v>8</v>
      </c>
      <c r="AP100" s="30">
        <f t="shared" si="11"/>
        <v>5</v>
      </c>
      <c r="AQ100" s="30">
        <f t="shared" si="12"/>
        <v>4</v>
      </c>
      <c r="AR100" s="30">
        <f t="shared" si="13"/>
        <v>8</v>
      </c>
      <c r="AS100" s="30">
        <f t="shared" si="14"/>
        <v>1</v>
      </c>
      <c r="AT100" s="30">
        <f t="shared" si="15"/>
        <v>3</v>
      </c>
      <c r="AU100" s="30">
        <f t="shared" si="16"/>
        <v>6</v>
      </c>
      <c r="AV100" s="32">
        <f t="shared" si="17"/>
        <v>9</v>
      </c>
      <c r="AW100" s="290"/>
    </row>
    <row r="101" spans="1:49">
      <c r="A101" s="8"/>
      <c r="B101" s="22" t="s">
        <v>237</v>
      </c>
      <c r="C101" s="23"/>
      <c r="D101" s="33"/>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5"/>
      <c r="AN101" s="33"/>
      <c r="AO101" s="34"/>
      <c r="AP101" s="34"/>
      <c r="AQ101" s="34"/>
      <c r="AR101" s="34"/>
      <c r="AS101" s="34"/>
      <c r="AT101" s="34"/>
      <c r="AU101" s="34"/>
      <c r="AV101" s="36"/>
      <c r="AW101" s="26"/>
    </row>
    <row r="102" spans="1:49" ht="13" customHeight="1">
      <c r="A102" s="8"/>
      <c r="B102" s="27"/>
      <c r="C102" s="28" t="s">
        <v>566</v>
      </c>
      <c r="D102" s="29">
        <v>1</v>
      </c>
      <c r="E102" s="30"/>
      <c r="F102" s="30"/>
      <c r="G102" s="30"/>
      <c r="H102" s="30">
        <v>1</v>
      </c>
      <c r="I102" s="30">
        <v>1</v>
      </c>
      <c r="J102" s="30">
        <v>1</v>
      </c>
      <c r="K102" s="30">
        <v>1</v>
      </c>
      <c r="L102" s="30">
        <v>1</v>
      </c>
      <c r="M102" s="30"/>
      <c r="N102" s="30"/>
      <c r="O102" s="30" t="s">
        <v>531</v>
      </c>
      <c r="P102" s="30"/>
      <c r="Q102" s="30">
        <v>1</v>
      </c>
      <c r="R102" s="30"/>
      <c r="S102" s="30">
        <v>1</v>
      </c>
      <c r="T102" s="30"/>
      <c r="U102" s="30" t="s">
        <v>531</v>
      </c>
      <c r="V102" s="30"/>
      <c r="W102" s="30"/>
      <c r="X102" s="30"/>
      <c r="Y102" s="30" t="s">
        <v>531</v>
      </c>
      <c r="Z102" s="30"/>
      <c r="AA102" s="30"/>
      <c r="AB102" s="30"/>
      <c r="AC102" s="30">
        <v>1</v>
      </c>
      <c r="AD102" s="30" t="s">
        <v>531</v>
      </c>
      <c r="AE102" s="30"/>
      <c r="AF102" s="30"/>
      <c r="AG102" s="30"/>
      <c r="AH102" s="30"/>
      <c r="AI102" s="30"/>
      <c r="AJ102" s="30">
        <v>1</v>
      </c>
      <c r="AK102" s="30"/>
      <c r="AL102" s="30">
        <v>1</v>
      </c>
      <c r="AM102" s="31">
        <v>1</v>
      </c>
      <c r="AN102" s="29">
        <f t="shared" si="9"/>
        <v>4</v>
      </c>
      <c r="AO102" s="30">
        <f t="shared" si="10"/>
        <v>12</v>
      </c>
      <c r="AP102" s="30">
        <f t="shared" si="11"/>
        <v>7</v>
      </c>
      <c r="AQ102" s="30">
        <f t="shared" si="12"/>
        <v>9</v>
      </c>
      <c r="AR102" s="30">
        <f t="shared" si="13"/>
        <v>9</v>
      </c>
      <c r="AS102" s="30">
        <f t="shared" si="14"/>
        <v>7</v>
      </c>
      <c r="AT102" s="30">
        <f t="shared" si="15"/>
        <v>9</v>
      </c>
      <c r="AU102" s="30">
        <f t="shared" si="16"/>
        <v>7</v>
      </c>
      <c r="AV102" s="32">
        <f t="shared" si="17"/>
        <v>16</v>
      </c>
      <c r="AW102" s="290" t="s">
        <v>567</v>
      </c>
    </row>
    <row r="103" spans="1:49">
      <c r="A103" s="8"/>
      <c r="B103" s="27"/>
      <c r="C103" s="28" t="s">
        <v>568</v>
      </c>
      <c r="D103" s="29"/>
      <c r="E103" s="30"/>
      <c r="F103" s="30"/>
      <c r="G103" s="30"/>
      <c r="H103" s="30"/>
      <c r="I103" s="30"/>
      <c r="J103" s="30"/>
      <c r="K103" s="30"/>
      <c r="L103" s="30"/>
      <c r="M103" s="30"/>
      <c r="N103" s="30"/>
      <c r="O103" s="30"/>
      <c r="P103" s="30"/>
      <c r="Q103" s="30"/>
      <c r="R103" s="30"/>
      <c r="S103" s="30"/>
      <c r="T103" s="30"/>
      <c r="U103" s="30">
        <v>1</v>
      </c>
      <c r="V103" s="30"/>
      <c r="W103" s="30"/>
      <c r="X103" s="30"/>
      <c r="Y103" s="30"/>
      <c r="Z103" s="30"/>
      <c r="AA103" s="30"/>
      <c r="AB103" s="30"/>
      <c r="AC103" s="30"/>
      <c r="AD103" s="30"/>
      <c r="AE103" s="30"/>
      <c r="AF103" s="30"/>
      <c r="AG103" s="30"/>
      <c r="AH103" s="30"/>
      <c r="AI103" s="30">
        <v>1</v>
      </c>
      <c r="AJ103" s="30"/>
      <c r="AK103" s="30"/>
      <c r="AL103" s="30"/>
      <c r="AM103" s="31"/>
      <c r="AN103" s="29">
        <f t="shared" si="9"/>
        <v>0</v>
      </c>
      <c r="AO103" s="30">
        <f t="shared" si="10"/>
        <v>2</v>
      </c>
      <c r="AP103" s="30">
        <f t="shared" si="11"/>
        <v>1</v>
      </c>
      <c r="AQ103" s="30">
        <f t="shared" si="12"/>
        <v>1</v>
      </c>
      <c r="AR103" s="30">
        <f t="shared" si="13"/>
        <v>1</v>
      </c>
      <c r="AS103" s="30">
        <f t="shared" si="14"/>
        <v>1</v>
      </c>
      <c r="AT103" s="30">
        <f t="shared" si="15"/>
        <v>2</v>
      </c>
      <c r="AU103" s="30">
        <f t="shared" si="16"/>
        <v>0</v>
      </c>
      <c r="AV103" s="32">
        <f t="shared" si="17"/>
        <v>2</v>
      </c>
      <c r="AW103" s="290"/>
    </row>
    <row r="104" spans="1:49">
      <c r="A104" s="8"/>
      <c r="B104" s="27"/>
      <c r="C104" s="28" t="s">
        <v>378</v>
      </c>
      <c r="D104" s="29">
        <v>1</v>
      </c>
      <c r="E104" s="30">
        <v>1</v>
      </c>
      <c r="F104" s="30"/>
      <c r="G104" s="30">
        <v>1</v>
      </c>
      <c r="H104" s="30">
        <v>1</v>
      </c>
      <c r="I104" s="30" t="s">
        <v>531</v>
      </c>
      <c r="J104" s="30">
        <v>1</v>
      </c>
      <c r="K104" s="30" t="s">
        <v>531</v>
      </c>
      <c r="L104" s="30"/>
      <c r="M104" s="30"/>
      <c r="N104" s="30"/>
      <c r="O104" s="30">
        <v>1</v>
      </c>
      <c r="P104" s="30"/>
      <c r="Q104" s="30">
        <v>1</v>
      </c>
      <c r="R104" s="30"/>
      <c r="S104" s="30">
        <v>1</v>
      </c>
      <c r="T104" s="30">
        <v>1</v>
      </c>
      <c r="U104" s="30">
        <v>1</v>
      </c>
      <c r="V104" s="30"/>
      <c r="W104" s="30">
        <v>1</v>
      </c>
      <c r="X104" s="30">
        <v>1</v>
      </c>
      <c r="Y104" s="30">
        <v>1</v>
      </c>
      <c r="Z104" s="30">
        <v>1</v>
      </c>
      <c r="AA104" s="30"/>
      <c r="AB104" s="30"/>
      <c r="AC104" s="30" t="s">
        <v>531</v>
      </c>
      <c r="AD104" s="30"/>
      <c r="AE104" s="30"/>
      <c r="AF104" s="30">
        <v>1</v>
      </c>
      <c r="AG104" s="30"/>
      <c r="AH104" s="30">
        <v>1</v>
      </c>
      <c r="AI104" s="30">
        <v>1</v>
      </c>
      <c r="AJ104" s="30" t="s">
        <v>531</v>
      </c>
      <c r="AK104" s="30">
        <v>1</v>
      </c>
      <c r="AL104" s="30" t="s">
        <v>531</v>
      </c>
      <c r="AM104" s="31"/>
      <c r="AN104" s="29">
        <f t="shared" si="9"/>
        <v>5</v>
      </c>
      <c r="AO104" s="30">
        <f t="shared" si="10"/>
        <v>18</v>
      </c>
      <c r="AP104" s="30">
        <f t="shared" si="11"/>
        <v>12</v>
      </c>
      <c r="AQ104" s="30">
        <f t="shared" si="12"/>
        <v>11</v>
      </c>
      <c r="AR104" s="30">
        <f t="shared" si="13"/>
        <v>13</v>
      </c>
      <c r="AS104" s="30">
        <f t="shared" si="14"/>
        <v>10</v>
      </c>
      <c r="AT104" s="30">
        <f t="shared" si="15"/>
        <v>12</v>
      </c>
      <c r="AU104" s="30">
        <f t="shared" si="16"/>
        <v>11</v>
      </c>
      <c r="AV104" s="32">
        <f t="shared" si="17"/>
        <v>23</v>
      </c>
      <c r="AW104" s="290"/>
    </row>
    <row r="105" spans="1:49">
      <c r="A105" s="8"/>
      <c r="B105" s="27"/>
      <c r="C105" s="28" t="s">
        <v>269</v>
      </c>
      <c r="D105" s="29">
        <v>1</v>
      </c>
      <c r="E105" s="30"/>
      <c r="F105" s="30"/>
      <c r="G105" s="30"/>
      <c r="H105" s="30"/>
      <c r="I105" s="30"/>
      <c r="J105" s="30"/>
      <c r="K105" s="30"/>
      <c r="L105" s="30"/>
      <c r="M105" s="30"/>
      <c r="N105" s="30">
        <v>1</v>
      </c>
      <c r="O105" s="30"/>
      <c r="P105" s="30"/>
      <c r="Q105" s="30"/>
      <c r="R105" s="30"/>
      <c r="S105" s="30"/>
      <c r="T105" s="30"/>
      <c r="U105" s="30"/>
      <c r="V105" s="30">
        <v>1</v>
      </c>
      <c r="W105" s="30"/>
      <c r="X105" s="30">
        <v>1</v>
      </c>
      <c r="Y105" s="30">
        <v>1</v>
      </c>
      <c r="Z105" s="30">
        <v>1</v>
      </c>
      <c r="AA105" s="30"/>
      <c r="AB105" s="30"/>
      <c r="AC105" s="30">
        <v>1</v>
      </c>
      <c r="AD105" s="30"/>
      <c r="AE105" s="30"/>
      <c r="AF105" s="30">
        <v>1</v>
      </c>
      <c r="AG105" s="30">
        <v>1</v>
      </c>
      <c r="AH105" s="30"/>
      <c r="AI105" s="30"/>
      <c r="AJ105" s="30">
        <v>1</v>
      </c>
      <c r="AK105" s="30"/>
      <c r="AL105" s="30"/>
      <c r="AM105" s="31"/>
      <c r="AN105" s="29">
        <f t="shared" si="9"/>
        <v>0</v>
      </c>
      <c r="AO105" s="30">
        <f t="shared" si="10"/>
        <v>10</v>
      </c>
      <c r="AP105" s="30">
        <f t="shared" si="11"/>
        <v>6</v>
      </c>
      <c r="AQ105" s="30">
        <f t="shared" si="12"/>
        <v>4</v>
      </c>
      <c r="AR105" s="30">
        <f t="shared" si="13"/>
        <v>7</v>
      </c>
      <c r="AS105" s="30">
        <f t="shared" si="14"/>
        <v>3</v>
      </c>
      <c r="AT105" s="30">
        <f t="shared" si="15"/>
        <v>3</v>
      </c>
      <c r="AU105" s="30">
        <f t="shared" si="16"/>
        <v>7</v>
      </c>
      <c r="AV105" s="32">
        <f t="shared" si="17"/>
        <v>10</v>
      </c>
      <c r="AW105" s="290"/>
    </row>
    <row r="106" spans="1:49">
      <c r="A106" s="8"/>
      <c r="B106" s="27"/>
      <c r="C106" s="28" t="s">
        <v>569</v>
      </c>
      <c r="D106" s="29"/>
      <c r="E106" s="30"/>
      <c r="F106" s="30"/>
      <c r="G106" s="30"/>
      <c r="H106" s="30"/>
      <c r="I106" s="30"/>
      <c r="J106" s="30"/>
      <c r="K106" s="30"/>
      <c r="L106" s="30"/>
      <c r="M106" s="30"/>
      <c r="N106" s="30">
        <v>1</v>
      </c>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1"/>
      <c r="AN106" s="29">
        <f t="shared" si="9"/>
        <v>0</v>
      </c>
      <c r="AO106" s="30">
        <f t="shared" si="10"/>
        <v>1</v>
      </c>
      <c r="AP106" s="30">
        <f t="shared" si="11"/>
        <v>1</v>
      </c>
      <c r="AQ106" s="30">
        <f t="shared" si="12"/>
        <v>0</v>
      </c>
      <c r="AR106" s="30">
        <f t="shared" si="13"/>
        <v>0</v>
      </c>
      <c r="AS106" s="30">
        <f t="shared" si="14"/>
        <v>1</v>
      </c>
      <c r="AT106" s="30">
        <f t="shared" si="15"/>
        <v>0</v>
      </c>
      <c r="AU106" s="30">
        <f t="shared" si="16"/>
        <v>1</v>
      </c>
      <c r="AV106" s="32">
        <f t="shared" si="17"/>
        <v>1</v>
      </c>
      <c r="AW106" s="290"/>
    </row>
    <row r="107" spans="1:49">
      <c r="A107" s="8"/>
      <c r="B107" s="27"/>
      <c r="C107" s="28" t="s">
        <v>570</v>
      </c>
      <c r="D107" s="29">
        <v>1</v>
      </c>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1"/>
      <c r="AN107" s="29">
        <f t="shared" si="9"/>
        <v>0</v>
      </c>
      <c r="AO107" s="30">
        <f t="shared" si="10"/>
        <v>1</v>
      </c>
      <c r="AP107" s="30">
        <f t="shared" si="11"/>
        <v>1</v>
      </c>
      <c r="AQ107" s="30">
        <f t="shared" si="12"/>
        <v>0</v>
      </c>
      <c r="AR107" s="30">
        <f t="shared" si="13"/>
        <v>1</v>
      </c>
      <c r="AS107" s="30">
        <f t="shared" si="14"/>
        <v>0</v>
      </c>
      <c r="AT107" s="30">
        <f t="shared" si="15"/>
        <v>0</v>
      </c>
      <c r="AU107" s="30">
        <f t="shared" si="16"/>
        <v>1</v>
      </c>
      <c r="AV107" s="32">
        <f t="shared" si="17"/>
        <v>1</v>
      </c>
      <c r="AW107" s="290"/>
    </row>
    <row r="108" spans="1:49">
      <c r="A108" s="8"/>
      <c r="B108" s="27"/>
      <c r="C108" s="28" t="s">
        <v>571</v>
      </c>
      <c r="D108" s="29"/>
      <c r="E108" s="30"/>
      <c r="F108" s="30"/>
      <c r="G108" s="30"/>
      <c r="H108" s="30"/>
      <c r="I108" s="30"/>
      <c r="J108" s="30"/>
      <c r="K108" s="30">
        <v>1</v>
      </c>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1">
        <v>1</v>
      </c>
      <c r="AN108" s="29">
        <f t="shared" si="9"/>
        <v>0</v>
      </c>
      <c r="AO108" s="30">
        <f t="shared" si="10"/>
        <v>2</v>
      </c>
      <c r="AP108" s="30">
        <f t="shared" si="11"/>
        <v>0</v>
      </c>
      <c r="AQ108" s="30">
        <f t="shared" si="12"/>
        <v>2</v>
      </c>
      <c r="AR108" s="30">
        <f t="shared" si="13"/>
        <v>0</v>
      </c>
      <c r="AS108" s="30">
        <f t="shared" si="14"/>
        <v>2</v>
      </c>
      <c r="AT108" s="30">
        <f t="shared" si="15"/>
        <v>2</v>
      </c>
      <c r="AU108" s="30">
        <f t="shared" si="16"/>
        <v>0</v>
      </c>
      <c r="AV108" s="32">
        <f t="shared" si="17"/>
        <v>2</v>
      </c>
      <c r="AW108" s="290"/>
    </row>
    <row r="109" spans="1:49">
      <c r="A109" s="8"/>
      <c r="B109" s="27"/>
      <c r="C109" s="28" t="s">
        <v>572</v>
      </c>
      <c r="D109" s="29">
        <v>1</v>
      </c>
      <c r="E109" s="30"/>
      <c r="F109" s="30"/>
      <c r="G109" s="30"/>
      <c r="H109" s="30"/>
      <c r="I109" s="30"/>
      <c r="J109" s="30"/>
      <c r="K109" s="30"/>
      <c r="L109" s="30"/>
      <c r="M109" s="30"/>
      <c r="N109" s="30"/>
      <c r="O109" s="30"/>
      <c r="P109" s="30"/>
      <c r="Q109" s="30"/>
      <c r="R109" s="30"/>
      <c r="S109" s="30"/>
      <c r="T109" s="30"/>
      <c r="U109" s="30"/>
      <c r="V109" s="30"/>
      <c r="W109" s="30"/>
      <c r="X109" s="30"/>
      <c r="Y109" s="30">
        <v>1</v>
      </c>
      <c r="Z109" s="30"/>
      <c r="AA109" s="30"/>
      <c r="AB109" s="30"/>
      <c r="AC109" s="30"/>
      <c r="AD109" s="30"/>
      <c r="AE109" s="30">
        <v>1</v>
      </c>
      <c r="AF109" s="30"/>
      <c r="AG109" s="30">
        <v>1</v>
      </c>
      <c r="AH109" s="30">
        <v>1</v>
      </c>
      <c r="AI109" s="30"/>
      <c r="AJ109" s="30">
        <v>1</v>
      </c>
      <c r="AK109" s="30" t="s">
        <v>531</v>
      </c>
      <c r="AL109" s="30"/>
      <c r="AM109" s="31"/>
      <c r="AN109" s="29">
        <f t="shared" si="9"/>
        <v>1</v>
      </c>
      <c r="AO109" s="30">
        <f t="shared" si="10"/>
        <v>6</v>
      </c>
      <c r="AP109" s="30">
        <f t="shared" si="11"/>
        <v>2</v>
      </c>
      <c r="AQ109" s="30">
        <f t="shared" si="12"/>
        <v>5</v>
      </c>
      <c r="AR109" s="30">
        <f t="shared" si="13"/>
        <v>5</v>
      </c>
      <c r="AS109" s="30">
        <f t="shared" si="14"/>
        <v>2</v>
      </c>
      <c r="AT109" s="30">
        <f t="shared" si="15"/>
        <v>4</v>
      </c>
      <c r="AU109" s="30">
        <f t="shared" si="16"/>
        <v>3</v>
      </c>
      <c r="AV109" s="32">
        <f t="shared" si="17"/>
        <v>7</v>
      </c>
      <c r="AW109" s="290"/>
    </row>
    <row r="110" spans="1:49">
      <c r="A110" s="8"/>
      <c r="B110" s="27"/>
      <c r="C110" s="28" t="s">
        <v>238</v>
      </c>
      <c r="D110" s="29">
        <v>1</v>
      </c>
      <c r="E110" s="30" t="s">
        <v>559</v>
      </c>
      <c r="F110" s="30"/>
      <c r="G110" s="30"/>
      <c r="H110" s="30" t="s">
        <v>559</v>
      </c>
      <c r="I110" s="30" t="s">
        <v>559</v>
      </c>
      <c r="J110" s="30"/>
      <c r="K110" s="30">
        <v>1</v>
      </c>
      <c r="L110" s="30">
        <v>1</v>
      </c>
      <c r="M110" s="30" t="s">
        <v>559</v>
      </c>
      <c r="N110" s="30"/>
      <c r="O110" s="30"/>
      <c r="P110" s="30"/>
      <c r="Q110" s="30">
        <v>1</v>
      </c>
      <c r="R110" s="30">
        <v>1</v>
      </c>
      <c r="S110" s="30">
        <v>1</v>
      </c>
      <c r="T110" s="30">
        <v>1</v>
      </c>
      <c r="U110" s="30"/>
      <c r="V110" s="30"/>
      <c r="W110" s="30"/>
      <c r="X110" s="30">
        <v>1</v>
      </c>
      <c r="Y110" s="30" t="s">
        <v>559</v>
      </c>
      <c r="Z110" s="30"/>
      <c r="AA110" s="30"/>
      <c r="AB110" s="30"/>
      <c r="AC110" s="30">
        <v>1</v>
      </c>
      <c r="AD110" s="30"/>
      <c r="AE110" s="30"/>
      <c r="AF110" s="30">
        <v>1</v>
      </c>
      <c r="AG110" s="30" t="s">
        <v>559</v>
      </c>
      <c r="AH110" s="30"/>
      <c r="AI110" s="30"/>
      <c r="AJ110" s="30"/>
      <c r="AK110" s="30">
        <v>1</v>
      </c>
      <c r="AL110" s="30"/>
      <c r="AM110" s="31"/>
      <c r="AN110" s="29">
        <f t="shared" si="9"/>
        <v>6</v>
      </c>
      <c r="AO110" s="30">
        <f t="shared" si="10"/>
        <v>11</v>
      </c>
      <c r="AP110" s="30">
        <f t="shared" si="11"/>
        <v>10</v>
      </c>
      <c r="AQ110" s="30">
        <f t="shared" si="12"/>
        <v>7</v>
      </c>
      <c r="AR110" s="30">
        <f t="shared" si="13"/>
        <v>14</v>
      </c>
      <c r="AS110" s="30">
        <f t="shared" si="14"/>
        <v>3</v>
      </c>
      <c r="AT110" s="30">
        <f t="shared" si="15"/>
        <v>10</v>
      </c>
      <c r="AU110" s="30">
        <f t="shared" si="16"/>
        <v>7</v>
      </c>
      <c r="AV110" s="32">
        <f t="shared" si="17"/>
        <v>17</v>
      </c>
      <c r="AW110" s="290"/>
    </row>
    <row r="111" spans="1:49">
      <c r="A111" s="8"/>
      <c r="B111" s="22" t="s">
        <v>547</v>
      </c>
      <c r="C111" s="23"/>
      <c r="D111" s="33"/>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5"/>
      <c r="AN111" s="33"/>
      <c r="AO111" s="34"/>
      <c r="AP111" s="34"/>
      <c r="AQ111" s="34"/>
      <c r="AR111" s="34"/>
      <c r="AS111" s="34"/>
      <c r="AT111" s="34"/>
      <c r="AU111" s="34"/>
      <c r="AV111" s="36"/>
      <c r="AW111" s="26"/>
    </row>
    <row r="112" spans="1:49" ht="13" customHeight="1">
      <c r="A112" s="8"/>
      <c r="B112" s="27"/>
      <c r="C112" s="28" t="s">
        <v>241</v>
      </c>
      <c r="D112" s="29"/>
      <c r="E112" s="30">
        <v>1</v>
      </c>
      <c r="F112" s="30" t="s">
        <v>531</v>
      </c>
      <c r="G112" s="30">
        <v>1</v>
      </c>
      <c r="H112" s="30">
        <v>1</v>
      </c>
      <c r="I112" s="30">
        <v>1</v>
      </c>
      <c r="J112" s="30" t="s">
        <v>531</v>
      </c>
      <c r="K112" s="30"/>
      <c r="L112" s="30"/>
      <c r="M112" s="30"/>
      <c r="N112" s="30"/>
      <c r="O112" s="30" t="s">
        <v>531</v>
      </c>
      <c r="P112" s="30"/>
      <c r="Q112" s="30"/>
      <c r="R112" s="30"/>
      <c r="S112" s="30">
        <v>1</v>
      </c>
      <c r="T112" s="30"/>
      <c r="U112" s="30"/>
      <c r="V112" s="30">
        <v>1</v>
      </c>
      <c r="W112" s="30" t="s">
        <v>531</v>
      </c>
      <c r="X112" s="30">
        <v>1</v>
      </c>
      <c r="Y112" s="30"/>
      <c r="Z112" s="30"/>
      <c r="AA112" s="30" t="s">
        <v>531</v>
      </c>
      <c r="AB112" s="30"/>
      <c r="AC112" s="30"/>
      <c r="AD112" s="30">
        <v>1</v>
      </c>
      <c r="AE112" s="30" t="s">
        <v>531</v>
      </c>
      <c r="AF112" s="30"/>
      <c r="AG112" s="30">
        <v>1</v>
      </c>
      <c r="AH112" s="30">
        <v>1</v>
      </c>
      <c r="AI112" s="30" t="s">
        <v>531</v>
      </c>
      <c r="AJ112" s="30"/>
      <c r="AK112" s="30"/>
      <c r="AL112" s="30"/>
      <c r="AM112" s="31"/>
      <c r="AN112" s="29">
        <f t="shared" si="9"/>
        <v>7</v>
      </c>
      <c r="AO112" s="30">
        <f t="shared" si="10"/>
        <v>10</v>
      </c>
      <c r="AP112" s="30">
        <f t="shared" si="11"/>
        <v>9</v>
      </c>
      <c r="AQ112" s="30">
        <f t="shared" si="12"/>
        <v>8</v>
      </c>
      <c r="AR112" s="30">
        <f t="shared" si="13"/>
        <v>5</v>
      </c>
      <c r="AS112" s="30">
        <f t="shared" si="14"/>
        <v>12</v>
      </c>
      <c r="AT112" s="30">
        <f t="shared" si="15"/>
        <v>9</v>
      </c>
      <c r="AU112" s="30">
        <f t="shared" si="16"/>
        <v>8</v>
      </c>
      <c r="AV112" s="32">
        <f t="shared" si="17"/>
        <v>17</v>
      </c>
      <c r="AW112" s="290" t="s">
        <v>573</v>
      </c>
    </row>
    <row r="113" spans="1:49">
      <c r="A113" s="8"/>
      <c r="B113" s="27"/>
      <c r="C113" s="28" t="s">
        <v>243</v>
      </c>
      <c r="D113" s="29"/>
      <c r="E113" s="30"/>
      <c r="F113" s="30">
        <v>1</v>
      </c>
      <c r="G113" s="30"/>
      <c r="H113" s="30">
        <v>1</v>
      </c>
      <c r="I113" s="30"/>
      <c r="J113" s="30">
        <v>1</v>
      </c>
      <c r="K113" s="30"/>
      <c r="L113" s="30">
        <v>1</v>
      </c>
      <c r="M113" s="30">
        <v>1</v>
      </c>
      <c r="N113" s="30">
        <v>1</v>
      </c>
      <c r="O113" s="30"/>
      <c r="P113" s="30"/>
      <c r="Q113" s="30"/>
      <c r="R113" s="30"/>
      <c r="S113" s="30"/>
      <c r="T113" s="30"/>
      <c r="U113" s="30"/>
      <c r="V113" s="30"/>
      <c r="W113" s="30">
        <v>1</v>
      </c>
      <c r="X113" s="30"/>
      <c r="Y113" s="30"/>
      <c r="Z113" s="30">
        <v>1</v>
      </c>
      <c r="AA113" s="30"/>
      <c r="AB113" s="30"/>
      <c r="AC113" s="30"/>
      <c r="AD113" s="30"/>
      <c r="AE113" s="30"/>
      <c r="AF113" s="30"/>
      <c r="AG113" s="30"/>
      <c r="AH113" s="30">
        <v>1</v>
      </c>
      <c r="AI113" s="30"/>
      <c r="AJ113" s="30"/>
      <c r="AK113" s="30"/>
      <c r="AL113" s="30"/>
      <c r="AM113" s="31"/>
      <c r="AN113" s="29">
        <f t="shared" si="9"/>
        <v>0</v>
      </c>
      <c r="AO113" s="30">
        <f t="shared" si="10"/>
        <v>9</v>
      </c>
      <c r="AP113" s="30">
        <f t="shared" si="11"/>
        <v>6</v>
      </c>
      <c r="AQ113" s="30">
        <f t="shared" si="12"/>
        <v>3</v>
      </c>
      <c r="AR113" s="30">
        <f t="shared" si="13"/>
        <v>3</v>
      </c>
      <c r="AS113" s="30">
        <f t="shared" si="14"/>
        <v>6</v>
      </c>
      <c r="AT113" s="30">
        <f t="shared" si="15"/>
        <v>1</v>
      </c>
      <c r="AU113" s="30">
        <f t="shared" si="16"/>
        <v>8</v>
      </c>
      <c r="AV113" s="32">
        <f t="shared" si="17"/>
        <v>9</v>
      </c>
      <c r="AW113" s="290"/>
    </row>
    <row r="114" spans="1:49">
      <c r="A114" s="8"/>
      <c r="B114" s="27"/>
      <c r="C114" s="28" t="s">
        <v>470</v>
      </c>
      <c r="D114" s="29"/>
      <c r="E114" s="30"/>
      <c r="F114" s="30"/>
      <c r="G114" s="30"/>
      <c r="H114" s="30"/>
      <c r="I114" s="30"/>
      <c r="J114" s="30"/>
      <c r="K114" s="30"/>
      <c r="L114" s="30"/>
      <c r="M114" s="30"/>
      <c r="N114" s="30"/>
      <c r="O114" s="30"/>
      <c r="P114" s="30"/>
      <c r="Q114" s="30"/>
      <c r="R114" s="30"/>
      <c r="S114" s="30"/>
      <c r="T114" s="30"/>
      <c r="U114" s="30"/>
      <c r="V114" s="30">
        <v>1</v>
      </c>
      <c r="W114" s="30"/>
      <c r="X114" s="30"/>
      <c r="Y114" s="30"/>
      <c r="Z114" s="30"/>
      <c r="AA114" s="30">
        <v>1</v>
      </c>
      <c r="AB114" s="30"/>
      <c r="AC114" s="30"/>
      <c r="AD114" s="30"/>
      <c r="AE114" s="30">
        <v>1</v>
      </c>
      <c r="AF114" s="30"/>
      <c r="AG114" s="30"/>
      <c r="AH114" s="30"/>
      <c r="AI114" s="30"/>
      <c r="AJ114" s="30"/>
      <c r="AK114" s="30"/>
      <c r="AL114" s="30"/>
      <c r="AM114" s="31"/>
      <c r="AN114" s="29">
        <f t="shared" si="9"/>
        <v>0</v>
      </c>
      <c r="AO114" s="30">
        <f t="shared" si="10"/>
        <v>3</v>
      </c>
      <c r="AP114" s="30">
        <f t="shared" si="11"/>
        <v>2</v>
      </c>
      <c r="AQ114" s="30">
        <f t="shared" si="12"/>
        <v>1</v>
      </c>
      <c r="AR114" s="30">
        <f t="shared" si="13"/>
        <v>0</v>
      </c>
      <c r="AS114" s="30">
        <f t="shared" si="14"/>
        <v>3</v>
      </c>
      <c r="AT114" s="30">
        <f t="shared" si="15"/>
        <v>2</v>
      </c>
      <c r="AU114" s="30">
        <f t="shared" si="16"/>
        <v>1</v>
      </c>
      <c r="AV114" s="32">
        <f t="shared" si="17"/>
        <v>3</v>
      </c>
      <c r="AW114" s="290"/>
    </row>
    <row r="115" spans="1:49">
      <c r="A115" s="8"/>
      <c r="B115" s="27"/>
      <c r="C115" s="28" t="s">
        <v>244</v>
      </c>
      <c r="D115" s="29">
        <v>1</v>
      </c>
      <c r="E115" s="30"/>
      <c r="F115" s="30">
        <v>1</v>
      </c>
      <c r="G115" s="30">
        <v>1</v>
      </c>
      <c r="H115" s="30">
        <v>1</v>
      </c>
      <c r="I115" s="30">
        <v>1</v>
      </c>
      <c r="J115" s="30">
        <v>1</v>
      </c>
      <c r="K115" s="30">
        <v>1</v>
      </c>
      <c r="L115" s="30"/>
      <c r="M115" s="30"/>
      <c r="N115" s="30" t="s">
        <v>531</v>
      </c>
      <c r="O115" s="30"/>
      <c r="P115" s="30">
        <v>1</v>
      </c>
      <c r="Q115" s="30">
        <v>1</v>
      </c>
      <c r="R115" s="30">
        <v>1</v>
      </c>
      <c r="S115" s="30">
        <v>1</v>
      </c>
      <c r="T115" s="30" t="s">
        <v>531</v>
      </c>
      <c r="U115" s="30" t="s">
        <v>531</v>
      </c>
      <c r="V115" s="30">
        <v>1</v>
      </c>
      <c r="W115" s="30">
        <v>1</v>
      </c>
      <c r="X115" s="30">
        <v>1</v>
      </c>
      <c r="Y115" s="30" t="s">
        <v>531</v>
      </c>
      <c r="Z115" s="30">
        <v>1</v>
      </c>
      <c r="AA115" s="30">
        <v>1</v>
      </c>
      <c r="AB115" s="30">
        <v>1</v>
      </c>
      <c r="AC115" s="30">
        <v>1</v>
      </c>
      <c r="AD115" s="30"/>
      <c r="AE115" s="30" t="s">
        <v>531</v>
      </c>
      <c r="AF115" s="30">
        <v>1</v>
      </c>
      <c r="AG115" s="30"/>
      <c r="AH115" s="30"/>
      <c r="AI115" s="30">
        <v>1</v>
      </c>
      <c r="AJ115" s="30">
        <v>1</v>
      </c>
      <c r="AK115" s="30">
        <v>1</v>
      </c>
      <c r="AL115" s="30">
        <v>1</v>
      </c>
      <c r="AM115" s="31" t="s">
        <v>531</v>
      </c>
      <c r="AN115" s="29">
        <f t="shared" si="9"/>
        <v>6</v>
      </c>
      <c r="AO115" s="30">
        <f t="shared" si="10"/>
        <v>23</v>
      </c>
      <c r="AP115" s="30">
        <f t="shared" si="11"/>
        <v>16</v>
      </c>
      <c r="AQ115" s="30">
        <f t="shared" si="12"/>
        <v>13</v>
      </c>
      <c r="AR115" s="30">
        <f t="shared" si="13"/>
        <v>14</v>
      </c>
      <c r="AS115" s="30">
        <f t="shared" si="14"/>
        <v>15</v>
      </c>
      <c r="AT115" s="30">
        <f t="shared" si="15"/>
        <v>13</v>
      </c>
      <c r="AU115" s="30">
        <f t="shared" si="16"/>
        <v>16</v>
      </c>
      <c r="AV115" s="32">
        <f t="shared" si="17"/>
        <v>29</v>
      </c>
      <c r="AW115" s="290"/>
    </row>
    <row r="116" spans="1:49">
      <c r="A116" s="8"/>
      <c r="B116" s="27"/>
      <c r="C116" s="28" t="s">
        <v>471</v>
      </c>
      <c r="D116" s="29" t="s">
        <v>531</v>
      </c>
      <c r="E116" s="30" t="s">
        <v>531</v>
      </c>
      <c r="F116" s="30">
        <v>1</v>
      </c>
      <c r="G116" s="30"/>
      <c r="H116" s="30"/>
      <c r="I116" s="30"/>
      <c r="J116" s="30"/>
      <c r="K116" s="30"/>
      <c r="L116" s="30">
        <v>1</v>
      </c>
      <c r="M116" s="30"/>
      <c r="N116" s="30"/>
      <c r="O116" s="30"/>
      <c r="P116" s="30"/>
      <c r="Q116" s="30" t="s">
        <v>531</v>
      </c>
      <c r="R116" s="30">
        <v>1</v>
      </c>
      <c r="S116" s="30"/>
      <c r="T116" s="30">
        <v>1</v>
      </c>
      <c r="U116" s="30">
        <v>1</v>
      </c>
      <c r="V116" s="30"/>
      <c r="W116" s="30"/>
      <c r="X116" s="30" t="s">
        <v>531</v>
      </c>
      <c r="Y116" s="30">
        <v>1</v>
      </c>
      <c r="Z116" s="30"/>
      <c r="AA116" s="30"/>
      <c r="AB116" s="30"/>
      <c r="AC116" s="30">
        <v>1</v>
      </c>
      <c r="AD116" s="30"/>
      <c r="AE116" s="30"/>
      <c r="AF116" s="30"/>
      <c r="AG116" s="30"/>
      <c r="AH116" s="30"/>
      <c r="AI116" s="30"/>
      <c r="AJ116" s="30">
        <v>1</v>
      </c>
      <c r="AK116" s="30"/>
      <c r="AL116" s="30"/>
      <c r="AM116" s="31"/>
      <c r="AN116" s="29">
        <f t="shared" si="9"/>
        <v>4</v>
      </c>
      <c r="AO116" s="30">
        <f t="shared" si="10"/>
        <v>8</v>
      </c>
      <c r="AP116" s="30">
        <f t="shared" si="11"/>
        <v>10</v>
      </c>
      <c r="AQ116" s="30">
        <f t="shared" si="12"/>
        <v>2</v>
      </c>
      <c r="AR116" s="30">
        <f t="shared" si="13"/>
        <v>10</v>
      </c>
      <c r="AS116" s="30">
        <f t="shared" si="14"/>
        <v>2</v>
      </c>
      <c r="AT116" s="30">
        <f t="shared" si="15"/>
        <v>5</v>
      </c>
      <c r="AU116" s="30">
        <f t="shared" si="16"/>
        <v>7</v>
      </c>
      <c r="AV116" s="32">
        <f t="shared" si="17"/>
        <v>12</v>
      </c>
      <c r="AW116" s="290"/>
    </row>
    <row r="117" spans="1:49">
      <c r="A117" s="8"/>
      <c r="B117" s="27"/>
      <c r="C117" s="28" t="s">
        <v>273</v>
      </c>
      <c r="D117" s="29"/>
      <c r="E117" s="30">
        <v>1</v>
      </c>
      <c r="F117" s="30">
        <v>1</v>
      </c>
      <c r="G117" s="30"/>
      <c r="H117" s="30"/>
      <c r="I117" s="30"/>
      <c r="J117" s="30"/>
      <c r="K117" s="30">
        <v>1</v>
      </c>
      <c r="L117" s="30">
        <v>1</v>
      </c>
      <c r="M117" s="30" t="s">
        <v>531</v>
      </c>
      <c r="N117" s="30"/>
      <c r="O117" s="30"/>
      <c r="P117" s="30">
        <v>1</v>
      </c>
      <c r="Q117" s="30" t="s">
        <v>531</v>
      </c>
      <c r="R117" s="30">
        <v>1</v>
      </c>
      <c r="S117" s="30">
        <v>1</v>
      </c>
      <c r="T117" s="30"/>
      <c r="U117" s="30"/>
      <c r="V117" s="30"/>
      <c r="W117" s="30"/>
      <c r="X117" s="30"/>
      <c r="Y117" s="30">
        <v>1</v>
      </c>
      <c r="Z117" s="30">
        <v>1</v>
      </c>
      <c r="AA117" s="30"/>
      <c r="AB117" s="30"/>
      <c r="AC117" s="30">
        <v>1</v>
      </c>
      <c r="AD117" s="30" t="s">
        <v>531</v>
      </c>
      <c r="AE117" s="30" t="s">
        <v>531</v>
      </c>
      <c r="AF117" s="30">
        <v>1</v>
      </c>
      <c r="AG117" s="30"/>
      <c r="AH117" s="30"/>
      <c r="AI117" s="30"/>
      <c r="AJ117" s="30"/>
      <c r="AK117" s="30">
        <v>1</v>
      </c>
      <c r="AL117" s="30"/>
      <c r="AM117" s="31"/>
      <c r="AN117" s="29">
        <f t="shared" si="9"/>
        <v>4</v>
      </c>
      <c r="AO117" s="30">
        <f t="shared" si="10"/>
        <v>12</v>
      </c>
      <c r="AP117" s="30">
        <f t="shared" si="11"/>
        <v>10</v>
      </c>
      <c r="AQ117" s="30">
        <f t="shared" si="12"/>
        <v>6</v>
      </c>
      <c r="AR117" s="30">
        <f t="shared" si="13"/>
        <v>9</v>
      </c>
      <c r="AS117" s="30">
        <f t="shared" si="14"/>
        <v>7</v>
      </c>
      <c r="AT117" s="30">
        <f t="shared" si="15"/>
        <v>9</v>
      </c>
      <c r="AU117" s="30">
        <f t="shared" si="16"/>
        <v>7</v>
      </c>
      <c r="AV117" s="32">
        <f t="shared" si="17"/>
        <v>16</v>
      </c>
      <c r="AW117" s="290"/>
    </row>
    <row r="118" spans="1:49">
      <c r="A118" s="8"/>
      <c r="B118" s="27"/>
      <c r="C118" s="28" t="s">
        <v>472</v>
      </c>
      <c r="D118" s="29" t="s">
        <v>531</v>
      </c>
      <c r="E118" s="30">
        <v>1</v>
      </c>
      <c r="F118" s="30"/>
      <c r="G118" s="30"/>
      <c r="H118" s="30"/>
      <c r="I118" s="30">
        <v>1</v>
      </c>
      <c r="J118" s="30"/>
      <c r="K118" s="30">
        <v>1</v>
      </c>
      <c r="L118" s="30">
        <v>1</v>
      </c>
      <c r="M118" s="30"/>
      <c r="N118" s="30"/>
      <c r="O118" s="30"/>
      <c r="P118" s="30">
        <v>1</v>
      </c>
      <c r="Q118" s="30">
        <v>1</v>
      </c>
      <c r="R118" s="30"/>
      <c r="S118" s="30"/>
      <c r="T118" s="30">
        <v>1</v>
      </c>
      <c r="U118" s="30"/>
      <c r="V118" s="30">
        <v>1</v>
      </c>
      <c r="W118" s="30"/>
      <c r="X118" s="30">
        <v>1</v>
      </c>
      <c r="Y118" s="30">
        <v>1</v>
      </c>
      <c r="Z118" s="30"/>
      <c r="AA118" s="30"/>
      <c r="AB118" s="30"/>
      <c r="AC118" s="30">
        <v>1</v>
      </c>
      <c r="AD118" s="30"/>
      <c r="AE118" s="30"/>
      <c r="AF118" s="30">
        <v>1</v>
      </c>
      <c r="AG118" s="30">
        <v>1</v>
      </c>
      <c r="AH118" s="30"/>
      <c r="AI118" s="30">
        <v>1</v>
      </c>
      <c r="AJ118" s="30"/>
      <c r="AK118" s="30">
        <v>1</v>
      </c>
      <c r="AL118" s="30">
        <v>1</v>
      </c>
      <c r="AM118" s="31">
        <v>1</v>
      </c>
      <c r="AN118" s="29">
        <f t="shared" si="9"/>
        <v>1</v>
      </c>
      <c r="AO118" s="30">
        <f t="shared" si="10"/>
        <v>17</v>
      </c>
      <c r="AP118" s="30">
        <f t="shared" si="11"/>
        <v>9</v>
      </c>
      <c r="AQ118" s="30">
        <f t="shared" si="12"/>
        <v>9</v>
      </c>
      <c r="AR118" s="30">
        <f t="shared" si="13"/>
        <v>13</v>
      </c>
      <c r="AS118" s="30">
        <f t="shared" si="14"/>
        <v>5</v>
      </c>
      <c r="AT118" s="30">
        <f t="shared" si="15"/>
        <v>10</v>
      </c>
      <c r="AU118" s="30">
        <f t="shared" si="16"/>
        <v>8</v>
      </c>
      <c r="AV118" s="32">
        <f t="shared" si="17"/>
        <v>18</v>
      </c>
      <c r="AW118" s="290"/>
    </row>
    <row r="119" spans="1:49">
      <c r="A119" s="8"/>
      <c r="B119" s="27"/>
      <c r="C119" s="28" t="s">
        <v>272</v>
      </c>
      <c r="D119" s="29"/>
      <c r="E119" s="30"/>
      <c r="F119" s="30">
        <v>1</v>
      </c>
      <c r="G119" s="30"/>
      <c r="H119" s="30"/>
      <c r="I119" s="30"/>
      <c r="J119" s="30"/>
      <c r="K119" s="30"/>
      <c r="L119" s="30">
        <v>1</v>
      </c>
      <c r="M119" s="30"/>
      <c r="N119" s="30"/>
      <c r="O119" s="30"/>
      <c r="P119" s="30" t="s">
        <v>531</v>
      </c>
      <c r="Q119" s="30">
        <v>1</v>
      </c>
      <c r="R119" s="30" t="s">
        <v>531</v>
      </c>
      <c r="S119" s="30">
        <v>1</v>
      </c>
      <c r="T119" s="30">
        <v>1</v>
      </c>
      <c r="U119" s="30"/>
      <c r="V119" s="30"/>
      <c r="W119" s="30"/>
      <c r="X119" s="30"/>
      <c r="Y119" s="30"/>
      <c r="Z119" s="30" t="s">
        <v>531</v>
      </c>
      <c r="AA119" s="30"/>
      <c r="AB119" s="30"/>
      <c r="AC119" s="30"/>
      <c r="AD119" s="30"/>
      <c r="AE119" s="30"/>
      <c r="AF119" s="30">
        <v>1</v>
      </c>
      <c r="AG119" s="30"/>
      <c r="AH119" s="30"/>
      <c r="AI119" s="30">
        <v>1</v>
      </c>
      <c r="AJ119" s="30">
        <v>1</v>
      </c>
      <c r="AK119" s="30"/>
      <c r="AL119" s="30"/>
      <c r="AM119" s="31">
        <v>1</v>
      </c>
      <c r="AN119" s="29">
        <f t="shared" si="9"/>
        <v>3</v>
      </c>
      <c r="AO119" s="30">
        <f t="shared" si="10"/>
        <v>9</v>
      </c>
      <c r="AP119" s="30">
        <f t="shared" si="11"/>
        <v>8</v>
      </c>
      <c r="AQ119" s="30">
        <f t="shared" si="12"/>
        <v>4</v>
      </c>
      <c r="AR119" s="30">
        <f t="shared" si="13"/>
        <v>6</v>
      </c>
      <c r="AS119" s="30">
        <f t="shared" si="14"/>
        <v>6</v>
      </c>
      <c r="AT119" s="30">
        <f t="shared" si="15"/>
        <v>4</v>
      </c>
      <c r="AU119" s="30">
        <f t="shared" si="16"/>
        <v>8</v>
      </c>
      <c r="AV119" s="32">
        <f t="shared" si="17"/>
        <v>12</v>
      </c>
      <c r="AW119" s="290"/>
    </row>
    <row r="120" spans="1:49">
      <c r="A120" s="8"/>
      <c r="B120" s="27"/>
      <c r="C120" s="28" t="s">
        <v>574</v>
      </c>
      <c r="D120" s="29">
        <v>1</v>
      </c>
      <c r="E120" s="30">
        <v>1</v>
      </c>
      <c r="F120" s="30"/>
      <c r="G120" s="30">
        <v>1</v>
      </c>
      <c r="H120" s="30"/>
      <c r="I120" s="30"/>
      <c r="J120" s="30"/>
      <c r="K120" s="30"/>
      <c r="L120" s="30"/>
      <c r="M120" s="30">
        <v>1</v>
      </c>
      <c r="N120" s="30"/>
      <c r="O120" s="30"/>
      <c r="P120" s="30"/>
      <c r="Q120" s="30">
        <v>1</v>
      </c>
      <c r="R120" s="30"/>
      <c r="S120" s="30"/>
      <c r="T120" s="30"/>
      <c r="U120" s="30">
        <v>1</v>
      </c>
      <c r="V120" s="30"/>
      <c r="W120" s="30"/>
      <c r="X120" s="30"/>
      <c r="Y120" s="30">
        <v>1</v>
      </c>
      <c r="Z120" s="30"/>
      <c r="AA120" s="30"/>
      <c r="AB120" s="30"/>
      <c r="AC120" s="30"/>
      <c r="AD120" s="30"/>
      <c r="AE120" s="30"/>
      <c r="AF120" s="30"/>
      <c r="AG120" s="30"/>
      <c r="AH120" s="30"/>
      <c r="AI120" s="30"/>
      <c r="AJ120" s="30"/>
      <c r="AK120" s="30"/>
      <c r="AL120" s="30"/>
      <c r="AM120" s="31"/>
      <c r="AN120" s="29">
        <f t="shared" si="9"/>
        <v>0</v>
      </c>
      <c r="AO120" s="30">
        <f t="shared" si="10"/>
        <v>7</v>
      </c>
      <c r="AP120" s="30">
        <f t="shared" si="11"/>
        <v>7</v>
      </c>
      <c r="AQ120" s="30">
        <f t="shared" si="12"/>
        <v>0</v>
      </c>
      <c r="AR120" s="30">
        <f t="shared" si="13"/>
        <v>6</v>
      </c>
      <c r="AS120" s="30">
        <f t="shared" si="14"/>
        <v>1</v>
      </c>
      <c r="AT120" s="30">
        <f t="shared" si="15"/>
        <v>6</v>
      </c>
      <c r="AU120" s="30">
        <f t="shared" si="16"/>
        <v>1</v>
      </c>
      <c r="AV120" s="32">
        <f t="shared" si="17"/>
        <v>7</v>
      </c>
      <c r="AW120" s="290"/>
    </row>
    <row r="121" spans="1:49">
      <c r="A121" s="8"/>
      <c r="B121" s="27"/>
      <c r="C121" s="28" t="s">
        <v>274</v>
      </c>
      <c r="D121" s="29"/>
      <c r="E121" s="30"/>
      <c r="F121" s="30">
        <v>1</v>
      </c>
      <c r="G121" s="30"/>
      <c r="H121" s="30"/>
      <c r="I121" s="30" t="s">
        <v>531</v>
      </c>
      <c r="J121" s="30"/>
      <c r="K121" s="30"/>
      <c r="L121" s="30" t="s">
        <v>531</v>
      </c>
      <c r="M121" s="30" t="s">
        <v>531</v>
      </c>
      <c r="N121" s="30"/>
      <c r="O121" s="30">
        <v>1</v>
      </c>
      <c r="P121" s="30">
        <v>1</v>
      </c>
      <c r="Q121" s="30">
        <v>1</v>
      </c>
      <c r="R121" s="30"/>
      <c r="S121" s="30">
        <v>1</v>
      </c>
      <c r="T121" s="30">
        <v>1</v>
      </c>
      <c r="U121" s="30">
        <v>1</v>
      </c>
      <c r="V121" s="30">
        <v>1</v>
      </c>
      <c r="W121" s="30">
        <v>1</v>
      </c>
      <c r="X121" s="30">
        <v>1</v>
      </c>
      <c r="Y121" s="30"/>
      <c r="Z121" s="30"/>
      <c r="AA121" s="30"/>
      <c r="AB121" s="30"/>
      <c r="AC121" s="30" t="s">
        <v>531</v>
      </c>
      <c r="AD121" s="30"/>
      <c r="AE121" s="30">
        <v>1</v>
      </c>
      <c r="AF121" s="30"/>
      <c r="AG121" s="30"/>
      <c r="AH121" s="30"/>
      <c r="AI121" s="30">
        <v>1</v>
      </c>
      <c r="AJ121" s="30">
        <v>1</v>
      </c>
      <c r="AK121" s="30" t="s">
        <v>531</v>
      </c>
      <c r="AL121" s="30"/>
      <c r="AM121" s="31"/>
      <c r="AN121" s="29">
        <f t="shared" si="9"/>
        <v>5</v>
      </c>
      <c r="AO121" s="30">
        <f t="shared" si="10"/>
        <v>13</v>
      </c>
      <c r="AP121" s="30">
        <f t="shared" si="11"/>
        <v>12</v>
      </c>
      <c r="AQ121" s="30">
        <f t="shared" si="12"/>
        <v>6</v>
      </c>
      <c r="AR121" s="30">
        <f t="shared" si="13"/>
        <v>11</v>
      </c>
      <c r="AS121" s="30">
        <f t="shared" si="14"/>
        <v>7</v>
      </c>
      <c r="AT121" s="30">
        <f t="shared" si="15"/>
        <v>10</v>
      </c>
      <c r="AU121" s="30">
        <f t="shared" si="16"/>
        <v>8</v>
      </c>
      <c r="AV121" s="32">
        <f t="shared" si="17"/>
        <v>18</v>
      </c>
      <c r="AW121" s="290"/>
    </row>
    <row r="122" spans="1:49">
      <c r="A122" s="8"/>
      <c r="B122" s="27"/>
      <c r="C122" s="28" t="s">
        <v>275</v>
      </c>
      <c r="D122" s="29"/>
      <c r="E122" s="30"/>
      <c r="F122" s="30"/>
      <c r="G122" s="30">
        <v>1</v>
      </c>
      <c r="H122" s="30"/>
      <c r="I122" s="30"/>
      <c r="J122" s="30"/>
      <c r="K122" s="30"/>
      <c r="L122" s="30">
        <v>1</v>
      </c>
      <c r="M122" s="30">
        <v>1</v>
      </c>
      <c r="N122" s="30"/>
      <c r="O122" s="30"/>
      <c r="P122" s="30" t="s">
        <v>531</v>
      </c>
      <c r="Q122" s="30" t="s">
        <v>531</v>
      </c>
      <c r="R122" s="30">
        <v>1</v>
      </c>
      <c r="S122" s="30">
        <v>1</v>
      </c>
      <c r="T122" s="30">
        <v>1</v>
      </c>
      <c r="U122" s="30">
        <v>1</v>
      </c>
      <c r="V122" s="30"/>
      <c r="W122" s="30"/>
      <c r="X122" s="30"/>
      <c r="Y122" s="30">
        <v>1</v>
      </c>
      <c r="Z122" s="30"/>
      <c r="AA122" s="30"/>
      <c r="AB122" s="30"/>
      <c r="AC122" s="30">
        <v>1</v>
      </c>
      <c r="AD122" s="30"/>
      <c r="AE122" s="30"/>
      <c r="AF122" s="30"/>
      <c r="AG122" s="30"/>
      <c r="AH122" s="30"/>
      <c r="AI122" s="30"/>
      <c r="AJ122" s="30"/>
      <c r="AK122" s="30"/>
      <c r="AL122" s="30"/>
      <c r="AM122" s="31"/>
      <c r="AN122" s="29">
        <f t="shared" si="9"/>
        <v>2</v>
      </c>
      <c r="AO122" s="30">
        <f t="shared" si="10"/>
        <v>9</v>
      </c>
      <c r="AP122" s="30">
        <f>IF(C122="","",COUNTIFS(D122:AM122,"1",$D$2:$AM$2,"Urban")+COUNTIFS(D122:AM122,"x",$D$2:$AM$2,"Urban"))</f>
        <v>10</v>
      </c>
      <c r="AQ122" s="30">
        <f>IF(C122="","",COUNTIFS(D122:AM122,"1",$D$2:$AM$2,"Rural/settlement")+COUNTIFS(D122:AM122,"x",$D$2:$AM$2,"Rural/settlement"))</f>
        <v>1</v>
      </c>
      <c r="AR122" s="30">
        <f>IF(C122="","",COUNTIFS(D122:AM122,"1",$D$4:$AM$4,"Host community")+COUNTIFS(D122:AM122,"x",$D$4:$AM$4,"Host community"))</f>
        <v>8</v>
      </c>
      <c r="AS122" s="30">
        <f>IF(C122="","",COUNTIFS(D122:AM122,"1",$D$4:$AM$4,"Refugee")+COUNTIFS(D122:AM122,"x",$D$4:$AM$4,"Refugee"))</f>
        <v>3</v>
      </c>
      <c r="AT122" s="30">
        <f>IF(C122="","",COUNTIFS(D122:AM122,"1",$D$5:$AM$5,"Male")+COUNTIFS(D122:AM122,"x",$D$5:$AM$5,"Male"))</f>
        <v>7</v>
      </c>
      <c r="AU122" s="30">
        <f>IF(C122="","",COUNTIFS(D122:AM122,"1",$D$5:$AM$5,"Female")+COUNTIFS(D122:AM122,"x",$D$5:$AM$5,"Female"))</f>
        <v>4</v>
      </c>
      <c r="AV122" s="32">
        <f>IF(C122="","",COUNTIF(D122:AM122,"1")+COUNTIF(D122:AM122,"x"))</f>
        <v>11</v>
      </c>
      <c r="AW122" s="290"/>
    </row>
    <row r="123" spans="1:49">
      <c r="A123" s="44"/>
      <c r="B123" s="45"/>
      <c r="C123" s="46" t="s">
        <v>575</v>
      </c>
      <c r="D123" s="47"/>
      <c r="E123" s="48"/>
      <c r="F123" s="48"/>
      <c r="G123" s="48"/>
      <c r="H123" s="48"/>
      <c r="I123" s="48"/>
      <c r="J123" s="48"/>
      <c r="K123" s="48"/>
      <c r="L123" s="48"/>
      <c r="M123" s="48"/>
      <c r="N123" s="48"/>
      <c r="O123" s="48"/>
      <c r="P123" s="48"/>
      <c r="Q123" s="48"/>
      <c r="R123" s="48"/>
      <c r="S123" s="48" t="s">
        <v>531</v>
      </c>
      <c r="T123" s="48"/>
      <c r="U123" s="48"/>
      <c r="V123" s="48"/>
      <c r="W123" s="48"/>
      <c r="X123" s="48"/>
      <c r="Y123" s="48"/>
      <c r="Z123" s="48"/>
      <c r="AA123" s="48"/>
      <c r="AB123" s="48"/>
      <c r="AC123" s="48"/>
      <c r="AD123" s="48"/>
      <c r="AE123" s="48"/>
      <c r="AF123" s="48"/>
      <c r="AG123" s="48"/>
      <c r="AH123" s="48"/>
      <c r="AI123" s="48"/>
      <c r="AJ123" s="48"/>
      <c r="AK123" s="48"/>
      <c r="AL123" s="48"/>
      <c r="AM123" s="49"/>
      <c r="AN123" s="47">
        <f t="shared" si="9"/>
        <v>1</v>
      </c>
      <c r="AO123" s="48">
        <f t="shared" si="10"/>
        <v>0</v>
      </c>
      <c r="AP123" s="48">
        <f t="shared" ref="AP123:AP127" si="18">IF(C123="","",COUNTIFS(D123:AM123,"1",$D$2:$AM$2,"Urban")+COUNTIFS(D123:AM123,"x",$D$2:$AM$2,"Urban"))</f>
        <v>1</v>
      </c>
      <c r="AQ123" s="48">
        <f t="shared" ref="AQ123:AQ127" si="19">IF(C123="","",COUNTIFS(D123:AM123,"1",$D$2:$AM$2,"Rural/settlement")+COUNTIFS(D123:AM123,"x",$D$2:$AM$2,"Rural/settlement"))</f>
        <v>0</v>
      </c>
      <c r="AR123" s="48">
        <f t="shared" ref="AR123:AR127" si="20">IF(C123="","",COUNTIFS(D123:AM123,"1",$D$4:$AM$4,"Host community")+COUNTIFS(D123:AM123,"x",$D$4:$AM$4,"Host community"))</f>
        <v>0</v>
      </c>
      <c r="AS123" s="48">
        <f t="shared" ref="AS123:AS127" si="21">IF(C123="","",COUNTIFS(D123:AM123,"1",$D$4:$AM$4,"Refugee")+COUNTIFS(D123:AM123,"x",$D$4:$AM$4,"Refugee"))</f>
        <v>1</v>
      </c>
      <c r="AT123" s="48">
        <f t="shared" ref="AT123:AT127" si="22">IF(C123="","",COUNTIFS(D123:AM123,"1",$D$5:$AM$5,"Male")+COUNTIFS(D123:AM123,"x",$D$5:$AM$5,"Male"))</f>
        <v>1</v>
      </c>
      <c r="AU123" s="48">
        <f t="shared" ref="AU123:AU127" si="23">IF(C123="","",COUNTIFS(D123:AM123,"1",$D$5:$AM$5,"Female")+COUNTIFS(D123:AM123,"x",$D$5:$AM$5,"Female"))</f>
        <v>0</v>
      </c>
      <c r="AV123" s="50">
        <f t="shared" ref="AV123:AV127" si="24">IF(C123="","",COUNTIF(D123:AM123,"1")+COUNTIF(D123:AM123,"x"))</f>
        <v>1</v>
      </c>
      <c r="AW123" s="293"/>
    </row>
    <row r="124" spans="1:49">
      <c r="AP124" s="7" t="str">
        <f t="shared" si="18"/>
        <v/>
      </c>
      <c r="AQ124" s="7" t="str">
        <f t="shared" si="19"/>
        <v/>
      </c>
      <c r="AR124" s="7" t="str">
        <f t="shared" si="20"/>
        <v/>
      </c>
      <c r="AS124" s="7" t="str">
        <f t="shared" si="21"/>
        <v/>
      </c>
      <c r="AT124" s="7" t="str">
        <f t="shared" si="22"/>
        <v/>
      </c>
      <c r="AU124" s="7" t="str">
        <f t="shared" si="23"/>
        <v/>
      </c>
      <c r="AV124" s="7" t="str">
        <f t="shared" si="24"/>
        <v/>
      </c>
    </row>
    <row r="125" spans="1:49">
      <c r="AP125" s="7" t="str">
        <f t="shared" si="18"/>
        <v/>
      </c>
      <c r="AQ125" s="7" t="str">
        <f t="shared" si="19"/>
        <v/>
      </c>
      <c r="AR125" s="7" t="str">
        <f t="shared" si="20"/>
        <v/>
      </c>
      <c r="AS125" s="7" t="str">
        <f t="shared" si="21"/>
        <v/>
      </c>
      <c r="AT125" s="7" t="str">
        <f t="shared" si="22"/>
        <v/>
      </c>
      <c r="AU125" s="7" t="str">
        <f t="shared" si="23"/>
        <v/>
      </c>
      <c r="AV125" s="7" t="str">
        <f t="shared" si="24"/>
        <v/>
      </c>
    </row>
    <row r="126" spans="1:49">
      <c r="AP126" s="7" t="str">
        <f t="shared" si="18"/>
        <v/>
      </c>
      <c r="AQ126" s="7" t="str">
        <f t="shared" si="19"/>
        <v/>
      </c>
      <c r="AR126" s="7" t="str">
        <f t="shared" si="20"/>
        <v/>
      </c>
      <c r="AS126" s="7" t="str">
        <f t="shared" si="21"/>
        <v/>
      </c>
      <c r="AT126" s="7" t="str">
        <f t="shared" si="22"/>
        <v/>
      </c>
      <c r="AU126" s="7" t="str">
        <f t="shared" si="23"/>
        <v/>
      </c>
      <c r="AV126" s="7" t="str">
        <f t="shared" si="24"/>
        <v/>
      </c>
    </row>
    <row r="127" spans="1:49">
      <c r="AP127" s="7" t="str">
        <f t="shared" si="18"/>
        <v/>
      </c>
      <c r="AQ127" s="7" t="str">
        <f t="shared" si="19"/>
        <v/>
      </c>
      <c r="AR127" s="7" t="str">
        <f t="shared" si="20"/>
        <v/>
      </c>
      <c r="AS127" s="7" t="str">
        <f t="shared" si="21"/>
        <v/>
      </c>
      <c r="AT127" s="7" t="str">
        <f t="shared" si="22"/>
        <v/>
      </c>
      <c r="AU127" s="7" t="str">
        <f t="shared" si="23"/>
        <v/>
      </c>
      <c r="AV127" s="7" t="str">
        <f t="shared" si="24"/>
        <v/>
      </c>
    </row>
    <row r="153" ht="15.75" customHeight="1"/>
  </sheetData>
  <mergeCells count="20">
    <mergeCell ref="AW102:AW110"/>
    <mergeCell ref="AW112:AW123"/>
    <mergeCell ref="AW49:AW58"/>
    <mergeCell ref="AW61:AW74"/>
    <mergeCell ref="AW76:AW84"/>
    <mergeCell ref="AW86:AW90"/>
    <mergeCell ref="AW92:AW94"/>
    <mergeCell ref="AW96:AW100"/>
    <mergeCell ref="AW46:AW47"/>
    <mergeCell ref="AN1:AO4"/>
    <mergeCell ref="AP1:AQ4"/>
    <mergeCell ref="AR1:AS4"/>
    <mergeCell ref="AT1:AU4"/>
    <mergeCell ref="AV1:AV5"/>
    <mergeCell ref="AW1:AW5"/>
    <mergeCell ref="AW9:AW19"/>
    <mergeCell ref="AW21:AW29"/>
    <mergeCell ref="AW31:AW34"/>
    <mergeCell ref="AW36:AW39"/>
    <mergeCell ref="AW41:AW44"/>
  </mergeCells>
  <conditionalFormatting sqref="D9:AM123">
    <cfRule type="containsText" dxfId="1" priority="1" operator="containsText" text="x">
      <formula>NOT(ISERROR(SEARCH("x",D9)))</formula>
    </cfRule>
    <cfRule type="cellIs" dxfId="0" priority="2" operator="equal">
      <formula>1</formula>
    </cfRule>
  </conditionalFormatting>
  <conditionalFormatting sqref="AV9:AV123">
    <cfRule type="colorScale" priority="3">
      <colorScale>
        <cfvo type="min"/>
        <cfvo type="max"/>
        <color rgb="FFFCFCFF"/>
        <color rgb="FFF8696B"/>
      </colorScale>
    </cfRule>
  </conditionalFormatting>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64A9A-A98A-4F05-8C7D-B252D8F61866}">
  <dimension ref="A1:AY36"/>
  <sheetViews>
    <sheetView zoomScale="87" workbookViewId="0">
      <pane xSplit="1" ySplit="5" topLeftCell="W6" activePane="bottomRight" state="frozen"/>
      <selection pane="topRight" activeCell="B1" sqref="B1"/>
      <selection pane="bottomLeft" activeCell="A6" sqref="A6"/>
      <selection pane="bottomRight" activeCell="AM11" sqref="AM11"/>
    </sheetView>
  </sheetViews>
  <sheetFormatPr defaultColWidth="8.7265625" defaultRowHeight="13"/>
  <cols>
    <col min="1" max="1" width="32.1796875" style="151" customWidth="1"/>
    <col min="2" max="37" width="9.1796875" style="114" bestFit="1" customWidth="1"/>
    <col min="38" max="38" width="10.54296875" style="114" bestFit="1" customWidth="1"/>
    <col min="39" max="39" width="20.453125" style="114" bestFit="1" customWidth="1"/>
    <col min="40" max="40" width="20.1796875" style="114" bestFit="1" customWidth="1"/>
    <col min="41" max="41" width="11" style="114" customWidth="1"/>
    <col min="42" max="42" width="10.1796875" style="114" customWidth="1"/>
    <col min="43" max="43" width="11.81640625" style="114" customWidth="1"/>
    <col min="44" max="44" width="9.1796875" style="114" bestFit="1" customWidth="1"/>
    <col min="45" max="45" width="50.26953125" style="114" customWidth="1"/>
    <col min="46" max="16384" width="8.7265625" style="114"/>
  </cols>
  <sheetData>
    <row r="1" spans="1:51" ht="14.15" customHeight="1">
      <c r="A1" s="248" t="s">
        <v>485</v>
      </c>
      <c r="B1" s="253" t="s">
        <v>486</v>
      </c>
      <c r="C1" s="137" t="s">
        <v>487</v>
      </c>
      <c r="D1" s="137" t="s">
        <v>488</v>
      </c>
      <c r="E1" s="137" t="s">
        <v>489</v>
      </c>
      <c r="F1" s="137" t="s">
        <v>490</v>
      </c>
      <c r="G1" s="137" t="s">
        <v>491</v>
      </c>
      <c r="H1" s="137" t="s">
        <v>492</v>
      </c>
      <c r="I1" s="137" t="s">
        <v>493</v>
      </c>
      <c r="J1" s="137" t="s">
        <v>494</v>
      </c>
      <c r="K1" s="137" t="s">
        <v>495</v>
      </c>
      <c r="L1" s="137" t="s">
        <v>496</v>
      </c>
      <c r="M1" s="137" t="s">
        <v>497</v>
      </c>
      <c r="N1" s="137" t="s">
        <v>502</v>
      </c>
      <c r="O1" s="137" t="s">
        <v>503</v>
      </c>
      <c r="P1" s="137" t="s">
        <v>504</v>
      </c>
      <c r="Q1" s="137" t="s">
        <v>576</v>
      </c>
      <c r="R1" s="137" t="s">
        <v>498</v>
      </c>
      <c r="S1" s="137" t="s">
        <v>499</v>
      </c>
      <c r="T1" s="137" t="s">
        <v>500</v>
      </c>
      <c r="U1" s="137" t="s">
        <v>501</v>
      </c>
      <c r="V1" s="137" t="s">
        <v>507</v>
      </c>
      <c r="W1" s="137" t="s">
        <v>506</v>
      </c>
      <c r="X1" s="137" t="s">
        <v>508</v>
      </c>
      <c r="Y1" s="137" t="s">
        <v>509</v>
      </c>
      <c r="Z1" s="137" t="s">
        <v>510</v>
      </c>
      <c r="AA1" s="137" t="s">
        <v>511</v>
      </c>
      <c r="AB1" s="137" t="s">
        <v>512</v>
      </c>
      <c r="AC1" s="137" t="s">
        <v>513</v>
      </c>
      <c r="AD1" s="137" t="s">
        <v>514</v>
      </c>
      <c r="AE1" s="137" t="s">
        <v>515</v>
      </c>
      <c r="AF1" s="137" t="s">
        <v>516</v>
      </c>
      <c r="AG1" s="137" t="s">
        <v>517</v>
      </c>
      <c r="AH1" s="137" t="s">
        <v>518</v>
      </c>
      <c r="AI1" s="137" t="s">
        <v>519</v>
      </c>
      <c r="AJ1" s="137" t="s">
        <v>520</v>
      </c>
      <c r="AK1" s="254" t="s">
        <v>521</v>
      </c>
      <c r="AL1" s="307" t="s">
        <v>110</v>
      </c>
      <c r="AM1" s="308"/>
      <c r="AN1" s="291" t="s">
        <v>111</v>
      </c>
      <c r="AO1" s="291"/>
      <c r="AP1" s="291" t="s">
        <v>523</v>
      </c>
      <c r="AQ1" s="291"/>
      <c r="AR1" s="288" t="s">
        <v>113</v>
      </c>
      <c r="AS1" s="294" t="s">
        <v>524</v>
      </c>
      <c r="AT1" s="144"/>
      <c r="AU1" s="144"/>
      <c r="AV1" s="144"/>
      <c r="AW1" s="144"/>
      <c r="AX1" s="144"/>
      <c r="AY1" s="144"/>
    </row>
    <row r="2" spans="1:51" ht="14.15" customHeight="1">
      <c r="A2" s="249" t="s">
        <v>115</v>
      </c>
      <c r="B2" s="255" t="s">
        <v>116</v>
      </c>
      <c r="C2" s="142" t="s">
        <v>116</v>
      </c>
      <c r="D2" s="142" t="s">
        <v>116</v>
      </c>
      <c r="E2" s="142" t="s">
        <v>116</v>
      </c>
      <c r="F2" s="142" t="s">
        <v>117</v>
      </c>
      <c r="G2" s="142" t="s">
        <v>117</v>
      </c>
      <c r="H2" s="142" t="s">
        <v>117</v>
      </c>
      <c r="I2" s="142" t="s">
        <v>117</v>
      </c>
      <c r="J2" s="142" t="s">
        <v>116</v>
      </c>
      <c r="K2" s="142" t="s">
        <v>116</v>
      </c>
      <c r="L2" s="142" t="s">
        <v>116</v>
      </c>
      <c r="M2" s="142" t="s">
        <v>116</v>
      </c>
      <c r="N2" s="142" t="s">
        <v>116</v>
      </c>
      <c r="O2" s="142" t="s">
        <v>116</v>
      </c>
      <c r="P2" s="142" t="s">
        <v>116</v>
      </c>
      <c r="Q2" s="142" t="s">
        <v>116</v>
      </c>
      <c r="R2" s="142" t="s">
        <v>116</v>
      </c>
      <c r="S2" s="142" t="s">
        <v>116</v>
      </c>
      <c r="T2" s="142" t="s">
        <v>116</v>
      </c>
      <c r="U2" s="142" t="s">
        <v>116</v>
      </c>
      <c r="V2" s="142" t="s">
        <v>116</v>
      </c>
      <c r="W2" s="142" t="s">
        <v>116</v>
      </c>
      <c r="X2" s="142" t="s">
        <v>116</v>
      </c>
      <c r="Y2" s="142" t="s">
        <v>116</v>
      </c>
      <c r="Z2" s="142" t="s">
        <v>117</v>
      </c>
      <c r="AA2" s="142" t="s">
        <v>117</v>
      </c>
      <c r="AB2" s="142" t="s">
        <v>117</v>
      </c>
      <c r="AC2" s="142" t="s">
        <v>117</v>
      </c>
      <c r="AD2" s="142" t="s">
        <v>117</v>
      </c>
      <c r="AE2" s="142" t="s">
        <v>117</v>
      </c>
      <c r="AF2" s="142" t="s">
        <v>117</v>
      </c>
      <c r="AG2" s="142" t="s">
        <v>117</v>
      </c>
      <c r="AH2" s="142" t="s">
        <v>117</v>
      </c>
      <c r="AI2" s="142" t="s">
        <v>117</v>
      </c>
      <c r="AJ2" s="142" t="s">
        <v>117</v>
      </c>
      <c r="AK2" s="256" t="s">
        <v>117</v>
      </c>
      <c r="AL2" s="309"/>
      <c r="AM2" s="310"/>
      <c r="AN2" s="292"/>
      <c r="AO2" s="292"/>
      <c r="AP2" s="292"/>
      <c r="AQ2" s="292"/>
      <c r="AR2" s="289"/>
      <c r="AS2" s="295"/>
      <c r="AT2" s="144"/>
      <c r="AU2" s="144"/>
      <c r="AV2" s="144"/>
      <c r="AW2" s="144"/>
      <c r="AX2" s="144"/>
      <c r="AY2" s="144"/>
    </row>
    <row r="3" spans="1:51" ht="15" customHeight="1">
      <c r="A3" s="249" t="s">
        <v>118</v>
      </c>
      <c r="B3" s="255" t="s">
        <v>119</v>
      </c>
      <c r="C3" s="142" t="s">
        <v>119</v>
      </c>
      <c r="D3" s="142" t="s">
        <v>119</v>
      </c>
      <c r="E3" s="142" t="s">
        <v>119</v>
      </c>
      <c r="F3" s="142" t="s">
        <v>120</v>
      </c>
      <c r="G3" s="142" t="s">
        <v>120</v>
      </c>
      <c r="H3" s="142" t="s">
        <v>120</v>
      </c>
      <c r="I3" s="142" t="s">
        <v>120</v>
      </c>
      <c r="J3" s="142" t="s">
        <v>121</v>
      </c>
      <c r="K3" s="142" t="s">
        <v>121</v>
      </c>
      <c r="L3" s="142" t="s">
        <v>121</v>
      </c>
      <c r="M3" s="142" t="s">
        <v>121</v>
      </c>
      <c r="N3" s="142" t="s">
        <v>123</v>
      </c>
      <c r="O3" s="142" t="s">
        <v>123</v>
      </c>
      <c r="P3" s="142" t="s">
        <v>123</v>
      </c>
      <c r="Q3" s="142" t="s">
        <v>123</v>
      </c>
      <c r="R3" s="142" t="s">
        <v>122</v>
      </c>
      <c r="S3" s="142" t="s">
        <v>122</v>
      </c>
      <c r="T3" s="142" t="s">
        <v>122</v>
      </c>
      <c r="U3" s="142" t="s">
        <v>122</v>
      </c>
      <c r="V3" s="142" t="s">
        <v>124</v>
      </c>
      <c r="W3" s="142" t="s">
        <v>124</v>
      </c>
      <c r="X3" s="142" t="s">
        <v>124</v>
      </c>
      <c r="Y3" s="142" t="s">
        <v>124</v>
      </c>
      <c r="Z3" s="142" t="s">
        <v>125</v>
      </c>
      <c r="AA3" s="142" t="s">
        <v>125</v>
      </c>
      <c r="AB3" s="142" t="s">
        <v>125</v>
      </c>
      <c r="AC3" s="142" t="s">
        <v>125</v>
      </c>
      <c r="AD3" s="142" t="s">
        <v>126</v>
      </c>
      <c r="AE3" s="142" t="s">
        <v>126</v>
      </c>
      <c r="AF3" s="142" t="s">
        <v>126</v>
      </c>
      <c r="AG3" s="142" t="s">
        <v>126</v>
      </c>
      <c r="AH3" s="142" t="s">
        <v>127</v>
      </c>
      <c r="AI3" s="142" t="s">
        <v>127</v>
      </c>
      <c r="AJ3" s="142" t="s">
        <v>127</v>
      </c>
      <c r="AK3" s="256" t="s">
        <v>127</v>
      </c>
      <c r="AL3" s="309"/>
      <c r="AM3" s="310"/>
      <c r="AN3" s="292"/>
      <c r="AO3" s="292"/>
      <c r="AP3" s="292"/>
      <c r="AQ3" s="292"/>
      <c r="AR3" s="289"/>
      <c r="AS3" s="295"/>
      <c r="AT3" s="144"/>
      <c r="AU3" s="144"/>
      <c r="AV3" s="144"/>
      <c r="AW3" s="144"/>
      <c r="AX3" s="144"/>
      <c r="AY3" s="144"/>
    </row>
    <row r="4" spans="1:51" ht="15" customHeight="1">
      <c r="A4" s="249" t="s">
        <v>128</v>
      </c>
      <c r="B4" s="255" t="s">
        <v>129</v>
      </c>
      <c r="C4" s="142" t="s">
        <v>129</v>
      </c>
      <c r="D4" s="142" t="s">
        <v>130</v>
      </c>
      <c r="E4" s="142" t="s">
        <v>130</v>
      </c>
      <c r="F4" s="142" t="s">
        <v>129</v>
      </c>
      <c r="G4" s="142" t="s">
        <v>129</v>
      </c>
      <c r="H4" s="142" t="s">
        <v>130</v>
      </c>
      <c r="I4" s="142" t="s">
        <v>130</v>
      </c>
      <c r="J4" s="142" t="s">
        <v>129</v>
      </c>
      <c r="K4" s="142" t="s">
        <v>129</v>
      </c>
      <c r="L4" s="142" t="s">
        <v>130</v>
      </c>
      <c r="M4" s="142" t="s">
        <v>130</v>
      </c>
      <c r="N4" s="142" t="s">
        <v>129</v>
      </c>
      <c r="O4" s="142" t="s">
        <v>129</v>
      </c>
      <c r="P4" s="142" t="s">
        <v>130</v>
      </c>
      <c r="Q4" s="142" t="s">
        <v>130</v>
      </c>
      <c r="R4" s="142" t="s">
        <v>129</v>
      </c>
      <c r="S4" s="142" t="s">
        <v>129</v>
      </c>
      <c r="T4" s="142" t="s">
        <v>130</v>
      </c>
      <c r="U4" s="142" t="s">
        <v>130</v>
      </c>
      <c r="V4" s="142" t="s">
        <v>129</v>
      </c>
      <c r="W4" s="142" t="s">
        <v>129</v>
      </c>
      <c r="X4" s="142" t="s">
        <v>130</v>
      </c>
      <c r="Y4" s="142" t="s">
        <v>130</v>
      </c>
      <c r="Z4" s="142" t="s">
        <v>129</v>
      </c>
      <c r="AA4" s="142" t="s">
        <v>129</v>
      </c>
      <c r="AB4" s="142" t="s">
        <v>130</v>
      </c>
      <c r="AC4" s="142" t="s">
        <v>130</v>
      </c>
      <c r="AD4" s="142" t="s">
        <v>129</v>
      </c>
      <c r="AE4" s="142" t="s">
        <v>129</v>
      </c>
      <c r="AF4" s="142" t="s">
        <v>130</v>
      </c>
      <c r="AG4" s="142" t="s">
        <v>130</v>
      </c>
      <c r="AH4" s="142" t="s">
        <v>129</v>
      </c>
      <c r="AI4" s="142" t="s">
        <v>129</v>
      </c>
      <c r="AJ4" s="142" t="s">
        <v>130</v>
      </c>
      <c r="AK4" s="256" t="s">
        <v>130</v>
      </c>
      <c r="AL4" s="309"/>
      <c r="AM4" s="310"/>
      <c r="AN4" s="292"/>
      <c r="AO4" s="292"/>
      <c r="AP4" s="292"/>
      <c r="AQ4" s="292"/>
      <c r="AR4" s="289"/>
      <c r="AS4" s="295"/>
      <c r="AT4" s="144"/>
      <c r="AU4" s="144"/>
      <c r="AV4" s="144"/>
      <c r="AW4" s="144"/>
      <c r="AX4" s="144"/>
      <c r="AY4" s="144"/>
    </row>
    <row r="5" spans="1:51" ht="15" customHeight="1">
      <c r="A5" s="249" t="s">
        <v>368</v>
      </c>
      <c r="B5" s="255" t="s">
        <v>135</v>
      </c>
      <c r="C5" s="142" t="s">
        <v>134</v>
      </c>
      <c r="D5" s="142" t="s">
        <v>135</v>
      </c>
      <c r="E5" s="142" t="s">
        <v>134</v>
      </c>
      <c r="F5" s="142" t="s">
        <v>135</v>
      </c>
      <c r="G5" s="142" t="s">
        <v>134</v>
      </c>
      <c r="H5" s="142" t="s">
        <v>135</v>
      </c>
      <c r="I5" s="142" t="s">
        <v>134</v>
      </c>
      <c r="J5" s="142" t="s">
        <v>135</v>
      </c>
      <c r="K5" s="142" t="s">
        <v>134</v>
      </c>
      <c r="L5" s="142" t="s">
        <v>135</v>
      </c>
      <c r="M5" s="142" t="s">
        <v>134</v>
      </c>
      <c r="N5" s="142" t="s">
        <v>135</v>
      </c>
      <c r="O5" s="142" t="s">
        <v>134</v>
      </c>
      <c r="P5" s="142" t="s">
        <v>135</v>
      </c>
      <c r="Q5" s="142" t="s">
        <v>134</v>
      </c>
      <c r="R5" s="142" t="s">
        <v>135</v>
      </c>
      <c r="S5" s="142" t="s">
        <v>134</v>
      </c>
      <c r="T5" s="142" t="s">
        <v>135</v>
      </c>
      <c r="U5" s="142" t="s">
        <v>134</v>
      </c>
      <c r="V5" s="142" t="s">
        <v>134</v>
      </c>
      <c r="W5" s="142" t="s">
        <v>135</v>
      </c>
      <c r="X5" s="142" t="s">
        <v>135</v>
      </c>
      <c r="Y5" s="142" t="s">
        <v>134</v>
      </c>
      <c r="Z5" s="142" t="s">
        <v>135</v>
      </c>
      <c r="AA5" s="142" t="s">
        <v>134</v>
      </c>
      <c r="AB5" s="142" t="s">
        <v>135</v>
      </c>
      <c r="AC5" s="142" t="s">
        <v>134</v>
      </c>
      <c r="AD5" s="142" t="s">
        <v>135</v>
      </c>
      <c r="AE5" s="142" t="s">
        <v>134</v>
      </c>
      <c r="AF5" s="142" t="s">
        <v>135</v>
      </c>
      <c r="AG5" s="142" t="s">
        <v>134</v>
      </c>
      <c r="AH5" s="142" t="s">
        <v>135</v>
      </c>
      <c r="AI5" s="142" t="s">
        <v>134</v>
      </c>
      <c r="AJ5" s="142" t="s">
        <v>135</v>
      </c>
      <c r="AK5" s="256" t="s">
        <v>134</v>
      </c>
      <c r="AL5" s="178" t="s">
        <v>140</v>
      </c>
      <c r="AM5" s="152" t="s">
        <v>141</v>
      </c>
      <c r="AN5" s="152" t="s">
        <v>142</v>
      </c>
      <c r="AO5" s="152" t="s">
        <v>143</v>
      </c>
      <c r="AP5" s="143" t="s">
        <v>577</v>
      </c>
      <c r="AQ5" s="143" t="s">
        <v>371</v>
      </c>
      <c r="AR5" s="289"/>
      <c r="AS5" s="295"/>
      <c r="AT5" s="144"/>
      <c r="AU5" s="144"/>
      <c r="AV5" s="144"/>
      <c r="AW5" s="144"/>
      <c r="AX5" s="144"/>
      <c r="AY5" s="144"/>
    </row>
    <row r="6" spans="1:51" ht="15" customHeight="1">
      <c r="A6" s="250" t="s">
        <v>148</v>
      </c>
      <c r="B6" s="140" t="s">
        <v>373</v>
      </c>
      <c r="C6" s="145" t="s">
        <v>373</v>
      </c>
      <c r="D6" s="145" t="s">
        <v>373</v>
      </c>
      <c r="E6" s="145" t="s">
        <v>373</v>
      </c>
      <c r="F6" s="145" t="s">
        <v>373</v>
      </c>
      <c r="G6" s="145" t="s">
        <v>373</v>
      </c>
      <c r="H6" s="145" t="s">
        <v>373</v>
      </c>
      <c r="I6" s="145" t="s">
        <v>373</v>
      </c>
      <c r="J6" s="145" t="s">
        <v>373</v>
      </c>
      <c r="K6" s="145" t="s">
        <v>373</v>
      </c>
      <c r="L6" s="145" t="s">
        <v>373</v>
      </c>
      <c r="M6" s="145" t="s">
        <v>373</v>
      </c>
      <c r="N6" s="145" t="s">
        <v>373</v>
      </c>
      <c r="O6" s="145" t="s">
        <v>373</v>
      </c>
      <c r="P6" s="145" t="s">
        <v>373</v>
      </c>
      <c r="Q6" s="145" t="s">
        <v>373</v>
      </c>
      <c r="R6" s="145" t="s">
        <v>373</v>
      </c>
      <c r="S6" s="145" t="s">
        <v>373</v>
      </c>
      <c r="T6" s="145" t="s">
        <v>373</v>
      </c>
      <c r="U6" s="145" t="s">
        <v>373</v>
      </c>
      <c r="V6" s="145" t="s">
        <v>373</v>
      </c>
      <c r="W6" s="145" t="s">
        <v>373</v>
      </c>
      <c r="X6" s="145" t="s">
        <v>373</v>
      </c>
      <c r="Y6" s="145" t="s">
        <v>373</v>
      </c>
      <c r="Z6" s="145" t="s">
        <v>373</v>
      </c>
      <c r="AA6" s="145" t="s">
        <v>373</v>
      </c>
      <c r="AB6" s="145" t="s">
        <v>373</v>
      </c>
      <c r="AC6" s="145" t="s">
        <v>373</v>
      </c>
      <c r="AD6" s="145" t="s">
        <v>373</v>
      </c>
      <c r="AE6" s="145" t="s">
        <v>373</v>
      </c>
      <c r="AF6" s="145" t="s">
        <v>373</v>
      </c>
      <c r="AG6" s="145" t="s">
        <v>373</v>
      </c>
      <c r="AH6" s="145" t="s">
        <v>373</v>
      </c>
      <c r="AI6" s="145" t="s">
        <v>373</v>
      </c>
      <c r="AJ6" s="145" t="s">
        <v>373</v>
      </c>
      <c r="AK6" s="141" t="s">
        <v>373</v>
      </c>
      <c r="AL6" s="260"/>
      <c r="AM6" s="146"/>
      <c r="AN6" s="146"/>
      <c r="AO6" s="146"/>
      <c r="AP6" s="146"/>
      <c r="AQ6" s="146"/>
      <c r="AR6" s="141"/>
      <c r="AS6" s="250"/>
      <c r="AT6" s="153" t="s">
        <v>373</v>
      </c>
      <c r="AU6" s="153" t="s">
        <v>373</v>
      </c>
      <c r="AV6" s="153" t="s">
        <v>373</v>
      </c>
      <c r="AW6" s="153" t="s">
        <v>373</v>
      </c>
      <c r="AX6" s="153" t="s">
        <v>373</v>
      </c>
      <c r="AY6" s="144"/>
    </row>
    <row r="7" spans="1:51" ht="15" customHeight="1">
      <c r="A7" s="251" t="s">
        <v>578</v>
      </c>
      <c r="B7" s="257">
        <v>1</v>
      </c>
      <c r="C7" s="147">
        <v>1</v>
      </c>
      <c r="D7" s="147">
        <v>1</v>
      </c>
      <c r="E7" s="147">
        <v>1</v>
      </c>
      <c r="F7" s="147">
        <v>1</v>
      </c>
      <c r="G7" s="147">
        <v>1</v>
      </c>
      <c r="H7" s="147">
        <v>1</v>
      </c>
      <c r="I7" s="147">
        <v>1</v>
      </c>
      <c r="J7" s="147">
        <v>1</v>
      </c>
      <c r="K7" s="147">
        <v>1</v>
      </c>
      <c r="L7" s="147">
        <v>1</v>
      </c>
      <c r="M7" s="147">
        <v>1</v>
      </c>
      <c r="N7" s="147">
        <v>1</v>
      </c>
      <c r="O7" s="147">
        <v>1</v>
      </c>
      <c r="P7" s="147">
        <v>1</v>
      </c>
      <c r="Q7" s="147">
        <v>1</v>
      </c>
      <c r="R7" s="147">
        <v>1</v>
      </c>
      <c r="S7" s="147">
        <v>1</v>
      </c>
      <c r="T7" s="147">
        <v>1</v>
      </c>
      <c r="U7" s="147">
        <v>1</v>
      </c>
      <c r="V7" s="147">
        <v>1</v>
      </c>
      <c r="W7" s="147">
        <v>1</v>
      </c>
      <c r="X7" s="147">
        <v>1</v>
      </c>
      <c r="Y7" s="147">
        <v>1</v>
      </c>
      <c r="Z7" s="147">
        <v>1</v>
      </c>
      <c r="AA7" s="147">
        <v>1</v>
      </c>
      <c r="AB7" s="147">
        <v>1</v>
      </c>
      <c r="AC7" s="148"/>
      <c r="AD7" s="147">
        <v>1</v>
      </c>
      <c r="AE7" s="147">
        <v>1</v>
      </c>
      <c r="AF7" s="147">
        <v>1</v>
      </c>
      <c r="AG7" s="147">
        <v>1</v>
      </c>
      <c r="AH7" s="147">
        <v>1</v>
      </c>
      <c r="AI7" s="147">
        <v>1</v>
      </c>
      <c r="AJ7" s="147">
        <v>1</v>
      </c>
      <c r="AK7" s="258">
        <v>1</v>
      </c>
      <c r="AL7" s="29">
        <f>COUNTIFS(B7:AK7,"1",$B$2:$AK$2,"Urban")</f>
        <v>20</v>
      </c>
      <c r="AM7" s="30">
        <f>COUNTIFS(B7:AK7,"1",$B$2:$AK$2,"Rural/settlement")</f>
        <v>15</v>
      </c>
      <c r="AN7" s="30">
        <f t="shared" ref="AN7:AN36" si="0">COUNTIFS(B7:AK7,"1",$B$4:$AK$4,"Host community")</f>
        <v>18</v>
      </c>
      <c r="AO7" s="30">
        <f>COUNTIFS(B7:AK7,"1",$B$4:$AK$4,"Refugee")</f>
        <v>17</v>
      </c>
      <c r="AP7" s="30">
        <f>COUNTIFS(B7:AK7,"1",$B$5:$AK$5,"Male")</f>
        <v>17</v>
      </c>
      <c r="AQ7" s="30">
        <f>COUNTIFS(B7:AK7,"1",$B$5:$AK$5,"Female")</f>
        <v>18</v>
      </c>
      <c r="AR7" s="139">
        <f t="shared" ref="AR7:AR36" si="1">AO7+AN7</f>
        <v>35</v>
      </c>
      <c r="AS7" s="305" t="s">
        <v>579</v>
      </c>
      <c r="AT7" s="144"/>
      <c r="AU7" s="144"/>
      <c r="AV7" s="144"/>
      <c r="AW7" s="144"/>
      <c r="AX7" s="144"/>
      <c r="AY7" s="144"/>
    </row>
    <row r="8" spans="1:51" ht="15" customHeight="1">
      <c r="A8" s="251" t="s">
        <v>580</v>
      </c>
      <c r="B8" s="257">
        <v>1</v>
      </c>
      <c r="C8" s="147">
        <v>1</v>
      </c>
      <c r="D8" s="147">
        <v>1</v>
      </c>
      <c r="E8" s="147">
        <v>1</v>
      </c>
      <c r="F8" s="147">
        <v>1</v>
      </c>
      <c r="G8" s="147">
        <v>1</v>
      </c>
      <c r="H8" s="148"/>
      <c r="I8" s="147">
        <v>1</v>
      </c>
      <c r="J8" s="147">
        <v>1</v>
      </c>
      <c r="K8" s="147">
        <v>1</v>
      </c>
      <c r="L8" s="147">
        <v>1</v>
      </c>
      <c r="M8" s="147">
        <v>1</v>
      </c>
      <c r="N8" s="147">
        <v>1</v>
      </c>
      <c r="O8" s="147">
        <v>1</v>
      </c>
      <c r="P8" s="147">
        <v>1</v>
      </c>
      <c r="Q8" s="147">
        <v>1</v>
      </c>
      <c r="R8" s="147">
        <v>1</v>
      </c>
      <c r="S8" s="147">
        <v>1</v>
      </c>
      <c r="T8" s="147">
        <v>1</v>
      </c>
      <c r="U8" s="147">
        <v>1</v>
      </c>
      <c r="V8" s="147">
        <v>1</v>
      </c>
      <c r="W8" s="147">
        <v>1</v>
      </c>
      <c r="X8" s="147">
        <v>1</v>
      </c>
      <c r="Y8" s="147">
        <v>1</v>
      </c>
      <c r="Z8" s="147">
        <v>1</v>
      </c>
      <c r="AA8" s="147">
        <v>1</v>
      </c>
      <c r="AB8" s="147">
        <v>1</v>
      </c>
      <c r="AC8" s="147">
        <v>1</v>
      </c>
      <c r="AD8" s="147">
        <v>1</v>
      </c>
      <c r="AE8" s="147">
        <v>1</v>
      </c>
      <c r="AF8" s="147">
        <v>1</v>
      </c>
      <c r="AG8" s="147">
        <v>1</v>
      </c>
      <c r="AH8" s="147">
        <v>1</v>
      </c>
      <c r="AI8" s="147">
        <v>1</v>
      </c>
      <c r="AJ8" s="147">
        <v>1</v>
      </c>
      <c r="AK8" s="258">
        <v>1</v>
      </c>
      <c r="AL8" s="29">
        <f>COUNTIFS(B8:AK8,"1",$B$2:$AK$2,"Urban")</f>
        <v>20</v>
      </c>
      <c r="AM8" s="30">
        <f>COUNTIFS(B8:AK8,"1",$B$2:$AK$2,"Rural/settlement")</f>
        <v>15</v>
      </c>
      <c r="AN8" s="30">
        <f t="shared" si="0"/>
        <v>18</v>
      </c>
      <c r="AO8" s="30">
        <f>COUNTIFS(B8:AK8,"1",$B$4:$AK$4,"Refugee")</f>
        <v>17</v>
      </c>
      <c r="AP8" s="30">
        <f>COUNTIFS(B8:AK8,"1",$B$5:$AK$5,"Male")</f>
        <v>18</v>
      </c>
      <c r="AQ8" s="30">
        <f>COUNTIFS(B8:AK8,"1",$B$5:$AK$5,"Female")</f>
        <v>17</v>
      </c>
      <c r="AR8" s="139">
        <f t="shared" si="1"/>
        <v>35</v>
      </c>
      <c r="AS8" s="305"/>
      <c r="AT8" s="144"/>
      <c r="AU8" s="144"/>
      <c r="AV8" s="144"/>
      <c r="AW8" s="144"/>
      <c r="AX8" s="144"/>
      <c r="AY8" s="144"/>
    </row>
    <row r="9" spans="1:51" ht="15" customHeight="1">
      <c r="A9" s="251" t="s">
        <v>185</v>
      </c>
      <c r="B9" s="257">
        <v>1</v>
      </c>
      <c r="C9" s="148"/>
      <c r="D9" s="147">
        <v>1</v>
      </c>
      <c r="E9" s="147">
        <v>1</v>
      </c>
      <c r="F9" s="147">
        <v>1</v>
      </c>
      <c r="G9" s="147">
        <v>1</v>
      </c>
      <c r="H9" s="147">
        <v>1</v>
      </c>
      <c r="I9" s="147">
        <v>1</v>
      </c>
      <c r="J9" s="147">
        <v>1</v>
      </c>
      <c r="K9" s="147">
        <v>1</v>
      </c>
      <c r="L9" s="147">
        <v>1</v>
      </c>
      <c r="M9" s="147">
        <v>1</v>
      </c>
      <c r="N9" s="147">
        <v>1</v>
      </c>
      <c r="O9" s="147">
        <v>1</v>
      </c>
      <c r="P9" s="147">
        <v>1</v>
      </c>
      <c r="Q9" s="147">
        <v>1</v>
      </c>
      <c r="R9" s="147">
        <v>1</v>
      </c>
      <c r="S9" s="147">
        <v>1</v>
      </c>
      <c r="T9" s="148"/>
      <c r="U9" s="148"/>
      <c r="V9" s="147">
        <v>1</v>
      </c>
      <c r="W9" s="147">
        <v>1</v>
      </c>
      <c r="X9" s="148"/>
      <c r="Y9" s="147">
        <v>1</v>
      </c>
      <c r="Z9" s="147">
        <v>1</v>
      </c>
      <c r="AA9" s="147">
        <v>1</v>
      </c>
      <c r="AB9" s="147">
        <v>1</v>
      </c>
      <c r="AC9" s="148"/>
      <c r="AD9" s="147">
        <v>1</v>
      </c>
      <c r="AE9" s="147">
        <v>1</v>
      </c>
      <c r="AF9" s="147">
        <v>1</v>
      </c>
      <c r="AG9" s="148"/>
      <c r="AH9" s="147">
        <v>1</v>
      </c>
      <c r="AI9" s="147">
        <v>1</v>
      </c>
      <c r="AJ9" s="148"/>
      <c r="AK9" s="258">
        <v>1</v>
      </c>
      <c r="AL9" s="29">
        <f>COUNTIFS(B9:AK9,"1",$B$2:$AK$2,"Urban")</f>
        <v>16</v>
      </c>
      <c r="AM9" s="30">
        <f>COUNTIFS(B9:AK9,"1",$B$2:$AK$2,"Rural/settlement")</f>
        <v>13</v>
      </c>
      <c r="AN9" s="30">
        <f t="shared" si="0"/>
        <v>17</v>
      </c>
      <c r="AO9" s="30">
        <f>COUNTIFS(B9:AK9,"1",$B$4:$AK$4,"Refugee")</f>
        <v>12</v>
      </c>
      <c r="AP9" s="30">
        <f>COUNTIFS(B9:AK9,"1",$B$5:$AK$5,"Male")</f>
        <v>14</v>
      </c>
      <c r="AQ9" s="30">
        <f>COUNTIFS(B9:AK9,"1",$B$5:$AK$5,"Female")</f>
        <v>15</v>
      </c>
      <c r="AR9" s="139">
        <f t="shared" si="1"/>
        <v>29</v>
      </c>
      <c r="AS9" s="305"/>
      <c r="AT9" s="144"/>
      <c r="AU9" s="144"/>
      <c r="AV9" s="144"/>
      <c r="AW9" s="144"/>
      <c r="AX9" s="144"/>
      <c r="AY9" s="144"/>
    </row>
    <row r="10" spans="1:51" ht="15" customHeight="1">
      <c r="A10" s="251" t="s">
        <v>581</v>
      </c>
      <c r="B10" s="257">
        <v>1</v>
      </c>
      <c r="C10" s="147">
        <v>1</v>
      </c>
      <c r="D10" s="148"/>
      <c r="E10" s="147">
        <v>1</v>
      </c>
      <c r="F10" s="148"/>
      <c r="G10" s="147">
        <v>1</v>
      </c>
      <c r="H10" s="147">
        <v>1</v>
      </c>
      <c r="I10" s="147">
        <v>1</v>
      </c>
      <c r="J10" s="147">
        <v>1</v>
      </c>
      <c r="K10" s="147">
        <v>1</v>
      </c>
      <c r="L10" s="147">
        <v>1</v>
      </c>
      <c r="M10" s="147">
        <v>1</v>
      </c>
      <c r="N10" s="147">
        <v>1</v>
      </c>
      <c r="O10" s="147">
        <v>1</v>
      </c>
      <c r="P10" s="148"/>
      <c r="Q10" s="148"/>
      <c r="R10" s="147">
        <v>1</v>
      </c>
      <c r="S10" s="147">
        <v>1</v>
      </c>
      <c r="T10" s="147">
        <v>1</v>
      </c>
      <c r="U10" s="147">
        <v>1</v>
      </c>
      <c r="V10" s="147">
        <v>1</v>
      </c>
      <c r="W10" s="147">
        <v>1</v>
      </c>
      <c r="X10" s="147">
        <v>1</v>
      </c>
      <c r="Y10" s="147">
        <v>1</v>
      </c>
      <c r="Z10" s="148"/>
      <c r="AA10" s="147">
        <v>1</v>
      </c>
      <c r="AB10" s="148"/>
      <c r="AC10" s="147">
        <v>1</v>
      </c>
      <c r="AD10" s="148"/>
      <c r="AE10" s="148"/>
      <c r="AF10" s="147">
        <v>1</v>
      </c>
      <c r="AG10" s="147">
        <v>1</v>
      </c>
      <c r="AH10" s="147">
        <v>1</v>
      </c>
      <c r="AI10" s="147">
        <v>1</v>
      </c>
      <c r="AJ10" s="148"/>
      <c r="AK10" s="258">
        <v>1</v>
      </c>
      <c r="AL10" s="29">
        <f>COUNTIFS(B10:AK10,"1",$B$2:$AK$2,"Urban")</f>
        <v>17</v>
      </c>
      <c r="AM10" s="30">
        <f>COUNTIFS(B10:AK10,"1",$B$2:$AK$2,"Rural/settlement")</f>
        <v>10</v>
      </c>
      <c r="AN10" s="30">
        <f t="shared" si="0"/>
        <v>14</v>
      </c>
      <c r="AO10" s="30">
        <f>COUNTIFS(B10:AK10,"1",$B$4:$AK$4,"Refugee")</f>
        <v>13</v>
      </c>
      <c r="AP10" s="30">
        <f>COUNTIFS(B10:AK10,"1",$B$5:$AK$5,"Male")</f>
        <v>16</v>
      </c>
      <c r="AQ10" s="30">
        <f>COUNTIFS(B10:AK10,"1",$B$5:$AK$5,"Female")</f>
        <v>11</v>
      </c>
      <c r="AR10" s="139">
        <f t="shared" si="1"/>
        <v>27</v>
      </c>
      <c r="AS10" s="305"/>
      <c r="AT10" s="144"/>
      <c r="AU10" s="144"/>
      <c r="AV10" s="144"/>
      <c r="AW10" s="144"/>
      <c r="AX10" s="144"/>
      <c r="AY10" s="144"/>
    </row>
    <row r="11" spans="1:51" ht="15" customHeight="1">
      <c r="A11" s="251" t="s">
        <v>582</v>
      </c>
      <c r="B11" s="138"/>
      <c r="C11" s="147">
        <v>1</v>
      </c>
      <c r="D11" s="147">
        <v>1</v>
      </c>
      <c r="E11" s="148"/>
      <c r="F11" s="147">
        <v>1</v>
      </c>
      <c r="G11" s="148"/>
      <c r="H11" s="147">
        <v>1</v>
      </c>
      <c r="I11" s="147">
        <v>1</v>
      </c>
      <c r="J11" s="147">
        <v>1</v>
      </c>
      <c r="K11" s="147">
        <v>1</v>
      </c>
      <c r="L11" s="148"/>
      <c r="M11" s="147">
        <v>1</v>
      </c>
      <c r="N11" s="147">
        <v>1</v>
      </c>
      <c r="O11" s="147">
        <v>1</v>
      </c>
      <c r="P11" s="147">
        <v>1</v>
      </c>
      <c r="Q11" s="148"/>
      <c r="R11" s="148"/>
      <c r="S11" s="148"/>
      <c r="T11" s="148"/>
      <c r="U11" s="147">
        <v>1</v>
      </c>
      <c r="V11" s="147">
        <v>1</v>
      </c>
      <c r="W11" s="147">
        <v>1</v>
      </c>
      <c r="X11" s="147">
        <v>1</v>
      </c>
      <c r="Y11" s="147">
        <v>1</v>
      </c>
      <c r="Z11" s="147">
        <v>1</v>
      </c>
      <c r="AA11" s="147">
        <v>1</v>
      </c>
      <c r="AB11" s="147">
        <v>1</v>
      </c>
      <c r="AC11" s="147">
        <v>1</v>
      </c>
      <c r="AD11" s="147">
        <v>1</v>
      </c>
      <c r="AE11" s="148"/>
      <c r="AF11" s="147">
        <v>1</v>
      </c>
      <c r="AG11" s="147">
        <v>1</v>
      </c>
      <c r="AH11" s="147">
        <v>1</v>
      </c>
      <c r="AI11" s="147">
        <v>1</v>
      </c>
      <c r="AJ11" s="147">
        <v>1</v>
      </c>
      <c r="AK11" s="139"/>
      <c r="AL11" s="29">
        <f t="shared" ref="AL11:AL36" si="2">COUNTIFS(B11:AK11,"1",$B$2:$AK$2,"Urban")</f>
        <v>13</v>
      </c>
      <c r="AM11" s="30">
        <f t="shared" ref="AM11:AM36" si="3">COUNTIFS(B11:AK11,"1",$B$2:$AK$2,"Rural/settlement")</f>
        <v>13</v>
      </c>
      <c r="AN11" s="30">
        <f t="shared" si="0"/>
        <v>13</v>
      </c>
      <c r="AO11" s="30">
        <f t="shared" ref="AO11:AO36" si="4">COUNTIFS(B11:AK11,"1",$B$4:$AK$4,"Refugee")</f>
        <v>13</v>
      </c>
      <c r="AP11" s="30">
        <f t="shared" ref="AP11:AP36" si="5">COUNTIFS(B11:AK11,"1",$B$5:$AK$5,"Male")</f>
        <v>12</v>
      </c>
      <c r="AQ11" s="30">
        <f t="shared" ref="AQ11:AQ36" si="6">COUNTIFS(B11:AK11,"1",$B$5:$AK$5,"Female")</f>
        <v>14</v>
      </c>
      <c r="AR11" s="139">
        <f t="shared" si="1"/>
        <v>26</v>
      </c>
      <c r="AS11" s="305"/>
      <c r="AT11" s="144"/>
      <c r="AU11" s="144"/>
      <c r="AV11" s="144"/>
      <c r="AW11" s="144"/>
      <c r="AX11" s="144"/>
      <c r="AY11" s="144"/>
    </row>
    <row r="12" spans="1:51">
      <c r="A12" s="251" t="s">
        <v>583</v>
      </c>
      <c r="B12" s="257">
        <v>1</v>
      </c>
      <c r="C12" s="147">
        <v>1</v>
      </c>
      <c r="D12" s="148"/>
      <c r="E12" s="147">
        <v>1</v>
      </c>
      <c r="F12" s="147">
        <v>1</v>
      </c>
      <c r="G12" s="147">
        <v>1</v>
      </c>
      <c r="H12" s="147">
        <v>1</v>
      </c>
      <c r="I12" s="147">
        <v>1</v>
      </c>
      <c r="J12" s="148"/>
      <c r="K12" s="148"/>
      <c r="L12" s="147">
        <v>1</v>
      </c>
      <c r="M12" s="147">
        <v>1</v>
      </c>
      <c r="N12" s="147">
        <v>1</v>
      </c>
      <c r="O12" s="147">
        <v>1</v>
      </c>
      <c r="P12" s="148"/>
      <c r="Q12" s="147">
        <v>1</v>
      </c>
      <c r="R12" s="148"/>
      <c r="S12" s="147">
        <v>1</v>
      </c>
      <c r="T12" s="147">
        <v>1</v>
      </c>
      <c r="U12" s="148"/>
      <c r="V12" s="147">
        <v>1</v>
      </c>
      <c r="W12" s="148"/>
      <c r="X12" s="147">
        <v>1</v>
      </c>
      <c r="Y12" s="147">
        <v>1</v>
      </c>
      <c r="Z12" s="147">
        <v>1</v>
      </c>
      <c r="AA12" s="148"/>
      <c r="AB12" s="147">
        <v>1</v>
      </c>
      <c r="AC12" s="147">
        <v>1</v>
      </c>
      <c r="AD12" s="148"/>
      <c r="AE12" s="148"/>
      <c r="AF12" s="147">
        <v>1</v>
      </c>
      <c r="AG12" s="147">
        <v>1</v>
      </c>
      <c r="AH12" s="147">
        <v>1</v>
      </c>
      <c r="AI12" s="148"/>
      <c r="AJ12" s="147">
        <v>1</v>
      </c>
      <c r="AK12" s="258">
        <v>1</v>
      </c>
      <c r="AL12" s="29">
        <f t="shared" si="2"/>
        <v>13</v>
      </c>
      <c r="AM12" s="30">
        <f t="shared" si="3"/>
        <v>12</v>
      </c>
      <c r="AN12" s="30">
        <f t="shared" si="0"/>
        <v>10</v>
      </c>
      <c r="AO12" s="30">
        <f t="shared" si="4"/>
        <v>15</v>
      </c>
      <c r="AP12" s="30">
        <f t="shared" si="5"/>
        <v>13</v>
      </c>
      <c r="AQ12" s="30">
        <f t="shared" si="6"/>
        <v>12</v>
      </c>
      <c r="AR12" s="139">
        <f t="shared" si="1"/>
        <v>25</v>
      </c>
      <c r="AS12" s="305"/>
      <c r="AT12" s="144"/>
      <c r="AU12" s="144"/>
      <c r="AV12" s="144"/>
      <c r="AW12" s="144"/>
      <c r="AX12" s="144"/>
      <c r="AY12" s="144"/>
    </row>
    <row r="13" spans="1:51" ht="15" customHeight="1">
      <c r="A13" s="251" t="s">
        <v>584</v>
      </c>
      <c r="B13" s="257">
        <v>1</v>
      </c>
      <c r="C13" s="147">
        <v>1</v>
      </c>
      <c r="D13" s="147">
        <v>1</v>
      </c>
      <c r="E13" s="147">
        <v>1</v>
      </c>
      <c r="F13" s="147">
        <v>1</v>
      </c>
      <c r="G13" s="148"/>
      <c r="H13" s="148"/>
      <c r="I13" s="147">
        <v>1</v>
      </c>
      <c r="J13" s="148"/>
      <c r="K13" s="147">
        <v>1</v>
      </c>
      <c r="L13" s="148"/>
      <c r="M13" s="148"/>
      <c r="N13" s="147">
        <v>1</v>
      </c>
      <c r="O13" s="147">
        <v>1</v>
      </c>
      <c r="P13" s="147">
        <v>1</v>
      </c>
      <c r="Q13" s="147">
        <v>1</v>
      </c>
      <c r="R13" s="147">
        <v>1</v>
      </c>
      <c r="S13" s="147">
        <v>1</v>
      </c>
      <c r="T13" s="148"/>
      <c r="U13" s="147">
        <v>1</v>
      </c>
      <c r="V13" s="147">
        <v>1</v>
      </c>
      <c r="W13" s="148"/>
      <c r="X13" s="148"/>
      <c r="Y13" s="148"/>
      <c r="Z13" s="147">
        <v>1</v>
      </c>
      <c r="AA13" s="147">
        <v>1</v>
      </c>
      <c r="AB13" s="147">
        <v>1</v>
      </c>
      <c r="AC13" s="148"/>
      <c r="AD13" s="147">
        <v>1</v>
      </c>
      <c r="AE13" s="147">
        <v>1</v>
      </c>
      <c r="AF13" s="147">
        <v>1</v>
      </c>
      <c r="AG13" s="147">
        <v>1</v>
      </c>
      <c r="AH13" s="147">
        <v>1</v>
      </c>
      <c r="AI13" s="148"/>
      <c r="AJ13" s="147">
        <v>1</v>
      </c>
      <c r="AK13" s="258">
        <v>1</v>
      </c>
      <c r="AL13" s="29">
        <f t="shared" si="2"/>
        <v>13</v>
      </c>
      <c r="AM13" s="30">
        <f t="shared" si="3"/>
        <v>12</v>
      </c>
      <c r="AN13" s="30">
        <f t="shared" si="0"/>
        <v>14</v>
      </c>
      <c r="AO13" s="30">
        <f t="shared" si="4"/>
        <v>11</v>
      </c>
      <c r="AP13" s="30">
        <f t="shared" si="5"/>
        <v>13</v>
      </c>
      <c r="AQ13" s="30">
        <f t="shared" si="6"/>
        <v>12</v>
      </c>
      <c r="AR13" s="139">
        <f t="shared" si="1"/>
        <v>25</v>
      </c>
      <c r="AS13" s="305"/>
      <c r="AT13" s="144"/>
      <c r="AU13" s="144"/>
      <c r="AV13" s="144"/>
      <c r="AW13" s="144"/>
      <c r="AX13" s="144"/>
      <c r="AY13" s="144"/>
    </row>
    <row r="14" spans="1:51" ht="15" customHeight="1">
      <c r="A14" s="251" t="s">
        <v>585</v>
      </c>
      <c r="B14" s="138"/>
      <c r="C14" s="147">
        <v>1</v>
      </c>
      <c r="D14" s="148"/>
      <c r="E14" s="147">
        <v>1</v>
      </c>
      <c r="F14" s="148"/>
      <c r="G14" s="148"/>
      <c r="H14" s="148"/>
      <c r="I14" s="148"/>
      <c r="J14" s="147">
        <v>1</v>
      </c>
      <c r="K14" s="147">
        <v>1</v>
      </c>
      <c r="L14" s="147">
        <v>1</v>
      </c>
      <c r="M14" s="147">
        <v>1</v>
      </c>
      <c r="N14" s="147">
        <v>1</v>
      </c>
      <c r="O14" s="147">
        <v>1</v>
      </c>
      <c r="P14" s="147">
        <v>1</v>
      </c>
      <c r="Q14" s="147">
        <v>1</v>
      </c>
      <c r="R14" s="147">
        <v>1</v>
      </c>
      <c r="S14" s="147">
        <v>1</v>
      </c>
      <c r="T14" s="147">
        <v>1</v>
      </c>
      <c r="U14" s="147">
        <v>1</v>
      </c>
      <c r="V14" s="147">
        <v>1</v>
      </c>
      <c r="W14" s="147">
        <v>1</v>
      </c>
      <c r="X14" s="148"/>
      <c r="Y14" s="148"/>
      <c r="Z14" s="147">
        <v>1</v>
      </c>
      <c r="AA14" s="147">
        <v>1</v>
      </c>
      <c r="AB14" s="148"/>
      <c r="AC14" s="148"/>
      <c r="AD14" s="147">
        <v>1</v>
      </c>
      <c r="AE14" s="148"/>
      <c r="AF14" s="147">
        <v>1</v>
      </c>
      <c r="AG14" s="147">
        <v>1</v>
      </c>
      <c r="AH14" s="147">
        <v>1</v>
      </c>
      <c r="AI14" s="148"/>
      <c r="AJ14" s="147">
        <v>1</v>
      </c>
      <c r="AK14" s="139"/>
      <c r="AL14" s="29">
        <f>COUNTIFS(B14:AK14,"1",$B$2:$AK$2,"Urban")</f>
        <v>16</v>
      </c>
      <c r="AM14" s="30">
        <f>COUNTIFS(B14:AK14,"1",$B$2:$AK$2,"Rural/settlement")</f>
        <v>7</v>
      </c>
      <c r="AN14" s="30">
        <f t="shared" si="0"/>
        <v>13</v>
      </c>
      <c r="AO14" s="30">
        <f>COUNTIFS(B14:AK14,"1",$B$4:$AK$4,"Refugee")</f>
        <v>10</v>
      </c>
      <c r="AP14" s="30">
        <f>COUNTIFS(B14:AK14,"1",$B$5:$AK$5,"Male")</f>
        <v>11</v>
      </c>
      <c r="AQ14" s="30">
        <f>COUNTIFS(B14:AK14,"1",$B$5:$AK$5,"Female")</f>
        <v>12</v>
      </c>
      <c r="AR14" s="139">
        <f t="shared" si="1"/>
        <v>23</v>
      </c>
      <c r="AS14" s="305"/>
      <c r="AT14" s="144"/>
      <c r="AU14" s="144"/>
      <c r="AV14" s="144"/>
      <c r="AW14" s="144"/>
      <c r="AX14" s="144"/>
      <c r="AY14" s="144"/>
    </row>
    <row r="15" spans="1:51" ht="15" customHeight="1">
      <c r="A15" s="251" t="s">
        <v>586</v>
      </c>
      <c r="B15" s="257">
        <v>1</v>
      </c>
      <c r="C15" s="148"/>
      <c r="D15" s="147">
        <v>1</v>
      </c>
      <c r="E15" s="147">
        <v>1</v>
      </c>
      <c r="F15" s="147">
        <v>1</v>
      </c>
      <c r="G15" s="147">
        <v>1</v>
      </c>
      <c r="H15" s="147">
        <v>1</v>
      </c>
      <c r="I15" s="147">
        <v>1</v>
      </c>
      <c r="J15" s="148"/>
      <c r="K15" s="147">
        <v>1</v>
      </c>
      <c r="L15" s="148"/>
      <c r="M15" s="148"/>
      <c r="N15" s="148"/>
      <c r="O15" s="147">
        <v>1</v>
      </c>
      <c r="P15" s="147">
        <v>1</v>
      </c>
      <c r="Q15" s="147">
        <v>1</v>
      </c>
      <c r="R15" s="149">
        <v>1</v>
      </c>
      <c r="S15" s="147">
        <v>1</v>
      </c>
      <c r="T15" s="147">
        <v>1</v>
      </c>
      <c r="U15" s="148"/>
      <c r="V15" s="147">
        <v>1</v>
      </c>
      <c r="W15" s="147">
        <v>1</v>
      </c>
      <c r="X15" s="147">
        <v>1</v>
      </c>
      <c r="Y15" s="147">
        <v>1</v>
      </c>
      <c r="Z15" s="147">
        <v>1</v>
      </c>
      <c r="AA15" s="148"/>
      <c r="AB15" s="148"/>
      <c r="AC15" s="148"/>
      <c r="AD15" s="148"/>
      <c r="AE15" s="148"/>
      <c r="AF15" s="147">
        <v>1</v>
      </c>
      <c r="AG15" s="147">
        <v>1</v>
      </c>
      <c r="AH15" s="147">
        <v>1</v>
      </c>
      <c r="AI15" s="148"/>
      <c r="AJ15" s="148"/>
      <c r="AK15" s="139"/>
      <c r="AL15" s="29">
        <f t="shared" si="2"/>
        <v>14</v>
      </c>
      <c r="AM15" s="30">
        <f t="shared" si="3"/>
        <v>8</v>
      </c>
      <c r="AN15" s="30">
        <f t="shared" si="0"/>
        <v>11</v>
      </c>
      <c r="AO15" s="30">
        <f t="shared" si="4"/>
        <v>11</v>
      </c>
      <c r="AP15" s="30">
        <f t="shared" si="5"/>
        <v>10</v>
      </c>
      <c r="AQ15" s="30">
        <f t="shared" si="6"/>
        <v>12</v>
      </c>
      <c r="AR15" s="139">
        <f t="shared" si="1"/>
        <v>22</v>
      </c>
      <c r="AS15" s="305"/>
      <c r="AT15" s="144"/>
      <c r="AU15" s="144"/>
      <c r="AV15" s="144"/>
      <c r="AW15" s="144"/>
      <c r="AX15" s="144"/>
      <c r="AY15" s="144"/>
    </row>
    <row r="16" spans="1:51" ht="15" customHeight="1">
      <c r="A16" s="251" t="s">
        <v>587</v>
      </c>
      <c r="B16" s="257">
        <v>1</v>
      </c>
      <c r="C16" s="147">
        <v>1</v>
      </c>
      <c r="D16" s="148"/>
      <c r="E16" s="147">
        <v>1</v>
      </c>
      <c r="F16" s="147">
        <v>1</v>
      </c>
      <c r="G16" s="147">
        <v>1</v>
      </c>
      <c r="H16" s="147">
        <v>1</v>
      </c>
      <c r="I16" s="147">
        <v>1</v>
      </c>
      <c r="J16" s="148"/>
      <c r="K16" s="148"/>
      <c r="L16" s="147">
        <v>1</v>
      </c>
      <c r="M16" s="147">
        <v>1</v>
      </c>
      <c r="N16" s="148"/>
      <c r="O16" s="147">
        <v>1</v>
      </c>
      <c r="P16" s="147">
        <v>1</v>
      </c>
      <c r="Q16" s="148"/>
      <c r="R16" s="147">
        <v>1</v>
      </c>
      <c r="S16" s="148"/>
      <c r="T16" s="147">
        <v>1</v>
      </c>
      <c r="U16" s="147">
        <v>1</v>
      </c>
      <c r="V16" s="147">
        <v>1</v>
      </c>
      <c r="W16" s="147">
        <v>1</v>
      </c>
      <c r="X16" s="148"/>
      <c r="Y16" s="148"/>
      <c r="Z16" s="148"/>
      <c r="AA16" s="147">
        <v>1</v>
      </c>
      <c r="AB16" s="148"/>
      <c r="AC16" s="148"/>
      <c r="AD16" s="148"/>
      <c r="AE16" s="147">
        <v>1</v>
      </c>
      <c r="AF16" s="148"/>
      <c r="AG16" s="148"/>
      <c r="AH16" s="147">
        <v>1</v>
      </c>
      <c r="AI16" s="147">
        <v>1</v>
      </c>
      <c r="AJ16" s="147">
        <v>1</v>
      </c>
      <c r="AK16" s="258">
        <v>1</v>
      </c>
      <c r="AL16" s="29">
        <f>COUNTIFS(B16:AK16,"1",$B$2:$AK$2,"Urban")</f>
        <v>12</v>
      </c>
      <c r="AM16" s="30">
        <f>COUNTIFS(B16:AK16,"1",$B$2:$AK$2,"Rural/settlement")</f>
        <v>10</v>
      </c>
      <c r="AN16" s="30">
        <f t="shared" si="0"/>
        <v>12</v>
      </c>
      <c r="AO16" s="30">
        <f>COUNTIFS(B16:AK16,"1",$B$4:$AK$4,"Refugee")</f>
        <v>10</v>
      </c>
      <c r="AP16" s="30">
        <f>COUNTIFS(B16:AK16,"1",$B$5:$AK$5,"Male")</f>
        <v>12</v>
      </c>
      <c r="AQ16" s="30">
        <f>COUNTIFS(B16:AK16,"1",$B$5:$AK$5,"Female")</f>
        <v>10</v>
      </c>
      <c r="AR16" s="139">
        <f t="shared" si="1"/>
        <v>22</v>
      </c>
      <c r="AS16" s="305"/>
      <c r="AT16" s="144"/>
      <c r="AU16" s="144"/>
      <c r="AV16" s="144"/>
      <c r="AW16" s="144"/>
      <c r="AX16" s="144"/>
      <c r="AY16" s="144"/>
    </row>
    <row r="17" spans="1:51" ht="15" customHeight="1">
      <c r="A17" s="251" t="s">
        <v>588</v>
      </c>
      <c r="B17" s="257">
        <v>1</v>
      </c>
      <c r="C17" s="147">
        <v>1</v>
      </c>
      <c r="D17" s="148"/>
      <c r="E17" s="147">
        <v>1</v>
      </c>
      <c r="F17" s="147">
        <v>1</v>
      </c>
      <c r="G17" s="148"/>
      <c r="H17" s="148"/>
      <c r="I17" s="147">
        <v>1</v>
      </c>
      <c r="J17" s="147">
        <v>1</v>
      </c>
      <c r="K17" s="147">
        <v>1</v>
      </c>
      <c r="L17" s="147">
        <v>1</v>
      </c>
      <c r="M17" s="148"/>
      <c r="N17" s="147">
        <v>1</v>
      </c>
      <c r="O17" s="147">
        <v>1</v>
      </c>
      <c r="P17" s="147">
        <v>1</v>
      </c>
      <c r="Q17" s="147">
        <v>1</v>
      </c>
      <c r="R17" s="147">
        <v>1</v>
      </c>
      <c r="S17" s="147">
        <v>1</v>
      </c>
      <c r="T17" s="147">
        <v>1</v>
      </c>
      <c r="U17" s="148"/>
      <c r="V17" s="147">
        <v>1</v>
      </c>
      <c r="W17" s="148"/>
      <c r="X17" s="148"/>
      <c r="Y17" s="148"/>
      <c r="Z17" s="148"/>
      <c r="AA17" s="148"/>
      <c r="AB17" s="148"/>
      <c r="AC17" s="147">
        <v>1</v>
      </c>
      <c r="AD17" s="148"/>
      <c r="AE17" s="148"/>
      <c r="AF17" s="148"/>
      <c r="AG17" s="147">
        <v>1</v>
      </c>
      <c r="AH17" s="147">
        <v>1</v>
      </c>
      <c r="AI17" s="147">
        <v>1</v>
      </c>
      <c r="AJ17" s="148"/>
      <c r="AK17" s="139"/>
      <c r="AL17" s="29">
        <f t="shared" si="2"/>
        <v>14</v>
      </c>
      <c r="AM17" s="30">
        <f t="shared" si="3"/>
        <v>6</v>
      </c>
      <c r="AN17" s="30">
        <f t="shared" si="0"/>
        <v>12</v>
      </c>
      <c r="AO17" s="30">
        <f t="shared" si="4"/>
        <v>8</v>
      </c>
      <c r="AP17" s="30">
        <f t="shared" si="5"/>
        <v>11</v>
      </c>
      <c r="AQ17" s="30">
        <f t="shared" si="6"/>
        <v>9</v>
      </c>
      <c r="AR17" s="139">
        <f t="shared" si="1"/>
        <v>20</v>
      </c>
      <c r="AS17" s="305"/>
      <c r="AT17" s="144"/>
      <c r="AU17" s="144"/>
      <c r="AV17" s="144"/>
      <c r="AW17" s="144"/>
      <c r="AX17" s="144"/>
      <c r="AY17" s="144"/>
    </row>
    <row r="18" spans="1:51" ht="15" customHeight="1">
      <c r="A18" s="251" t="s">
        <v>589</v>
      </c>
      <c r="B18" s="257">
        <v>1</v>
      </c>
      <c r="C18" s="147">
        <v>1</v>
      </c>
      <c r="D18" s="148"/>
      <c r="E18" s="147">
        <v>1</v>
      </c>
      <c r="F18" s="148"/>
      <c r="G18" s="147">
        <v>1</v>
      </c>
      <c r="H18" s="148"/>
      <c r="I18" s="147">
        <v>1</v>
      </c>
      <c r="J18" s="147">
        <v>1</v>
      </c>
      <c r="K18" s="147">
        <v>1</v>
      </c>
      <c r="L18" s="148"/>
      <c r="M18" s="148"/>
      <c r="N18" s="148"/>
      <c r="O18" s="148"/>
      <c r="P18" s="148"/>
      <c r="Q18" s="148"/>
      <c r="R18" s="147">
        <v>1</v>
      </c>
      <c r="S18" s="147">
        <v>1</v>
      </c>
      <c r="T18" s="147">
        <v>1</v>
      </c>
      <c r="U18" s="147">
        <v>1</v>
      </c>
      <c r="V18" s="147">
        <v>1</v>
      </c>
      <c r="W18" s="147">
        <v>1</v>
      </c>
      <c r="X18" s="147">
        <v>1</v>
      </c>
      <c r="Y18" s="147">
        <v>1</v>
      </c>
      <c r="Z18" s="148"/>
      <c r="AA18" s="147">
        <v>1</v>
      </c>
      <c r="AB18" s="147">
        <v>1</v>
      </c>
      <c r="AC18" s="148"/>
      <c r="AD18" s="147">
        <v>1</v>
      </c>
      <c r="AE18" s="148"/>
      <c r="AF18" s="148"/>
      <c r="AG18" s="148"/>
      <c r="AH18" s="148"/>
      <c r="AI18" s="147">
        <v>1</v>
      </c>
      <c r="AJ18" s="147">
        <v>1</v>
      </c>
      <c r="AK18" s="139"/>
      <c r="AL18" s="29">
        <f>COUNTIFS(B18:AK18,"1",$B$2:$AK$2,"Urban")</f>
        <v>13</v>
      </c>
      <c r="AM18" s="30">
        <f>COUNTIFS(B18:AK18,"1",$B$2:$AK$2,"Rural/settlement")</f>
        <v>7</v>
      </c>
      <c r="AN18" s="30">
        <f t="shared" si="0"/>
        <v>12</v>
      </c>
      <c r="AO18" s="30">
        <f>COUNTIFS(B18:AK18,"1",$B$4:$AK$4,"Refugee")</f>
        <v>8</v>
      </c>
      <c r="AP18" s="30">
        <f>COUNTIFS(B18:AK18,"1",$B$5:$AK$5,"Male")</f>
        <v>11</v>
      </c>
      <c r="AQ18" s="30">
        <f>COUNTIFS(B18:AK18,"1",$B$5:$AK$5,"Female")</f>
        <v>9</v>
      </c>
      <c r="AR18" s="139">
        <f t="shared" si="1"/>
        <v>20</v>
      </c>
      <c r="AS18" s="305"/>
      <c r="AT18" s="144"/>
      <c r="AU18" s="144"/>
      <c r="AV18" s="144"/>
      <c r="AW18" s="144"/>
      <c r="AX18" s="144"/>
      <c r="AY18" s="144"/>
    </row>
    <row r="19" spans="1:51" ht="15" customHeight="1">
      <c r="A19" s="251" t="s">
        <v>590</v>
      </c>
      <c r="B19" s="138"/>
      <c r="C19" s="148"/>
      <c r="D19" s="148"/>
      <c r="E19" s="147">
        <v>1</v>
      </c>
      <c r="F19" s="148"/>
      <c r="G19" s="147">
        <v>1</v>
      </c>
      <c r="H19" s="147">
        <v>1</v>
      </c>
      <c r="I19" s="147">
        <v>1</v>
      </c>
      <c r="J19" s="147">
        <v>1</v>
      </c>
      <c r="K19" s="148"/>
      <c r="L19" s="147">
        <v>1</v>
      </c>
      <c r="M19" s="148"/>
      <c r="N19" s="147">
        <v>1</v>
      </c>
      <c r="O19" s="147">
        <v>1</v>
      </c>
      <c r="P19" s="148"/>
      <c r="Q19" s="147">
        <v>1</v>
      </c>
      <c r="R19" s="147">
        <v>1</v>
      </c>
      <c r="S19" s="147">
        <v>1</v>
      </c>
      <c r="T19" s="147">
        <v>1</v>
      </c>
      <c r="U19" s="148"/>
      <c r="V19" s="148"/>
      <c r="W19" s="148"/>
      <c r="X19" s="147">
        <v>1</v>
      </c>
      <c r="Y19" s="148"/>
      <c r="Z19" s="147">
        <v>1</v>
      </c>
      <c r="AA19" s="148"/>
      <c r="AB19" s="148"/>
      <c r="AC19" s="148"/>
      <c r="AD19" s="147">
        <v>1</v>
      </c>
      <c r="AE19" s="147">
        <v>1</v>
      </c>
      <c r="AF19" s="148"/>
      <c r="AG19" s="147">
        <v>1</v>
      </c>
      <c r="AH19" s="148"/>
      <c r="AI19" s="147">
        <v>1</v>
      </c>
      <c r="AJ19" s="148"/>
      <c r="AK19" s="258">
        <v>1</v>
      </c>
      <c r="AL19" s="29">
        <f>COUNTIFS(B19:AK19,"1",$B$2:$AK$2,"Urban")</f>
        <v>10</v>
      </c>
      <c r="AM19" s="30">
        <f>COUNTIFS(B19:AK19,"1",$B$2:$AK$2,"Rural/settlement")</f>
        <v>9</v>
      </c>
      <c r="AN19" s="30">
        <f t="shared" si="0"/>
        <v>10</v>
      </c>
      <c r="AO19" s="30">
        <f>COUNTIFS(B19:AK19,"1",$B$4:$AK$4,"Refugee")</f>
        <v>9</v>
      </c>
      <c r="AP19" s="30">
        <f>COUNTIFS(B19:AK19,"1",$B$5:$AK$5,"Male")</f>
        <v>10</v>
      </c>
      <c r="AQ19" s="30">
        <f>COUNTIFS(B19:AK19,"1",$B$5:$AK$5,"Female")</f>
        <v>9</v>
      </c>
      <c r="AR19" s="139">
        <f t="shared" si="1"/>
        <v>19</v>
      </c>
      <c r="AS19" s="305"/>
      <c r="AT19" s="144"/>
      <c r="AU19" s="144"/>
      <c r="AV19" s="144"/>
      <c r="AW19" s="144"/>
      <c r="AX19" s="144"/>
      <c r="AY19" s="144"/>
    </row>
    <row r="20" spans="1:51" ht="15" customHeight="1">
      <c r="A20" s="251" t="s">
        <v>591</v>
      </c>
      <c r="B20" s="257">
        <v>1</v>
      </c>
      <c r="C20" s="148"/>
      <c r="D20" s="148"/>
      <c r="E20" s="147">
        <v>1</v>
      </c>
      <c r="F20" s="147">
        <v>1</v>
      </c>
      <c r="G20" s="147">
        <v>1</v>
      </c>
      <c r="H20" s="147">
        <v>1</v>
      </c>
      <c r="I20" s="147">
        <v>1</v>
      </c>
      <c r="J20" s="148"/>
      <c r="K20" s="147">
        <v>1</v>
      </c>
      <c r="L20" s="147">
        <v>1</v>
      </c>
      <c r="M20" s="148"/>
      <c r="N20" s="148"/>
      <c r="O20" s="148"/>
      <c r="P20" s="148"/>
      <c r="Q20" s="149">
        <v>1</v>
      </c>
      <c r="R20" s="148"/>
      <c r="S20" s="148"/>
      <c r="T20" s="148"/>
      <c r="U20" s="148"/>
      <c r="V20" s="147">
        <v>1</v>
      </c>
      <c r="W20" s="147">
        <v>1</v>
      </c>
      <c r="X20" s="148"/>
      <c r="Y20" s="148"/>
      <c r="Z20" s="147">
        <v>1</v>
      </c>
      <c r="AA20" s="147">
        <v>1</v>
      </c>
      <c r="AB20" s="148"/>
      <c r="AC20" s="148"/>
      <c r="AD20" s="148"/>
      <c r="AE20" s="147">
        <v>1</v>
      </c>
      <c r="AF20" s="148"/>
      <c r="AG20" s="148"/>
      <c r="AH20" s="147">
        <v>1</v>
      </c>
      <c r="AI20" s="147">
        <v>1</v>
      </c>
      <c r="AJ20" s="147">
        <v>1</v>
      </c>
      <c r="AK20" s="139"/>
      <c r="AL20" s="29">
        <f>COUNTIFS(B20:AK20,"1",$B$2:$AK$2,"Urban")</f>
        <v>7</v>
      </c>
      <c r="AM20" s="30">
        <f>COUNTIFS(B20:AK20,"1",$B$2:$AK$2,"Rural/settlement")</f>
        <v>10</v>
      </c>
      <c r="AN20" s="30">
        <f t="shared" si="0"/>
        <v>11</v>
      </c>
      <c r="AO20" s="30">
        <f>COUNTIFS(B20:AK20,"1",$B$4:$AK$4,"Refugee")</f>
        <v>6</v>
      </c>
      <c r="AP20" s="30">
        <f>COUNTIFS(B20:AK20,"1",$B$5:$AK$5,"Male")</f>
        <v>9</v>
      </c>
      <c r="AQ20" s="30">
        <f>COUNTIFS(B20:AK20,"1",$B$5:$AK$5,"Female")</f>
        <v>8</v>
      </c>
      <c r="AR20" s="139">
        <f t="shared" si="1"/>
        <v>17</v>
      </c>
      <c r="AS20" s="305"/>
      <c r="AT20" s="144"/>
      <c r="AU20" s="144"/>
      <c r="AV20" s="144"/>
      <c r="AW20" s="144"/>
      <c r="AX20" s="144"/>
      <c r="AY20" s="150"/>
    </row>
    <row r="21" spans="1:51" ht="15" customHeight="1">
      <c r="A21" s="251" t="s">
        <v>592</v>
      </c>
      <c r="B21" s="257">
        <v>1</v>
      </c>
      <c r="C21" s="147">
        <v>1</v>
      </c>
      <c r="D21" s="147">
        <v>1</v>
      </c>
      <c r="E21" s="148"/>
      <c r="F21" s="148"/>
      <c r="G21" s="148"/>
      <c r="H21" s="148"/>
      <c r="I21" s="147">
        <v>1</v>
      </c>
      <c r="J21" s="147">
        <v>1</v>
      </c>
      <c r="K21" s="147">
        <v>1</v>
      </c>
      <c r="L21" s="148"/>
      <c r="M21" s="147">
        <v>1</v>
      </c>
      <c r="N21" s="148"/>
      <c r="O21" s="147">
        <v>1</v>
      </c>
      <c r="P21" s="148"/>
      <c r="Q21" s="148"/>
      <c r="R21" s="147">
        <v>1</v>
      </c>
      <c r="S21" s="147">
        <v>1</v>
      </c>
      <c r="T21" s="147">
        <v>1</v>
      </c>
      <c r="U21" s="147">
        <v>1</v>
      </c>
      <c r="V21" s="147">
        <v>1</v>
      </c>
      <c r="W21" s="148"/>
      <c r="X21" s="148"/>
      <c r="Y21" s="148"/>
      <c r="Z21" s="147">
        <v>1</v>
      </c>
      <c r="AA21" s="148"/>
      <c r="AB21" s="148"/>
      <c r="AC21" s="148"/>
      <c r="AD21" s="148"/>
      <c r="AE21" s="148"/>
      <c r="AF21" s="148"/>
      <c r="AG21" s="148"/>
      <c r="AH21" s="147">
        <v>1</v>
      </c>
      <c r="AI21" s="147">
        <v>1</v>
      </c>
      <c r="AJ21" s="147">
        <v>1</v>
      </c>
      <c r="AK21" s="139"/>
      <c r="AL21" s="29">
        <f>COUNTIFS(B21:AK21,"1",$B$2:$AK$2,"Urban")</f>
        <v>12</v>
      </c>
      <c r="AM21" s="30">
        <f>COUNTIFS(B21:AK21,"1",$B$2:$AK$2,"Rural/settlement")</f>
        <v>5</v>
      </c>
      <c r="AN21" s="30">
        <f t="shared" si="0"/>
        <v>11</v>
      </c>
      <c r="AO21" s="30">
        <f>COUNTIFS(B21:AK21,"1",$B$4:$AK$4,"Refugee")</f>
        <v>6</v>
      </c>
      <c r="AP21" s="30">
        <f>COUNTIFS(B21:AK21,"1",$B$5:$AK$5,"Male")</f>
        <v>9</v>
      </c>
      <c r="AQ21" s="30">
        <f>COUNTIFS(B21:AK21,"1",$B$5:$AK$5,"Female")</f>
        <v>8</v>
      </c>
      <c r="AR21" s="139">
        <f t="shared" si="1"/>
        <v>17</v>
      </c>
      <c r="AS21" s="305"/>
      <c r="AT21" s="144"/>
      <c r="AU21" s="144"/>
      <c r="AV21" s="144"/>
      <c r="AW21" s="144"/>
      <c r="AX21" s="144"/>
      <c r="AY21" s="144"/>
    </row>
    <row r="22" spans="1:51" ht="15" customHeight="1">
      <c r="A22" s="251" t="s">
        <v>593</v>
      </c>
      <c r="B22" s="138"/>
      <c r="C22" s="148"/>
      <c r="D22" s="148"/>
      <c r="E22" s="147">
        <v>1</v>
      </c>
      <c r="F22" s="147">
        <v>1</v>
      </c>
      <c r="G22" s="147">
        <v>1</v>
      </c>
      <c r="H22" s="147">
        <v>1</v>
      </c>
      <c r="I22" s="147">
        <v>1</v>
      </c>
      <c r="J22" s="148"/>
      <c r="K22" s="148"/>
      <c r="L22" s="148"/>
      <c r="M22" s="148"/>
      <c r="N22" s="147">
        <v>1</v>
      </c>
      <c r="O22" s="147">
        <v>1</v>
      </c>
      <c r="P22" s="147">
        <v>1</v>
      </c>
      <c r="Q22" s="148"/>
      <c r="R22" s="148"/>
      <c r="S22" s="148"/>
      <c r="T22" s="148"/>
      <c r="U22" s="148"/>
      <c r="V22" s="148"/>
      <c r="W22" s="148"/>
      <c r="X22" s="148"/>
      <c r="Y22" s="148"/>
      <c r="Z22" s="147">
        <v>1</v>
      </c>
      <c r="AA22" s="148"/>
      <c r="AB22" s="148"/>
      <c r="AC22" s="148"/>
      <c r="AD22" s="148"/>
      <c r="AE22" s="147">
        <v>1</v>
      </c>
      <c r="AF22" s="147">
        <v>1</v>
      </c>
      <c r="AG22" s="147">
        <v>1</v>
      </c>
      <c r="AH22" s="147">
        <v>1</v>
      </c>
      <c r="AI22" s="148"/>
      <c r="AJ22" s="147">
        <v>1</v>
      </c>
      <c r="AK22" s="258">
        <v>1</v>
      </c>
      <c r="AL22" s="29">
        <f>COUNTIFS(B22:AK22,"1",$B$2:$AK$2,"Urban")</f>
        <v>4</v>
      </c>
      <c r="AM22" s="30">
        <f>COUNTIFS(B22:AK22,"1",$B$2:$AK$2,"Rural/settlement")</f>
        <v>11</v>
      </c>
      <c r="AN22" s="30">
        <f t="shared" si="0"/>
        <v>7</v>
      </c>
      <c r="AO22" s="30">
        <f>COUNTIFS(B22:AK22,"1",$B$4:$AK$4,"Refugee")</f>
        <v>8</v>
      </c>
      <c r="AP22" s="30">
        <f>COUNTIFS(B22:AK22,"1",$B$5:$AK$5,"Male")</f>
        <v>7</v>
      </c>
      <c r="AQ22" s="30">
        <f>COUNTIFS(B22:AK22,"1",$B$5:$AK$5,"Female")</f>
        <v>8</v>
      </c>
      <c r="AR22" s="139">
        <f t="shared" si="1"/>
        <v>15</v>
      </c>
      <c r="AS22" s="305"/>
      <c r="AT22" s="144"/>
      <c r="AU22" s="144"/>
      <c r="AV22" s="144"/>
      <c r="AW22" s="144"/>
      <c r="AX22" s="144"/>
      <c r="AY22" s="144"/>
    </row>
    <row r="23" spans="1:51" ht="15" customHeight="1">
      <c r="A23" s="251" t="s">
        <v>594</v>
      </c>
      <c r="B23" s="138"/>
      <c r="C23" s="148"/>
      <c r="D23" s="147">
        <v>1</v>
      </c>
      <c r="E23" s="147">
        <v>1</v>
      </c>
      <c r="F23" s="148"/>
      <c r="G23" s="148"/>
      <c r="H23" s="147">
        <v>1</v>
      </c>
      <c r="I23" s="147">
        <v>1</v>
      </c>
      <c r="J23" s="148"/>
      <c r="K23" s="148"/>
      <c r="L23" s="148"/>
      <c r="M23" s="148"/>
      <c r="N23" s="148"/>
      <c r="O23" s="148"/>
      <c r="P23" s="148"/>
      <c r="Q23" s="148"/>
      <c r="R23" s="148"/>
      <c r="S23" s="148"/>
      <c r="T23" s="147">
        <v>1</v>
      </c>
      <c r="U23" s="148"/>
      <c r="V23" s="147">
        <v>1</v>
      </c>
      <c r="W23" s="148"/>
      <c r="X23" s="148"/>
      <c r="Y23" s="147">
        <v>1</v>
      </c>
      <c r="Z23" s="147">
        <v>1</v>
      </c>
      <c r="AA23" s="148"/>
      <c r="AB23" s="147">
        <v>1</v>
      </c>
      <c r="AC23" s="147">
        <v>1</v>
      </c>
      <c r="AD23" s="148"/>
      <c r="AE23" s="148"/>
      <c r="AF23" s="147">
        <v>1</v>
      </c>
      <c r="AG23" s="148"/>
      <c r="AH23" s="147">
        <v>1</v>
      </c>
      <c r="AI23" s="147">
        <v>1</v>
      </c>
      <c r="AJ23" s="147">
        <v>1</v>
      </c>
      <c r="AK23" s="258">
        <v>1</v>
      </c>
      <c r="AL23" s="29">
        <f t="shared" si="2"/>
        <v>5</v>
      </c>
      <c r="AM23" s="30">
        <f t="shared" si="3"/>
        <v>10</v>
      </c>
      <c r="AN23" s="30">
        <f t="shared" si="0"/>
        <v>4</v>
      </c>
      <c r="AO23" s="30">
        <f t="shared" si="4"/>
        <v>11</v>
      </c>
      <c r="AP23" s="30">
        <f t="shared" si="5"/>
        <v>7</v>
      </c>
      <c r="AQ23" s="30">
        <f t="shared" si="6"/>
        <v>8</v>
      </c>
      <c r="AR23" s="139">
        <f t="shared" si="1"/>
        <v>15</v>
      </c>
      <c r="AS23" s="305"/>
      <c r="AT23" s="144"/>
      <c r="AU23" s="144"/>
      <c r="AV23" s="144"/>
      <c r="AW23" s="144"/>
      <c r="AX23" s="144"/>
      <c r="AY23" s="144"/>
    </row>
    <row r="24" spans="1:51" ht="15" customHeight="1">
      <c r="A24" s="251" t="s">
        <v>595</v>
      </c>
      <c r="B24" s="257">
        <v>1</v>
      </c>
      <c r="C24" s="148"/>
      <c r="D24" s="148"/>
      <c r="E24" s="148"/>
      <c r="F24" s="147">
        <v>1</v>
      </c>
      <c r="G24" s="148"/>
      <c r="H24" s="148"/>
      <c r="I24" s="148"/>
      <c r="J24" s="147">
        <v>1</v>
      </c>
      <c r="K24" s="148"/>
      <c r="L24" s="147">
        <v>1</v>
      </c>
      <c r="M24" s="148"/>
      <c r="N24" s="148"/>
      <c r="O24" s="148"/>
      <c r="P24" s="147">
        <v>1</v>
      </c>
      <c r="Q24" s="148"/>
      <c r="R24" s="147">
        <v>1</v>
      </c>
      <c r="S24" s="147">
        <v>1</v>
      </c>
      <c r="T24" s="147">
        <v>1</v>
      </c>
      <c r="U24" s="147">
        <v>1</v>
      </c>
      <c r="V24" s="148"/>
      <c r="W24" s="148"/>
      <c r="X24" s="148"/>
      <c r="Y24" s="148"/>
      <c r="Z24" s="148"/>
      <c r="AA24" s="147">
        <v>1</v>
      </c>
      <c r="AB24" s="148"/>
      <c r="AC24" s="148"/>
      <c r="AD24" s="148"/>
      <c r="AE24" s="148"/>
      <c r="AF24" s="148"/>
      <c r="AG24" s="148"/>
      <c r="AH24" s="148"/>
      <c r="AI24" s="148"/>
      <c r="AJ24" s="148"/>
      <c r="AK24" s="258">
        <v>1</v>
      </c>
      <c r="AL24" s="29">
        <f t="shared" si="2"/>
        <v>8</v>
      </c>
      <c r="AM24" s="30">
        <f t="shared" si="3"/>
        <v>3</v>
      </c>
      <c r="AN24" s="30">
        <f t="shared" si="0"/>
        <v>6</v>
      </c>
      <c r="AO24" s="30">
        <f t="shared" si="4"/>
        <v>5</v>
      </c>
      <c r="AP24" s="30">
        <f t="shared" si="5"/>
        <v>4</v>
      </c>
      <c r="AQ24" s="30">
        <f t="shared" si="6"/>
        <v>7</v>
      </c>
      <c r="AR24" s="139">
        <f t="shared" si="1"/>
        <v>11</v>
      </c>
      <c r="AS24" s="305"/>
      <c r="AT24" s="144"/>
      <c r="AU24" s="144"/>
      <c r="AV24" s="144"/>
      <c r="AW24" s="144"/>
      <c r="AX24" s="144"/>
      <c r="AY24" s="144"/>
    </row>
    <row r="25" spans="1:51" ht="15" customHeight="1">
      <c r="A25" s="251" t="s">
        <v>596</v>
      </c>
      <c r="B25" s="257">
        <v>1</v>
      </c>
      <c r="C25" s="148"/>
      <c r="D25" s="148"/>
      <c r="E25" s="148"/>
      <c r="F25" s="148"/>
      <c r="G25" s="148"/>
      <c r="H25" s="148"/>
      <c r="I25" s="147">
        <v>1</v>
      </c>
      <c r="J25" s="148"/>
      <c r="K25" s="147">
        <v>1</v>
      </c>
      <c r="L25" s="148"/>
      <c r="M25" s="148"/>
      <c r="N25" s="148"/>
      <c r="O25" s="148"/>
      <c r="P25" s="148"/>
      <c r="Q25" s="148"/>
      <c r="R25" s="147">
        <v>1</v>
      </c>
      <c r="S25" s="147">
        <v>1</v>
      </c>
      <c r="T25" s="147">
        <v>1</v>
      </c>
      <c r="U25" s="148"/>
      <c r="V25" s="148"/>
      <c r="W25" s="147">
        <v>1</v>
      </c>
      <c r="X25" s="148"/>
      <c r="Y25" s="148"/>
      <c r="Z25" s="148"/>
      <c r="AA25" s="148"/>
      <c r="AB25" s="148"/>
      <c r="AC25" s="148"/>
      <c r="AD25" s="148"/>
      <c r="AE25" s="148"/>
      <c r="AF25" s="148"/>
      <c r="AG25" s="148"/>
      <c r="AH25" s="148"/>
      <c r="AI25" s="148"/>
      <c r="AJ25" s="147">
        <v>1</v>
      </c>
      <c r="AK25" s="258">
        <v>1</v>
      </c>
      <c r="AL25" s="29">
        <f>COUNTIFS(B25:AK25,"1",$B$2:$AK$2,"Urban")</f>
        <v>6</v>
      </c>
      <c r="AM25" s="30">
        <f>COUNTIFS(B25:AK25,"1",$B$2:$AK$2,"Rural/settlement")</f>
        <v>3</v>
      </c>
      <c r="AN25" s="30">
        <f t="shared" si="0"/>
        <v>5</v>
      </c>
      <c r="AO25" s="30">
        <f>COUNTIFS(B25:AK25,"1",$B$4:$AK$4,"Refugee")</f>
        <v>4</v>
      </c>
      <c r="AP25" s="30">
        <f>COUNTIFS(B25:AK25,"1",$B$5:$AK$5,"Male")</f>
        <v>4</v>
      </c>
      <c r="AQ25" s="30">
        <f>COUNTIFS(B25:AK25,"1",$B$5:$AK$5,"Female")</f>
        <v>5</v>
      </c>
      <c r="AR25" s="139">
        <f t="shared" si="1"/>
        <v>9</v>
      </c>
      <c r="AS25" s="305"/>
      <c r="AT25" s="144"/>
      <c r="AU25" s="144"/>
      <c r="AV25" s="144"/>
      <c r="AW25" s="144"/>
      <c r="AX25" s="144"/>
      <c r="AY25" s="144"/>
    </row>
    <row r="26" spans="1:51" ht="15" customHeight="1">
      <c r="A26" s="251" t="s">
        <v>597</v>
      </c>
      <c r="B26" s="138"/>
      <c r="C26" s="147">
        <v>1</v>
      </c>
      <c r="D26" s="147">
        <v>1</v>
      </c>
      <c r="E26" s="147">
        <v>1</v>
      </c>
      <c r="F26" s="147">
        <v>1</v>
      </c>
      <c r="G26" s="148"/>
      <c r="H26" s="148"/>
      <c r="I26" s="148"/>
      <c r="J26" s="148"/>
      <c r="K26" s="147">
        <v>1</v>
      </c>
      <c r="L26" s="148"/>
      <c r="M26" s="148"/>
      <c r="N26" s="147">
        <v>1</v>
      </c>
      <c r="O26" s="148"/>
      <c r="P26" s="148"/>
      <c r="Q26" s="148"/>
      <c r="R26" s="148"/>
      <c r="S26" s="147">
        <v>1</v>
      </c>
      <c r="T26" s="148"/>
      <c r="U26" s="148"/>
      <c r="V26" s="147">
        <v>1</v>
      </c>
      <c r="W26" s="147">
        <v>1</v>
      </c>
      <c r="X26" s="148"/>
      <c r="Y26" s="148"/>
      <c r="Z26" s="148"/>
      <c r="AA26" s="148"/>
      <c r="AB26" s="148"/>
      <c r="AC26" s="148"/>
      <c r="AD26" s="148"/>
      <c r="AE26" s="148"/>
      <c r="AF26" s="148"/>
      <c r="AG26" s="148"/>
      <c r="AH26" s="148"/>
      <c r="AI26" s="148"/>
      <c r="AJ26" s="148"/>
      <c r="AK26" s="139"/>
      <c r="AL26" s="29">
        <f>COUNTIFS(B26:AK26,"1",$B$2:$AK$2,"Urban")</f>
        <v>8</v>
      </c>
      <c r="AM26" s="30">
        <f>COUNTIFS(B26:AK26,"1",$B$2:$AK$2,"Rural/settlement")</f>
        <v>1</v>
      </c>
      <c r="AN26" s="30">
        <f t="shared" si="0"/>
        <v>7</v>
      </c>
      <c r="AO26" s="30">
        <f>COUNTIFS(B26:AK26,"1",$B$4:$AK$4,"Refugee")</f>
        <v>2</v>
      </c>
      <c r="AP26" s="30">
        <f>COUNTIFS(B26:AK26,"1",$B$5:$AK$5,"Male")</f>
        <v>5</v>
      </c>
      <c r="AQ26" s="30">
        <f>COUNTIFS(B26:AK26,"1",$B$5:$AK$5,"Female")</f>
        <v>4</v>
      </c>
      <c r="AR26" s="139">
        <f t="shared" si="1"/>
        <v>9</v>
      </c>
      <c r="AS26" s="305"/>
      <c r="AT26" s="144"/>
      <c r="AU26" s="144"/>
      <c r="AV26" s="144"/>
      <c r="AW26" s="144"/>
      <c r="AX26" s="144"/>
      <c r="AY26" s="144"/>
    </row>
    <row r="27" spans="1:51" ht="15" customHeight="1">
      <c r="A27" s="251" t="s">
        <v>598</v>
      </c>
      <c r="B27" s="138"/>
      <c r="C27" s="148"/>
      <c r="D27" s="148"/>
      <c r="E27" s="147">
        <v>1</v>
      </c>
      <c r="F27" s="147">
        <v>1</v>
      </c>
      <c r="G27" s="148"/>
      <c r="H27" s="147">
        <v>1</v>
      </c>
      <c r="I27" s="148"/>
      <c r="J27" s="148"/>
      <c r="K27" s="148"/>
      <c r="L27" s="148"/>
      <c r="M27" s="148"/>
      <c r="N27" s="148"/>
      <c r="O27" s="148"/>
      <c r="P27" s="147">
        <v>1</v>
      </c>
      <c r="Q27" s="148"/>
      <c r="R27" s="148"/>
      <c r="S27" s="148"/>
      <c r="T27" s="148"/>
      <c r="U27" s="148"/>
      <c r="V27" s="148"/>
      <c r="W27" s="148"/>
      <c r="X27" s="147">
        <v>1</v>
      </c>
      <c r="Y27" s="148"/>
      <c r="Z27" s="147">
        <v>1</v>
      </c>
      <c r="AA27" s="148"/>
      <c r="AB27" s="148"/>
      <c r="AC27" s="148"/>
      <c r="AD27" s="148"/>
      <c r="AE27" s="148"/>
      <c r="AF27" s="148"/>
      <c r="AG27" s="147">
        <v>1</v>
      </c>
      <c r="AH27" s="147">
        <v>1</v>
      </c>
      <c r="AI27" s="148"/>
      <c r="AJ27" s="148"/>
      <c r="AK27" s="139"/>
      <c r="AL27" s="29">
        <f>COUNTIFS(B27:AK27,"1",$B$2:$AK$2,"Urban")</f>
        <v>3</v>
      </c>
      <c r="AM27" s="30">
        <f>COUNTIFS(B27:AK27,"1",$B$2:$AK$2,"Rural/settlement")</f>
        <v>5</v>
      </c>
      <c r="AN27" s="30">
        <f t="shared" si="0"/>
        <v>3</v>
      </c>
      <c r="AO27" s="30">
        <f>COUNTIFS(B27:AK27,"1",$B$4:$AK$4,"Refugee")</f>
        <v>5</v>
      </c>
      <c r="AP27" s="30">
        <f>COUNTIFS(B27:AK27,"1",$B$5:$AK$5,"Male")</f>
        <v>2</v>
      </c>
      <c r="AQ27" s="30">
        <f>COUNTIFS(B27:AK27,"1",$B$5:$AK$5,"Female")</f>
        <v>6</v>
      </c>
      <c r="AR27" s="139">
        <f t="shared" si="1"/>
        <v>8</v>
      </c>
      <c r="AS27" s="305"/>
      <c r="AT27" s="144"/>
      <c r="AU27" s="144"/>
      <c r="AV27" s="144"/>
      <c r="AW27" s="144"/>
      <c r="AX27" s="144"/>
      <c r="AY27" s="144"/>
    </row>
    <row r="28" spans="1:51" ht="15" customHeight="1">
      <c r="A28" s="251" t="s">
        <v>561</v>
      </c>
      <c r="B28" s="138"/>
      <c r="C28" s="148"/>
      <c r="D28" s="148"/>
      <c r="E28" s="148"/>
      <c r="F28" s="148"/>
      <c r="G28" s="148"/>
      <c r="H28" s="148"/>
      <c r="I28" s="148"/>
      <c r="J28" s="148"/>
      <c r="K28" s="148"/>
      <c r="L28" s="147">
        <v>1</v>
      </c>
      <c r="M28" s="148"/>
      <c r="N28" s="148"/>
      <c r="O28" s="148"/>
      <c r="P28" s="148"/>
      <c r="Q28" s="148"/>
      <c r="R28" s="148"/>
      <c r="S28" s="148"/>
      <c r="T28" s="147">
        <v>1</v>
      </c>
      <c r="U28" s="147">
        <v>1</v>
      </c>
      <c r="V28" s="148"/>
      <c r="W28" s="148"/>
      <c r="X28" s="148"/>
      <c r="Y28" s="148"/>
      <c r="Z28" s="147">
        <v>1</v>
      </c>
      <c r="AA28" s="148"/>
      <c r="AB28" s="148"/>
      <c r="AC28" s="148"/>
      <c r="AD28" s="147">
        <v>1</v>
      </c>
      <c r="AE28" s="147">
        <v>1</v>
      </c>
      <c r="AF28" s="148"/>
      <c r="AG28" s="148"/>
      <c r="AH28" s="148"/>
      <c r="AI28" s="148"/>
      <c r="AJ28" s="148"/>
      <c r="AK28" s="139"/>
      <c r="AL28" s="29">
        <f t="shared" si="2"/>
        <v>3</v>
      </c>
      <c r="AM28" s="30">
        <f t="shared" si="3"/>
        <v>3</v>
      </c>
      <c r="AN28" s="30">
        <f t="shared" si="0"/>
        <v>3</v>
      </c>
      <c r="AO28" s="30">
        <f t="shared" si="4"/>
        <v>3</v>
      </c>
      <c r="AP28" s="30">
        <f t="shared" si="5"/>
        <v>2</v>
      </c>
      <c r="AQ28" s="30">
        <f t="shared" si="6"/>
        <v>4</v>
      </c>
      <c r="AR28" s="139">
        <f t="shared" si="1"/>
        <v>6</v>
      </c>
      <c r="AS28" s="305"/>
      <c r="AT28" s="144"/>
      <c r="AU28" s="144"/>
      <c r="AV28" s="144"/>
      <c r="AW28" s="144"/>
      <c r="AX28" s="144"/>
      <c r="AY28" s="144"/>
    </row>
    <row r="29" spans="1:51" ht="15" customHeight="1">
      <c r="A29" s="251" t="s">
        <v>599</v>
      </c>
      <c r="B29" s="138"/>
      <c r="C29" s="147">
        <v>1</v>
      </c>
      <c r="D29" s="148"/>
      <c r="E29" s="148"/>
      <c r="F29" s="148"/>
      <c r="G29" s="148"/>
      <c r="H29" s="148"/>
      <c r="I29" s="148"/>
      <c r="J29" s="148"/>
      <c r="K29" s="147">
        <v>1</v>
      </c>
      <c r="L29" s="148"/>
      <c r="M29" s="148"/>
      <c r="N29" s="148"/>
      <c r="O29" s="147">
        <v>1</v>
      </c>
      <c r="P29" s="147">
        <v>1</v>
      </c>
      <c r="Q29" s="148"/>
      <c r="R29" s="147">
        <v>1</v>
      </c>
      <c r="S29" s="148"/>
      <c r="T29" s="148"/>
      <c r="U29" s="148"/>
      <c r="V29" s="148"/>
      <c r="W29" s="148"/>
      <c r="X29" s="148"/>
      <c r="Y29" s="148"/>
      <c r="Z29" s="147">
        <v>1</v>
      </c>
      <c r="AA29" s="148"/>
      <c r="AB29" s="148"/>
      <c r="AC29" s="148"/>
      <c r="AD29" s="148"/>
      <c r="AE29" s="148"/>
      <c r="AF29" s="148"/>
      <c r="AG29" s="148"/>
      <c r="AH29" s="148"/>
      <c r="AI29" s="148"/>
      <c r="AJ29" s="148"/>
      <c r="AK29" s="139"/>
      <c r="AL29" s="29">
        <f t="shared" si="2"/>
        <v>5</v>
      </c>
      <c r="AM29" s="30">
        <f t="shared" si="3"/>
        <v>1</v>
      </c>
      <c r="AN29" s="30">
        <f t="shared" si="0"/>
        <v>5</v>
      </c>
      <c r="AO29" s="30">
        <f t="shared" si="4"/>
        <v>1</v>
      </c>
      <c r="AP29" s="30">
        <f t="shared" si="5"/>
        <v>3</v>
      </c>
      <c r="AQ29" s="30">
        <f t="shared" si="6"/>
        <v>3</v>
      </c>
      <c r="AR29" s="139">
        <f t="shared" si="1"/>
        <v>6</v>
      </c>
      <c r="AS29" s="305"/>
      <c r="AT29" s="144"/>
      <c r="AU29" s="144"/>
      <c r="AV29" s="144"/>
      <c r="AW29" s="144"/>
      <c r="AX29" s="144"/>
      <c r="AY29" s="144"/>
    </row>
    <row r="30" spans="1:51" ht="15" customHeight="1">
      <c r="A30" s="251" t="s">
        <v>600</v>
      </c>
      <c r="B30" s="138"/>
      <c r="C30" s="148"/>
      <c r="D30" s="148"/>
      <c r="E30" s="148"/>
      <c r="F30" s="148"/>
      <c r="G30" s="147">
        <v>1</v>
      </c>
      <c r="H30" s="148"/>
      <c r="I30" s="148"/>
      <c r="J30" s="148"/>
      <c r="K30" s="148"/>
      <c r="L30" s="148"/>
      <c r="M30" s="148"/>
      <c r="N30" s="148"/>
      <c r="O30" s="148"/>
      <c r="P30" s="148"/>
      <c r="Q30" s="148"/>
      <c r="R30" s="148"/>
      <c r="S30" s="148"/>
      <c r="T30" s="148"/>
      <c r="U30" s="148"/>
      <c r="V30" s="148"/>
      <c r="W30" s="147">
        <v>1</v>
      </c>
      <c r="X30" s="148"/>
      <c r="Y30" s="148"/>
      <c r="Z30" s="147">
        <v>1</v>
      </c>
      <c r="AA30" s="147">
        <v>1</v>
      </c>
      <c r="AB30" s="148"/>
      <c r="AC30" s="148"/>
      <c r="AD30" s="147">
        <v>1</v>
      </c>
      <c r="AE30" s="148"/>
      <c r="AF30" s="148"/>
      <c r="AG30" s="148"/>
      <c r="AH30" s="147">
        <v>1</v>
      </c>
      <c r="AI30" s="148"/>
      <c r="AJ30" s="148"/>
      <c r="AK30" s="139"/>
      <c r="AL30" s="29">
        <f>COUNTIFS(B30:AK30,"1",$B$2:$AK$2,"Urban")</f>
        <v>1</v>
      </c>
      <c r="AM30" s="30">
        <f>COUNTIFS(B30:AK30,"1",$B$2:$AK$2,"Rural/settlement")</f>
        <v>5</v>
      </c>
      <c r="AN30" s="30">
        <f t="shared" si="0"/>
        <v>6</v>
      </c>
      <c r="AO30" s="30">
        <f>COUNTIFS(B30:AK30,"1",$B$4:$AK$4,"Refugee")</f>
        <v>0</v>
      </c>
      <c r="AP30" s="30">
        <f>COUNTIFS(B30:AK30,"1",$B$5:$AK$5,"Male")</f>
        <v>2</v>
      </c>
      <c r="AQ30" s="30">
        <f>COUNTIFS(B30:AK30,"1",$B$5:$AK$5,"Female")</f>
        <v>4</v>
      </c>
      <c r="AR30" s="139">
        <f t="shared" si="1"/>
        <v>6</v>
      </c>
      <c r="AS30" s="305"/>
      <c r="AT30" s="144"/>
      <c r="AU30" s="144"/>
      <c r="AV30" s="144"/>
      <c r="AW30" s="144"/>
      <c r="AX30" s="144"/>
      <c r="AY30" s="144"/>
    </row>
    <row r="31" spans="1:51" ht="15" customHeight="1">
      <c r="A31" s="251" t="s">
        <v>601</v>
      </c>
      <c r="B31" s="257">
        <v>1</v>
      </c>
      <c r="C31" s="147">
        <v>1</v>
      </c>
      <c r="D31" s="148"/>
      <c r="E31" s="147">
        <v>1</v>
      </c>
      <c r="F31" s="148"/>
      <c r="G31" s="148"/>
      <c r="H31" s="148"/>
      <c r="I31" s="148"/>
      <c r="J31" s="148"/>
      <c r="K31" s="148"/>
      <c r="L31" s="148"/>
      <c r="M31" s="148"/>
      <c r="N31" s="148"/>
      <c r="O31" s="147">
        <v>1</v>
      </c>
      <c r="P31" s="147">
        <v>1</v>
      </c>
      <c r="Q31" s="148"/>
      <c r="R31" s="148"/>
      <c r="S31" s="148"/>
      <c r="T31" s="148"/>
      <c r="U31" s="148"/>
      <c r="V31" s="148"/>
      <c r="W31" s="148"/>
      <c r="X31" s="148"/>
      <c r="Y31" s="148"/>
      <c r="Z31" s="148"/>
      <c r="AA31" s="148"/>
      <c r="AB31" s="148"/>
      <c r="AC31" s="148"/>
      <c r="AD31" s="148"/>
      <c r="AE31" s="148"/>
      <c r="AF31" s="148"/>
      <c r="AG31" s="148"/>
      <c r="AH31" s="148"/>
      <c r="AI31" s="148"/>
      <c r="AJ31" s="148"/>
      <c r="AK31" s="139"/>
      <c r="AL31" s="29">
        <f t="shared" si="2"/>
        <v>5</v>
      </c>
      <c r="AM31" s="30">
        <f t="shared" si="3"/>
        <v>0</v>
      </c>
      <c r="AN31" s="30">
        <f t="shared" si="0"/>
        <v>3</v>
      </c>
      <c r="AO31" s="30">
        <f t="shared" si="4"/>
        <v>2</v>
      </c>
      <c r="AP31" s="30">
        <f t="shared" si="5"/>
        <v>3</v>
      </c>
      <c r="AQ31" s="30">
        <f t="shared" si="6"/>
        <v>2</v>
      </c>
      <c r="AR31" s="139">
        <f t="shared" si="1"/>
        <v>5</v>
      </c>
      <c r="AS31" s="305"/>
      <c r="AT31" s="144"/>
      <c r="AU31" s="144"/>
      <c r="AV31" s="144"/>
      <c r="AW31" s="144"/>
      <c r="AX31" s="144"/>
      <c r="AY31" s="144"/>
    </row>
    <row r="32" spans="1:51" ht="15" customHeight="1">
      <c r="A32" s="251" t="s">
        <v>602</v>
      </c>
      <c r="B32" s="138"/>
      <c r="C32" s="148"/>
      <c r="D32" s="148"/>
      <c r="E32" s="148"/>
      <c r="F32" s="148"/>
      <c r="G32" s="147">
        <v>1</v>
      </c>
      <c r="H32" s="148"/>
      <c r="I32" s="148"/>
      <c r="J32" s="147">
        <v>1</v>
      </c>
      <c r="K32" s="148"/>
      <c r="L32" s="148"/>
      <c r="M32" s="148"/>
      <c r="N32" s="147">
        <v>1</v>
      </c>
      <c r="O32" s="148"/>
      <c r="P32" s="148"/>
      <c r="Q32" s="148"/>
      <c r="R32" s="148"/>
      <c r="S32" s="148"/>
      <c r="T32" s="148"/>
      <c r="U32" s="148"/>
      <c r="V32" s="148"/>
      <c r="W32" s="148"/>
      <c r="X32" s="148"/>
      <c r="Y32" s="148"/>
      <c r="Z32" s="148"/>
      <c r="AA32" s="148"/>
      <c r="AB32" s="147">
        <v>1</v>
      </c>
      <c r="AC32" s="148"/>
      <c r="AD32" s="148"/>
      <c r="AE32" s="148"/>
      <c r="AF32" s="148"/>
      <c r="AG32" s="148"/>
      <c r="AH32" s="148"/>
      <c r="AI32" s="148"/>
      <c r="AJ32" s="148"/>
      <c r="AK32" s="139"/>
      <c r="AL32" s="29">
        <f t="shared" si="2"/>
        <v>2</v>
      </c>
      <c r="AM32" s="30">
        <f t="shared" si="3"/>
        <v>2</v>
      </c>
      <c r="AN32" s="30">
        <f t="shared" si="0"/>
        <v>3</v>
      </c>
      <c r="AO32" s="30">
        <f t="shared" si="4"/>
        <v>1</v>
      </c>
      <c r="AP32" s="30">
        <f t="shared" si="5"/>
        <v>1</v>
      </c>
      <c r="AQ32" s="30">
        <f t="shared" si="6"/>
        <v>3</v>
      </c>
      <c r="AR32" s="139">
        <f t="shared" si="1"/>
        <v>4</v>
      </c>
      <c r="AS32" s="305"/>
      <c r="AT32" s="144"/>
      <c r="AU32" s="144"/>
      <c r="AV32" s="144"/>
      <c r="AW32" s="144"/>
      <c r="AX32" s="144"/>
      <c r="AY32" s="144"/>
    </row>
    <row r="33" spans="1:51" ht="15" customHeight="1">
      <c r="A33" s="251" t="s">
        <v>603</v>
      </c>
      <c r="B33" s="138"/>
      <c r="C33" s="148"/>
      <c r="D33" s="148"/>
      <c r="E33" s="148"/>
      <c r="F33" s="148"/>
      <c r="G33" s="147">
        <v>1</v>
      </c>
      <c r="H33" s="148"/>
      <c r="I33" s="148"/>
      <c r="J33" s="148"/>
      <c r="K33" s="148"/>
      <c r="L33" s="148"/>
      <c r="M33" s="148"/>
      <c r="N33" s="147">
        <v>1</v>
      </c>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39"/>
      <c r="AL33" s="29">
        <f>COUNTIFS(B33:AK33,"1",$B$2:$AK$2,"Urban")</f>
        <v>1</v>
      </c>
      <c r="AM33" s="30">
        <f>COUNTIFS(B33:AK33,"1",$B$2:$AK$2,"Rural/settlement")</f>
        <v>1</v>
      </c>
      <c r="AN33" s="30">
        <f t="shared" si="0"/>
        <v>2</v>
      </c>
      <c r="AO33" s="30">
        <f>COUNTIFS(B33:AK33,"1",$B$4:$AK$4,"Refugee")</f>
        <v>0</v>
      </c>
      <c r="AP33" s="30">
        <f>COUNTIFS(B33:AK33,"1",$B$5:$AK$5,"Male")</f>
        <v>1</v>
      </c>
      <c r="AQ33" s="30">
        <f>COUNTIFS(B33:AK33,"1",$B$5:$AK$5,"Female")</f>
        <v>1</v>
      </c>
      <c r="AR33" s="139">
        <f t="shared" si="1"/>
        <v>2</v>
      </c>
      <c r="AS33" s="305"/>
      <c r="AT33" s="150"/>
      <c r="AU33" s="150"/>
      <c r="AV33" s="150"/>
      <c r="AW33" s="150"/>
      <c r="AX33" s="150"/>
      <c r="AY33" s="144"/>
    </row>
    <row r="34" spans="1:51" ht="15" customHeight="1">
      <c r="A34" s="251" t="s">
        <v>604</v>
      </c>
      <c r="B34" s="13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7">
        <v>1</v>
      </c>
      <c r="AC34" s="148"/>
      <c r="AD34" s="148"/>
      <c r="AE34" s="148"/>
      <c r="AF34" s="148"/>
      <c r="AG34" s="148"/>
      <c r="AH34" s="148"/>
      <c r="AI34" s="148"/>
      <c r="AJ34" s="148"/>
      <c r="AK34" s="139"/>
      <c r="AL34" s="29">
        <f t="shared" si="2"/>
        <v>0</v>
      </c>
      <c r="AM34" s="30">
        <f t="shared" si="3"/>
        <v>1</v>
      </c>
      <c r="AN34" s="30">
        <f t="shared" si="0"/>
        <v>0</v>
      </c>
      <c r="AO34" s="30">
        <f t="shared" si="4"/>
        <v>1</v>
      </c>
      <c r="AP34" s="30">
        <f t="shared" si="5"/>
        <v>0</v>
      </c>
      <c r="AQ34" s="30">
        <f t="shared" si="6"/>
        <v>1</v>
      </c>
      <c r="AR34" s="139">
        <f t="shared" si="1"/>
        <v>1</v>
      </c>
      <c r="AS34" s="305"/>
      <c r="AT34" s="144"/>
      <c r="AU34" s="144"/>
      <c r="AV34" s="144"/>
      <c r="AW34" s="144"/>
      <c r="AX34" s="144"/>
      <c r="AY34" s="144"/>
    </row>
    <row r="35" spans="1:51" ht="15" customHeight="1">
      <c r="A35" s="251" t="s">
        <v>605</v>
      </c>
      <c r="B35" s="138"/>
      <c r="C35" s="148"/>
      <c r="D35" s="148"/>
      <c r="E35" s="148"/>
      <c r="F35" s="148"/>
      <c r="G35" s="148"/>
      <c r="H35" s="148"/>
      <c r="I35" s="148"/>
      <c r="J35" s="148"/>
      <c r="K35" s="148"/>
      <c r="L35" s="148"/>
      <c r="M35" s="148"/>
      <c r="N35" s="148"/>
      <c r="O35" s="148"/>
      <c r="P35" s="148"/>
      <c r="Q35" s="148"/>
      <c r="R35" s="147">
        <v>1</v>
      </c>
      <c r="S35" s="148"/>
      <c r="T35" s="148"/>
      <c r="U35" s="148"/>
      <c r="V35" s="148"/>
      <c r="W35" s="148"/>
      <c r="X35" s="148"/>
      <c r="Y35" s="148"/>
      <c r="Z35" s="148"/>
      <c r="AA35" s="148"/>
      <c r="AB35" s="148"/>
      <c r="AC35" s="148"/>
      <c r="AD35" s="148"/>
      <c r="AE35" s="148"/>
      <c r="AF35" s="148"/>
      <c r="AG35" s="148"/>
      <c r="AH35" s="148"/>
      <c r="AI35" s="148"/>
      <c r="AJ35" s="148"/>
      <c r="AK35" s="139"/>
      <c r="AL35" s="29">
        <f t="shared" si="2"/>
        <v>1</v>
      </c>
      <c r="AM35" s="30">
        <f t="shared" si="3"/>
        <v>0</v>
      </c>
      <c r="AN35" s="30">
        <f t="shared" si="0"/>
        <v>1</v>
      </c>
      <c r="AO35" s="30">
        <f t="shared" si="4"/>
        <v>0</v>
      </c>
      <c r="AP35" s="30">
        <f t="shared" si="5"/>
        <v>0</v>
      </c>
      <c r="AQ35" s="30">
        <f t="shared" si="6"/>
        <v>1</v>
      </c>
      <c r="AR35" s="139">
        <f t="shared" si="1"/>
        <v>1</v>
      </c>
      <c r="AS35" s="305"/>
      <c r="AT35" s="144"/>
      <c r="AU35" s="144"/>
      <c r="AV35" s="144"/>
      <c r="AW35" s="144"/>
      <c r="AX35" s="144"/>
      <c r="AY35" s="144"/>
    </row>
    <row r="36" spans="1:51" ht="15" customHeight="1">
      <c r="A36" s="252" t="s">
        <v>606</v>
      </c>
      <c r="B36" s="232"/>
      <c r="C36" s="228"/>
      <c r="D36" s="228"/>
      <c r="E36" s="228"/>
      <c r="F36" s="228"/>
      <c r="G36" s="228"/>
      <c r="H36" s="228"/>
      <c r="I36" s="228"/>
      <c r="J36" s="228"/>
      <c r="K36" s="228"/>
      <c r="L36" s="228"/>
      <c r="M36" s="228"/>
      <c r="N36" s="259">
        <v>1</v>
      </c>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9"/>
      <c r="AL36" s="47">
        <f t="shared" si="2"/>
        <v>1</v>
      </c>
      <c r="AM36" s="48">
        <f t="shared" si="3"/>
        <v>0</v>
      </c>
      <c r="AN36" s="48">
        <f t="shared" si="0"/>
        <v>1</v>
      </c>
      <c r="AO36" s="48">
        <f t="shared" si="4"/>
        <v>0</v>
      </c>
      <c r="AP36" s="48">
        <f t="shared" si="5"/>
        <v>0</v>
      </c>
      <c r="AQ36" s="48">
        <f t="shared" si="6"/>
        <v>1</v>
      </c>
      <c r="AR36" s="229">
        <f t="shared" si="1"/>
        <v>1</v>
      </c>
      <c r="AS36" s="306"/>
      <c r="AT36" s="144"/>
      <c r="AU36" s="144"/>
      <c r="AV36" s="144"/>
      <c r="AW36" s="144"/>
      <c r="AX36" s="144"/>
      <c r="AY36" s="144"/>
    </row>
  </sheetData>
  <sortState xmlns:xlrd2="http://schemas.microsoft.com/office/spreadsheetml/2017/richdata2" ref="A13:AR42">
    <sortCondition ref="A13:A42"/>
  </sortState>
  <mergeCells count="6">
    <mergeCell ref="AN1:AO4"/>
    <mergeCell ref="AS7:AS36"/>
    <mergeCell ref="AL1:AM4"/>
    <mergeCell ref="AP1:AQ4"/>
    <mergeCell ref="AR1:AR5"/>
    <mergeCell ref="AS1:AS5"/>
  </mergeCells>
  <conditionalFormatting sqref="AR6:AS6">
    <cfRule type="colorScale" priority="4">
      <colorScale>
        <cfvo type="min"/>
        <cfvo type="max"/>
        <color rgb="FFF8696B"/>
        <color rgb="FFFCFCFF"/>
      </colorScale>
    </cfRule>
  </conditionalFormatting>
  <conditionalFormatting sqref="AR6:AS6">
    <cfRule type="colorScale" priority="3">
      <colorScale>
        <cfvo type="min"/>
        <cfvo type="max"/>
        <color rgb="FFFCFCFF"/>
        <color rgb="FFF8696B"/>
      </colorScale>
    </cfRule>
  </conditionalFormatting>
  <conditionalFormatting sqref="AR7:AR36">
    <cfRule type="colorScale" priority="5">
      <colorScale>
        <cfvo type="min"/>
        <cfvo type="max"/>
        <color rgb="FFFCFCFF"/>
        <color rgb="FFF8696B"/>
      </colorScale>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Method Report</vt:lpstr>
      <vt:lpstr>DSAG_IDI</vt:lpstr>
      <vt:lpstr>DSAG_FGD</vt:lpstr>
      <vt:lpstr>DSAG_FFA</vt:lpstr>
      <vt:lpstr>DSAG_SC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Melle VH_Work</dc:creator>
  <cp:keywords/>
  <dc:description/>
  <cp:lastModifiedBy>melle van hilten</cp:lastModifiedBy>
  <cp:revision/>
  <dcterms:created xsi:type="dcterms:W3CDTF">2015-06-05T18:17:20Z</dcterms:created>
  <dcterms:modified xsi:type="dcterms:W3CDTF">2022-11-17T07:52:58Z</dcterms:modified>
  <cp:category/>
  <cp:contentStatus/>
</cp:coreProperties>
</file>