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 NER 1\Dropbox\1_REACH_NIGER\02_Project_Management\2020\2020-WASH\03. Analyse des données\Base de données pour publication\"/>
    </mc:Choice>
  </mc:AlternateContent>
  <bookViews>
    <workbookView xWindow="0" yWindow="0" windowWidth="19200" windowHeight="6470"/>
  </bookViews>
  <sheets>
    <sheet name="Lisez-moi" sheetId="1" r:id="rId1"/>
    <sheet name="DN_" sheetId="2" r:id="rId2"/>
    <sheet name="Couverture sites" sheetId="9" r:id="rId3"/>
    <sheet name="Script doublon" sheetId="10" r:id="rId4"/>
    <sheet name="Analyse_eau" sheetId="3" r:id="rId5"/>
    <sheet name="Analyse_hygiène" sheetId="4" r:id="rId6"/>
    <sheet name="Analyse_assainissement" sheetId="5" r:id="rId7"/>
    <sheet name="Analyse_Epidemie" sheetId="6" r:id="rId8"/>
    <sheet name="Questionnaire ODK" sheetId="7" r:id="rId9"/>
    <sheet name="Choices" sheetId="8" r:id="rId10"/>
  </sheets>
  <externalReferences>
    <externalReference r:id="rId11"/>
  </externalReferences>
  <definedNames>
    <definedName name="_xlnm._FilterDatabase" localSheetId="1" hidden="1">DN_!$A$1:$BX$314</definedName>
    <definedName name="Segment_Statut">#N/A</definedName>
    <definedName name="Slicer_Statut">#N/A</definedName>
    <definedName name="Slicer_Statut1">#N/A</definedName>
    <definedName name="Slicer_Statut2">#N/A</definedName>
    <definedName name="Slicer_Statut3">#N/A</definedName>
    <definedName name="Slicer_Statut4">#N/A</definedName>
    <definedName name="Slicer_Statut5">#N/A</definedName>
    <definedName name="Slicer_Statut6">#N/A</definedName>
    <definedName name="Slicer_Statut7">#N/A</definedName>
    <definedName name="Slicer_Statut8">#N/A</definedName>
    <definedName name="Slicer_Statut9">#N/A</definedName>
  </definedNames>
  <calcPr calcId="162913"/>
  <pivotCaches>
    <pivotCache cacheId="0" r:id="rId12"/>
    <pivotCache cacheId="1" r:id="rId13"/>
    <pivotCache cacheId="2" r:id="rId14"/>
    <pivotCache cacheId="7" r:id="rId15"/>
    <pivotCache cacheId="4" r:id="rId16"/>
  </pivotCaches>
  <extLst>
    <ext xmlns:x14="http://schemas.microsoft.com/office/spreadsheetml/2009/9/main" uri="{BBE1A952-AA13-448e-AADC-164F8A28A991}">
      <x14:slicerCaches>
        <x14:slicerCache r:id="rId17"/>
        <x14:slicerCache r:id="rId18"/>
        <x14:slicerCache r:id="rId19"/>
        <x14:slicerCache r:id="rId20"/>
        <x14:slicerCache r:id="rId21"/>
        <x14:slicerCache r:id="rId22"/>
        <x14:slicerCache r:id="rId23"/>
        <x14:slicerCache r:id="rId24"/>
        <x14:slicerCache r:id="rId25"/>
        <x14:slicerCache r:id="rId26"/>
        <x14:slicerCache r:id="rId2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3" l="1"/>
  <c r="C34" i="4" l="1"/>
  <c r="L51" i="3" l="1"/>
  <c r="L52" i="3"/>
  <c r="L53" i="3"/>
  <c r="L54" i="3"/>
  <c r="L55" i="3"/>
  <c r="L46" i="3"/>
  <c r="C52" i="3"/>
  <c r="C53" i="3"/>
  <c r="C54" i="3"/>
  <c r="C55" i="3"/>
  <c r="C51" i="3"/>
  <c r="C50" i="3"/>
  <c r="C49" i="3"/>
  <c r="C48" i="3"/>
  <c r="C46" i="3"/>
  <c r="C47" i="3"/>
  <c r="C45" i="3"/>
  <c r="C56" i="3"/>
  <c r="C19" i="9" l="1"/>
  <c r="L50" i="3" l="1"/>
  <c r="L49" i="3"/>
  <c r="L48" i="3"/>
  <c r="L47" i="3"/>
  <c r="L45" i="3"/>
  <c r="S22" i="3"/>
  <c r="S21" i="3"/>
  <c r="B31" i="9" l="1"/>
  <c r="B30" i="9"/>
  <c r="B29" i="9"/>
  <c r="B28" i="9"/>
  <c r="B25" i="9"/>
  <c r="G21" i="9"/>
  <c r="F21" i="9"/>
  <c r="E21" i="9"/>
  <c r="D21" i="9"/>
  <c r="B21" i="9"/>
  <c r="C21" i="9"/>
  <c r="G20" i="9"/>
  <c r="F20" i="9"/>
  <c r="E20" i="9"/>
  <c r="D20" i="9"/>
  <c r="C20" i="9"/>
  <c r="B20" i="9"/>
  <c r="B19" i="9"/>
  <c r="G19" i="9"/>
  <c r="F19" i="9"/>
  <c r="E19" i="9"/>
  <c r="D19" i="9"/>
  <c r="G18" i="9"/>
  <c r="F18" i="9"/>
  <c r="E18" i="9"/>
  <c r="D18" i="9"/>
  <c r="C18" i="9"/>
  <c r="B18" i="9"/>
  <c r="G15" i="9"/>
  <c r="F15" i="9"/>
  <c r="E15" i="9"/>
  <c r="D15" i="9"/>
  <c r="C15" i="9"/>
  <c r="B15" i="9"/>
  <c r="M10" i="9"/>
  <c r="L10" i="9"/>
  <c r="K10" i="9"/>
  <c r="J10" i="9"/>
  <c r="I10" i="9"/>
  <c r="H10" i="9"/>
  <c r="G10" i="9"/>
  <c r="F10" i="9"/>
  <c r="E10" i="9"/>
  <c r="D10" i="9"/>
  <c r="C10" i="9"/>
  <c r="B10" i="9"/>
  <c r="M9" i="9"/>
  <c r="L9" i="9"/>
  <c r="K9" i="9"/>
  <c r="J9" i="9"/>
  <c r="I9" i="9"/>
  <c r="H9" i="9"/>
  <c r="G9" i="9"/>
  <c r="F9" i="9"/>
  <c r="E9" i="9"/>
  <c r="D9" i="9"/>
  <c r="C9" i="9"/>
  <c r="B9" i="9"/>
  <c r="M8" i="9"/>
  <c r="L8" i="9"/>
  <c r="K8" i="9"/>
  <c r="J8" i="9"/>
  <c r="I8" i="9"/>
  <c r="H8" i="9"/>
  <c r="G8" i="9"/>
  <c r="F8" i="9"/>
  <c r="E8" i="9"/>
  <c r="D8" i="9"/>
  <c r="C8" i="9"/>
  <c r="B8" i="9"/>
  <c r="M7" i="9"/>
  <c r="L7" i="9"/>
  <c r="K7" i="9"/>
  <c r="J7" i="9"/>
  <c r="I7" i="9"/>
  <c r="G7" i="9"/>
  <c r="F7" i="9"/>
  <c r="E7" i="9"/>
  <c r="B7" i="9"/>
  <c r="D7" i="9"/>
  <c r="C7" i="9"/>
  <c r="H7" i="9"/>
  <c r="H5" i="9" l="1"/>
  <c r="L5" i="9"/>
  <c r="B5" i="9"/>
  <c r="E5" i="9"/>
  <c r="E6" i="9" s="1"/>
  <c r="G5" i="9"/>
  <c r="C5" i="9"/>
  <c r="C6" i="9" s="1"/>
  <c r="I5" i="9"/>
  <c r="I6" i="9" s="1"/>
  <c r="J5" i="9"/>
  <c r="J6" i="9" s="1"/>
  <c r="K5" i="9"/>
  <c r="F5" i="9"/>
  <c r="F6" i="9" s="1"/>
  <c r="G6" i="9" l="1"/>
  <c r="D16" i="9"/>
  <c r="D17" i="9" s="1"/>
  <c r="L6" i="9"/>
  <c r="K6" i="9"/>
  <c r="F16" i="9"/>
  <c r="F17" i="9" s="1"/>
  <c r="B6" i="9"/>
  <c r="B16" i="9"/>
  <c r="H6" i="9"/>
  <c r="E16" i="9"/>
  <c r="E17" i="9" s="1"/>
  <c r="D5" i="9"/>
  <c r="M5" i="9"/>
  <c r="M6" i="9" s="1"/>
  <c r="B17" i="9" l="1"/>
  <c r="G16" i="9"/>
  <c r="G17" i="9" s="1"/>
  <c r="D6" i="9"/>
  <c r="C16" i="9"/>
  <c r="C17" i="9" s="1"/>
  <c r="B26" i="9" l="1"/>
  <c r="B27" i="9" s="1"/>
</calcChain>
</file>

<file path=xl/sharedStrings.xml><?xml version="1.0" encoding="utf-8"?>
<sst xmlns="http://schemas.openxmlformats.org/spreadsheetml/2006/main" count="9773" uniqueCount="1039">
  <si>
    <t>Objets</t>
  </si>
  <si>
    <t>Description</t>
  </si>
  <si>
    <t>Période de la collecte des données primaires</t>
  </si>
  <si>
    <t>Couverture géographique de la collecte</t>
  </si>
  <si>
    <t>Contacts</t>
  </si>
  <si>
    <t>cecile.avena@reach-initiative.org et diffa.database@reach-initiative.org</t>
  </si>
  <si>
    <t>Feuilles</t>
  </si>
  <si>
    <t>DN_</t>
  </si>
  <si>
    <t>Analyse_eau</t>
  </si>
  <si>
    <t xml:space="preserve">Questionnaire ODK </t>
  </si>
  <si>
    <t>Version ODK du questionnaire utilisé pour la collecte des données des usagers des services</t>
  </si>
  <si>
    <t xml:space="preserve">Choices </t>
  </si>
  <si>
    <t xml:space="preserve">Choix de la version ODK du questionnaire </t>
  </si>
  <si>
    <r>
      <t xml:space="preserve">REACH Niger </t>
    </r>
    <r>
      <rPr>
        <b/>
        <sz val="11"/>
        <color rgb="FF000000"/>
        <rFont val="Calibri"/>
        <family val="2"/>
      </rPr>
      <t>|Evaluation des besoins des populations en termes d'eau, hygiène et assainissement - EHA -  dans la région de Diffa (Mai 2020)</t>
    </r>
  </si>
  <si>
    <t>La phase de collecte de données s'est déroulée entre le 25 et 29 mai 2020.</t>
  </si>
  <si>
    <t>Nombre total d'informateurs clés interrogés</t>
  </si>
  <si>
    <t>Base de données IC nettoyées</t>
  </si>
  <si>
    <t>Analyse_hygiène</t>
  </si>
  <si>
    <t>Analyse_assainissement</t>
  </si>
  <si>
    <t>Analyse_Epidémie</t>
  </si>
  <si>
    <t>Base de données de santé: c'est à ce niveau que tous les calculs des differents indicateurs relatifs à la hygiène sont effectués et les indicateurs pertinents désagrégés par statut et département.</t>
  </si>
  <si>
    <t>Base de données Eau : c'est à ce niveau que tous les calculs des differents indicateurs relatifs à l'eau sont effectués et les indicateurs pertinents désagrégés par statut et département.</t>
  </si>
  <si>
    <t>type</t>
  </si>
  <si>
    <t>name</t>
  </si>
  <si>
    <t>label</t>
  </si>
  <si>
    <t>hint</t>
  </si>
  <si>
    <t>relevant</t>
  </si>
  <si>
    <t>constraint</t>
  </si>
  <si>
    <t>choice_filter</t>
  </si>
  <si>
    <t>constraint_message</t>
  </si>
  <si>
    <t>appearance</t>
  </si>
  <si>
    <t>required</t>
  </si>
  <si>
    <t>default</t>
  </si>
  <si>
    <t>readonly</t>
  </si>
  <si>
    <t>calculation</t>
  </si>
  <si>
    <t>repeat_count</t>
  </si>
  <si>
    <t>start</t>
  </si>
  <si>
    <t>Heure debut</t>
  </si>
  <si>
    <t>end</t>
  </si>
  <si>
    <t>Heure fin</t>
  </si>
  <si>
    <t>today</t>
  </si>
  <si>
    <t>Date de l enquete</t>
  </si>
  <si>
    <t>deviceid</t>
  </si>
  <si>
    <t>Numero serie telephone</t>
  </si>
  <si>
    <t>note</t>
  </si>
  <si>
    <t>titre_entretien</t>
  </si>
  <si>
    <t>Evaluation_WASH_Moyen_d'Existence_Region_de_Diffa_2020</t>
  </si>
  <si>
    <t>date</t>
  </si>
  <si>
    <t>date_enquete</t>
  </si>
  <si>
    <t>01. Date de l'enquête</t>
  </si>
  <si>
    <t>.&lt;=now()</t>
  </si>
  <si>
    <t>yes</t>
  </si>
  <si>
    <t>select_one enqueteur</t>
  </si>
  <si>
    <t>enqueteur</t>
  </si>
  <si>
    <t xml:space="preserve">02. Nom de l'Enqueteur </t>
  </si>
  <si>
    <t>text</t>
  </si>
  <si>
    <t>enqueteur_autre</t>
  </si>
  <si>
    <t>Specifiez votre nom s'il vous plait!</t>
  </si>
  <si>
    <t>Texte</t>
  </si>
  <si>
    <t>${enqueteur}='autre'</t>
  </si>
  <si>
    <t>select_one sexe_enquete</t>
  </si>
  <si>
    <t>sexe_enqueteur</t>
  </si>
  <si>
    <t>03. Sexe de l'enquêteur</t>
  </si>
  <si>
    <t>select_one departements</t>
  </si>
  <si>
    <t>departements</t>
  </si>
  <si>
    <t>04. Nom du departement (lieu de l'enquête)</t>
  </si>
  <si>
    <t>choisir un choix</t>
  </si>
  <si>
    <t>select_one communes</t>
  </si>
  <si>
    <t>communes</t>
  </si>
  <si>
    <t>05. Nom de la commune (lieu de l'enquête)</t>
  </si>
  <si>
    <t>departements=${departements}</t>
  </si>
  <si>
    <t>select_one village</t>
  </si>
  <si>
    <t>village</t>
  </si>
  <si>
    <t>06. Nom du Site (lieu de l'enquête)</t>
  </si>
  <si>
    <t>communes=${communes}</t>
  </si>
  <si>
    <t>village_autre</t>
  </si>
  <si>
    <t>06.a. Si autres, précisez</t>
  </si>
  <si>
    <t>${village}='Autre'</t>
  </si>
  <si>
    <t>Presentation_enquteur1</t>
  </si>
  <si>
    <t>« Bonjour, je m’appelle ${enqueteur}. Je travaille pour l’ONG REACH Initiative. Nous sommes actuellement en train de mener une enquête pour mieux comprendre la situation humanitaire des personnes vivant dans la région de Diffa, en termes de leurs moyens de subsistance et de leur accès à l’eau, l’hygiène et l’assainissement. Au cours de cette enquête, qui durera environ 20 minutes, je vais vous poser des questions concernant les habitudes et les pratiques des membres de votre communauté vivant sur le site de ${village} sur ces deux thèmes. Votre participation à cette étude est entièrement volontaire et vous êtes libres à tout moment de ne pas répondre à une question si elle vous met mal-à-l’aise. De même, toute information partagée pendant cette enquête est confidentielle et sera anonymisée. »</t>
  </si>
  <si>
    <t>not(selected(${enqueteur}, 'autre'))</t>
  </si>
  <si>
    <t>Presentation_enquteur</t>
  </si>
  <si>
    <t>Bonjour, je m’appelle ${enqueteur_autre}. Je travaille pour une ONG appelée [indiquer le nom de l'ONG à laquelle vous appartenez] . Nous sommes actuellement en train de mener une enquête pour mieux comprendre la situation humanitaire des personnes vivant dans la région de Diffa. Au cours de cette enquête, je vais vous poser des questions concernant les habitudes et pratiques de vous et des membres de votre ménage en termes d’eau, d’hygiène et d’assainissement. Votre participation à cette étude est entièrement volontaire et vous êtes libre à tout moment de ne pas répondre à une question si elle vous est inconfortable. De même, toute information divulguée pendant cette enquête sera traitée de manière confidentielle.</t>
  </si>
  <si>
    <t>select_one oui_non</t>
  </si>
  <si>
    <t>consentement</t>
  </si>
  <si>
    <t>Acceptez-vous de participer à cette évaluation ?</t>
  </si>
  <si>
    <t>selected(.,'oui')</t>
  </si>
  <si>
    <t>sexe_enquete</t>
  </si>
  <si>
    <t>07. Sexe de l'enquêté</t>
  </si>
  <si>
    <t>integer</t>
  </si>
  <si>
    <t>age_enquete</t>
  </si>
  <si>
    <t>08.  Age de l’enquêté</t>
  </si>
  <si>
    <t>Doit être &gt; ou = 18 ans</t>
  </si>
  <si>
    <t>.&gt;=18 and .&lt;100</t>
  </si>
  <si>
    <t>L'âge de l'enquêté doit être entre 18 et 99 ans. Vérifiez SVP!</t>
  </si>
  <si>
    <t>select_one statut_enquete</t>
  </si>
  <si>
    <t>Statut</t>
  </si>
  <si>
    <t>09. Quel est le statut de l'enquêté ?</t>
  </si>
  <si>
    <t>Réfugié = originaire d’un autre pays que le Niger; Retourné = originaire du Niger, mais vivait dans un autre pays  avant le déplacement; Déplacé interne  = originaire du Niger, mais d’un autre village du Niger avant le déplacement; Non déplacé = ne s’est pas déplacé ou autochtone.</t>
  </si>
  <si>
    <t>select_multiple role</t>
  </si>
  <si>
    <t>role</t>
  </si>
  <si>
    <t>0.10.Quel est votre rôle au sein de la communauté ?</t>
  </si>
  <si>
    <t>role_autre</t>
  </si>
  <si>
    <t>0.10.a Si autres, précisez</t>
  </si>
  <si>
    <t>selected(${role}, 'Autre')</t>
  </si>
  <si>
    <t>accord</t>
  </si>
  <si>
    <t>0.11. Acceptez-vous de nous communiquer votre numéro de téléphone afin que nous puissions prendre contact avec vous au sujet d'autres évaluations ?</t>
  </si>
  <si>
    <t>telephone</t>
  </si>
  <si>
    <t>0.12. Si oui, quel est votre numéro de téléphone ?</t>
  </si>
  <si>
    <t>entrer le numero de téléphone</t>
  </si>
  <si>
    <t>${accord}='oui'</t>
  </si>
  <si>
    <t>regex(., '^+[0-9]{8}$') or regex(., '^+[9]{3}$')</t>
  </si>
  <si>
    <t>Erreur de saisie. Corrigez SVP!</t>
  </si>
  <si>
    <t>note_wash</t>
  </si>
  <si>
    <t>Les questions suivantes vont porter sur WASH (Eau, Hygiène et Assainissement) et Accès à l'information. NB: Vous allez parler au nom de la communauté que vous représentez.</t>
  </si>
  <si>
    <t>begin group</t>
  </si>
  <si>
    <t>EAU</t>
  </si>
  <si>
    <t>5. EAU</t>
  </si>
  <si>
    <t>select_one principale_source_eau</t>
  </si>
  <si>
    <t>principale_source_eau</t>
  </si>
  <si>
    <t>5.1. Quelle est la principale source d'eau utilisée par les ménages de votre communauté pour boire au sein de votre localité ?</t>
  </si>
  <si>
    <t>principale_source_eau_autre</t>
  </si>
  <si>
    <t>5.1.a Si autres, précisez</t>
  </si>
  <si>
    <t>selected(${principale_source_eau}, 'Autre')</t>
  </si>
  <si>
    <t>select_one temps</t>
  </si>
  <si>
    <t>temps</t>
  </si>
  <si>
    <r>
      <t>5.2. Au cours du dernier mois, combien de temps cela prend-il pour la MAJORITE des ménages de votre communauté pour atteindre, attendre, remplir les récipients et revenir de la source d'eau avec de l'eau à</t>
    </r>
    <r>
      <rPr>
        <sz val="12"/>
        <color indexed="10"/>
        <rFont val="Arial Narrow"/>
        <family val="2"/>
      </rPr>
      <t xml:space="preserve"> ${village}</t>
    </r>
    <r>
      <rPr>
        <sz val="12"/>
        <color indexed="8"/>
        <rFont val="Arial Narrow"/>
        <family val="2"/>
      </rPr>
      <t>?</t>
    </r>
  </si>
  <si>
    <t>Choix unique</t>
  </si>
  <si>
    <t>select_one proportion_menages</t>
  </si>
  <si>
    <t>proportion_menages_acces_eau</t>
  </si>
  <si>
    <t>5.3. Quelle proportion de ménages de votre communauté vivant dans la localité ont accès à suffisamment d'eau par jour pour satisfaire leurs besoins en eau potable, cuisine et lavage ?</t>
  </si>
  <si>
    <t>end group</t>
  </si>
  <si>
    <t>Latrines</t>
  </si>
  <si>
    <t>6. Latrines</t>
  </si>
  <si>
    <t>select_one oui_non_nsp</t>
  </si>
  <si>
    <t>utilisation_latrines</t>
  </si>
  <si>
    <r>
      <t xml:space="preserve">6.1. Au cours du dernier mois, est-ce que la MAJORITÉ des ménages de votre communauté utilise des latrines à </t>
    </r>
    <r>
      <rPr>
        <sz val="12"/>
        <color indexed="10"/>
        <rFont val="Arial Narrow"/>
        <family val="2"/>
      </rPr>
      <t>${village}</t>
    </r>
    <r>
      <rPr>
        <sz val="12"/>
        <color indexed="8"/>
        <rFont val="Arial Narrow"/>
        <family val="2"/>
      </rPr>
      <t>?</t>
    </r>
  </si>
  <si>
    <t>select_one lieu_defecation</t>
  </si>
  <si>
    <t>lieu_defecation</t>
  </si>
  <si>
    <t>6.2. Où la MAJORITE des ménages de votre communauté faisait-elle ses besoins au sein de votre localité ?</t>
  </si>
  <si>
    <t>lieu_defecation_autre</t>
  </si>
  <si>
    <t>6.2.a. Si autres, précisez</t>
  </si>
  <si>
    <t>selected(${lieu_defecation}, 'Autre')</t>
  </si>
  <si>
    <t>hygiene</t>
  </si>
  <si>
    <t>7. Hygiène</t>
  </si>
  <si>
    <t>select_one methode_la_plus_utilise</t>
  </si>
  <si>
    <t>methode_la_plus_utilise</t>
  </si>
  <si>
    <t>7.1. Au cours du dernier mois, quelle a été la méthode la plus utilisée par la MAJORITE des ménages de votre communauté pour le lavage des main dans votre localité ?</t>
  </si>
  <si>
    <t>methode_la_plus_utilise_autre</t>
  </si>
  <si>
    <t>7.1.a. Si autres, précisez</t>
  </si>
  <si>
    <t>${methode_la_plus_utilise}='Autre'</t>
  </si>
  <si>
    <t>select_one proportion</t>
  </si>
  <si>
    <t>proportion</t>
  </si>
  <si>
    <r>
      <t xml:space="preserve">7.2. Au cours du dernier mois, quelle proportion des ménages de votre communauté avait accès aux installations de lavage des mains à </t>
    </r>
    <r>
      <rPr>
        <sz val="12"/>
        <color indexed="10"/>
        <rFont val="Arial Narrow"/>
        <family val="2"/>
      </rPr>
      <t>${village}</t>
    </r>
    <r>
      <rPr>
        <sz val="12"/>
        <color indexed="8"/>
        <rFont val="Arial Narrow"/>
        <family val="2"/>
      </rPr>
      <t>?</t>
    </r>
  </si>
  <si>
    <t>possession_savon</t>
  </si>
  <si>
    <r>
      <t xml:space="preserve">7.3. Au cours du dernier mois, la majorité des ménages de votre communauté à  </t>
    </r>
    <r>
      <rPr>
        <sz val="12"/>
        <color indexed="10"/>
        <rFont val="Arial Narrow"/>
        <family val="2"/>
      </rPr>
      <t>${village}</t>
    </r>
    <r>
      <rPr>
        <sz val="12"/>
        <color indexed="8"/>
        <rFont val="Arial Narrow"/>
        <family val="2"/>
      </rPr>
      <t xml:space="preserve"> disposait-elle du savon ?</t>
    </r>
  </si>
  <si>
    <t>select_multiple raisons_difficulte_acces_savon</t>
  </si>
  <si>
    <t>raisons_difficulte_acces_savon</t>
  </si>
  <si>
    <r>
      <t xml:space="preserve">7.4. Pour quelles raisons la majorité des ménages de votre communauté avait-elle des difficultés à avoir accès à du savon à </t>
    </r>
    <r>
      <rPr>
        <sz val="12"/>
        <color indexed="10"/>
        <rFont val="Arial Narrow"/>
        <family val="2"/>
      </rPr>
      <t>${village}</t>
    </r>
    <r>
      <rPr>
        <sz val="12"/>
        <color indexed="8"/>
        <rFont val="Arial Narrow"/>
        <family val="2"/>
      </rPr>
      <t>?</t>
    </r>
  </si>
  <si>
    <t>Choix multiples</t>
  </si>
  <si>
    <t>${possession_savon}='non'</t>
  </si>
  <si>
    <t>if((not(selected(.,"nsp"))),count-selected(.)&lt;7,count-selected(.) &lt;= 1)</t>
  </si>
  <si>
    <t>Impossible de selectionner "Ne sait pas" avec une autre réponse.</t>
  </si>
  <si>
    <t>raisons_difficulte_acces_savon_autre</t>
  </si>
  <si>
    <t>7.4.a. Si autres, précisez</t>
  </si>
  <si>
    <t>selected(${raisons_difficulte_acces_savon}, 'Autre')</t>
  </si>
  <si>
    <t>acces_information</t>
  </si>
  <si>
    <t>8. Accès à l'information</t>
  </si>
  <si>
    <t>select_multiple sources_infos_courantes</t>
  </si>
  <si>
    <t>sources_infos_courantes</t>
  </si>
  <si>
    <t>8.1. Quels sont les sources d'informations les plus courantes pour recevoir de l'information sur les crises sanitaires pour les ménages de votre communauté dans cette localité?</t>
  </si>
  <si>
    <r>
      <t xml:space="preserve">if((not(selected(.,"nsp")) </t>
    </r>
    <r>
      <rPr>
        <sz val="12"/>
        <color indexed="8"/>
        <rFont val="Arial Narrow"/>
        <family val="2"/>
      </rPr>
      <t>and</t>
    </r>
    <r>
      <rPr>
        <sz val="12"/>
        <rFont val="Arial Narrow"/>
        <family val="2"/>
      </rPr>
      <t xml:space="preserve"> not(selected(.,"pas_informations"))),count-selected(.)&lt;=14,count-selected(.) &lt;= 1)</t>
    </r>
  </si>
  <si>
    <t>Impossible de selectionner "Ne sait pas" ou "Pas d'information" avec une autre réponse.</t>
  </si>
  <si>
    <t>sources_infos_courantes_autre</t>
  </si>
  <si>
    <t>8.1.a Si autres, précisez</t>
  </si>
  <si>
    <t>selected(${sources_infos_courantes}, 'Autre')</t>
  </si>
  <si>
    <t>proportion_menages</t>
  </si>
  <si>
    <t>9.1. Quelle est la proportion de ménages de votre communauté vivant dans votre localité qui pense que le COVID-19 est un problème important ?</t>
  </si>
  <si>
    <t>select_multiple mesures_covid</t>
  </si>
  <si>
    <t>mesures_covid</t>
  </si>
  <si>
    <t>9.2. Quelles mesures les ménages de votre communauté mettent en place pour se protéger et protéger leurs proches des épidémies dans votre localité ?</t>
  </si>
  <si>
    <r>
      <t xml:space="preserve">if((not(selected(.,"nsp")) </t>
    </r>
    <r>
      <rPr>
        <sz val="12"/>
        <color indexed="8"/>
        <rFont val="Arial Narrow"/>
        <family val="2"/>
      </rPr>
      <t>and</t>
    </r>
    <r>
      <rPr>
        <sz val="12"/>
        <rFont val="Arial Narrow"/>
        <family val="2"/>
      </rPr>
      <t xml:space="preserve"> not(selected(.,"aucune"))),count-selected(.)&lt;19,count-selected(.) &lt;= 1)</t>
    </r>
  </si>
  <si>
    <t>Impossible de selectionner "Ne sait pas" ou "Aucune mesure" avec une autre réponse.</t>
  </si>
  <si>
    <t>mesures_covid_autre</t>
  </si>
  <si>
    <t>9.2.a Si autres, précisez</t>
  </si>
  <si>
    <t>selected(${mesures_covid}, 'Autre')</t>
  </si>
  <si>
    <t>commentaires</t>
  </si>
  <si>
    <t>Laisser en commentaire tout ce qui vous semble pertinent SVP!</t>
  </si>
  <si>
    <t>note_merci</t>
  </si>
  <si>
    <t>MERCI POUR VOTRE COLLABORATION! 
N'oubliez pas de sauvegarder, merci!</t>
  </si>
  <si>
    <t>list name</t>
  </si>
  <si>
    <t>oui_non</t>
  </si>
  <si>
    <t>oui</t>
  </si>
  <si>
    <t>Oui</t>
  </si>
  <si>
    <t>non</t>
  </si>
  <si>
    <t>Non</t>
  </si>
  <si>
    <t>oui_non_nsp</t>
  </si>
  <si>
    <t>nsp</t>
  </si>
  <si>
    <t>Ne sait pas</t>
  </si>
  <si>
    <t>Anonymisé</t>
  </si>
  <si>
    <t>autre</t>
  </si>
  <si>
    <t>Autres</t>
  </si>
  <si>
    <t>Bosso</t>
  </si>
  <si>
    <t>Diffa</t>
  </si>
  <si>
    <t>Goudoumaria</t>
  </si>
  <si>
    <t>Maine_Soroa</t>
  </si>
  <si>
    <t>Maine Soroa</t>
  </si>
  <si>
    <t>NGuigmi</t>
  </si>
  <si>
    <t>N'Guigmi</t>
  </si>
  <si>
    <t>NGourti</t>
  </si>
  <si>
    <t>N'Gourti</t>
  </si>
  <si>
    <t>Toumour</t>
  </si>
  <si>
    <t>Chetimari</t>
  </si>
  <si>
    <t>Gueskerou</t>
  </si>
  <si>
    <t>Foulatari</t>
  </si>
  <si>
    <t>Kabalewa</t>
  </si>
  <si>
    <t>NGuelBeyli</t>
  </si>
  <si>
    <t>N'Guel Beyli</t>
  </si>
  <si>
    <t>Quartier.NGuel.Madou.Maï</t>
  </si>
  <si>
    <t>Quartier N'Guel Madou Maï</t>
  </si>
  <si>
    <t>Quartier.sabon.Carré</t>
  </si>
  <si>
    <t>Quartier sabon Carré</t>
  </si>
  <si>
    <t>Quartier.Dubaï.(Dubai.I,.et.II,.Charré)</t>
  </si>
  <si>
    <t>Quartier Dubaï (Dubai I, et II, Charré)</t>
  </si>
  <si>
    <t>Quartier.Festival</t>
  </si>
  <si>
    <t>Quartier Festival</t>
  </si>
  <si>
    <t>Quartier.château</t>
  </si>
  <si>
    <t>Quartier château</t>
  </si>
  <si>
    <t>Quartier.Diffa.Koura</t>
  </si>
  <si>
    <t>Quartier Diffa Koura</t>
  </si>
  <si>
    <t>Quarier.Adjimeri</t>
  </si>
  <si>
    <t>Quarier Adjimeri</t>
  </si>
  <si>
    <t>Quartier.Bagara</t>
  </si>
  <si>
    <t>Quartier Bagara</t>
  </si>
  <si>
    <t>Quartier.Administratif</t>
  </si>
  <si>
    <t>Quartier Administratif</t>
  </si>
  <si>
    <t>Quartier.Maloumdi</t>
  </si>
  <si>
    <t>Quartier Maloumdi</t>
  </si>
  <si>
    <t>Awaridi</t>
  </si>
  <si>
    <t>CBLT</t>
  </si>
  <si>
    <t>Grematori</t>
  </si>
  <si>
    <t>Gremadi</t>
  </si>
  <si>
    <t>Koulokoura</t>
  </si>
  <si>
    <t>Chetimari/Diffa</t>
  </si>
  <si>
    <t>Assaga.Koura</t>
  </si>
  <si>
    <t>Assaga Koura</t>
  </si>
  <si>
    <t>Assagana.Gana</t>
  </si>
  <si>
    <t>Assagana Gana</t>
  </si>
  <si>
    <t>Argou.I.et.II</t>
  </si>
  <si>
    <t>Argou I et II</t>
  </si>
  <si>
    <t>Assaga.Nigéria.I,.II,.II.et.IV.</t>
  </si>
  <si>
    <t xml:space="preserve">Assaga Nigéria I, II, II et IV </t>
  </si>
  <si>
    <t>Kayawa/Diffa</t>
  </si>
  <si>
    <t>Kangouri/Diffa</t>
  </si>
  <si>
    <t>Djalori</t>
  </si>
  <si>
    <t>NGaroua.Koura.et.NGaroua.Gana</t>
  </si>
  <si>
    <t>N'Garoua Koura et N'Garoua Gana</t>
  </si>
  <si>
    <t>Djougoulou</t>
  </si>
  <si>
    <t>Douloum</t>
  </si>
  <si>
    <t>Garin.Dogo</t>
  </si>
  <si>
    <t>Garin Dogo</t>
  </si>
  <si>
    <t>Massa</t>
  </si>
  <si>
    <t>Ngadoua</t>
  </si>
  <si>
    <t>N'Gadoua</t>
  </si>
  <si>
    <t>NGagam</t>
  </si>
  <si>
    <t>N'Gagam</t>
  </si>
  <si>
    <t>Bosso/NGagam</t>
  </si>
  <si>
    <t>Bosso/N'Gagam</t>
  </si>
  <si>
    <t>Barwa.I.et.II</t>
  </si>
  <si>
    <t>Barwa I et II</t>
  </si>
  <si>
    <t>Djaboulam</t>
  </si>
  <si>
    <t>Kangouri.Mamadou</t>
  </si>
  <si>
    <t>Kangouri Mamadou</t>
  </si>
  <si>
    <t>Makintari</t>
  </si>
  <si>
    <t>Malamm.Boulori</t>
  </si>
  <si>
    <t>Malamm Boulori</t>
  </si>
  <si>
    <t>Illaoura.Dalawaram</t>
  </si>
  <si>
    <t>Illaoura Dalawaram</t>
  </si>
  <si>
    <t>Alla.Dallawaram</t>
  </si>
  <si>
    <t>Alla Dallawaram</t>
  </si>
  <si>
    <t>Dewa.Fidé</t>
  </si>
  <si>
    <t>Dewa Fidé</t>
  </si>
  <si>
    <t>Alla.Dewa</t>
  </si>
  <si>
    <t>Alla Dewa</t>
  </si>
  <si>
    <t>Elh.Mainari</t>
  </si>
  <si>
    <t>Elh Mainari</t>
  </si>
  <si>
    <t>Mdou.Kouroudi</t>
  </si>
  <si>
    <t>Mdou Kouroudi</t>
  </si>
  <si>
    <t>PK.50**</t>
  </si>
  <si>
    <t>PK 50**</t>
  </si>
  <si>
    <t>Garin.Wanzam</t>
  </si>
  <si>
    <t>Garin Wanzam</t>
  </si>
  <si>
    <t>Malam.Djogori</t>
  </si>
  <si>
    <t>Malam Djogori</t>
  </si>
  <si>
    <t>Kindjandi</t>
  </si>
  <si>
    <t>Kindjandi.Arabe</t>
  </si>
  <si>
    <t>Kindjandi Arabe</t>
  </si>
  <si>
    <t>Gorodi</t>
  </si>
  <si>
    <t>Blabrine</t>
  </si>
  <si>
    <t>Massadina</t>
  </si>
  <si>
    <t>Waragou</t>
  </si>
  <si>
    <t>Chétimari.(Mandalari,.Kaoua.I,.II.et.II,.Damaram,.Barawas,.Garin.Doli.Arabe,..Blabrine,.Galaouro,.Tchamba,.Mamatra.I.et.Mamatra.II)</t>
  </si>
  <si>
    <r>
      <t xml:space="preserve">Chétimari (Mandalari, Kaoua I, II et II, Damaram, Barawas, Garin Doli Arabe,  Blabrine, Galaouro, Tchamba, Mamatra I et </t>
    </r>
    <r>
      <rPr>
        <sz val="11"/>
        <rFont val="Arial Narrow"/>
        <family val="2"/>
      </rPr>
      <t>Mamatra II)</t>
    </r>
  </si>
  <si>
    <t>Gagamari</t>
  </si>
  <si>
    <t>Maina.Kaderi.(Geidam.Tchoukou,.Gadjadji,.Chatima.Wango,.Barewas)</t>
  </si>
  <si>
    <t>Maina Kaderi (Geidam Tchoukou, Gadjadji, Chatima Wango, Barewas)</t>
  </si>
  <si>
    <t>Gargada.(Afofo.I,.II.et.III,.Madou.Adjiri,.NGourtoua)</t>
  </si>
  <si>
    <t>Gargada (Afofo I, II et III, Madou Adjiri, N'Gourtoua)</t>
  </si>
  <si>
    <t>Biri.Boula</t>
  </si>
  <si>
    <t>Biri Boula</t>
  </si>
  <si>
    <t>Mourimadi</t>
  </si>
  <si>
    <t>NDaourodi</t>
  </si>
  <si>
    <t>N'Daourodi</t>
  </si>
  <si>
    <t>Boudouri.(Rouda,.Zarwaram,.Maya.I.et.II,.Logo.I.et.II,.Loumbram,.Adjiri,.Bororo)</t>
  </si>
  <si>
    <t>Boudouri (Rouda, Zarwaram, Maya I et II, Logo I et II, Loumbram, Adjiri, Bororo)</t>
  </si>
  <si>
    <t>Doubougoun.Kayawa.(Dabougoun.I.et.II,.Ari.Arnadi)</t>
  </si>
  <si>
    <t>Doubougoun Kayawa (Dabougoun I et II, Ari Arnadi)</t>
  </si>
  <si>
    <t>Boudouri/Bosso</t>
  </si>
  <si>
    <t>Boudouri/Lamana</t>
  </si>
  <si>
    <t>sayam_forage</t>
  </si>
  <si>
    <t>Camp Sayam Forage</t>
  </si>
  <si>
    <t>Djori.Kolo</t>
  </si>
  <si>
    <t>Djori Kolo</t>
  </si>
  <si>
    <t>Bosso.Ville</t>
  </si>
  <si>
    <t>Bosso Ville</t>
  </si>
  <si>
    <t>Gamgara.I.et.II</t>
  </si>
  <si>
    <t>Gamgara I et II</t>
  </si>
  <si>
    <t>Boulan.Gana</t>
  </si>
  <si>
    <t>Boulan Gana</t>
  </si>
  <si>
    <t>NGamgouram</t>
  </si>
  <si>
    <t>N'Gamgouram</t>
  </si>
  <si>
    <t>NGouba</t>
  </si>
  <si>
    <t>N'Gouba</t>
  </si>
  <si>
    <t>Kachacho</t>
  </si>
  <si>
    <t>Gawoussa</t>
  </si>
  <si>
    <t>Kal.Bali</t>
  </si>
  <si>
    <t>Kal Bali</t>
  </si>
  <si>
    <t>Gadagoum</t>
  </si>
  <si>
    <t>Dou.Chillouki</t>
  </si>
  <si>
    <t>Dou Chillouki</t>
  </si>
  <si>
    <t>Kakarwa</t>
  </si>
  <si>
    <t>Djaba</t>
  </si>
  <si>
    <t>Chenal</t>
  </si>
  <si>
    <t>Baassouri</t>
  </si>
  <si>
    <t>Kaouré</t>
  </si>
  <si>
    <t>Gadaddo</t>
  </si>
  <si>
    <t>Guelléhole</t>
  </si>
  <si>
    <t>Gala.Ilaha</t>
  </si>
  <si>
    <t>Gala Ilaha</t>
  </si>
  <si>
    <t>Garou</t>
  </si>
  <si>
    <t>Guel.Baoua</t>
  </si>
  <si>
    <t>Guel Baoua</t>
  </si>
  <si>
    <t>Guégoowa</t>
  </si>
  <si>
    <t>NGuigmi.Ville.(Djoulari,.Kameroun,.Dileram,.Kanembouri,.Sabon.Carré……..)</t>
  </si>
  <si>
    <t>N'Guigmi Ville (Djoulari, Kameroun, Dileram, Kanembouri, Sabon Carré……..)</t>
  </si>
  <si>
    <t>Balé</t>
  </si>
  <si>
    <t>Baram.Dawé</t>
  </si>
  <si>
    <t>Baram Dawé</t>
  </si>
  <si>
    <t>Bidjouram</t>
  </si>
  <si>
    <t>Bonégral</t>
  </si>
  <si>
    <t>Boula.Brin</t>
  </si>
  <si>
    <t>Boula Brin</t>
  </si>
  <si>
    <t>Djakimé.I</t>
  </si>
  <si>
    <t>Djakimé I</t>
  </si>
  <si>
    <t>Djakimé.II</t>
  </si>
  <si>
    <t>Djakimé II</t>
  </si>
  <si>
    <t>Fanta.Kaleram</t>
  </si>
  <si>
    <t>Fanta Kaleram</t>
  </si>
  <si>
    <t>Faya</t>
  </si>
  <si>
    <t>Gagala.Peulh</t>
  </si>
  <si>
    <t>Gagala Peulh</t>
  </si>
  <si>
    <t>Kangouri</t>
  </si>
  <si>
    <t>Klakmana</t>
  </si>
  <si>
    <t>Koudo.Kindila</t>
  </si>
  <si>
    <t>Koudo Kindila</t>
  </si>
  <si>
    <t>Koulboukra</t>
  </si>
  <si>
    <t>Koutou.I</t>
  </si>
  <si>
    <t>Koutou I</t>
  </si>
  <si>
    <t>Koutou.II</t>
  </si>
  <si>
    <t>Koutou II</t>
  </si>
  <si>
    <t>Lari.Kanori</t>
  </si>
  <si>
    <t>Lari Kanori</t>
  </si>
  <si>
    <t>Méléram</t>
  </si>
  <si>
    <t>Malam.yari</t>
  </si>
  <si>
    <t>Malam yari</t>
  </si>
  <si>
    <t>Rimi</t>
  </si>
  <si>
    <t>Yambal</t>
  </si>
  <si>
    <t>Kablewa</t>
  </si>
  <si>
    <t>Ari.Koukouri/Kablewa</t>
  </si>
  <si>
    <t>Ari Koukouri/Kablewa</t>
  </si>
  <si>
    <t>Jagada</t>
  </si>
  <si>
    <t>Kadjidjia</t>
  </si>
  <si>
    <t>Kaoua</t>
  </si>
  <si>
    <t>Oudi.Peulh</t>
  </si>
  <si>
    <t>Oudi Peulh</t>
  </si>
  <si>
    <t>Tchetchono</t>
  </si>
  <si>
    <t>Baram.Tchandi</t>
  </si>
  <si>
    <t>Baram Tchandi</t>
  </si>
  <si>
    <t>Guidan.Kadji</t>
  </si>
  <si>
    <t>Guidan Kadji</t>
  </si>
  <si>
    <t>Abdouri</t>
  </si>
  <si>
    <t>Djambourou.Dune</t>
  </si>
  <si>
    <t>Djambourou Dune</t>
  </si>
  <si>
    <t>Issari.Bagara</t>
  </si>
  <si>
    <t>Issari Bagara</t>
  </si>
  <si>
    <t>Koublé.Iguire</t>
  </si>
  <si>
    <t>Koublé Iguire</t>
  </si>
  <si>
    <t>Site.Aveugle</t>
  </si>
  <si>
    <t>Site Aveugle</t>
  </si>
  <si>
    <t>Issari.Brine</t>
  </si>
  <si>
    <t>Issari Brine</t>
  </si>
  <si>
    <t>Ambouram.Ali</t>
  </si>
  <si>
    <t>Ambouram Ali</t>
  </si>
  <si>
    <t>Toutourwa</t>
  </si>
  <si>
    <t>Rakka</t>
  </si>
  <si>
    <t>Guidan.Kadji/Tam</t>
  </si>
  <si>
    <t>Guidan  Kadji/Tam</t>
  </si>
  <si>
    <t>Tcholori</t>
  </si>
  <si>
    <t>Balamari.Kiari</t>
  </si>
  <si>
    <t>Balamari Kiari</t>
  </si>
  <si>
    <t>Gadori</t>
  </si>
  <si>
    <t>Toudoun.Wada</t>
  </si>
  <si>
    <t>Toudoun Wada</t>
  </si>
  <si>
    <t>Sabon.Gari.I.et.II</t>
  </si>
  <si>
    <t>Sabon Gari I et II</t>
  </si>
  <si>
    <t>NGuel.Beyli</t>
  </si>
  <si>
    <t>NGuel.Danda</t>
  </si>
  <si>
    <t>N'Guel Danda</t>
  </si>
  <si>
    <t>Zormodo</t>
  </si>
  <si>
    <t>Laya</t>
  </si>
  <si>
    <t>Gouderam</t>
  </si>
  <si>
    <t>Beyinga.Malam.Abdourou</t>
  </si>
  <si>
    <t>Beyinga Malam Abdourou</t>
  </si>
  <si>
    <t>Ousseiniram</t>
  </si>
  <si>
    <t>Domaram</t>
  </si>
  <si>
    <t>Guel.Mamadou</t>
  </si>
  <si>
    <t>Guel Mamadou</t>
  </si>
  <si>
    <t>Goudoumaria.Ville</t>
  </si>
  <si>
    <t>Goudoumaria Ville</t>
  </si>
  <si>
    <t>Boutti</t>
  </si>
  <si>
    <t>Abuja</t>
  </si>
  <si>
    <t>Kodjimeri</t>
  </si>
  <si>
    <t>Bitoua</t>
  </si>
  <si>
    <t>Kanna.Ido</t>
  </si>
  <si>
    <t>Kanna Ido</t>
  </si>
  <si>
    <t>Ngario</t>
  </si>
  <si>
    <t>N'Gario</t>
  </si>
  <si>
    <t>Kadellaboua</t>
  </si>
  <si>
    <t>Djadjeri</t>
  </si>
  <si>
    <t>Kelakam</t>
  </si>
  <si>
    <t>Lattouaram</t>
  </si>
  <si>
    <t>Samsouram</t>
  </si>
  <si>
    <t>Kadjebaou</t>
  </si>
  <si>
    <t>Ngourti</t>
  </si>
  <si>
    <t>Maholi</t>
  </si>
  <si>
    <t>Mamaringa</t>
  </si>
  <si>
    <t>Sowi</t>
  </si>
  <si>
    <t>Babalmi</t>
  </si>
  <si>
    <t>Autre</t>
  </si>
  <si>
    <t>masculin</t>
  </si>
  <si>
    <t>Masculin</t>
  </si>
  <si>
    <t>feminin</t>
  </si>
  <si>
    <t>Féminin</t>
  </si>
  <si>
    <t>statut_enquete</t>
  </si>
  <si>
    <t>refugies</t>
  </si>
  <si>
    <t>Réfugié</t>
  </si>
  <si>
    <t>retournes</t>
  </si>
  <si>
    <t>Retourné</t>
  </si>
  <si>
    <t>hotes</t>
  </si>
  <si>
    <t>Non déplacé</t>
  </si>
  <si>
    <t>deplace_internes</t>
  </si>
  <si>
    <t>Déplacé interne</t>
  </si>
  <si>
    <t>chef_village</t>
  </si>
  <si>
    <t>Chef de village/communauté ou Boulama</t>
  </si>
  <si>
    <t>repres_chef_village</t>
  </si>
  <si>
    <t xml:space="preserve">Représentant du chef de village/communauté ou Boulama </t>
  </si>
  <si>
    <t>responsable_deplace</t>
  </si>
  <si>
    <t xml:space="preserve">Représentant des refugiés </t>
  </si>
  <si>
    <t>representant_pdi</t>
  </si>
  <si>
    <t>Représentant des PDI</t>
  </si>
  <si>
    <t>travailleur_humanitaire</t>
  </si>
  <si>
    <t>Travailleur humanitaire</t>
  </si>
  <si>
    <t>representant_gouvernement</t>
  </si>
  <si>
    <t>Représentant d'une instance gouvernementale locale</t>
  </si>
  <si>
    <t>Leader_religieux</t>
  </si>
  <si>
    <t xml:space="preserve">Leader religeux </t>
  </si>
  <si>
    <t>Leader_communautaire</t>
  </si>
  <si>
    <t>Leader communautaire</t>
  </si>
  <si>
    <t>types_infos_recue</t>
  </si>
  <si>
    <t>gestes_barrieres</t>
  </si>
  <si>
    <t>Informations relatives aux gestes barrières (lavage de mains, éternuements et toux dans le coude, distanciation sociale, ne pas toucher le visage, etc.)</t>
  </si>
  <si>
    <t>mode_poropagation_virus</t>
  </si>
  <si>
    <t>Informations relatives au mode de propagation du virus</t>
  </si>
  <si>
    <t>symptomes_covid19</t>
  </si>
  <si>
    <t>Informations relatives aux symptômes du COVID-19</t>
  </si>
  <si>
    <t>mesures_etatiques</t>
  </si>
  <si>
    <t>Informations sur les mesures prises par l'état pour limiter la diffusion du virus (fermeture des écoles, fermeture des frontières, distanciation sociale, etc.)</t>
  </si>
  <si>
    <t>pas_informations</t>
  </si>
  <si>
    <t xml:space="preserve">Pas d'information </t>
  </si>
  <si>
    <t>Téléphone</t>
  </si>
  <si>
    <t>reseaux_sociaux</t>
  </si>
  <si>
    <t>Réseaux sociaux</t>
  </si>
  <si>
    <t>radio_tele</t>
  </si>
  <si>
    <t xml:space="preserve">Radio, Télévision </t>
  </si>
  <si>
    <t>journal_internet</t>
  </si>
  <si>
    <t xml:space="preserve">Journal - Internet </t>
  </si>
  <si>
    <t>lieux_manifestation</t>
  </si>
  <si>
    <t xml:space="preserve">Lieux de manifestation sociale </t>
  </si>
  <si>
    <t xml:space="preserve">Chef de village/ commuanuté ou Boulama </t>
  </si>
  <si>
    <t>famille_voisins_amis</t>
  </si>
  <si>
    <t xml:space="preserve">Famille, voisins ou amis </t>
  </si>
  <si>
    <t>leaders_religieux</t>
  </si>
  <si>
    <t xml:space="preserve">Leaders religieux </t>
  </si>
  <si>
    <t>groupement_femmes</t>
  </si>
  <si>
    <t xml:space="preserve">Groupement de femmes </t>
  </si>
  <si>
    <t>comites_villageois</t>
  </si>
  <si>
    <t xml:space="preserve">Différents comités villageois </t>
  </si>
  <si>
    <t>gouvernement</t>
  </si>
  <si>
    <t xml:space="preserve">Gouvernement </t>
  </si>
  <si>
    <t>travailleurs_sociaux_humaniatires</t>
  </si>
  <si>
    <t xml:space="preserve">Travailleurs sociaux / humanitaires </t>
  </si>
  <si>
    <t>aucun</t>
  </si>
  <si>
    <t>Aucun ménage (autour de 0%);</t>
  </si>
  <si>
    <t>minorite</t>
  </si>
  <si>
    <t>Une minorité (autour de 25%);</t>
  </si>
  <si>
    <t>moitie</t>
  </si>
  <si>
    <t>La moitié (autour de 50%);</t>
  </si>
  <si>
    <t>majorite</t>
  </si>
  <si>
    <t>Une majorité (autour de 75%);</t>
  </si>
  <si>
    <t>tous_menages</t>
  </si>
  <si>
    <t>Tous les ménages (autour de 100%);</t>
  </si>
  <si>
    <t>ne_pas_sortir</t>
  </si>
  <si>
    <t>Ne pas sortir de la maison</t>
  </si>
  <si>
    <t>reduire_les_mouvements_mouvements</t>
  </si>
  <si>
    <t>Reduire les mouvements hors de la maison</t>
  </si>
  <si>
    <t>ne_pas_voyager</t>
  </si>
  <si>
    <t>Ne pas voyager à l'étranger</t>
  </si>
  <si>
    <t>arreter_de_se_serrer_la_main</t>
  </si>
  <si>
    <t>Arrêter de se serrer la main ou d'autres contacts physiques</t>
  </si>
  <si>
    <t>garder_une_distance_avec_les_gens</t>
  </si>
  <si>
    <t>Garder une distance avec les autres gens</t>
  </si>
  <si>
    <t>eviter_les_espaces_publiques</t>
  </si>
  <si>
    <t>Eviter les espaces publiques et les rassemblements</t>
  </si>
  <si>
    <t>porter_masque</t>
  </si>
  <si>
    <t>Porter un masque</t>
  </si>
  <si>
    <t>gants</t>
  </si>
  <si>
    <t>Porter des gants</t>
  </si>
  <si>
    <t>se_couvrir_la_peau</t>
  </si>
  <si>
    <t>Se couvrir la peau en général</t>
  </si>
  <si>
    <t>se_laver_les_mains</t>
  </si>
  <si>
    <t>Se laver les mains</t>
  </si>
  <si>
    <t>surfaces_propres</t>
  </si>
  <si>
    <t>Garder les surfaces propres</t>
  </si>
  <si>
    <t>boire_eau_propre</t>
  </si>
  <si>
    <t>Boire de l'eau propre</t>
  </si>
  <si>
    <t>se_laver_avec_eau_propre</t>
  </si>
  <si>
    <t>Se laver avec de l'eau propre</t>
  </si>
  <si>
    <t>prier</t>
  </si>
  <si>
    <t>Prier</t>
  </si>
  <si>
    <t>garder_ses_distances_avec_animaux</t>
  </si>
  <si>
    <t>Garder ses distances avec les animaux</t>
  </si>
  <si>
    <t>se_débarasser_des_animaux_compagnies</t>
  </si>
  <si>
    <t>Se débarasser des animaux de compagnie</t>
  </si>
  <si>
    <t>utiliser_un_preservatif_durant_rapports_sexuels</t>
  </si>
  <si>
    <t>Utiliser un préservatif durant les rapports sexuels</t>
  </si>
  <si>
    <t>Autre, préciser</t>
  </si>
  <si>
    <t>aucune</t>
  </si>
  <si>
    <t>Aucune mesure</t>
  </si>
  <si>
    <t>eau_disponible</t>
  </si>
  <si>
    <t>L'eau est disponible dans la maison</t>
  </si>
  <si>
    <t>0_15_mn</t>
  </si>
  <si>
    <t>De 0 à 15 minutes</t>
  </si>
  <si>
    <t>16_30_mn</t>
  </si>
  <si>
    <t>De 16 à 30 minutes</t>
  </si>
  <si>
    <t>30_mn_1h</t>
  </si>
  <si>
    <t>Entre 30 minutes et une heure</t>
  </si>
  <si>
    <t>1h_moins_moitie_journee</t>
  </si>
  <si>
    <t>Entre une heure et moins de la moitié d'une journée</t>
  </si>
  <si>
    <t>moitié_journee</t>
  </si>
  <si>
    <t>La moitié d'une journée</t>
  </si>
  <si>
    <t>plus_moitie_journee</t>
  </si>
  <si>
    <t>Plus de la moitié d'une journée</t>
  </si>
  <si>
    <t>pas_reponse</t>
  </si>
  <si>
    <t>Pas de réponse / ne souhaite pas répondre</t>
  </si>
  <si>
    <t>forage_pmh_prive</t>
  </si>
  <si>
    <t xml:space="preserve">Forage PMH privé </t>
  </si>
  <si>
    <t>forage_pmh_communautaire</t>
  </si>
  <si>
    <t>Forage PMH communautaire</t>
  </si>
  <si>
    <t>puits_traditionnel</t>
  </si>
  <si>
    <t xml:space="preserve">Puits traditionnel </t>
  </si>
  <si>
    <t>puits_cimente</t>
  </si>
  <si>
    <t xml:space="preserve">Puits cimenté </t>
  </si>
  <si>
    <t>riviere_fleuve_ruisseau</t>
  </si>
  <si>
    <t>Rivière/fleuve/marigot/ruisseau</t>
  </si>
  <si>
    <t>eau_pluie</t>
  </si>
  <si>
    <t>Eau de pluie</t>
  </si>
  <si>
    <t>eau_camion_bladder</t>
  </si>
  <si>
    <t>Eau amenée par camion/bladders</t>
  </si>
  <si>
    <t>borne_fontaine</t>
  </si>
  <si>
    <t>Bornes fontaines (Mini-AEP, système multi-villages, PEA et SPP)</t>
  </si>
  <si>
    <t>reseau_seen_prive</t>
  </si>
  <si>
    <t>Reseau d'eau publique SEEN - robinet privé</t>
  </si>
  <si>
    <t>reseau_seen_communautaire</t>
  </si>
  <si>
    <t>Reseau d'eau publique SEEN - robinet communautaire</t>
  </si>
  <si>
    <t>trou_dans_la_cours</t>
  </si>
  <si>
    <t>Trou dans la cour</t>
  </si>
  <si>
    <t>fosse_du_village</t>
  </si>
  <si>
    <t>Fosse du village</t>
  </si>
  <si>
    <t>air_libre</t>
  </si>
  <si>
    <t>A l'air libre</t>
  </si>
  <si>
    <t>dans_latrine_des_voisins</t>
  </si>
  <si>
    <t>Dans la latrine des voisins</t>
  </si>
  <si>
    <t>latrines_communes_gratuites</t>
  </si>
  <si>
    <t>Latrines communes gratuites</t>
  </si>
  <si>
    <t>latrines_communes_payantes</t>
  </si>
  <si>
    <t>Latrines communes payantes</t>
  </si>
  <si>
    <t>latrines_familialles</t>
  </si>
  <si>
    <t>Latrines familiales</t>
  </si>
  <si>
    <t>pot_de_chambre</t>
  </si>
  <si>
    <t>Pot de chambre</t>
  </si>
  <si>
    <t>savon</t>
  </si>
  <si>
    <t>Savon (avec eau)</t>
  </si>
  <si>
    <t>cendre</t>
  </si>
  <si>
    <t>Cendre (avec eau)</t>
  </si>
  <si>
    <t>sable</t>
  </si>
  <si>
    <t>Sable (avec eau)</t>
  </si>
  <si>
    <t>eau</t>
  </si>
  <si>
    <t>Eau seulement</t>
  </si>
  <si>
    <t>ne_se_lavent_pas_main</t>
  </si>
  <si>
    <t>Ne se lavent pas les mains</t>
  </si>
  <si>
    <t>Personne</t>
  </si>
  <si>
    <t>Personne (autour de 0%)</t>
  </si>
  <si>
    <t>La minorité (autour de 25%)</t>
  </si>
  <si>
    <t>La moitié (autour de 50%)</t>
  </si>
  <si>
    <t>La majorité (autour de 75%)</t>
  </si>
  <si>
    <t>ensemble</t>
  </si>
  <si>
    <t>L'ensemble (autour de 100%)</t>
  </si>
  <si>
    <t>marche_non_fonctionnels_fermes</t>
  </si>
  <si>
    <t>Marchés non fonctionnels/fermés</t>
  </si>
  <si>
    <t>savons_non_disponible_au_marche</t>
  </si>
  <si>
    <t>Savons non disponibles au niveau des marchés</t>
  </si>
  <si>
    <t>savons_non_disponible_au_boutiques_magasins</t>
  </si>
  <si>
    <t>Savons non disponibles à la vente en dehors des marchés (boutiques/magasins)</t>
  </si>
  <si>
    <t>article_trop_cher</t>
  </si>
  <si>
    <t>Article trop cher</t>
  </si>
  <si>
    <t>pas_une_priorite</t>
  </si>
  <si>
    <t>L'achat de savon ne constitue pas une priorité</t>
  </si>
  <si>
    <t xml:space="preserve">Ne sait pas </t>
  </si>
  <si>
    <t xml:space="preserve">Base de données assainissement : c'est à ce niveau que tous les calculs des differents indicateurs relatifs à l'assainissement sont effectués et les indicateurs pertinents désagrégés par statut et département. </t>
  </si>
  <si>
    <t xml:space="preserve">Base de données épidémie : c'est à ce niveau que tous les calculs des differents indicateurs relatifs aux épidémies sont effectués et les indicateurs pertinents désagrégés par statut et département. </t>
  </si>
  <si>
    <t/>
  </si>
  <si>
    <t>Radio, Télévision Chef de village/ commuanuté ou Boulama</t>
  </si>
  <si>
    <t>Radio, Télévision</t>
  </si>
  <si>
    <t>Radio, Télévision Différents comités villageois</t>
  </si>
  <si>
    <t>Ne pas voyager à l'étranger Arrêter de se serrer la main ou d'autres contacts physiques</t>
  </si>
  <si>
    <t>Ne pas sortir de la maison Arrêter de se serrer la main ou d'autres contacts physiques</t>
  </si>
  <si>
    <t>Article trop cher L'achat de savon ne constitue pas une priorité</t>
  </si>
  <si>
    <t>Puits traditionnel</t>
  </si>
  <si>
    <t>Téléphone Radio, Télévision Chef de village/ commuanuté ou Boulama</t>
  </si>
  <si>
    <t>Reduire les mouvements hors de la maison Arrêter de se serrer la main ou d'autres contacts physiques Eviter les espaces publiques et les rassemblements Porter un masque Se laver les mains</t>
  </si>
  <si>
    <t>Savons non disponibles au niveau des marchés Article trop cher L'achat de savon ne constitue pas une priorité</t>
  </si>
  <si>
    <t>Téléphone Radio, Télévision Chef de village/ commuanuté ou Boulama Différents comités villageois</t>
  </si>
  <si>
    <t>Reduire les mouvements hors de la maison Arrêter de se serrer la main ou d'autres contacts physiques Garder une distance avec les autres gens Eviter les espaces publiques et les rassemblements Porter un masque Se laver les mains</t>
  </si>
  <si>
    <t>Garder une distance avec les autres gens Eviter les espaces publiques et les rassemblements Porter un masque Se laver les mains Se laver avec de l'eau propre</t>
  </si>
  <si>
    <t>Ras</t>
  </si>
  <si>
    <t>Eviter les espaces publiques et les rassemblements Se laver les mains Se laver avec de l'eau propre</t>
  </si>
  <si>
    <t>Arrêter de se serrer la main ou d'autres contacts physiques Garder une distance avec les autres gens Se laver les mains Boire de l'eau propre</t>
  </si>
  <si>
    <t>Garder une distance avec les autres gens Eviter les espaces publiques et les rassemblements Porter un masque Se laver les mains Garder les surfaces propres Boire de l'eau propre Se laver avec de l'eau propre</t>
  </si>
  <si>
    <t>Arrêter de se serrer la main ou d'autres contacts physiques Garder une distance avec les autres gens Eviter les espaces publiques et les rassemblements Se laver les mains Garder les surfaces propres Se laver avec de l'eau propre</t>
  </si>
  <si>
    <t>Ne pas voyager à l'étranger Arrêter de se serrer la main ou d'autres contacts physiques Garder une distance avec les autres gens Eviter les espaces publiques et les rassemblements Se couvrir la peau en général Se laver les mains Se laver avec de l'eau propre</t>
  </si>
  <si>
    <t>Arrêter de se serrer la main ou d'autres contacts physiques Garder une distance avec les autres gens Eviter les espaces publiques et les rassemblements Porter un masque Se laver les mains Garder les surfaces propres Boire de l'eau propre</t>
  </si>
  <si>
    <t>Arrêter de se serrer la main ou d'autres contacts physiques Porter un masque Se laver les mains</t>
  </si>
  <si>
    <t>Arrêter de se serrer la main ou d'autres contacts physiques Garder une distance avec les autres gens Porter un masque Se laver les mains Se laver avec de l'eau propre</t>
  </si>
  <si>
    <t>Chef de village/ commuanuté ou Boulama Travailleurs sociaux / humanitaires</t>
  </si>
  <si>
    <t>Arrêter de se serrer la main ou d'autres contacts physiques Eviter les espaces publiques et les rassemblements Se laver les mains</t>
  </si>
  <si>
    <t>Arrêter de se serrer la main ou d'autres contacts physiques Garder une distance avec les autres gens Porter un masque Se laver les mains</t>
  </si>
  <si>
    <t>Puits cimenté</t>
  </si>
  <si>
    <t>Arrêter de se serrer la main ou d'autres contacts physiques Eviter les espaces publiques et les rassemblements Se laver avec de l'eau propre</t>
  </si>
  <si>
    <t>Forage PMH privé</t>
  </si>
  <si>
    <t>Téléphone Radio, Télévision Travailleurs sociaux / humanitaires</t>
  </si>
  <si>
    <t>Arrêter de se serrer la main ou d'autres contacts physiques Garder une distance avec les autres gens Eviter les espaces publiques et les rassemblements Porter un masque Se laver les mains</t>
  </si>
  <si>
    <t>Téléphone Réseaux sociaux</t>
  </si>
  <si>
    <t>Téléphone Radio, Télévision</t>
  </si>
  <si>
    <t>Arrêter de se serrer la main ou d'autres contacts physiques Garder une distance avec les autres gens Se laver les mains</t>
  </si>
  <si>
    <t>Téléphone Radio, Télévision Chef de village/ commuanuté ou Boulama Travailleurs sociaux / humanitaires</t>
  </si>
  <si>
    <t>Eviter les espaces publiques et les rassemblements Porter un masque Se laver les mains</t>
  </si>
  <si>
    <t>Radio, Télévision Travailleurs sociaux / humanitaires</t>
  </si>
  <si>
    <t>Arrêter de se serrer la main ou d'autres contacts physiques Garder une distance avec les autres gens Porter un masque</t>
  </si>
  <si>
    <t>Garder une distance avec les autres gens Eviter les espaces publiques et les rassemblements Porter un masque Se laver les mains</t>
  </si>
  <si>
    <t>Radio, Télévision Chef de village/ commuanuté ou Boulama Travailleurs sociaux / humanitaires</t>
  </si>
  <si>
    <t>Ne pas voyager à l'étranger Arrêter de se serrer la main ou d'autres contacts physiques Garder une distance avec les autres gens</t>
  </si>
  <si>
    <t>Eviter les espaces publiques et les rassemblements Porter un masque Se laver les mains Garder les surfaces propres</t>
  </si>
  <si>
    <t>Radio, Télévision Chef de village/ commuanuté ou Boulama Différents comités villageois</t>
  </si>
  <si>
    <t>Ne pas voyager à l'étranger Arrêter de se serrer la main ou d'autres contacts physiques Garder une distance avec les autres gens Eviter les espaces publiques et les rassemblements Porter un masque Se laver les mains Prier</t>
  </si>
  <si>
    <t>Ne pas voyager à l'étranger Arrêter de se serrer la main ou d'autres contacts physiques Garder une distance avec les autres gens Eviter les espaces publiques et les rassemblements</t>
  </si>
  <si>
    <t>Reduire les mouvements hors de la maison Garder une distance avec les autres gens Eviter les espaces publiques et les rassemblements Se laver les mains</t>
  </si>
  <si>
    <t>L'achat de savon ne constitue pas une priorité Article trop cher</t>
  </si>
  <si>
    <t>Arrêter de se serrer la main ou d'autres contacts physiques Garder une distance avec les autres gens Eviter les espaces publiques et les rassemblements Prier</t>
  </si>
  <si>
    <t>Garder une distance avec les autres gens Se laver les mains Garder les surfaces propres</t>
  </si>
  <si>
    <t>Téléphone Chef de village/ commuanuté ou Boulama</t>
  </si>
  <si>
    <t>Garder une distance avec les autres gens Porter un masque Se laver les mains</t>
  </si>
  <si>
    <t>Garder une distance avec les autres gens Se laver les mains</t>
  </si>
  <si>
    <t>Garder une distance avec les autres gens Eviter les espaces publiques et les rassemblements Se laver avec de l'eau propre</t>
  </si>
  <si>
    <t>Savons non disponibles à la vente en dehors des marchés (boutiques/magasins) Article trop cher</t>
  </si>
  <si>
    <t>Garder une distance avec les autres gens Eviter les espaces publiques et les rassemblements Porter un masque Se laver les mains Boire de l'eau propre</t>
  </si>
  <si>
    <t>Téléphone Réseaux sociaux Radio, Télévision</t>
  </si>
  <si>
    <t>Garder une distance avec les autres gens Eviter les espaces publiques et les rassemblements Se laver les mains</t>
  </si>
  <si>
    <t>Téléphone Radio, Télévision Famille, voisins ou amis</t>
  </si>
  <si>
    <t>Reduire les mouvements hors de la maison Arrêter de se serrer la main ou d'autres contacts physiques Porter un masque Se laver les mains</t>
  </si>
  <si>
    <t>Arrêter de se serrer la main ou d'autres contacts physiques Garder une distance avec les autres gens Eviter les espaces publiques et les rassemblements</t>
  </si>
  <si>
    <t>Ne pas voyager à l'étranger Arrêter de se serrer la main ou d'autres contacts physiques Se laver les mains</t>
  </si>
  <si>
    <t>Reduire les mouvements hors de la maison Arrêter de se serrer la main ou d'autres contacts physiques Eviter les espaces publiques et les rassemblements</t>
  </si>
  <si>
    <t>Reduire les mouvements hors de la maison Se laver avec de l'eau propre</t>
  </si>
  <si>
    <t xml:space="preserve">Ils utilise aussi le puit traditionnel et le borne fontaine </t>
  </si>
  <si>
    <t>Eviter les espaces publiques et les rassemblements Se laver les mains Boire de l'eau propre</t>
  </si>
  <si>
    <t xml:space="preserve">Elle dit que le ménage des réfugiés ne dépasse pas 7 a 8 </t>
  </si>
  <si>
    <t>Téléphone Radio, Télévision Chef de village/ commuanuté ou Boulama Groupement de femmes</t>
  </si>
  <si>
    <t>Eviter les espaces publiques et les rassemblements Boire de l'eau propre Se laver avec de l'eau propre</t>
  </si>
  <si>
    <t>Téléphone Radio, Télévision Chef de village/ commuanuté ou Boulama Leaders religieux</t>
  </si>
  <si>
    <t>Se laver les mains Se laver avec de l'eau propre</t>
  </si>
  <si>
    <t>L'enqueté n'a pas de telephone.</t>
  </si>
  <si>
    <t>IL y'a uniquement des deplacés interne sur les site.</t>
  </si>
  <si>
    <t>Arrêter de se serrer la main ou d'autres contacts physiques Se laver les mains</t>
  </si>
  <si>
    <t>Ne pas sortir de la maison Garder une distance avec les autres gens</t>
  </si>
  <si>
    <t>Ne pas sortir de la maison Reduire les mouvements hors de la maison Garder ses distances avec les animaux</t>
  </si>
  <si>
    <t>Radio, Télévision Chef de village/ commuanuté ou Boulama Groupement de femmes Différents comités villageois</t>
  </si>
  <si>
    <t>Radio, Télévision Chef de village/ commuanuté ou Boulama Famille, voisins ou amis Différents comités villageois</t>
  </si>
  <si>
    <t>Arrêter de se serrer la main ou d'autres contacts physiques Se laver les mains Se laver avec de l'eau propre</t>
  </si>
  <si>
    <t>Réseaux sociaux Radio, Télévision Chef de village/ commuanuté ou Boulama Famille, voisins ou amis Groupement de femmes Différents comités villageois</t>
  </si>
  <si>
    <t>Ne pas voyager à l'étranger Arrêter de se serrer la main ou d'autres contacts physiques Garder une distance avec les autres gens Porter un masque Se laver avec de l'eau propre</t>
  </si>
  <si>
    <t>Ne pas voyager à l'étranger Arrêter de se serrer la main ou d'autres contacts physiques Eviter les espaces publiques et les rassemblements</t>
  </si>
  <si>
    <t>Reduire les mouvements hors de la maison Garder une distance avec les autres gens Se laver les mains</t>
  </si>
  <si>
    <t>Ne pas voyager à l'étranger Garder une distance avec les autres gens Eviter les espaces publiques et les rassemblements</t>
  </si>
  <si>
    <t>Ils ont 4 forage pmh dont 3 en pannes .</t>
  </si>
  <si>
    <t>Arrêter de se serrer la main ou d'autres contacts physiques Garder une distance avec les autres gens Prier Autre, préciser</t>
  </si>
  <si>
    <t>Arrêter de se serrer la main ou d'autres contacts physiques Eviter les espaces publiques et les rassemblements Porter un masque</t>
  </si>
  <si>
    <t>Arrêter de se serrer la main ou d'autres contacts physiques Eviter les espaces publiques et les rassemblements Porter un masque Garder les surfaces propres</t>
  </si>
  <si>
    <t>Ne pas voyager à l'étranger Arrêter de se serrer la main ou d'autres contacts physiques Porter un masque</t>
  </si>
  <si>
    <t>Ne pas voyager à l'étranger Arrêter de se serrer la main ou d'autres contacts physiques Garder une distance avec les autres gens Porter un masque Se laver les mains</t>
  </si>
  <si>
    <t>Téléphone Réseaux sociaux Radio, Télévision Journal - Internet Chef de village/ commuanuté ou Boulama Famille, voisins ou amis Leaders religieux Gouvernement</t>
  </si>
  <si>
    <t>Téléphone Réseaux sociaux Radio, Télévision Chef de village/ commuanuté ou Boulama</t>
  </si>
  <si>
    <t>Eviter les espaces publiques et les rassemblements Se laver les mains</t>
  </si>
  <si>
    <t>Porter un masque Se laver les mains</t>
  </si>
  <si>
    <t>Arrêter de se serrer la main ou d'autres contacts physiques Eviter les espaces publiques et les rassemblements Porter un masque Se laver les mains Se laver avec de l'eau propre</t>
  </si>
  <si>
    <t>Chef de village/ commuanuté ou Boulama</t>
  </si>
  <si>
    <t>Arrêter de se serrer la main ou d'autres contacts physiques Eviter les espaces publiques et les rassemblements Porter un masque Se laver les mains</t>
  </si>
  <si>
    <t>Radio, Télévision Différents comités villageois Gouvernement</t>
  </si>
  <si>
    <t>Porter un masque Se laver avec de l'eau propre</t>
  </si>
  <si>
    <t>Ne pas sortir de la maison Ne pas voyager à l'étranger Garder une distance avec les autres gens Se laver les mains</t>
  </si>
  <si>
    <t>Ne pas sortir de la maison Eviter les espaces publiques et les rassemblements Garder les surfaces propres</t>
  </si>
  <si>
    <t>Réseaux sociaux Radio, Télévision</t>
  </si>
  <si>
    <t>Garder une distance avec les autres gens Se laver avec de l'eau propre Garder ses distances avec les animaux</t>
  </si>
  <si>
    <t>Reduire les mouvements hors de la maison Arrêter de se serrer la main ou d'autres contacts physiques</t>
  </si>
  <si>
    <t>Téléphone Radio, Télévision Lieux de manifestation sociale</t>
  </si>
  <si>
    <t>Arrêter de se serrer la main ou d'autres contacts physiques Garder ses distances avec les animaux</t>
  </si>
  <si>
    <t>Radio, Télévision Gouvernement</t>
  </si>
  <si>
    <t>Téléphone Radio, Télévision Différents comités villageois</t>
  </si>
  <si>
    <t>Arrêter de se serrer la main ou d'autres contacts physiques Garder une distance avec les autres gens Eviter les espaces publiques et les rassemblements Se laver les mains</t>
  </si>
  <si>
    <t>Radio, Télévision Chef de village/ commuanuté ou Boulama Famille, voisins ou amis</t>
  </si>
  <si>
    <t>Arrêter de se serrer la main ou d'autres contacts physiques Garder une distance avec les autres gens Eviter les espaces publiques et les rassemblements Se laver les mains Prier</t>
  </si>
  <si>
    <t xml:space="preserve">L'enqueté n'a pas de numero de telephone </t>
  </si>
  <si>
    <t>Ne pas voyager à l'étranger Eviter les espaces publiques et les rassemblements Se laver les mains</t>
  </si>
  <si>
    <t>Reduire les mouvements hors de la maison Arrêter de se serrer la main ou d'autres contacts physiques Eviter les espaces publiques et les rassemblements Se laver les mains</t>
  </si>
  <si>
    <t>Leurs forages  ne pas fonctionnel il vont à tourmour  pour chercher de l eau</t>
  </si>
  <si>
    <t>Téléphone Réseaux sociaux Radio, Télévision Chef de village/ commuanuté ou Boulama Gouvernement Travailleurs sociaux / humanitaires</t>
  </si>
  <si>
    <t>Reduire les mouvements hors de la maison Arrêter de se serrer la main ou d'autres contacts physiques Garder une distance avec les autres gens Eviter les espaces publiques et les rassemblements</t>
  </si>
  <si>
    <t>Tellement qu' il est pris, il n'a pas de temps pour transmettre le numéro de des autres informateur clés</t>
  </si>
  <si>
    <t>Ne pas voyager à l'étranger Arrêter de se serrer la main ou d'autres contacts physiques Porter un masque Se laver les mains Se laver avec de l'eau propre</t>
  </si>
  <si>
    <t>Téléphone Radio, Télévision Chef de village/ commuanuté ou Boulama Famille, voisins ou amis Différents comités villageois</t>
  </si>
  <si>
    <t>Ils n'ont pas eu aucune assistance depuis deux  (2) ans</t>
  </si>
  <si>
    <t>Chef de village/ commuanuté ou Boulama Leaders religieux</t>
  </si>
  <si>
    <t>Ne pas sortir de la maison Ne pas voyager à l'étranger Arrêter de se serrer la main ou d'autres contacts physiques</t>
  </si>
  <si>
    <t xml:space="preserve">Ils utilise aussi le puit traditionnel </t>
  </si>
  <si>
    <t>Ne pas sortir de la maison Reduire les mouvements hors de la maison Arrêter de se serrer la main ou d'autres contacts physiques</t>
  </si>
  <si>
    <t xml:space="preserve">Elle a perdu sont téléphone on échangé avec le téléphone du chef de village ce pour sa que l'échage a duré </t>
  </si>
  <si>
    <t>Téléphone Radio, Télévision Famille, voisins ou amis Groupement de femmes</t>
  </si>
  <si>
    <t>Arrêter de se serrer la main ou d'autres contacts physiques Boire de l'eau propre Se laver avec de l'eau propre</t>
  </si>
  <si>
    <t>Ne pas voyager à l'étranger Eviter les espaces publiques et les rassemblements Porter un masque Se laver les mains</t>
  </si>
  <si>
    <t>Ne pas voyager à l'étranger Arrêter de se serrer la main ou d'autres contacts physiques Porter un masque Se laver les mains</t>
  </si>
  <si>
    <t>Eviter les espaces publiques et les rassemblements Porter un masque</t>
  </si>
  <si>
    <t>Téléphone Réseaux sociaux Journal - Internet Chef de village/ commuanuté ou Boulama Famille, voisins ou amis</t>
  </si>
  <si>
    <t>Chef de village/ commuanuté ou Boulama Différents comités villageois</t>
  </si>
  <si>
    <t>Garder une distance avec les autres gens Se laver les mains Se laver avec de l'eau propre Prier</t>
  </si>
  <si>
    <t>Ne pas voyager à l'étranger Garder une distance avec les autres gens Se laver les mains Prier</t>
  </si>
  <si>
    <t xml:space="preserve">PAR rapport  au marché  c est des normandes qui se déplacent d un endroit à un autre voilà pourquoi ils viennent à n guigmi pour le marché </t>
  </si>
  <si>
    <t>Ne pas voyager à l'étranger Arrêter de se serrer la main ou d'autres contacts physiques Garder une distance avec les autres gens Se laver les mains Autre, préciser</t>
  </si>
  <si>
    <t>Arrêter de se serrer la main ou d'autres contacts physiques Eviter les espaces publiques et les rassemblements Se laver les mains Prier</t>
  </si>
  <si>
    <t>Arrêter de se serrer la main ou d'autres contacts physiques Garder une distance avec les autres gens Porter un masque Se laver les mains Prier</t>
  </si>
  <si>
    <t xml:space="preserve">C est un site abritant uniquement que dès aveugles </t>
  </si>
  <si>
    <t>Arrêter de se serrer la main ou d'autres contacts physiques Garder une distance avec les autres gens Se laver les mains Prier</t>
  </si>
  <si>
    <t>Garder une distance avec les autres gens Eviter les espaces publiques et les rassemblements Se laver les mains Prier</t>
  </si>
  <si>
    <t xml:space="preserve">Les trois ic sont des femmes parce que tous les hommes de ce site sont des handicapés dont leurs principales activités demeurent la mendicité. Donc il est très difficile d avoir des hommes dans la journée </t>
  </si>
  <si>
    <t>Téléphone Travailleurs sociaux / humanitaires</t>
  </si>
  <si>
    <t>Téléphone Réseaux sociaux Radio, Télévision Gouvernement Travailleurs sociaux / humanitaires</t>
  </si>
  <si>
    <t>Arrêter de se serrer la main ou d'autres contacts physiques Se laver avec de l'eau propre</t>
  </si>
  <si>
    <t>IL y'a un Seul statut sur le site</t>
  </si>
  <si>
    <t>Reduire les mouvements hors de la maison Se laver les mains Se laver avec de l'eau propre</t>
  </si>
  <si>
    <t>Ne pas sortir de la maison Eviter les espaces publiques et les rassemblements</t>
  </si>
  <si>
    <t>Ne pas sortir de la maison Reduire les mouvements hors de la maison Se laver les mains</t>
  </si>
  <si>
    <t>Téléphone Réseaux sociaux Leaders religieux</t>
  </si>
  <si>
    <t>Ne pas sortir de la maison Arrêter de se serrer la main ou d'autres contacts physiques Se laver les mains</t>
  </si>
  <si>
    <t>Téléphone Réseaux sociaux Radio, Télévision Chef de village/ commuanuté ou Boulama Famille, voisins ou amis Différents comités villageois</t>
  </si>
  <si>
    <t>Ne pas voyager à l'étranger Arrêter de se serrer la main ou d'autres contacts physiques Garder une distance avec les autres gens Porter un masque Se laver les mains Se laver avec de l'eau propre</t>
  </si>
  <si>
    <t xml:space="preserve">Ils quittent leurs sites à partir de 17h pour dormir dans brousse  et revient le matin </t>
  </si>
  <si>
    <t>Arrêter de se serrer la main ou d'autres contacts physiques Garder une distance avec les autres gens Porter des gants Se laver les mains</t>
  </si>
  <si>
    <t>Arrêter de se serrer la main ou d'autres contacts physiques Garder une distance avec les autres gens Se laver les mains Se laver avec de l'eau propre</t>
  </si>
  <si>
    <t>Beaucoup de Leurs PMH sont en pannes</t>
  </si>
  <si>
    <t>Téléphone Radio, Télévision Chef de village/ commuanuté ou Boulama Leaders religieux Travailleurs sociaux / humanitaires</t>
  </si>
  <si>
    <t>Reduire les mouvements hors de la maison Arrêter de se serrer la main ou d'autres contacts physiques Eviter les espaces publiques et les rassemblements Se laver les mains Prier</t>
  </si>
  <si>
    <t xml:space="preserve">Leurs forage n est pas fonctionnel . Ils partent à tourmour pour chercher de l'eau </t>
  </si>
  <si>
    <t>Reduire les mouvements hors de la maison Arrêter de se serrer la main ou d'autres contacts physiques Eviter les espaces publiques et les rassemblements Se laver les mains Garder les surfaces propres</t>
  </si>
  <si>
    <t>Reduire les mouvements hors de la maison Arrêter de se serrer la main ou d'autres contacts physiques Eviter les espaces publiques et les rassemblements Se laver les mains Garder les surfaces propres Prier</t>
  </si>
  <si>
    <t>Reduire les mouvements hors de la maison Eviter les espaces publiques et les rassemblements Se laver les mains Garder les surfaces propres Prier</t>
  </si>
  <si>
    <t>Téléphone Réseaux sociaux Radio, Télévision Journal - Internet Chef de village/ commuanuté ou Boulama Gouvernement</t>
  </si>
  <si>
    <t>Reduire les mouvements hors de la maison Arrêter de se serrer la main ou d'autres contacts physiques Eviter les espaces publiques et les rassemblements Porter un masque Porter des gants Se laver les mains Garder les surfaces propres Prier</t>
  </si>
  <si>
    <t>Reduire les mouvements hors de la maison Arrêter de se serrer la main ou d'autres contacts physiques Eviter les espaces publiques et les rassemblements Se laver les mains Se laver avec de l'eau propre Prier</t>
  </si>
  <si>
    <t>Téléphone Réseaux sociaux Chef de village/ commuanuté ou Boulama Travailleurs sociaux / humanitaires</t>
  </si>
  <si>
    <t>Ne pas sortir de la maison Eviter les espaces publiques et les rassemblements Se laver les mains</t>
  </si>
  <si>
    <t>Garder une distance avec les autres gens Eviter les espaces publiques et les rassemblements Porter un masque</t>
  </si>
  <si>
    <t>Téléphone Réseaux sociaux Famille, voisins ou amis</t>
  </si>
  <si>
    <t>l'entretien a pris beaucoup de temps à cause des appels entre coupés.</t>
  </si>
  <si>
    <t>Téléphone Réseaux sociaux Chef de village/ commuanuté ou Boulama</t>
  </si>
  <si>
    <t>Garder une distance avec les autres gens Porter un masque</t>
  </si>
  <si>
    <t>Téléphone Journal - Internet</t>
  </si>
  <si>
    <t>Reduire les mouvements hors de la maison Arrêter de se serrer la main ou d'autres contacts physiques Se laver avec de l'eau propre</t>
  </si>
  <si>
    <t xml:space="preserve">Ils ont un problème d'eau dans leur localité </t>
  </si>
  <si>
    <t>Arrêter de se serrer la main ou d'autres contacts physiques Eviter les espaces publiques et les rassemblements</t>
  </si>
  <si>
    <t xml:space="preserve">L'échange a duré parce que  l'appareil de l'inquiété été déchargée jeté obligé d'éditer </t>
  </si>
  <si>
    <t>Boire de l'eau propre Se laver avec de l'eau propre</t>
  </si>
  <si>
    <t>Ne pas sortir de la maison Reduire les mouvements hors de la maison Arrêter de se serrer la main ou d'autres contacts physiques Garder une distance avec les autres gens Se laver les mains</t>
  </si>
  <si>
    <t>Ne pas voyager à l'étranger Arrêter de se serrer la main ou d'autres contacts physiques Eviter les espaces publiques et les rassemblements Se laver les mains Prier</t>
  </si>
  <si>
    <t xml:space="preserve">S agissant de cette enquête j ai discuté avec le directeur d école de Baram dawe mais qui est au moment de l enquête à n guigmi  comme je peine à joindre le chef du village </t>
  </si>
  <si>
    <t>Ne pas voyager à l'étranger Arrêter de se serrer la main ou d'autres contacts physiques Se laver les mains Autre, préciser</t>
  </si>
  <si>
    <t xml:space="preserve">Port  du turban </t>
  </si>
  <si>
    <t>Ne pas voyager à l'étranger Arrêter de se serrer la main ou d'autres contacts physiques Se laver les mains Garder les surfaces propres</t>
  </si>
  <si>
    <t>D après l enquêté ils sont maintenant à boulabrine les trois enquêtés sont tous venus à n guigmi huer. .</t>
  </si>
  <si>
    <t>Ne pas voyager à l'étranger Garder une distance avec les autres gens Eviter les espaces publiques et les rassemblements Se laver les mains Se laver avec de l'eau propre</t>
  </si>
  <si>
    <t>Ne pas sortir de la maison Arrêter de se serrer la main ou d'autres contacts physiques Eviter les espaces publiques et les rassemblements Prier</t>
  </si>
  <si>
    <t xml:space="preserve">Sur ce site d après la représentante du chef il n a que trois statuts : non déplacé déplacé interne et retournés </t>
  </si>
  <si>
    <t>Ne pas voyager à l'étranger Garder une distance avec les autres gens Porter un masque Se laver les mains</t>
  </si>
  <si>
    <t>Téléphone Chef de village/ commuanuté ou Boulama Travailleurs sociaux / humanitaires</t>
  </si>
  <si>
    <t>Téléphone Chef de village/ commuanuté ou Boulama Gouvernement Travailleurs sociaux / humanitaires</t>
  </si>
  <si>
    <t>Téléphone Radio, Télévision Gouvernement Travailleurs sociaux / humanitaires</t>
  </si>
  <si>
    <t>Ne pas voyager à l'étranger Arrêter de se serrer la main ou d'autres contacts physiques Garder une distance avec les autres gens Eviter les espaces publiques et les rassemblements Porter un masque Se laver les mains</t>
  </si>
  <si>
    <t>Ne pas voyager à l'étranger Arrêter de se serrer la main ou d'autres contacts physiques Garder une distance avec les autres gens Porter un masque</t>
  </si>
  <si>
    <t>Reduire les mouvements hors de la maison Garder une distance avec les autres gens Eviter les espaces publiques et les rassemblements</t>
  </si>
  <si>
    <t>Garder une distance avec les autres gens Porter un masque Se laver avec de l'eau propre</t>
  </si>
  <si>
    <t>Radio, Télévision Leaders religieux Groupement de femmes</t>
  </si>
  <si>
    <t>Radio, Télévision Leaders religieux Différents comités villageois</t>
  </si>
  <si>
    <t>Téléphone Réseaux sociaux Radio, Télévision Journal - Internet Chef de village/ commuanuté ou Boulama Gouvernement Travailleurs sociaux / humanitaires</t>
  </si>
  <si>
    <t>Reduire les mouvements hors de la maison Arrêter de se serrer la main ou d'autres contacts physiques Eviter les espaces publiques et les rassemblements Porter un masque Se laver les mains Prier</t>
  </si>
  <si>
    <t>Téléphone Radio, Télévision Chef de village/ commuanuté ou Boulama Groupement de femmes Travailleurs sociaux / humanitaires</t>
  </si>
  <si>
    <t>Reduire les mouvements hors de la maison Arrêter de se serrer la main ou d'autres contacts physiques Eviter les espaces publiques et les rassemblements Porter un masque Se laver les mains Garder les surfaces propres Prier</t>
  </si>
  <si>
    <t>Ne pas sortir de la maison Arrêter de se serrer la main ou d'autres contacts physiques Se laver les mains Se laver avec de l'eau propre</t>
  </si>
  <si>
    <t>Téléphone Radio, Télévision Leaders religieux</t>
  </si>
  <si>
    <t>Eviter les espaces publiques et les rassemblements Garder ses distances avec les animaux</t>
  </si>
  <si>
    <t>Téléphone Lieux de manifestation sociale</t>
  </si>
  <si>
    <t>Ne pas sortir de la maison Reduire les mouvements hors de la maison Eviter les espaces publiques et les rassemblements</t>
  </si>
  <si>
    <t>Arrêter de se serrer la main ou d'autres contacts physiques Porter un masque Se laver les mains Se laver avec de l'eau propre</t>
  </si>
  <si>
    <t>Il confirme que les hommes /garçons sont plus vulnérables que d'autre groupes parsque c'est eux qui prennent la charge de tous</t>
  </si>
  <si>
    <t>Ne pas voyager à l'étranger Arrêter de se serrer la main ou d'autres contacts physiques Se laver les mains Se laver avec de l'eau propre</t>
  </si>
  <si>
    <t>Téléphone Chef de village/ commuanuté ou Boulama Famille, voisins ou amis</t>
  </si>
  <si>
    <t>Ne pas voyager à l'étranger Porter un masque Se laver les mains Se laver avec de l'eau propre</t>
  </si>
  <si>
    <t>Téléphone Radio, Télévision Chef de village/ commuanuté ou Boulama Famille, voisins ou amis</t>
  </si>
  <si>
    <t>Téléphone Radio, Télévision Chef de village/ commuanuté ou Boulama Différents comités villageois Travailleurs sociaux / humanitaires</t>
  </si>
  <si>
    <t>Assaga koura à seulement un seul statut c'est des déplacés  internes</t>
  </si>
  <si>
    <t>Ne pas sortir de la maison Reduire les mouvements hors de la maison Arrêter de se serrer la main ou d'autres contacts physiques Garder une distance avec les autres gens Eviter les espaces publiques et les rassemblements</t>
  </si>
  <si>
    <t>Arrêter de se serrer la main ou d'autres contacts physiques Eviter les espaces publiques et les rassemblements Se laver les mains Se laver avec de l'eau propre</t>
  </si>
  <si>
    <t>Téléphone Radio, Télévision Chef de village/ commuanuté ou Boulama Famille, voisins ou amis Groupement de femmes</t>
  </si>
  <si>
    <t>Ne pas sortir de la maison Arrêter de se serrer la main ou d'autres contacts physiques Eviter les espaces publiques et les rassemblements</t>
  </si>
  <si>
    <t>Ils ont un problème d'eau dans leur cite</t>
  </si>
  <si>
    <t>Téléphone Radio, Télévision Famille, voisins ou amis Travailleurs sociaux / humanitaires</t>
  </si>
  <si>
    <t>Arrêter de se serrer la main ou d'autres contacts physiques Porter des gants Se laver les mains Garder les surfaces propres</t>
  </si>
  <si>
    <t xml:space="preserve">L enquête s est déroulée avec le chef du village qui n a pas de téléphone mais qui a répondu au numéro d un de ses administrés </t>
  </si>
  <si>
    <t>Ne pas voyager à l'étranger Garder une distance avec les autres gens Eviter les espaces publiques et les rassemblements Se laver les mains</t>
  </si>
  <si>
    <t>Ne pas voyager à l'étranger Garder une distance avec les autres gens Eviter les espaces publiques et les rassemblements Se laver les mains Prier</t>
  </si>
  <si>
    <t>Reduire les mouvements hors de la maison Arrêter de se serrer la main ou d'autres contacts physiques Garder une distance avec les autres gens Se laver les mains</t>
  </si>
  <si>
    <t>L'entretient se passer avec numéro particulier donc il n'a pas les contacts des autres car il ne dispose pas son portable avec lui</t>
  </si>
  <si>
    <t>Ne pas sortir de la maison Porter un masque Se laver avec de l'eau propre</t>
  </si>
  <si>
    <t>Téléphone Leaders religieux Gouvernement</t>
  </si>
  <si>
    <t>Ne pas sortir de la maison Ne pas voyager à l'étranger Porter un masque Porter des gants Se laver avec de l'eau propre</t>
  </si>
  <si>
    <t>Ne pas sortir de la maison Reduire les mouvements hors de la maison Se laver avec de l'eau propre</t>
  </si>
  <si>
    <t>Reduire les mouvements hors de la maison Porter un masque</t>
  </si>
  <si>
    <t>Représentant des refugiés</t>
  </si>
  <si>
    <t>Représentant des retournés</t>
  </si>
  <si>
    <t>Chétimari (Mandalari, Kaoua I, II et II, Damaram, Barawas, Garin Doli Arabe,  Blabrine, Galaouro, Tchamba, Mamatra I et Mamatra II)</t>
  </si>
  <si>
    <t>Représentant du chef de village/communauté ou Boulama</t>
  </si>
  <si>
    <t>Pas de role dans la localité</t>
  </si>
  <si>
    <t>cultivateur</t>
  </si>
  <si>
    <t>Leader religeux</t>
  </si>
  <si>
    <t>Commerçant</t>
  </si>
  <si>
    <t>Agriculteur</t>
  </si>
  <si>
    <t xml:space="preserve">Représentante des aveugles non déplacés  </t>
  </si>
  <si>
    <t>Représentant des refugiés Leader religeux</t>
  </si>
  <si>
    <t xml:space="preserve">Représentant des retournés </t>
  </si>
  <si>
    <t xml:space="preserve">Personne ressource </t>
  </si>
  <si>
    <t>Leader religeux Leader communautaire</t>
  </si>
  <si>
    <t>Représentant des PDI Leader communautaire</t>
  </si>
  <si>
    <t>Représentant des refugiés Leader communautaire</t>
  </si>
  <si>
    <t>Assaga Nigéria I, II, II et IV</t>
  </si>
  <si>
    <t xml:space="preserve">Représentant de retournés </t>
  </si>
  <si>
    <t xml:space="preserve">Pas de rôle dans la  localité </t>
  </si>
  <si>
    <t>Sexe_enquêteur</t>
  </si>
  <si>
    <t>Département</t>
  </si>
  <si>
    <t>Commune</t>
  </si>
  <si>
    <t>Site de déplacés</t>
  </si>
  <si>
    <t>Sexe_enquêté</t>
  </si>
  <si>
    <t>Age_enquêté</t>
  </si>
  <si>
    <t>Rôle communauté</t>
  </si>
  <si>
    <t>Principale source d'eau utilisée</t>
  </si>
  <si>
    <t>Principale source_autre</t>
  </si>
  <si>
    <t>Temps accès eau</t>
  </si>
  <si>
    <t>Besoin eau couvert</t>
  </si>
  <si>
    <t>Accès latrines</t>
  </si>
  <si>
    <t>Principal lieu de défécation</t>
  </si>
  <si>
    <t>méthode lavage de mains</t>
  </si>
  <si>
    <t>Accès installations DLM</t>
  </si>
  <si>
    <t>Disposition de savon</t>
  </si>
  <si>
    <t>Raisons principales difficultés accès savon</t>
  </si>
  <si>
    <t>Pas d'information</t>
  </si>
  <si>
    <t>Principales sources info crise sanitaire</t>
  </si>
  <si>
    <t>Journal - Internet</t>
  </si>
  <si>
    <t>Lieux de manifestation sociale</t>
  </si>
  <si>
    <t>Famille, voisins ou amis</t>
  </si>
  <si>
    <t>Leaders religieux</t>
  </si>
  <si>
    <t>Groupement de femmes</t>
  </si>
  <si>
    <t>Différents comités villageois</t>
  </si>
  <si>
    <t>Gouvernement</t>
  </si>
  <si>
    <t>Travailleurs sociaux / humanitaires</t>
  </si>
  <si>
    <t>COVID-19 = important</t>
  </si>
  <si>
    <t>Mesures prises protection épidémie</t>
  </si>
  <si>
    <t>Commentaires</t>
  </si>
  <si>
    <t>2020-05-25</t>
  </si>
  <si>
    <t>2020-05-26</t>
  </si>
  <si>
    <t>2019-05-26</t>
  </si>
  <si>
    <t>2020-05-27</t>
  </si>
  <si>
    <t>2020-05-28</t>
  </si>
  <si>
    <t>2020-05-29</t>
  </si>
  <si>
    <t>Date enquête</t>
  </si>
  <si>
    <t>Count of Principale source d'eau utilisée</t>
  </si>
  <si>
    <t>ANALYSE DES DONNEES EAU</t>
  </si>
  <si>
    <t>Count of Temps accès eau</t>
  </si>
  <si>
    <t>Count of Besoin eau couvert</t>
  </si>
  <si>
    <t>Count of Accès latrines</t>
  </si>
  <si>
    <t>ANALYSE ASSAINISSEMENT</t>
  </si>
  <si>
    <t>Count of Principal lieu de défécation</t>
  </si>
  <si>
    <t>Count of méthode lavage de mains</t>
  </si>
  <si>
    <t>ANALYSE HYGIENE</t>
  </si>
  <si>
    <t>Count of Accès installations DLM</t>
  </si>
  <si>
    <t>Count of Disposition de savon</t>
  </si>
  <si>
    <t>Count of Savons non disponibles au niveau des marchés</t>
  </si>
  <si>
    <t>Count of Savons non disponibles à la vente en dehors des marchés (boutiques/magasins)</t>
  </si>
  <si>
    <t>Count of Article trop cher</t>
  </si>
  <si>
    <t>Count of L'achat de savon ne constitue pas une priorité</t>
  </si>
  <si>
    <t>Count of COVID-19 = important</t>
  </si>
  <si>
    <t>ANALYSE COVID-19</t>
  </si>
  <si>
    <t>PRINCIPALES SOURCES INFOS CRISE SANITAIRE</t>
  </si>
  <si>
    <t>Count of Journal - Internet</t>
  </si>
  <si>
    <t>Count of Radio, Télévision</t>
  </si>
  <si>
    <t>Count of Réseaux sociaux</t>
  </si>
  <si>
    <t>Count of Téléphone</t>
  </si>
  <si>
    <t>Count of Lieux de manifestation sociale</t>
  </si>
  <si>
    <t>Count of Chef de village/ commuanuté ou Boulama</t>
  </si>
  <si>
    <t>Count of Famille, voisins ou amis</t>
  </si>
  <si>
    <t>Count of Leaders religieux</t>
  </si>
  <si>
    <t>Count of Groupement de femmes</t>
  </si>
  <si>
    <t>Count of Différents comités villageois</t>
  </si>
  <si>
    <t>Count of Gouvernement</t>
  </si>
  <si>
    <t>Count of Travailleurs sociaux / humanitaires</t>
  </si>
  <si>
    <t>Sum of Ne sait pas2</t>
  </si>
  <si>
    <t>Le COVID-19 est-il considéré comme un problème sérieux par la majorité des membres de votre communauté</t>
  </si>
  <si>
    <t>Principale mesure épidémie</t>
  </si>
  <si>
    <t>Count of Ne pas sortir de la maison</t>
  </si>
  <si>
    <t>Count of Reduire les mouvements hors de la maison</t>
  </si>
  <si>
    <t>Count of Ne pas voyager à l'étranger</t>
  </si>
  <si>
    <t>Count of Arrêter de se serrer la main ou d'autres contacts physiques</t>
  </si>
  <si>
    <t>Count of Garder une distance avec les autres gens</t>
  </si>
  <si>
    <t>Count of Eviter les espaces publiques et les rassemblements</t>
  </si>
  <si>
    <t>Count of Porter un masque</t>
  </si>
  <si>
    <t>Count of Porter des gants</t>
  </si>
  <si>
    <t>Count of Se couvrir la peau en général</t>
  </si>
  <si>
    <t>Count of Se laver les mains</t>
  </si>
  <si>
    <t>Count of Garder les surfaces propres</t>
  </si>
  <si>
    <t>Count of Boire de l'eau propre</t>
  </si>
  <si>
    <t>Count of Se laver avec de l'eau propre</t>
  </si>
  <si>
    <t>Count of Prier</t>
  </si>
  <si>
    <t>Count of Garder ses distances avec les animaux</t>
  </si>
  <si>
    <t>&gt; PORT DU TURBAN</t>
  </si>
  <si>
    <t>Count of Aucune mesure</t>
  </si>
  <si>
    <t>RAISONS PAS SAVON MAJORITE</t>
  </si>
  <si>
    <t>Départements</t>
  </si>
  <si>
    <t>Communes</t>
  </si>
  <si>
    <t>Maïné-Soroa</t>
  </si>
  <si>
    <t>N'guigmi</t>
  </si>
  <si>
    <t>Chétimari</t>
  </si>
  <si>
    <t>Gueskérou</t>
  </si>
  <si>
    <t>Nombre de sites couverts</t>
  </si>
  <si>
    <t>Pourcentage de sites couverts</t>
  </si>
  <si>
    <t>Pourcentage sites couverts PDI</t>
  </si>
  <si>
    <t>Pourcentage sites couverts réfugiés</t>
  </si>
  <si>
    <t>Pourcentage sites couverts non déplacés</t>
  </si>
  <si>
    <t>Pourcentage sites couverts retournés</t>
  </si>
  <si>
    <t>Nombre de sites de déplacés</t>
  </si>
  <si>
    <t>N'gourti</t>
  </si>
  <si>
    <t>Région de Diffa</t>
  </si>
  <si>
    <t>n/a</t>
  </si>
  <si>
    <t>Nombre IC +1h</t>
  </si>
  <si>
    <t>% IC</t>
  </si>
  <si>
    <t>Couvertures sites</t>
  </si>
  <si>
    <t>Calcul du taux de couverture de l'évaluation, par unité administrative et statut</t>
  </si>
  <si>
    <t>Kindjandji</t>
  </si>
  <si>
    <t>Données initales</t>
  </si>
  <si>
    <t>Eviter les espaces publiques et les rassemblements Se laver les mains Prier</t>
  </si>
  <si>
    <t xml:space="preserve">Il a autorisé quelqu'un pour répondre à sa place </t>
  </si>
  <si>
    <t>Script</t>
  </si>
  <si>
    <t xml:space="preserve">Téléphone Radio, Télévision Chef de village/ commuanuté ou Boulama Différents comités villageois </t>
  </si>
  <si>
    <t>Eviter les espaces publiques et les rassemblements Se laver les mains Prier Arrêter de se serrer la main ou d'autres contacts physiques Garder une distance avec les autres gens Porter un masque Se laver les mains Se laver avec de l'eau propre</t>
  </si>
  <si>
    <t xml:space="preserve">Justification </t>
  </si>
  <si>
    <t>Arrêter de se serrer la main ou d'autres contacts physiques Garder une distance avec les autres gens Se laver les mains Porter un masque</t>
  </si>
  <si>
    <t>Ne pas sortir de la maison Garder une distance avec les autres gens Porter un masque</t>
  </si>
  <si>
    <t>Téléphone Réseaux sociaux Famille, voisins ou amis Différents comités villageois Travailleurs sociaux / humanitaires</t>
  </si>
  <si>
    <t>Téléphone Réseaux sociaux Famille, voisins ou amis Différents comités villageois Travailleurs sociaux / humanitaires Chef de village/ commuanuté ou Boulama</t>
  </si>
  <si>
    <t>Ne pas sortir de la maison Garder une distance avec les autres gens Porter un masque Se laver les mains Se laver avec de l'eau propre</t>
  </si>
  <si>
    <t>Téléphone Radio, Télévision Travailleurs sociaux / humanitaires Chef de village / Boulama</t>
  </si>
  <si>
    <t>Radio, Télévision Chef de village/ commuanuté ou Boulama Famille, voisins ou amis Différents comités villageois Travailleurs sociaux / humanitaires</t>
  </si>
  <si>
    <t>Réseaux sociaux Radio, Télévision Chef de village/ commuanuté ou Boulama Famille, voisins ou amis Différents comités villageois</t>
  </si>
  <si>
    <t>Réseaux sociaux Famille, voisins ou amis Différents comités villageois Radio, Télévision Chef de village/ commuanuté ou Boulama Famille, voisins ou amis Différents comités villageois Travailleurs sociaux / humanitaires</t>
  </si>
  <si>
    <t>Script doublon</t>
  </si>
  <si>
    <t>Explication de l'agrégation des données au niveau des doublons (IC de même statut interrogés sur le même site)</t>
  </si>
  <si>
    <t>Étiquettes de colonnes</t>
  </si>
  <si>
    <t>Total général</t>
  </si>
  <si>
    <t>(Tous)</t>
  </si>
  <si>
    <t>Étiquettes de lignes</t>
  </si>
  <si>
    <t>TOTAL</t>
  </si>
  <si>
    <t>Nombre de Se débarasser des animaux de compagnie</t>
  </si>
  <si>
    <t>Nombre de Utiliser un préservatif durant les rapports sexuels</t>
  </si>
  <si>
    <t>Nombre de Autre, préciser</t>
  </si>
  <si>
    <t>Pour les choix multiples, toutes les réponses citées ont été conservées ; pour les proportion de population, la proportion la plus faible a été conservée ; pour la durée de trajet, la plus élevée a été conservée ; pour les services et installations disponibles sur le site, l'avis de l'IC a été priorisé comme suit : 1) Chef de village 2) leader religieux / communautaire et/ou représentant des PDI / réfugiés 3) Représentant chef de village</t>
  </si>
  <si>
    <t>125 / 161 sites de déplacés et camp de réfugiés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</si>
</sst>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C_H_F_-;\-* #,##0.00\ _C_H_F_-;_-* &quot;-&quot;??\ _C_H_F_-;_-@_-"/>
  </numFmts>
  <fonts count="22" x14ac:knownFonts="1">
    <font>
      <sz val="11"/>
      <color theme="1"/>
      <name val="Calibri"/>
      <family val="2"/>
      <scheme val="minor"/>
    </font>
    <font>
      <b/>
      <sz val="11"/>
      <color rgb="FF000000"/>
      <name val="Arial Narrow"/>
      <family val="2"/>
    </font>
    <font>
      <b/>
      <sz val="11"/>
      <color rgb="FF000000"/>
      <name val="Calibri"/>
      <family val="2"/>
    </font>
    <font>
      <b/>
      <sz val="11"/>
      <color rgb="FFFFFFFF"/>
      <name val="Arial Narrow"/>
      <family val="2"/>
    </font>
    <font>
      <b/>
      <sz val="10"/>
      <name val="Arial Narrow"/>
      <family val="2"/>
    </font>
    <font>
      <sz val="10"/>
      <name val="Arial Narrow"/>
      <family val="2"/>
    </font>
    <font>
      <u/>
      <sz val="11"/>
      <color theme="10"/>
      <name val="Calibri"/>
      <family val="2"/>
      <scheme val="minor"/>
    </font>
    <font>
      <sz val="10"/>
      <color rgb="FF000000"/>
      <name val="Arial Narrow"/>
      <family val="2"/>
    </font>
    <font>
      <sz val="12"/>
      <color theme="1"/>
      <name val="Arial Narrow"/>
      <family val="2"/>
    </font>
    <font>
      <sz val="12"/>
      <name val="Arial Narrow"/>
      <family val="2"/>
    </font>
    <font>
      <sz val="12"/>
      <color indexed="10"/>
      <name val="Arial Narrow"/>
      <family val="2"/>
    </font>
    <font>
      <sz val="12"/>
      <color indexed="8"/>
      <name val="Arial Narrow"/>
      <family val="2"/>
    </font>
    <font>
      <sz val="12"/>
      <color theme="1"/>
      <name val="Calibri"/>
      <family val="2"/>
      <scheme val="minor"/>
    </font>
    <font>
      <b/>
      <sz val="12"/>
      <color theme="1"/>
      <name val="Arial Narrow"/>
      <family val="2"/>
    </font>
    <font>
      <sz val="11"/>
      <color theme="1"/>
      <name val="Arial Narrow"/>
      <family val="2"/>
    </font>
    <font>
      <sz val="11"/>
      <name val="Arial Narrow"/>
      <family val="2"/>
    </font>
    <font>
      <sz val="11"/>
      <color rgb="FFFF0000"/>
      <name val="Arial Narrow"/>
      <family val="2"/>
    </font>
    <font>
      <i/>
      <sz val="12"/>
      <color theme="1"/>
      <name val="Arial Narrow"/>
      <family val="2"/>
    </font>
    <font>
      <b/>
      <sz val="12"/>
      <color rgb="FFFF0000"/>
      <name val="Calibri"/>
      <family val="2"/>
      <scheme val="minor"/>
    </font>
    <font>
      <b/>
      <sz val="11"/>
      <color rgb="FFFF0000"/>
      <name val="Calibri"/>
      <family val="2"/>
      <scheme val="minor"/>
    </font>
    <font>
      <i/>
      <sz val="11"/>
      <color rgb="FFFF0000"/>
      <name val="Calibri"/>
      <family val="2"/>
      <scheme val="minor"/>
    </font>
    <font>
      <sz val="11"/>
      <color theme="1"/>
      <name val="Calibri"/>
      <family val="2"/>
      <scheme val="minor"/>
    </font>
  </fonts>
  <fills count="21">
    <fill>
      <patternFill patternType="none"/>
    </fill>
    <fill>
      <patternFill patternType="gray125"/>
    </fill>
    <fill>
      <patternFill patternType="solid">
        <fgColor rgb="FFD63F40"/>
        <bgColor rgb="FF000000"/>
      </patternFill>
    </fill>
    <fill>
      <patternFill patternType="solid">
        <fgColor rgb="FFD9D9D9"/>
        <bgColor rgb="FFF8CBAD"/>
      </patternFill>
    </fill>
    <fill>
      <patternFill patternType="solid">
        <fgColor rgb="FFA6A6A6"/>
        <bgColor rgb="FFFCE4D6"/>
      </patternFill>
    </fill>
    <fill>
      <patternFill patternType="solid">
        <fgColor rgb="FFA6A6A6"/>
        <bgColor rgb="FFF8CBAD"/>
      </patternFill>
    </fill>
    <fill>
      <patternFill patternType="solid">
        <fgColor rgb="FFD9D9D9"/>
        <bgColor rgb="FFFCE4D6"/>
      </patternFill>
    </fill>
    <fill>
      <patternFill patternType="solid">
        <fgColor theme="0" tint="-0.14999847407452621"/>
        <bgColor indexed="64"/>
      </patternFill>
    </fill>
    <fill>
      <patternFill patternType="solid">
        <fgColor theme="0"/>
        <bgColor indexed="64"/>
      </patternFill>
    </fill>
    <fill>
      <patternFill patternType="solid">
        <fgColor theme="6"/>
        <bgColor indexed="64"/>
      </patternFill>
    </fill>
    <fill>
      <patternFill patternType="solid">
        <fgColor indexed="9"/>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18">
    <border>
      <left/>
      <right/>
      <top/>
      <bottom/>
      <diagonal/>
    </border>
    <border>
      <left style="medium">
        <color auto="1"/>
      </left>
      <right style="medium">
        <color rgb="FFFFFFFF"/>
      </right>
      <top style="medium">
        <color auto="1"/>
      </top>
      <bottom style="medium">
        <color rgb="FFFFFFFF"/>
      </bottom>
      <diagonal/>
    </border>
    <border>
      <left style="medium">
        <color rgb="FFFFFFFF"/>
      </left>
      <right style="medium">
        <color auto="1"/>
      </right>
      <top style="medium">
        <color auto="1"/>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auto="1"/>
      </left>
      <right style="medium">
        <color rgb="FFFFFFFF"/>
      </right>
      <top style="medium">
        <color rgb="FFFFFFFF"/>
      </top>
      <bottom/>
      <diagonal/>
    </border>
    <border>
      <left style="medium">
        <color rgb="FFFFFFFF"/>
      </left>
      <right style="medium">
        <color auto="1"/>
      </right>
      <top style="medium">
        <color rgb="FFFFFFF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cellStyleXfs>
  <cellXfs count="123">
    <xf numFmtId="0" fontId="0" fillId="0" borderId="0" xfId="0"/>
    <xf numFmtId="0" fontId="3" fillId="2" borderId="3" xfId="0" applyFont="1" applyFill="1" applyBorder="1" applyAlignment="1">
      <alignment vertical="center" wrapText="1"/>
    </xf>
    <xf numFmtId="0" fontId="3" fillId="2" borderId="4" xfId="0" applyFont="1" applyFill="1" applyBorder="1" applyAlignment="1">
      <alignment horizontal="left" vertical="center" wrapText="1"/>
    </xf>
    <xf numFmtId="0" fontId="4" fillId="3" borderId="3" xfId="0" applyFont="1" applyFill="1" applyBorder="1" applyAlignment="1">
      <alignment vertical="center" wrapText="1"/>
    </xf>
    <xf numFmtId="0" fontId="5" fillId="3" borderId="4" xfId="0" applyFont="1" applyFill="1" applyBorder="1" applyAlignment="1">
      <alignment vertical="center" wrapText="1"/>
    </xf>
    <xf numFmtId="0" fontId="4" fillId="4" borderId="3" xfId="0" applyFont="1" applyFill="1" applyBorder="1" applyAlignment="1">
      <alignment vertical="center" wrapText="1"/>
    </xf>
    <xf numFmtId="0" fontId="5" fillId="4"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3" xfId="0" applyFont="1" applyFill="1" applyBorder="1" applyAlignment="1">
      <alignment vertical="center" wrapText="1"/>
    </xf>
    <xf numFmtId="0" fontId="6" fillId="6" borderId="4" xfId="1" applyFill="1" applyBorder="1" applyAlignment="1">
      <alignment horizontal="left" vertical="center" wrapText="1"/>
    </xf>
    <xf numFmtId="0" fontId="7" fillId="4" borderId="4" xfId="0" applyFont="1" applyFill="1" applyBorder="1" applyAlignment="1">
      <alignment horizontal="left" vertical="center" wrapText="1"/>
    </xf>
    <xf numFmtId="2" fontId="4" fillId="6" borderId="3" xfId="0" applyNumberFormat="1" applyFont="1" applyFill="1" applyBorder="1" applyAlignment="1">
      <alignment vertical="center" wrapText="1"/>
    </xf>
    <xf numFmtId="2" fontId="7" fillId="6" borderId="4" xfId="0" applyNumberFormat="1" applyFont="1" applyFill="1" applyBorder="1" applyAlignment="1">
      <alignment horizontal="left" vertical="center" wrapText="1"/>
    </xf>
    <xf numFmtId="2" fontId="4" fillId="6" borderId="5" xfId="0" applyNumberFormat="1" applyFont="1" applyFill="1" applyBorder="1" applyAlignment="1">
      <alignment vertical="center" wrapText="1"/>
    </xf>
    <xf numFmtId="2" fontId="7" fillId="6" borderId="6" xfId="0" applyNumberFormat="1" applyFont="1" applyFill="1" applyBorder="1" applyAlignment="1">
      <alignment horizontal="left" vertical="center" wrapText="1"/>
    </xf>
    <xf numFmtId="0" fontId="8" fillId="7" borderId="0" xfId="0" applyFont="1" applyFill="1" applyBorder="1" applyAlignment="1">
      <alignment horizontal="left"/>
    </xf>
    <xf numFmtId="0" fontId="8" fillId="7" borderId="0" xfId="0" applyFont="1" applyFill="1" applyBorder="1" applyAlignment="1">
      <alignment horizontal="left" vertical="top"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9" fillId="8" borderId="0" xfId="0" applyFont="1" applyFill="1" applyBorder="1" applyAlignment="1">
      <alignment horizontal="left" vertical="top" wrapText="1"/>
    </xf>
    <xf numFmtId="0" fontId="9" fillId="0" borderId="0" xfId="0" applyFont="1" applyAlignment="1">
      <alignment vertical="center"/>
    </xf>
    <xf numFmtId="0" fontId="8" fillId="0" borderId="0" xfId="0" applyFont="1" applyAlignment="1">
      <alignment horizontal="left"/>
    </xf>
    <xf numFmtId="0" fontId="8" fillId="0" borderId="0" xfId="0" applyFont="1" applyFill="1" applyAlignment="1">
      <alignment horizontal="left"/>
    </xf>
    <xf numFmtId="0" fontId="8" fillId="9" borderId="0" xfId="0" applyFont="1" applyFill="1" applyBorder="1" applyAlignment="1">
      <alignment horizontal="left" vertical="center"/>
    </xf>
    <xf numFmtId="0" fontId="9" fillId="9" borderId="0" xfId="0" applyFont="1" applyFill="1" applyAlignment="1">
      <alignment vertical="center"/>
    </xf>
    <xf numFmtId="0" fontId="9" fillId="10" borderId="0" xfId="0" applyFont="1" applyFill="1" applyAlignment="1">
      <alignment vertical="center"/>
    </xf>
    <xf numFmtId="0" fontId="8" fillId="11" borderId="0" xfId="0" applyFont="1" applyFill="1" applyBorder="1" applyAlignment="1">
      <alignment horizontal="left" vertical="center"/>
    </xf>
    <xf numFmtId="0" fontId="9" fillId="12" borderId="0" xfId="0" applyFont="1" applyFill="1" applyAlignment="1">
      <alignment vertical="center"/>
    </xf>
    <xf numFmtId="0" fontId="8" fillId="12" borderId="0" xfId="0" applyFont="1" applyFill="1" applyBorder="1" applyAlignment="1">
      <alignment horizontal="left" vertical="center"/>
    </xf>
    <xf numFmtId="0" fontId="8" fillId="12" borderId="0" xfId="0" applyFont="1" applyFill="1" applyBorder="1" applyAlignment="1">
      <alignment horizontal="left" vertical="top" wrapText="1"/>
    </xf>
    <xf numFmtId="0" fontId="8" fillId="13" borderId="0" xfId="0" applyFont="1" applyFill="1" applyBorder="1" applyAlignment="1">
      <alignment horizontal="left" vertical="center"/>
    </xf>
    <xf numFmtId="0" fontId="8" fillId="0" borderId="0" xfId="0" applyFont="1" applyBorder="1" applyAlignment="1">
      <alignment horizontal="left"/>
    </xf>
    <xf numFmtId="0" fontId="8" fillId="0" borderId="0" xfId="0" applyFont="1" applyBorder="1" applyAlignment="1">
      <alignment horizontal="left" vertical="top" wrapText="1"/>
    </xf>
    <xf numFmtId="0" fontId="9" fillId="0" borderId="0" xfId="0" applyFont="1" applyFill="1" applyBorder="1" applyAlignment="1" applyProtection="1">
      <alignment horizontal="left" vertical="center"/>
    </xf>
    <xf numFmtId="0" fontId="12" fillId="0" borderId="0" xfId="0" applyFont="1" applyBorder="1" applyAlignment="1">
      <alignment horizontal="left" vertical="center"/>
    </xf>
    <xf numFmtId="0" fontId="8" fillId="8" borderId="0" xfId="0" applyFont="1" applyFill="1" applyBorder="1" applyAlignment="1">
      <alignment horizontal="left" vertical="top" wrapText="1"/>
    </xf>
    <xf numFmtId="0" fontId="8" fillId="14" borderId="0" xfId="0" applyFont="1" applyFill="1" applyBorder="1" applyAlignment="1">
      <alignment horizontal="left" vertical="top" wrapText="1"/>
    </xf>
    <xf numFmtId="0" fontId="8" fillId="14" borderId="0" xfId="0" applyFont="1" applyFill="1" applyBorder="1" applyAlignment="1">
      <alignment horizontal="left" vertical="center"/>
    </xf>
    <xf numFmtId="0" fontId="8" fillId="14" borderId="0" xfId="0" applyFont="1" applyFill="1" applyAlignment="1">
      <alignment horizontal="left"/>
    </xf>
    <xf numFmtId="0" fontId="13"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xf numFmtId="0" fontId="8" fillId="0" borderId="0" xfId="0" applyFont="1" applyFill="1" applyBorder="1"/>
    <xf numFmtId="0" fontId="14" fillId="0" borderId="7" xfId="0" applyFont="1" applyFill="1" applyBorder="1" applyAlignment="1">
      <alignment vertical="center" wrapText="1"/>
    </xf>
    <xf numFmtId="0" fontId="14" fillId="0" borderId="7" xfId="0" applyFont="1" applyFill="1" applyBorder="1" applyAlignment="1">
      <alignment vertical="center"/>
    </xf>
    <xf numFmtId="0" fontId="15" fillId="0" borderId="7" xfId="0" applyFont="1" applyFill="1" applyBorder="1" applyAlignment="1">
      <alignment vertical="center" wrapText="1"/>
    </xf>
    <xf numFmtId="0" fontId="16" fillId="0" borderId="7" xfId="0" applyFont="1" applyFill="1" applyBorder="1" applyAlignment="1">
      <alignment vertical="center" wrapText="1"/>
    </xf>
    <xf numFmtId="0" fontId="15" fillId="0" borderId="8" xfId="0" applyFont="1" applyBorder="1" applyAlignment="1">
      <alignment vertical="center" wrapText="1"/>
    </xf>
    <xf numFmtId="0" fontId="17" fillId="0" borderId="0" xfId="0" applyFont="1" applyFill="1" applyBorder="1" applyAlignment="1">
      <alignment horizontal="justify" vertical="center"/>
    </xf>
    <xf numFmtId="0" fontId="17" fillId="0" borderId="0" xfId="0" applyFont="1" applyFill="1" applyBorder="1"/>
    <xf numFmtId="0" fontId="5" fillId="0" borderId="0" xfId="0" applyFont="1" applyAlignment="1">
      <alignment vertical="center"/>
    </xf>
    <xf numFmtId="0" fontId="0" fillId="0" borderId="0" xfId="0" applyAlignment="1">
      <alignment wrapText="1"/>
    </xf>
    <xf numFmtId="0" fontId="5" fillId="0" borderId="0" xfId="0" applyFont="1"/>
    <xf numFmtId="0" fontId="14" fillId="0" borderId="0" xfId="0" applyFont="1"/>
    <xf numFmtId="0" fontId="14" fillId="15" borderId="0" xfId="0" applyFont="1" applyFill="1"/>
    <xf numFmtId="0" fontId="14" fillId="0" borderId="0" xfId="0" applyNumberFormat="1" applyFont="1"/>
    <xf numFmtId="0" fontId="16" fillId="15" borderId="0" xfId="0" applyFont="1" applyFill="1"/>
    <xf numFmtId="0" fontId="16" fillId="15" borderId="0" xfId="0" applyNumberFormat="1" applyFont="1" applyFill="1"/>
    <xf numFmtId="0" fontId="14" fillId="15" borderId="0" xfId="0" applyNumberFormat="1" applyFont="1" applyFill="1"/>
    <xf numFmtId="0" fontId="14" fillId="0" borderId="0" xfId="0" applyFont="1" applyFill="1"/>
    <xf numFmtId="14" fontId="16" fillId="15" borderId="0" xfId="0" applyNumberFormat="1" applyFont="1" applyFill="1"/>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18" fillId="0" borderId="9" xfId="0" applyFont="1" applyBorder="1"/>
    <xf numFmtId="0" fontId="18" fillId="0" borderId="0" xfId="0" applyFont="1" applyBorder="1"/>
    <xf numFmtId="0" fontId="0" fillId="0" borderId="0" xfId="0" pivotButton="1" applyAlignment="1">
      <alignment wrapText="1"/>
    </xf>
    <xf numFmtId="0" fontId="19" fillId="0" borderId="0" xfId="0" applyFont="1"/>
    <xf numFmtId="0" fontId="20" fillId="0" borderId="0" xfId="0" applyFont="1" applyAlignment="1">
      <alignment horizontal="left"/>
    </xf>
    <xf numFmtId="0" fontId="20" fillId="0" borderId="0" xfId="0" applyFont="1"/>
    <xf numFmtId="0" fontId="0" fillId="0" borderId="7" xfId="0" applyBorder="1"/>
    <xf numFmtId="9" fontId="0" fillId="0" borderId="0" xfId="2" applyFont="1"/>
    <xf numFmtId="0" fontId="0" fillId="0" borderId="7" xfId="0" applyBorder="1" applyAlignment="1">
      <alignment wrapText="1"/>
    </xf>
    <xf numFmtId="0" fontId="14" fillId="0" borderId="7" xfId="0" applyFont="1" applyBorder="1"/>
    <xf numFmtId="0" fontId="14" fillId="0" borderId="7" xfId="0" applyFont="1" applyBorder="1" applyAlignment="1">
      <alignment wrapText="1"/>
    </xf>
    <xf numFmtId="0" fontId="0" fillId="0" borderId="7" xfId="0" applyBorder="1" applyAlignment="1">
      <alignment vertical="center"/>
    </xf>
    <xf numFmtId="9" fontId="0" fillId="0" borderId="7" xfId="2" applyFont="1" applyBorder="1" applyAlignment="1">
      <alignment vertical="center"/>
    </xf>
    <xf numFmtId="0" fontId="0" fillId="0" borderId="10" xfId="0" applyBorder="1" applyAlignment="1">
      <alignment wrapText="1"/>
    </xf>
    <xf numFmtId="0" fontId="14" fillId="0" borderId="10" xfId="0" applyFont="1" applyBorder="1"/>
    <xf numFmtId="0" fontId="14" fillId="0" borderId="10" xfId="0" applyFont="1" applyBorder="1" applyAlignment="1">
      <alignment wrapText="1"/>
    </xf>
    <xf numFmtId="9" fontId="0" fillId="18" borderId="7" xfId="2" applyFont="1" applyFill="1" applyBorder="1" applyAlignment="1">
      <alignment vertical="center"/>
    </xf>
    <xf numFmtId="10" fontId="0" fillId="0" borderId="0" xfId="0" applyNumberFormat="1" applyFill="1"/>
    <xf numFmtId="0" fontId="0" fillId="0" borderId="0" xfId="0" applyFill="1"/>
    <xf numFmtId="0" fontId="0" fillId="0" borderId="0" xfId="0" applyFill="1" applyAlignment="1">
      <alignment horizontal="left"/>
    </xf>
    <xf numFmtId="2" fontId="0" fillId="16" borderId="0" xfId="0" applyNumberFormat="1" applyFill="1"/>
    <xf numFmtId="2" fontId="0" fillId="0" borderId="0" xfId="0" applyNumberFormat="1"/>
    <xf numFmtId="2" fontId="0" fillId="0" borderId="0" xfId="0" applyNumberFormat="1" applyFill="1"/>
    <xf numFmtId="0" fontId="14" fillId="0" borderId="12" xfId="0" applyFont="1" applyBorder="1"/>
    <xf numFmtId="0" fontId="14" fillId="0" borderId="12" xfId="0" applyNumberFormat="1" applyFont="1" applyBorder="1"/>
    <xf numFmtId="0" fontId="14" fillId="0" borderId="13" xfId="0" applyFont="1" applyBorder="1"/>
    <xf numFmtId="14" fontId="16" fillId="15" borderId="0" xfId="0" applyNumberFormat="1" applyFont="1" applyFill="1" applyBorder="1"/>
    <xf numFmtId="0" fontId="14" fillId="0" borderId="0" xfId="0" applyFont="1" applyBorder="1"/>
    <xf numFmtId="0" fontId="14" fillId="0" borderId="0" xfId="0" applyNumberFormat="1" applyFont="1" applyBorder="1"/>
    <xf numFmtId="0" fontId="14" fillId="0" borderId="14" xfId="0" applyFont="1" applyBorder="1"/>
    <xf numFmtId="0" fontId="14" fillId="19" borderId="8" xfId="0" applyFont="1" applyFill="1" applyBorder="1"/>
    <xf numFmtId="0" fontId="0" fillId="19" borderId="0" xfId="0" applyFill="1" applyBorder="1"/>
    <xf numFmtId="0" fontId="14" fillId="19" borderId="0" xfId="0" applyFont="1" applyFill="1" applyBorder="1"/>
    <xf numFmtId="0" fontId="14" fillId="19" borderId="0" xfId="0" applyNumberFormat="1" applyFont="1" applyFill="1" applyBorder="1"/>
    <xf numFmtId="0" fontId="0" fillId="19" borderId="14" xfId="0" applyFill="1" applyBorder="1"/>
    <xf numFmtId="0" fontId="0" fillId="20" borderId="15" xfId="0" applyFill="1" applyBorder="1"/>
    <xf numFmtId="0" fontId="0" fillId="20" borderId="16" xfId="0" applyFill="1" applyBorder="1"/>
    <xf numFmtId="0" fontId="0" fillId="20" borderId="17" xfId="0" applyFill="1" applyBorder="1"/>
    <xf numFmtId="0" fontId="16" fillId="15" borderId="12" xfId="0" applyFont="1" applyFill="1" applyBorder="1"/>
    <xf numFmtId="14" fontId="0" fillId="19" borderId="0" xfId="0" applyNumberFormat="1" applyFill="1" applyBorder="1"/>
    <xf numFmtId="43" fontId="0" fillId="16" borderId="0" xfId="3" applyFont="1" applyFill="1"/>
    <xf numFmtId="43" fontId="0" fillId="0" borderId="0" xfId="3" applyFont="1"/>
    <xf numFmtId="0" fontId="0" fillId="0" borderId="0" xfId="0" applyBorder="1"/>
    <xf numFmtId="0" fontId="0" fillId="0" borderId="0" xfId="0" applyFill="1" applyBorder="1"/>
    <xf numFmtId="0" fontId="0" fillId="16" borderId="0" xfId="0" applyNumberFormat="1" applyFill="1"/>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0" fillId="16" borderId="7" xfId="0" applyFill="1" applyBorder="1" applyAlignment="1">
      <alignment horizontal="center"/>
    </xf>
    <xf numFmtId="0" fontId="0" fillId="17" borderId="7" xfId="0" applyFill="1" applyBorder="1" applyAlignment="1">
      <alignment horizontal="center" vertical="center"/>
    </xf>
    <xf numFmtId="0" fontId="0" fillId="18" borderId="7" xfId="0" applyFill="1" applyBorder="1" applyAlignment="1">
      <alignment horizontal="center"/>
    </xf>
    <xf numFmtId="0" fontId="0" fillId="0" borderId="7" xfId="0" applyBorder="1" applyAlignment="1">
      <alignment horizontal="center" vertical="center"/>
    </xf>
    <xf numFmtId="9" fontId="0" fillId="0" borderId="7" xfId="2"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14" fillId="7" borderId="11" xfId="0" applyFont="1" applyFill="1" applyBorder="1" applyAlignment="1">
      <alignment horizontal="center" wrapText="1"/>
    </xf>
    <xf numFmtId="0" fontId="14" fillId="7" borderId="8" xfId="0" applyFont="1" applyFill="1" applyBorder="1" applyAlignment="1">
      <alignment horizontal="center" wrapText="1"/>
    </xf>
  </cellXfs>
  <cellStyles count="4">
    <cellStyle name="Lien hypertexte" xfId="1" builtinId="8"/>
    <cellStyle name="Milliers" xfId="3" builtinId="3"/>
    <cellStyle name="Normal" xfId="0" builtinId="0"/>
    <cellStyle name="Pourcentage" xfId="2" builtinId="5"/>
  </cellStyles>
  <dxfs count="55">
    <dxf>
      <font>
        <color rgb="FF9C0006"/>
      </font>
      <fill>
        <patternFill>
          <bgColor rgb="FFFFC7CE"/>
        </patternFill>
      </fill>
    </dxf>
    <dxf>
      <alignment wrapText="1" readingOrder="0"/>
    </dxf>
    <dxf>
      <numFmt numFmtId="14" formatCode="0.00%"/>
    </dxf>
    <dxf>
      <alignment wrapText="1" readingOrder="0"/>
    </dxf>
    <dxf>
      <numFmt numFmtId="14" formatCode="0.00%"/>
    </dxf>
    <dxf>
      <numFmt numFmtId="14" formatCode="0.00%"/>
    </dxf>
    <dxf>
      <numFmt numFmtId="0" formatCode="General"/>
    </dxf>
    <dxf>
      <numFmt numFmtId="14" formatCode="0.00%"/>
    </dxf>
    <dxf>
      <numFmt numFmtId="0" formatCode="General"/>
    </dxf>
    <dxf>
      <numFmt numFmtId="14" formatCode="0.00%"/>
    </dxf>
    <dxf>
      <numFmt numFmtId="0" formatCode="General"/>
    </dxf>
    <dxf>
      <numFmt numFmtId="14" formatCode="0.00%"/>
    </dxf>
    <dxf>
      <numFmt numFmtId="0" formatCode="General"/>
    </dxf>
    <dxf>
      <numFmt numFmtId="14" formatCode="0.00%"/>
    </dxf>
    <dxf>
      <alignment wrapText="1" readingOrder="0"/>
    </dxf>
    <dxf>
      <numFmt numFmtId="14" formatCode="0.00%"/>
    </dxf>
    <dxf>
      <alignment wrapText="1" readingOrder="0"/>
    </dxf>
    <dxf>
      <numFmt numFmtId="14" formatCode="0.00%"/>
    </dxf>
    <dxf>
      <alignment wrapText="1" readingOrder="0"/>
    </dxf>
    <dxf>
      <numFmt numFmtId="14" formatCode="0.00%"/>
    </dxf>
    <dxf>
      <alignment wrapText="1" readingOrder="0"/>
    </dxf>
    <dxf>
      <numFmt numFmtId="14" formatCode="0.00%"/>
    </dxf>
    <dxf>
      <numFmt numFmtId="0" formatCode="General"/>
    </dxf>
    <dxf>
      <alignment wrapText="1" readingOrder="0"/>
    </dxf>
    <dxf>
      <alignment wrapText="1" readingOrder="0"/>
    </dxf>
    <dxf>
      <alignment wrapText="1" readingOrder="0"/>
    </dxf>
    <dxf>
      <numFmt numFmtId="0" formatCode="General"/>
    </dxf>
    <dxf>
      <fill>
        <patternFill patternType="solid">
          <bgColor theme="5" tint="0.79998168889431442"/>
        </patternFill>
      </fill>
    </dxf>
    <dxf>
      <fill>
        <patternFill patternType="solid">
          <bgColor theme="5" tint="0.79998168889431442"/>
        </patternFill>
      </fill>
    </dxf>
    <dxf>
      <numFmt numFmtId="14" formatCode="0.00%"/>
    </dxf>
    <dxf>
      <alignment wrapText="1" readingOrder="0"/>
    </dxf>
    <dxf>
      <alignment wrapText="1" readingOrder="0"/>
    </dxf>
    <dxf>
      <alignment wrapText="1" readingOrder="0"/>
    </dxf>
    <dxf>
      <numFmt numFmtId="14" formatCode="0.00%"/>
    </dxf>
    <dxf>
      <numFmt numFmtId="0" formatCode="General"/>
    </dxf>
    <dxf>
      <numFmt numFmtId="14" formatCode="0.00%"/>
    </dxf>
    <dxf>
      <numFmt numFmtId="0" formatCode="General"/>
    </dxf>
    <dxf>
      <numFmt numFmtId="14" formatCode="0.00%"/>
    </dxf>
    <dxf>
      <alignment wrapText="1" readingOrder="0"/>
    </dxf>
    <dxf>
      <numFmt numFmtId="14" formatCode="0.00%"/>
    </dxf>
    <dxf>
      <alignment wrapText="1" readingOrder="0"/>
    </dxf>
    <dxf>
      <alignment wrapText="1" readingOrder="0"/>
    </dxf>
    <dxf>
      <numFmt numFmtId="14" formatCode="0.00%"/>
    </dxf>
    <dxf>
      <numFmt numFmtId="0" formatCode="General"/>
    </dxf>
    <dxf>
      <numFmt numFmtId="14" formatCode="0.00%"/>
    </dxf>
    <dxf>
      <alignment wrapText="1" readingOrder="0"/>
    </dxf>
    <dxf>
      <numFmt numFmtId="0" formatCode="General"/>
    </dxf>
    <dxf>
      <numFmt numFmtId="14" formatCode="0.00%"/>
    </dxf>
    <dxf>
      <numFmt numFmtId="0" formatCode="General"/>
    </dxf>
    <dxf>
      <numFmt numFmtId="14" formatCode="0.00%"/>
    </dxf>
    <dxf>
      <numFmt numFmtId="0" formatCode="General"/>
    </dxf>
    <dxf>
      <numFmt numFmtId="14" formatCode="0.00%"/>
    </dxf>
    <dxf>
      <numFmt numFmtId="0" formatCode="General"/>
    </dxf>
    <dxf>
      <numFmt numFmtId="14" formatCode="0.0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2.xml"/><Relationship Id="rId26" Type="http://schemas.microsoft.com/office/2007/relationships/slicerCache" Target="slicerCaches/slicerCache10.xml"/><Relationship Id="rId3" Type="http://schemas.openxmlformats.org/officeDocument/2006/relationships/worksheet" Target="worksheets/sheet3.xml"/><Relationship Id="rId21" Type="http://schemas.microsoft.com/office/2007/relationships/slicerCache" Target="slicerCaches/slicerCache5.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1.xml"/><Relationship Id="rId25" Type="http://schemas.microsoft.com/office/2007/relationships/slicerCache" Target="slicerCaches/slicerCache9.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microsoft.com/office/2007/relationships/slicerCache" Target="slicerCaches/slicerCache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microsoft.com/office/2007/relationships/slicerCache" Target="slicerCaches/slicerCache8.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microsoft.com/office/2007/relationships/slicerCache" Target="slicerCaches/slicerCache7.xml"/><Relationship Id="rId28"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07/relationships/slicerCache" Target="slicerCaches/slicerCache6.xml"/><Relationship Id="rId27" Type="http://schemas.microsoft.com/office/2007/relationships/slicerCache" Target="slicerCaches/slicerCache1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328083</xdr:colOff>
      <xdr:row>1</xdr:row>
      <xdr:rowOff>80433</xdr:rowOff>
    </xdr:from>
    <xdr:to>
      <xdr:col>11</xdr:col>
      <xdr:colOff>1326345</xdr:colOff>
      <xdr:row>16</xdr:row>
      <xdr:rowOff>77408</xdr:rowOff>
    </xdr:to>
    <mc:AlternateContent xmlns:mc="http://schemas.openxmlformats.org/markup-compatibility/2006" xmlns:a14="http://schemas.microsoft.com/office/drawing/2010/main">
      <mc:Choice Requires="a14">
        <xdr:graphicFrame macro="">
          <xdr:nvGraphicFramePr>
            <xdr:cNvPr id="3" name="Statut"/>
            <xdr:cNvGraphicFramePr/>
          </xdr:nvGraphicFramePr>
          <xdr:xfrm>
            <a:off x="0" y="0"/>
            <a:ext cx="0" cy="0"/>
          </xdr:xfrm>
          <a:graphic>
            <a:graphicData uri="http://schemas.microsoft.com/office/drawing/2010/slicer">
              <sle:slicer xmlns:sle="http://schemas.microsoft.com/office/drawing/2010/slicer" name="Statut"/>
            </a:graphicData>
          </a:graphic>
        </xdr:graphicFrame>
      </mc:Choice>
      <mc:Fallback xmlns="">
        <xdr:sp macro="" textlink="">
          <xdr:nvSpPr>
            <xdr:cNvPr id="0" name=""/>
            <xdr:cNvSpPr>
              <a:spLocks noTextEdit="1"/>
            </xdr:cNvSpPr>
          </xdr:nvSpPr>
          <xdr:spPr>
            <a:xfrm>
              <a:off x="14890750" y="285044"/>
              <a:ext cx="1821745" cy="25452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221342</xdr:colOff>
      <xdr:row>36</xdr:row>
      <xdr:rowOff>54428</xdr:rowOff>
    </xdr:from>
    <xdr:to>
      <xdr:col>5</xdr:col>
      <xdr:colOff>219300</xdr:colOff>
      <xdr:row>50</xdr:row>
      <xdr:rowOff>38553</xdr:rowOff>
    </xdr:to>
    <mc:AlternateContent xmlns:mc="http://schemas.openxmlformats.org/markup-compatibility/2006" xmlns:a14="http://schemas.microsoft.com/office/drawing/2010/main">
      <mc:Choice Requires="a14">
        <xdr:graphicFrame macro="">
          <xdr:nvGraphicFramePr>
            <xdr:cNvPr id="3" name="Statut 1"/>
            <xdr:cNvGraphicFramePr/>
          </xdr:nvGraphicFramePr>
          <xdr:xfrm>
            <a:off x="0" y="0"/>
            <a:ext cx="0" cy="0"/>
          </xdr:xfrm>
          <a:graphic>
            <a:graphicData uri="http://schemas.microsoft.com/office/drawing/2010/slicer">
              <sle:slicer xmlns:sle="http://schemas.microsoft.com/office/drawing/2010/slicer" name="Statut 1"/>
            </a:graphicData>
          </a:graphic>
        </xdr:graphicFrame>
      </mc:Choice>
      <mc:Fallback xmlns="">
        <xdr:sp macro="" textlink="">
          <xdr:nvSpPr>
            <xdr:cNvPr id="0" name=""/>
            <xdr:cNvSpPr>
              <a:spLocks noTextEdit="1"/>
            </xdr:cNvSpPr>
          </xdr:nvSpPr>
          <xdr:spPr>
            <a:xfrm>
              <a:off x="5447392" y="6683828"/>
              <a:ext cx="1831521" cy="2562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175985</xdr:colOff>
      <xdr:row>101</xdr:row>
      <xdr:rowOff>25400</xdr:rowOff>
    </xdr:from>
    <xdr:to>
      <xdr:col>5</xdr:col>
      <xdr:colOff>173943</xdr:colOff>
      <xdr:row>116</xdr:row>
      <xdr:rowOff>456</xdr:rowOff>
    </xdr:to>
    <mc:AlternateContent xmlns:mc="http://schemas.openxmlformats.org/markup-compatibility/2006" xmlns:a14="http://schemas.microsoft.com/office/drawing/2010/main">
      <mc:Choice Requires="a14">
        <xdr:graphicFrame macro="">
          <xdr:nvGraphicFramePr>
            <xdr:cNvPr id="5" name="Statut 3"/>
            <xdr:cNvGraphicFramePr/>
          </xdr:nvGraphicFramePr>
          <xdr:xfrm>
            <a:off x="0" y="0"/>
            <a:ext cx="0" cy="0"/>
          </xdr:xfrm>
          <a:graphic>
            <a:graphicData uri="http://schemas.microsoft.com/office/drawing/2010/slicer">
              <sle:slicer xmlns:sle="http://schemas.microsoft.com/office/drawing/2010/slicer" name="Statut 3"/>
            </a:graphicData>
          </a:graphic>
        </xdr:graphicFrame>
      </mc:Choice>
      <mc:Fallback xmlns="">
        <xdr:sp macro="" textlink="">
          <xdr:nvSpPr>
            <xdr:cNvPr id="0" name=""/>
            <xdr:cNvSpPr>
              <a:spLocks noTextEdit="1"/>
            </xdr:cNvSpPr>
          </xdr:nvSpPr>
          <xdr:spPr>
            <a:xfrm>
              <a:off x="5402035" y="18992850"/>
              <a:ext cx="1831521" cy="255315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121557</xdr:colOff>
      <xdr:row>19</xdr:row>
      <xdr:rowOff>24492</xdr:rowOff>
    </xdr:from>
    <xdr:to>
      <xdr:col>11</xdr:col>
      <xdr:colOff>127000</xdr:colOff>
      <xdr:row>33</xdr:row>
      <xdr:rowOff>8617</xdr:rowOff>
    </xdr:to>
    <mc:AlternateContent xmlns:mc="http://schemas.openxmlformats.org/markup-compatibility/2006" xmlns:a14="http://schemas.microsoft.com/office/drawing/2010/main">
      <mc:Choice Requires="a14">
        <xdr:graphicFrame macro="">
          <xdr:nvGraphicFramePr>
            <xdr:cNvPr id="6" name="Statut 4"/>
            <xdr:cNvGraphicFramePr/>
          </xdr:nvGraphicFramePr>
          <xdr:xfrm>
            <a:off x="0" y="0"/>
            <a:ext cx="0" cy="0"/>
          </xdr:xfrm>
          <a:graphic>
            <a:graphicData uri="http://schemas.microsoft.com/office/drawing/2010/slicer">
              <sle:slicer xmlns:sle="http://schemas.microsoft.com/office/drawing/2010/slicer" name="Statut 4"/>
            </a:graphicData>
          </a:graphic>
        </xdr:graphicFrame>
      </mc:Choice>
      <mc:Fallback xmlns="">
        <xdr:sp macro="" textlink="">
          <xdr:nvSpPr>
            <xdr:cNvPr id="0" name=""/>
            <xdr:cNvSpPr>
              <a:spLocks noTextEdit="1"/>
            </xdr:cNvSpPr>
          </xdr:nvSpPr>
          <xdr:spPr>
            <a:xfrm>
              <a:off x="8065407" y="3523342"/>
              <a:ext cx="1834243" cy="2562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184150</xdr:colOff>
      <xdr:row>2</xdr:row>
      <xdr:rowOff>44450</xdr:rowOff>
    </xdr:from>
    <xdr:to>
      <xdr:col>8</xdr:col>
      <xdr:colOff>414338</xdr:colOff>
      <xdr:row>15</xdr:row>
      <xdr:rowOff>174625</xdr:rowOff>
    </xdr:to>
    <mc:AlternateContent xmlns:mc="http://schemas.openxmlformats.org/markup-compatibility/2006" xmlns:a14="http://schemas.microsoft.com/office/drawing/2010/main">
      <mc:Choice Requires="a14">
        <xdr:graphicFrame macro="">
          <xdr:nvGraphicFramePr>
            <xdr:cNvPr id="7" name="Statut 5"/>
            <xdr:cNvGraphicFramePr/>
          </xdr:nvGraphicFramePr>
          <xdr:xfrm>
            <a:off x="0" y="0"/>
            <a:ext cx="0" cy="0"/>
          </xdr:xfrm>
          <a:graphic>
            <a:graphicData uri="http://schemas.microsoft.com/office/drawing/2010/slicer">
              <sle:slicer xmlns:sle="http://schemas.microsoft.com/office/drawing/2010/slicer" name="Statut 5"/>
            </a:graphicData>
          </a:graphic>
        </xdr:graphicFrame>
      </mc:Choice>
      <mc:Fallback xmlns="">
        <xdr:sp macro="" textlink="">
          <xdr:nvSpPr>
            <xdr:cNvPr id="0" name=""/>
            <xdr:cNvSpPr>
              <a:spLocks noTextEdit="1"/>
            </xdr:cNvSpPr>
          </xdr:nvSpPr>
          <xdr:spPr>
            <a:xfrm>
              <a:off x="6908800" y="412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80962</xdr:colOff>
      <xdr:row>53</xdr:row>
      <xdr:rowOff>166687</xdr:rowOff>
    </xdr:from>
    <xdr:to>
      <xdr:col>5</xdr:col>
      <xdr:colOff>84137</xdr:colOff>
      <xdr:row>67</xdr:row>
      <xdr:rowOff>134937</xdr:rowOff>
    </xdr:to>
    <mc:AlternateContent xmlns:mc="http://schemas.openxmlformats.org/markup-compatibility/2006" xmlns:a14="http://schemas.microsoft.com/office/drawing/2010/main">
      <mc:Choice Requires="a14">
        <xdr:graphicFrame macro="">
          <xdr:nvGraphicFramePr>
            <xdr:cNvPr id="2" name="Statut 9"/>
            <xdr:cNvGraphicFramePr/>
          </xdr:nvGraphicFramePr>
          <xdr:xfrm>
            <a:off x="0" y="0"/>
            <a:ext cx="0" cy="0"/>
          </xdr:xfrm>
          <a:graphic>
            <a:graphicData uri="http://schemas.microsoft.com/office/drawing/2010/slicer">
              <sle:slicer xmlns:sle="http://schemas.microsoft.com/office/drawing/2010/slicer" name="Statut 9"/>
            </a:graphicData>
          </a:graphic>
        </xdr:graphicFrame>
      </mc:Choice>
      <mc:Fallback xmlns="">
        <xdr:sp macro="" textlink="">
          <xdr:nvSpPr>
            <xdr:cNvPr id="0" name=""/>
            <xdr:cNvSpPr>
              <a:spLocks noTextEdit="1"/>
            </xdr:cNvSpPr>
          </xdr:nvSpPr>
          <xdr:spPr>
            <a:xfrm>
              <a:off x="5716587" y="9842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493713</xdr:colOff>
      <xdr:row>70</xdr:row>
      <xdr:rowOff>34925</xdr:rowOff>
    </xdr:from>
    <xdr:to>
      <xdr:col>5</xdr:col>
      <xdr:colOff>496888</xdr:colOff>
      <xdr:row>79</xdr:row>
      <xdr:rowOff>177801</xdr:rowOff>
    </xdr:to>
    <mc:AlternateContent xmlns:mc="http://schemas.openxmlformats.org/markup-compatibility/2006" xmlns:a14="http://schemas.microsoft.com/office/drawing/2010/main">
      <mc:Choice Requires="a14">
        <xdr:graphicFrame macro="">
          <xdr:nvGraphicFramePr>
            <xdr:cNvPr id="8" name="Statut 10"/>
            <xdr:cNvGraphicFramePr/>
          </xdr:nvGraphicFramePr>
          <xdr:xfrm>
            <a:off x="0" y="0"/>
            <a:ext cx="0" cy="0"/>
          </xdr:xfrm>
          <a:graphic>
            <a:graphicData uri="http://schemas.microsoft.com/office/drawing/2010/slicer">
              <sle:slicer xmlns:sle="http://schemas.microsoft.com/office/drawing/2010/slicer" name="Statut 10"/>
            </a:graphicData>
          </a:graphic>
        </xdr:graphicFrame>
      </mc:Choice>
      <mc:Fallback xmlns="">
        <xdr:sp macro="" textlink="">
          <xdr:nvSpPr>
            <xdr:cNvPr id="0" name=""/>
            <xdr:cNvSpPr>
              <a:spLocks noTextEdit="1"/>
            </xdr:cNvSpPr>
          </xdr:nvSpPr>
          <xdr:spPr>
            <a:xfrm>
              <a:off x="6129338" y="128143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660400</xdr:colOff>
      <xdr:row>83</xdr:row>
      <xdr:rowOff>57150</xdr:rowOff>
    </xdr:from>
    <xdr:to>
      <xdr:col>4</xdr:col>
      <xdr:colOff>1639888</xdr:colOff>
      <xdr:row>97</xdr:row>
      <xdr:rowOff>25400</xdr:rowOff>
    </xdr:to>
    <mc:AlternateContent xmlns:mc="http://schemas.openxmlformats.org/markup-compatibility/2006" xmlns:a14="http://schemas.microsoft.com/office/drawing/2010/main">
      <mc:Choice Requires="a14">
        <xdr:graphicFrame macro="">
          <xdr:nvGraphicFramePr>
            <xdr:cNvPr id="9" name="Statut 2"/>
            <xdr:cNvGraphicFramePr/>
          </xdr:nvGraphicFramePr>
          <xdr:xfrm>
            <a:off x="0" y="0"/>
            <a:ext cx="0" cy="0"/>
          </xdr:xfrm>
          <a:graphic>
            <a:graphicData uri="http://schemas.microsoft.com/office/drawing/2010/slicer">
              <sle:slicer xmlns:sle="http://schemas.microsoft.com/office/drawing/2010/slicer" name="Statut 2"/>
            </a:graphicData>
          </a:graphic>
        </xdr:graphicFrame>
      </mc:Choice>
      <mc:Fallback xmlns="">
        <xdr:sp macro="" textlink="">
          <xdr:nvSpPr>
            <xdr:cNvPr id="0" name=""/>
            <xdr:cNvSpPr>
              <a:spLocks noTextEdit="1"/>
            </xdr:cNvSpPr>
          </xdr:nvSpPr>
          <xdr:spPr>
            <a:xfrm>
              <a:off x="4748213" y="15392400"/>
              <a:ext cx="1828800" cy="2524125"/>
            </a:xfrm>
            <a:prstGeom prst="rect">
              <a:avLst/>
            </a:prstGeom>
            <a:solidFill>
              <a:prstClr val="white"/>
            </a:solidFill>
            <a:ln w="1">
              <a:solidFill>
                <a:prstClr val="green"/>
              </a:solidFill>
            </a:ln>
          </xdr:spPr>
          <xdr:txBody>
            <a:bodyPr vertOverflow="clip" horzOverflow="clip"/>
            <a:lstStyle/>
            <a:p>
              <a:r>
                <a:rPr lang="fr-CH"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231776</xdr:colOff>
      <xdr:row>20</xdr:row>
      <xdr:rowOff>111125</xdr:rowOff>
    </xdr:from>
    <xdr:to>
      <xdr:col>13</xdr:col>
      <xdr:colOff>227014</xdr:colOff>
      <xdr:row>32</xdr:row>
      <xdr:rowOff>71437</xdr:rowOff>
    </xdr:to>
    <mc:AlternateContent xmlns:mc="http://schemas.openxmlformats.org/markup-compatibility/2006" xmlns:a14="http://schemas.microsoft.com/office/drawing/2010/main">
      <mc:Choice Requires="a14">
        <xdr:graphicFrame macro="">
          <xdr:nvGraphicFramePr>
            <xdr:cNvPr id="3" name="Statut 6"/>
            <xdr:cNvGraphicFramePr/>
          </xdr:nvGraphicFramePr>
          <xdr:xfrm>
            <a:off x="0" y="0"/>
            <a:ext cx="0" cy="0"/>
          </xdr:xfrm>
          <a:graphic>
            <a:graphicData uri="http://schemas.microsoft.com/office/drawing/2010/slicer">
              <sle:slicer xmlns:sle="http://schemas.microsoft.com/office/drawing/2010/slicer" name="Statut 6"/>
            </a:graphicData>
          </a:graphic>
        </xdr:graphicFrame>
      </mc:Choice>
      <mc:Fallback xmlns="">
        <xdr:sp macro="" textlink="">
          <xdr:nvSpPr>
            <xdr:cNvPr id="0" name=""/>
            <xdr:cNvSpPr>
              <a:spLocks noTextEdit="1"/>
            </xdr:cNvSpPr>
          </xdr:nvSpPr>
          <xdr:spPr>
            <a:xfrm>
              <a:off x="9796464" y="37623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200025</xdr:colOff>
      <xdr:row>2</xdr:row>
      <xdr:rowOff>127000</xdr:rowOff>
    </xdr:from>
    <xdr:to>
      <xdr:col>7</xdr:col>
      <xdr:colOff>147638</xdr:colOff>
      <xdr:row>16</xdr:row>
      <xdr:rowOff>95250</xdr:rowOff>
    </xdr:to>
    <mc:AlternateContent xmlns:mc="http://schemas.openxmlformats.org/markup-compatibility/2006" xmlns:a14="http://schemas.microsoft.com/office/drawing/2010/main">
      <mc:Choice Requires="a14">
        <xdr:graphicFrame macro="">
          <xdr:nvGraphicFramePr>
            <xdr:cNvPr id="4" name="Statut 7"/>
            <xdr:cNvGraphicFramePr/>
          </xdr:nvGraphicFramePr>
          <xdr:xfrm>
            <a:off x="0" y="0"/>
            <a:ext cx="0" cy="0"/>
          </xdr:xfrm>
          <a:graphic>
            <a:graphicData uri="http://schemas.microsoft.com/office/drawing/2010/slicer">
              <sle:slicer xmlns:sle="http://schemas.microsoft.com/office/drawing/2010/slicer" name="Statut 7"/>
            </a:graphicData>
          </a:graphic>
        </xdr:graphicFrame>
      </mc:Choice>
      <mc:Fallback xmlns="">
        <xdr:sp macro="" textlink="">
          <xdr:nvSpPr>
            <xdr:cNvPr id="0" name=""/>
            <xdr:cNvSpPr>
              <a:spLocks noTextEdit="1"/>
            </xdr:cNvSpPr>
          </xdr:nvSpPr>
          <xdr:spPr>
            <a:xfrm>
              <a:off x="5938838" y="4921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565150</xdr:colOff>
      <xdr:row>2</xdr:row>
      <xdr:rowOff>127000</xdr:rowOff>
    </xdr:from>
    <xdr:to>
      <xdr:col>9</xdr:col>
      <xdr:colOff>401638</xdr:colOff>
      <xdr:row>16</xdr:row>
      <xdr:rowOff>95250</xdr:rowOff>
    </xdr:to>
    <mc:AlternateContent xmlns:mc="http://schemas.openxmlformats.org/markup-compatibility/2006" xmlns:a14="http://schemas.microsoft.com/office/drawing/2010/main">
      <mc:Choice Requires="a14">
        <xdr:graphicFrame macro="">
          <xdr:nvGraphicFramePr>
            <xdr:cNvPr id="3" name="Statut 8"/>
            <xdr:cNvGraphicFramePr/>
          </xdr:nvGraphicFramePr>
          <xdr:xfrm>
            <a:off x="0" y="0"/>
            <a:ext cx="0" cy="0"/>
          </xdr:xfrm>
          <a:graphic>
            <a:graphicData uri="http://schemas.microsoft.com/office/drawing/2010/slicer">
              <sle:slicer xmlns:sle="http://schemas.microsoft.com/office/drawing/2010/slicer" name="Statut 8"/>
            </a:graphicData>
          </a:graphic>
        </xdr:graphicFrame>
      </mc:Choice>
      <mc:Fallback xmlns="">
        <xdr:sp macro="" textlink="">
          <xdr:nvSpPr>
            <xdr:cNvPr id="0" name=""/>
            <xdr:cNvSpPr>
              <a:spLocks noTextEdit="1"/>
            </xdr:cNvSpPr>
          </xdr:nvSpPr>
          <xdr:spPr>
            <a:xfrm>
              <a:off x="11090275" y="4921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233;cile%20Avena/Dropbox/1_REACH_NIGER/02_Project_Management/2020/2020-Livelihood/NER2001_Suivi%20de%20collecte%20IC_Mai%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collecte sites"/>
      <sheetName val="Suivi collecte communes"/>
    </sheetNames>
    <sheetDataSet>
      <sheetData sheetId="0">
        <row r="4">
          <cell r="B4" t="str">
            <v>Diffa</v>
          </cell>
          <cell r="C4" t="str">
            <v>Diffa</v>
          </cell>
          <cell r="F4">
            <v>1</v>
          </cell>
          <cell r="H4">
            <v>1</v>
          </cell>
          <cell r="J4">
            <v>1</v>
          </cell>
          <cell r="K4">
            <v>0</v>
          </cell>
        </row>
        <row r="5">
          <cell r="B5" t="str">
            <v>Diffa</v>
          </cell>
          <cell r="C5" t="str">
            <v>Diffa</v>
          </cell>
          <cell r="F5">
            <v>1</v>
          </cell>
          <cell r="H5">
            <v>1</v>
          </cell>
          <cell r="J5">
            <v>1</v>
          </cell>
          <cell r="K5">
            <v>0</v>
          </cell>
        </row>
        <row r="6">
          <cell r="B6" t="str">
            <v>Diffa</v>
          </cell>
          <cell r="C6" t="str">
            <v>Diffa</v>
          </cell>
          <cell r="F6">
            <v>1</v>
          </cell>
          <cell r="H6">
            <v>1</v>
          </cell>
          <cell r="J6">
            <v>1</v>
          </cell>
          <cell r="K6">
            <v>0</v>
          </cell>
        </row>
        <row r="7">
          <cell r="B7" t="str">
            <v>Diffa</v>
          </cell>
          <cell r="C7" t="str">
            <v>Diffa</v>
          </cell>
          <cell r="F7">
            <v>1</v>
          </cell>
          <cell r="H7">
            <v>1</v>
          </cell>
          <cell r="J7">
            <v>1</v>
          </cell>
          <cell r="K7">
            <v>0</v>
          </cell>
        </row>
        <row r="8">
          <cell r="B8" t="str">
            <v>Diffa</v>
          </cell>
          <cell r="C8" t="str">
            <v>Diffa</v>
          </cell>
          <cell r="F8">
            <v>1</v>
          </cell>
          <cell r="H8">
            <v>1</v>
          </cell>
          <cell r="J8">
            <v>1</v>
          </cell>
          <cell r="K8">
            <v>0</v>
          </cell>
        </row>
        <row r="9">
          <cell r="B9" t="str">
            <v>Diffa</v>
          </cell>
          <cell r="C9" t="str">
            <v>Diffa</v>
          </cell>
          <cell r="F9">
            <v>1</v>
          </cell>
          <cell r="H9">
            <v>0</v>
          </cell>
          <cell r="J9">
            <v>1</v>
          </cell>
          <cell r="K9">
            <v>0</v>
          </cell>
        </row>
        <row r="10">
          <cell r="B10" t="str">
            <v>Diffa</v>
          </cell>
          <cell r="C10" t="str">
            <v>Diffa</v>
          </cell>
          <cell r="F10">
            <v>1</v>
          </cell>
          <cell r="H10">
            <v>1</v>
          </cell>
          <cell r="J10">
            <v>1</v>
          </cell>
          <cell r="K10">
            <v>0</v>
          </cell>
        </row>
        <row r="11">
          <cell r="B11" t="str">
            <v>Diffa</v>
          </cell>
          <cell r="C11" t="str">
            <v>Diffa</v>
          </cell>
          <cell r="F11">
            <v>0</v>
          </cell>
          <cell r="H11">
            <v>0</v>
          </cell>
          <cell r="J11">
            <v>1</v>
          </cell>
          <cell r="K11">
            <v>0</v>
          </cell>
        </row>
        <row r="12">
          <cell r="B12" t="str">
            <v>Diffa</v>
          </cell>
          <cell r="C12" t="str">
            <v>Diffa</v>
          </cell>
          <cell r="F12">
            <v>1</v>
          </cell>
          <cell r="H12">
            <v>1</v>
          </cell>
          <cell r="J12">
            <v>1</v>
          </cell>
          <cell r="K12">
            <v>0</v>
          </cell>
        </row>
        <row r="13">
          <cell r="B13" t="str">
            <v>Diffa</v>
          </cell>
          <cell r="C13" t="str">
            <v>Diffa</v>
          </cell>
          <cell r="F13">
            <v>1</v>
          </cell>
          <cell r="H13">
            <v>1</v>
          </cell>
          <cell r="J13">
            <v>1</v>
          </cell>
          <cell r="K13">
            <v>0</v>
          </cell>
        </row>
        <row r="14">
          <cell r="B14" t="str">
            <v>Diffa</v>
          </cell>
          <cell r="C14" t="str">
            <v>Diffa</v>
          </cell>
          <cell r="F14">
            <v>1</v>
          </cell>
          <cell r="H14">
            <v>1</v>
          </cell>
          <cell r="J14">
            <v>1</v>
          </cell>
          <cell r="K14">
            <v>0</v>
          </cell>
        </row>
        <row r="15">
          <cell r="B15" t="str">
            <v>Diffa</v>
          </cell>
          <cell r="C15" t="str">
            <v>Diffa</v>
          </cell>
          <cell r="F15">
            <v>1</v>
          </cell>
          <cell r="H15">
            <v>1</v>
          </cell>
          <cell r="J15">
            <v>0</v>
          </cell>
          <cell r="K15">
            <v>1</v>
          </cell>
        </row>
        <row r="16">
          <cell r="B16" t="str">
            <v>Diffa</v>
          </cell>
          <cell r="C16" t="str">
            <v>Diffa</v>
          </cell>
          <cell r="F16">
            <v>1</v>
          </cell>
          <cell r="H16">
            <v>0</v>
          </cell>
          <cell r="J16">
            <v>1</v>
          </cell>
          <cell r="K16">
            <v>0</v>
          </cell>
        </row>
        <row r="17">
          <cell r="B17" t="str">
            <v>Diffa</v>
          </cell>
          <cell r="C17" t="str">
            <v>Diffa</v>
          </cell>
          <cell r="F17">
            <v>0</v>
          </cell>
          <cell r="H17">
            <v>0</v>
          </cell>
          <cell r="J17">
            <v>0</v>
          </cell>
          <cell r="K17">
            <v>0</v>
          </cell>
        </row>
        <row r="18">
          <cell r="B18" t="str">
            <v>Diffa</v>
          </cell>
          <cell r="C18" t="str">
            <v>Diffa</v>
          </cell>
          <cell r="F18">
            <v>1</v>
          </cell>
          <cell r="H18">
            <v>1</v>
          </cell>
          <cell r="J18">
            <v>1</v>
          </cell>
          <cell r="K18">
            <v>0</v>
          </cell>
        </row>
        <row r="19">
          <cell r="B19" t="str">
            <v>Diffa</v>
          </cell>
          <cell r="C19" t="str">
            <v>Diffa</v>
          </cell>
          <cell r="F19">
            <v>0</v>
          </cell>
          <cell r="H19">
            <v>0</v>
          </cell>
          <cell r="J19">
            <v>0</v>
          </cell>
          <cell r="K19">
            <v>0</v>
          </cell>
        </row>
        <row r="20">
          <cell r="B20" t="str">
            <v>Diffa</v>
          </cell>
          <cell r="C20" t="str">
            <v>Gueskérou</v>
          </cell>
          <cell r="F20">
            <v>1</v>
          </cell>
          <cell r="H20">
            <v>0</v>
          </cell>
          <cell r="J20">
            <v>0</v>
          </cell>
          <cell r="K20">
            <v>0</v>
          </cell>
        </row>
        <row r="21">
          <cell r="B21" t="str">
            <v>Diffa</v>
          </cell>
          <cell r="C21" t="str">
            <v>Gueskérou</v>
          </cell>
          <cell r="F21">
            <v>1</v>
          </cell>
          <cell r="H21">
            <v>1</v>
          </cell>
          <cell r="J21">
            <v>1</v>
          </cell>
          <cell r="K21">
            <v>0</v>
          </cell>
        </row>
        <row r="22">
          <cell r="B22" t="str">
            <v>Diffa</v>
          </cell>
          <cell r="C22" t="str">
            <v>Gueskérou</v>
          </cell>
          <cell r="F22">
            <v>1</v>
          </cell>
          <cell r="H22">
            <v>1</v>
          </cell>
          <cell r="J22">
            <v>0</v>
          </cell>
          <cell r="K22">
            <v>0</v>
          </cell>
        </row>
        <row r="23">
          <cell r="B23" t="str">
            <v>Diffa</v>
          </cell>
          <cell r="C23" t="str">
            <v>Gueskérou</v>
          </cell>
          <cell r="F23">
            <v>0</v>
          </cell>
          <cell r="H23">
            <v>1</v>
          </cell>
          <cell r="J23">
            <v>0</v>
          </cell>
          <cell r="K23">
            <v>0</v>
          </cell>
        </row>
        <row r="24">
          <cell r="B24" t="str">
            <v>Diffa</v>
          </cell>
          <cell r="C24" t="str">
            <v>Gueskérou</v>
          </cell>
          <cell r="F24">
            <v>2</v>
          </cell>
          <cell r="H24">
            <v>0</v>
          </cell>
          <cell r="J24">
            <v>1</v>
          </cell>
          <cell r="K24">
            <v>0</v>
          </cell>
        </row>
        <row r="25">
          <cell r="B25" t="str">
            <v>Diffa</v>
          </cell>
          <cell r="C25" t="str">
            <v>Gueskérou</v>
          </cell>
          <cell r="F25">
            <v>1</v>
          </cell>
          <cell r="H25">
            <v>1</v>
          </cell>
          <cell r="J25">
            <v>1</v>
          </cell>
          <cell r="K25">
            <v>0</v>
          </cell>
        </row>
        <row r="26">
          <cell r="B26" t="str">
            <v>Diffa</v>
          </cell>
          <cell r="C26" t="str">
            <v>Gueskérou</v>
          </cell>
          <cell r="F26">
            <v>0</v>
          </cell>
          <cell r="H26">
            <v>0</v>
          </cell>
          <cell r="J26">
            <v>0</v>
          </cell>
          <cell r="K26">
            <v>0</v>
          </cell>
        </row>
        <row r="27">
          <cell r="B27" t="str">
            <v>Diffa</v>
          </cell>
          <cell r="C27" t="str">
            <v>Gueskérou</v>
          </cell>
          <cell r="F27">
            <v>1</v>
          </cell>
          <cell r="H27">
            <v>1</v>
          </cell>
          <cell r="J27">
            <v>1</v>
          </cell>
          <cell r="K27">
            <v>0</v>
          </cell>
        </row>
        <row r="28">
          <cell r="B28" t="str">
            <v>Diffa</v>
          </cell>
          <cell r="C28" t="str">
            <v>Gueskérou</v>
          </cell>
          <cell r="F28">
            <v>0</v>
          </cell>
          <cell r="H28">
            <v>0</v>
          </cell>
          <cell r="J28">
            <v>1</v>
          </cell>
          <cell r="K28">
            <v>0</v>
          </cell>
        </row>
        <row r="29">
          <cell r="B29" t="str">
            <v>Diffa</v>
          </cell>
          <cell r="C29" t="str">
            <v>Gueskérou</v>
          </cell>
          <cell r="F29">
            <v>1</v>
          </cell>
          <cell r="H29">
            <v>0</v>
          </cell>
          <cell r="J29">
            <v>1</v>
          </cell>
          <cell r="K29">
            <v>0</v>
          </cell>
        </row>
        <row r="30">
          <cell r="B30" t="str">
            <v>Diffa</v>
          </cell>
          <cell r="C30" t="str">
            <v>Gueskérou</v>
          </cell>
          <cell r="F30">
            <v>0</v>
          </cell>
          <cell r="H30">
            <v>1</v>
          </cell>
          <cell r="J30">
            <v>0</v>
          </cell>
          <cell r="K30">
            <v>0</v>
          </cell>
        </row>
        <row r="31">
          <cell r="B31" t="str">
            <v>Diffa</v>
          </cell>
          <cell r="C31" t="str">
            <v>Gueskérou</v>
          </cell>
          <cell r="F31">
            <v>1</v>
          </cell>
          <cell r="H31">
            <v>0</v>
          </cell>
          <cell r="J31">
            <v>1</v>
          </cell>
          <cell r="K31">
            <v>0</v>
          </cell>
        </row>
        <row r="32">
          <cell r="B32" t="str">
            <v>Diffa</v>
          </cell>
          <cell r="C32" t="str">
            <v>Gueskérou</v>
          </cell>
          <cell r="F32">
            <v>1</v>
          </cell>
          <cell r="H32">
            <v>1</v>
          </cell>
          <cell r="J32">
            <v>2</v>
          </cell>
          <cell r="K32">
            <v>0</v>
          </cell>
        </row>
        <row r="33">
          <cell r="B33" t="str">
            <v>Diffa</v>
          </cell>
          <cell r="C33" t="str">
            <v>Gueskérou</v>
          </cell>
          <cell r="F33">
            <v>2</v>
          </cell>
          <cell r="H33">
            <v>1</v>
          </cell>
          <cell r="J33">
            <v>0</v>
          </cell>
          <cell r="K33">
            <v>0</v>
          </cell>
        </row>
        <row r="34">
          <cell r="B34" t="str">
            <v>Diffa</v>
          </cell>
          <cell r="C34" t="str">
            <v>Gueskérou</v>
          </cell>
          <cell r="F34">
            <v>0</v>
          </cell>
          <cell r="H34">
            <v>1</v>
          </cell>
          <cell r="J34">
            <v>0</v>
          </cell>
          <cell r="K34">
            <v>0</v>
          </cell>
        </row>
        <row r="35">
          <cell r="B35" t="str">
            <v>Diffa</v>
          </cell>
          <cell r="C35" t="str">
            <v>Gueskérou</v>
          </cell>
          <cell r="F35">
            <v>1</v>
          </cell>
          <cell r="H35">
            <v>1</v>
          </cell>
          <cell r="J35">
            <v>1</v>
          </cell>
          <cell r="K35">
            <v>0</v>
          </cell>
        </row>
        <row r="36">
          <cell r="B36" t="str">
            <v>Diffa</v>
          </cell>
          <cell r="C36" t="str">
            <v>Gueskérou</v>
          </cell>
          <cell r="F36">
            <v>1</v>
          </cell>
          <cell r="H36">
            <v>1</v>
          </cell>
          <cell r="J36">
            <v>1</v>
          </cell>
          <cell r="K36">
            <v>0</v>
          </cell>
        </row>
        <row r="37">
          <cell r="B37" t="str">
            <v>Diffa</v>
          </cell>
          <cell r="C37" t="str">
            <v>Gueskérou</v>
          </cell>
          <cell r="F37">
            <v>0</v>
          </cell>
          <cell r="H37">
            <v>0</v>
          </cell>
          <cell r="J37">
            <v>0</v>
          </cell>
          <cell r="K37">
            <v>0</v>
          </cell>
        </row>
        <row r="38">
          <cell r="B38" t="str">
            <v>Diffa</v>
          </cell>
          <cell r="C38" t="str">
            <v>Gueskérou</v>
          </cell>
          <cell r="F38">
            <v>1</v>
          </cell>
          <cell r="H38">
            <v>1</v>
          </cell>
          <cell r="J38">
            <v>1</v>
          </cell>
          <cell r="K38">
            <v>0</v>
          </cell>
        </row>
        <row r="39">
          <cell r="B39" t="str">
            <v>Diffa</v>
          </cell>
          <cell r="C39" t="str">
            <v>Gueskérou</v>
          </cell>
          <cell r="F39">
            <v>1</v>
          </cell>
          <cell r="H39">
            <v>1</v>
          </cell>
          <cell r="J39">
            <v>2</v>
          </cell>
          <cell r="K39">
            <v>0</v>
          </cell>
        </row>
        <row r="40">
          <cell r="B40" t="str">
            <v>Diffa</v>
          </cell>
          <cell r="C40" t="str">
            <v>Gueskérou</v>
          </cell>
          <cell r="F40">
            <v>1</v>
          </cell>
          <cell r="H40">
            <v>1</v>
          </cell>
          <cell r="J40">
            <v>1</v>
          </cell>
          <cell r="K40">
            <v>0</v>
          </cell>
        </row>
        <row r="41">
          <cell r="B41" t="str">
            <v>Diffa</v>
          </cell>
          <cell r="C41" t="str">
            <v>Gueskérou</v>
          </cell>
          <cell r="F41">
            <v>0</v>
          </cell>
          <cell r="H41">
            <v>0</v>
          </cell>
          <cell r="J41">
            <v>0</v>
          </cell>
          <cell r="K41">
            <v>0</v>
          </cell>
        </row>
        <row r="42">
          <cell r="B42" t="str">
            <v>Diffa</v>
          </cell>
          <cell r="C42" t="str">
            <v>Gueskérou</v>
          </cell>
          <cell r="F42">
            <v>1</v>
          </cell>
          <cell r="H42">
            <v>1</v>
          </cell>
          <cell r="J42">
            <v>1</v>
          </cell>
          <cell r="K42">
            <v>0</v>
          </cell>
        </row>
        <row r="43">
          <cell r="B43" t="str">
            <v>Diffa</v>
          </cell>
          <cell r="C43" t="str">
            <v>Gueskérou</v>
          </cell>
          <cell r="F43">
            <v>1</v>
          </cell>
          <cell r="H43">
            <v>1</v>
          </cell>
          <cell r="J43">
            <v>1</v>
          </cell>
          <cell r="K43">
            <v>0</v>
          </cell>
        </row>
        <row r="44">
          <cell r="B44" t="str">
            <v>Diffa</v>
          </cell>
          <cell r="C44" t="str">
            <v>Gueskérou</v>
          </cell>
          <cell r="F44">
            <v>0</v>
          </cell>
          <cell r="H44">
            <v>1</v>
          </cell>
          <cell r="J44">
            <v>1</v>
          </cell>
          <cell r="K44">
            <v>0</v>
          </cell>
        </row>
        <row r="45">
          <cell r="B45" t="str">
            <v>Diffa</v>
          </cell>
          <cell r="C45" t="str">
            <v>Gueskérou</v>
          </cell>
          <cell r="F45">
            <v>1</v>
          </cell>
          <cell r="H45">
            <v>1</v>
          </cell>
          <cell r="J45">
            <v>1</v>
          </cell>
          <cell r="K45">
            <v>0</v>
          </cell>
        </row>
        <row r="46">
          <cell r="B46" t="str">
            <v>Diffa</v>
          </cell>
          <cell r="C46" t="str">
            <v>Gueskérou</v>
          </cell>
          <cell r="F46">
            <v>1</v>
          </cell>
          <cell r="H46">
            <v>1</v>
          </cell>
          <cell r="J46">
            <v>1</v>
          </cell>
          <cell r="K46">
            <v>0</v>
          </cell>
        </row>
        <row r="47">
          <cell r="B47" t="str">
            <v>Diffa</v>
          </cell>
          <cell r="C47" t="str">
            <v>Gueskérou</v>
          </cell>
          <cell r="F47">
            <v>0</v>
          </cell>
          <cell r="H47">
            <v>0</v>
          </cell>
          <cell r="J47">
            <v>0</v>
          </cell>
          <cell r="K47">
            <v>0</v>
          </cell>
        </row>
        <row r="48">
          <cell r="B48" t="str">
            <v>Diffa</v>
          </cell>
          <cell r="C48" t="str">
            <v>Gueskérou</v>
          </cell>
          <cell r="F48">
            <v>0</v>
          </cell>
          <cell r="H48">
            <v>0</v>
          </cell>
          <cell r="J48">
            <v>0</v>
          </cell>
          <cell r="K48">
            <v>0</v>
          </cell>
        </row>
        <row r="49">
          <cell r="B49" t="str">
            <v>Diffa</v>
          </cell>
          <cell r="C49" t="str">
            <v>Gueskérou</v>
          </cell>
          <cell r="F49">
            <v>0</v>
          </cell>
          <cell r="H49">
            <v>0</v>
          </cell>
          <cell r="J49">
            <v>0</v>
          </cell>
          <cell r="K49">
            <v>0</v>
          </cell>
        </row>
        <row r="50">
          <cell r="B50" t="str">
            <v>Diffa</v>
          </cell>
          <cell r="C50" t="str">
            <v>Gueskérou</v>
          </cell>
          <cell r="F50">
            <v>1</v>
          </cell>
          <cell r="H50">
            <v>1</v>
          </cell>
          <cell r="J50">
            <v>2</v>
          </cell>
          <cell r="K50">
            <v>0</v>
          </cell>
        </row>
        <row r="51">
          <cell r="B51" t="str">
            <v>Diffa</v>
          </cell>
          <cell r="C51" t="str">
            <v>Gueskérou</v>
          </cell>
          <cell r="F51">
            <v>1</v>
          </cell>
          <cell r="H51">
            <v>1</v>
          </cell>
          <cell r="J51">
            <v>1</v>
          </cell>
          <cell r="K51">
            <v>0</v>
          </cell>
        </row>
        <row r="52">
          <cell r="B52" t="str">
            <v>Diffa</v>
          </cell>
          <cell r="C52" t="str">
            <v>Gueskérou</v>
          </cell>
          <cell r="F52">
            <v>1</v>
          </cell>
          <cell r="H52">
            <v>1</v>
          </cell>
          <cell r="J52">
            <v>1</v>
          </cell>
          <cell r="K52">
            <v>0</v>
          </cell>
        </row>
        <row r="53">
          <cell r="B53" t="str">
            <v>Diffa</v>
          </cell>
          <cell r="C53" t="str">
            <v>Gueskérou</v>
          </cell>
          <cell r="F53">
            <v>1</v>
          </cell>
          <cell r="H53">
            <v>1</v>
          </cell>
          <cell r="J53">
            <v>1</v>
          </cell>
          <cell r="K53">
            <v>0</v>
          </cell>
        </row>
        <row r="54">
          <cell r="B54" t="str">
            <v>Diffa</v>
          </cell>
          <cell r="C54" t="str">
            <v>Gueskérou</v>
          </cell>
          <cell r="F54">
            <v>0</v>
          </cell>
          <cell r="H54">
            <v>1</v>
          </cell>
          <cell r="J54">
            <v>1</v>
          </cell>
          <cell r="K54">
            <v>0</v>
          </cell>
        </row>
        <row r="55">
          <cell r="B55" t="str">
            <v>Diffa</v>
          </cell>
          <cell r="C55" t="str">
            <v>Gueskérou</v>
          </cell>
          <cell r="F55">
            <v>0</v>
          </cell>
          <cell r="H55">
            <v>0</v>
          </cell>
          <cell r="J55">
            <v>0</v>
          </cell>
          <cell r="K55">
            <v>0</v>
          </cell>
        </row>
        <row r="56">
          <cell r="B56" t="str">
            <v>Diffa</v>
          </cell>
          <cell r="C56" t="str">
            <v>Chétimari</v>
          </cell>
          <cell r="F56">
            <v>1</v>
          </cell>
          <cell r="H56">
            <v>1</v>
          </cell>
          <cell r="J56">
            <v>1</v>
          </cell>
          <cell r="K56">
            <v>0</v>
          </cell>
        </row>
        <row r="57">
          <cell r="B57" t="str">
            <v>Diffa</v>
          </cell>
          <cell r="C57" t="str">
            <v>Chétimari</v>
          </cell>
          <cell r="F57">
            <v>1</v>
          </cell>
          <cell r="H57">
            <v>1</v>
          </cell>
          <cell r="J57">
            <v>1</v>
          </cell>
          <cell r="K57">
            <v>0</v>
          </cell>
        </row>
        <row r="58">
          <cell r="B58" t="str">
            <v>Diffa</v>
          </cell>
          <cell r="C58" t="str">
            <v>Chétimari</v>
          </cell>
          <cell r="F58">
            <v>1</v>
          </cell>
          <cell r="H58">
            <v>1</v>
          </cell>
          <cell r="J58">
            <v>0</v>
          </cell>
          <cell r="K58">
            <v>1</v>
          </cell>
        </row>
        <row r="59">
          <cell r="B59" t="str">
            <v>Diffa</v>
          </cell>
          <cell r="C59" t="str">
            <v>Chétimari</v>
          </cell>
          <cell r="F59">
            <v>1</v>
          </cell>
          <cell r="H59">
            <v>1</v>
          </cell>
          <cell r="J59">
            <v>0</v>
          </cell>
          <cell r="K59">
            <v>1</v>
          </cell>
        </row>
        <row r="60">
          <cell r="B60" t="str">
            <v>Diffa</v>
          </cell>
          <cell r="C60" t="str">
            <v>Chétimari</v>
          </cell>
          <cell r="F60">
            <v>1</v>
          </cell>
          <cell r="H60">
            <v>1</v>
          </cell>
          <cell r="J60">
            <v>1</v>
          </cell>
          <cell r="K60">
            <v>0</v>
          </cell>
        </row>
        <row r="61">
          <cell r="B61" t="str">
            <v>Diffa</v>
          </cell>
          <cell r="C61" t="str">
            <v>Chétimari</v>
          </cell>
          <cell r="F61">
            <v>1</v>
          </cell>
          <cell r="H61">
            <v>1</v>
          </cell>
          <cell r="J61">
            <v>1</v>
          </cell>
          <cell r="K61">
            <v>0</v>
          </cell>
        </row>
        <row r="62">
          <cell r="B62" t="str">
            <v>Diffa</v>
          </cell>
          <cell r="C62" t="str">
            <v>Chétimari</v>
          </cell>
          <cell r="F62">
            <v>1</v>
          </cell>
          <cell r="H62">
            <v>1</v>
          </cell>
          <cell r="J62">
            <v>1</v>
          </cell>
          <cell r="K62">
            <v>0</v>
          </cell>
        </row>
        <row r="63">
          <cell r="B63" t="str">
            <v>Diffa</v>
          </cell>
          <cell r="C63" t="str">
            <v>Chétimari</v>
          </cell>
          <cell r="F63">
            <v>1</v>
          </cell>
          <cell r="H63">
            <v>1</v>
          </cell>
          <cell r="J63">
            <v>0</v>
          </cell>
          <cell r="K63">
            <v>1</v>
          </cell>
        </row>
        <row r="64">
          <cell r="B64" t="str">
            <v>Diffa</v>
          </cell>
          <cell r="C64" t="str">
            <v>Chétimari</v>
          </cell>
          <cell r="F64">
            <v>0</v>
          </cell>
          <cell r="H64">
            <v>1</v>
          </cell>
          <cell r="J64">
            <v>1</v>
          </cell>
          <cell r="K64">
            <v>0</v>
          </cell>
        </row>
        <row r="65">
          <cell r="B65" t="str">
            <v>Diffa</v>
          </cell>
          <cell r="C65" t="str">
            <v>Chétimari</v>
          </cell>
          <cell r="F65">
            <v>1</v>
          </cell>
          <cell r="H65">
            <v>1</v>
          </cell>
          <cell r="J65">
            <v>1</v>
          </cell>
          <cell r="K65">
            <v>0</v>
          </cell>
        </row>
        <row r="66">
          <cell r="B66" t="str">
            <v>Diffa</v>
          </cell>
          <cell r="C66" t="str">
            <v>Chétimari</v>
          </cell>
          <cell r="F66">
            <v>1</v>
          </cell>
          <cell r="H66">
            <v>1</v>
          </cell>
          <cell r="J66">
            <v>1</v>
          </cell>
          <cell r="K66">
            <v>0</v>
          </cell>
        </row>
        <row r="67">
          <cell r="B67" t="str">
            <v>Diffa</v>
          </cell>
          <cell r="C67" t="str">
            <v>Chétimari</v>
          </cell>
          <cell r="F67">
            <v>1</v>
          </cell>
          <cell r="H67">
            <v>1</v>
          </cell>
          <cell r="J67">
            <v>1</v>
          </cell>
          <cell r="K67">
            <v>0</v>
          </cell>
        </row>
        <row r="68">
          <cell r="B68" t="str">
            <v>Bosso</v>
          </cell>
          <cell r="C68" t="str">
            <v>Bosso</v>
          </cell>
          <cell r="F68">
            <v>1</v>
          </cell>
          <cell r="H68">
            <v>1</v>
          </cell>
          <cell r="J68">
            <v>1</v>
          </cell>
          <cell r="K68">
            <v>0</v>
          </cell>
        </row>
        <row r="69">
          <cell r="B69" t="str">
            <v>Bosso</v>
          </cell>
          <cell r="C69" t="str">
            <v>Bosso</v>
          </cell>
          <cell r="F69">
            <v>1</v>
          </cell>
          <cell r="H69">
            <v>1</v>
          </cell>
          <cell r="J69">
            <v>1</v>
          </cell>
          <cell r="K69">
            <v>0</v>
          </cell>
        </row>
        <row r="70">
          <cell r="B70" t="str">
            <v>Bosso</v>
          </cell>
          <cell r="C70" t="str">
            <v>Bosso</v>
          </cell>
          <cell r="F70">
            <v>1</v>
          </cell>
          <cell r="H70">
            <v>1</v>
          </cell>
          <cell r="J70">
            <v>0</v>
          </cell>
          <cell r="K70">
            <v>0</v>
          </cell>
        </row>
        <row r="71">
          <cell r="B71" t="str">
            <v>Bosso</v>
          </cell>
          <cell r="C71" t="str">
            <v>Bosso</v>
          </cell>
          <cell r="F71">
            <v>1</v>
          </cell>
          <cell r="H71">
            <v>1</v>
          </cell>
          <cell r="J71">
            <v>0</v>
          </cell>
          <cell r="K71">
            <v>0</v>
          </cell>
        </row>
        <row r="72">
          <cell r="B72" t="str">
            <v>Bosso</v>
          </cell>
          <cell r="C72" t="str">
            <v>Toumour</v>
          </cell>
          <cell r="F72">
            <v>0</v>
          </cell>
          <cell r="H72">
            <v>1</v>
          </cell>
          <cell r="J72">
            <v>1</v>
          </cell>
          <cell r="K72">
            <v>1</v>
          </cell>
        </row>
        <row r="73">
          <cell r="B73" t="str">
            <v>Bosso</v>
          </cell>
          <cell r="C73" t="str">
            <v>Toumour</v>
          </cell>
          <cell r="F73">
            <v>1</v>
          </cell>
          <cell r="H73">
            <v>0</v>
          </cell>
          <cell r="J73">
            <v>1</v>
          </cell>
          <cell r="K73">
            <v>0</v>
          </cell>
        </row>
        <row r="74">
          <cell r="B74" t="str">
            <v>Bosso</v>
          </cell>
          <cell r="C74" t="str">
            <v>Toumour</v>
          </cell>
          <cell r="F74">
            <v>0</v>
          </cell>
          <cell r="H74">
            <v>1</v>
          </cell>
          <cell r="J74">
            <v>1</v>
          </cell>
          <cell r="K74">
            <v>0</v>
          </cell>
        </row>
        <row r="75">
          <cell r="B75" t="str">
            <v>Bosso</v>
          </cell>
          <cell r="C75" t="str">
            <v>Toumour</v>
          </cell>
          <cell r="F75">
            <v>1</v>
          </cell>
          <cell r="H75">
            <v>1</v>
          </cell>
          <cell r="J75">
            <v>1</v>
          </cell>
          <cell r="K75">
            <v>0</v>
          </cell>
        </row>
        <row r="76">
          <cell r="B76" t="str">
            <v>Bosso</v>
          </cell>
          <cell r="C76" t="str">
            <v>Toumour</v>
          </cell>
          <cell r="F76">
            <v>0</v>
          </cell>
          <cell r="H76">
            <v>0</v>
          </cell>
          <cell r="J76">
            <v>0</v>
          </cell>
          <cell r="K76">
            <v>0</v>
          </cell>
        </row>
        <row r="77">
          <cell r="B77" t="str">
            <v>Bosso</v>
          </cell>
          <cell r="C77" t="str">
            <v>Toumour</v>
          </cell>
          <cell r="F77">
            <v>1</v>
          </cell>
          <cell r="H77">
            <v>0</v>
          </cell>
          <cell r="J77">
            <v>0</v>
          </cell>
          <cell r="K77">
            <v>1</v>
          </cell>
        </row>
        <row r="78">
          <cell r="B78" t="str">
            <v>Bosso</v>
          </cell>
          <cell r="C78" t="str">
            <v>Toumour</v>
          </cell>
          <cell r="F78">
            <v>0</v>
          </cell>
          <cell r="H78">
            <v>0</v>
          </cell>
          <cell r="J78">
            <v>0</v>
          </cell>
          <cell r="K78">
            <v>0</v>
          </cell>
        </row>
        <row r="79">
          <cell r="B79" t="str">
            <v>Bosso</v>
          </cell>
          <cell r="C79" t="str">
            <v>Toumour</v>
          </cell>
          <cell r="F79">
            <v>0</v>
          </cell>
          <cell r="H79">
            <v>0</v>
          </cell>
          <cell r="J79">
            <v>0</v>
          </cell>
          <cell r="K79">
            <v>0</v>
          </cell>
        </row>
        <row r="80">
          <cell r="B80" t="str">
            <v>Bosso</v>
          </cell>
          <cell r="C80" t="str">
            <v>Toumour</v>
          </cell>
          <cell r="F80">
            <v>0</v>
          </cell>
          <cell r="H80">
            <v>0</v>
          </cell>
          <cell r="J80">
            <v>1</v>
          </cell>
          <cell r="K80">
            <v>1</v>
          </cell>
        </row>
        <row r="81">
          <cell r="B81" t="str">
            <v>Bosso</v>
          </cell>
          <cell r="C81" t="str">
            <v>Toumour</v>
          </cell>
          <cell r="F81">
            <v>0</v>
          </cell>
          <cell r="H81">
            <v>0</v>
          </cell>
          <cell r="J81">
            <v>0</v>
          </cell>
          <cell r="K81">
            <v>0</v>
          </cell>
        </row>
        <row r="82">
          <cell r="B82" t="str">
            <v>Bosso</v>
          </cell>
          <cell r="C82" t="str">
            <v>Toumour</v>
          </cell>
          <cell r="F82">
            <v>0</v>
          </cell>
          <cell r="H82">
            <v>0</v>
          </cell>
          <cell r="J82">
            <v>0</v>
          </cell>
          <cell r="K82">
            <v>0</v>
          </cell>
        </row>
        <row r="83">
          <cell r="B83" t="str">
            <v>Bosso</v>
          </cell>
          <cell r="C83" t="str">
            <v>Toumour</v>
          </cell>
          <cell r="F83">
            <v>1</v>
          </cell>
          <cell r="H83">
            <v>1</v>
          </cell>
          <cell r="J83">
            <v>1</v>
          </cell>
          <cell r="K83">
            <v>0</v>
          </cell>
        </row>
        <row r="84">
          <cell r="B84" t="str">
            <v>Bosso</v>
          </cell>
          <cell r="C84" t="str">
            <v>Toumour</v>
          </cell>
          <cell r="F84">
            <v>1</v>
          </cell>
          <cell r="H84">
            <v>1</v>
          </cell>
          <cell r="J84">
            <v>1</v>
          </cell>
          <cell r="K84">
            <v>0</v>
          </cell>
        </row>
        <row r="85">
          <cell r="B85" t="str">
            <v>Bosso</v>
          </cell>
          <cell r="C85" t="str">
            <v>Toumour</v>
          </cell>
          <cell r="F85">
            <v>1</v>
          </cell>
          <cell r="H85">
            <v>1</v>
          </cell>
          <cell r="J85">
            <v>1</v>
          </cell>
          <cell r="K85">
            <v>0</v>
          </cell>
        </row>
        <row r="86">
          <cell r="B86" t="str">
            <v>Bosso</v>
          </cell>
          <cell r="C86" t="str">
            <v>Toumour</v>
          </cell>
          <cell r="F86">
            <v>0</v>
          </cell>
          <cell r="H86">
            <v>0</v>
          </cell>
          <cell r="J86">
            <v>1</v>
          </cell>
          <cell r="K86">
            <v>0</v>
          </cell>
        </row>
        <row r="87">
          <cell r="B87" t="str">
            <v>Bosso</v>
          </cell>
          <cell r="C87" t="str">
            <v>Toumour</v>
          </cell>
          <cell r="F87">
            <v>0</v>
          </cell>
          <cell r="H87">
            <v>0</v>
          </cell>
          <cell r="J87">
            <v>0</v>
          </cell>
          <cell r="K87">
            <v>0</v>
          </cell>
        </row>
        <row r="88">
          <cell r="B88" t="str">
            <v>Bosso</v>
          </cell>
          <cell r="C88" t="str">
            <v>Toumour</v>
          </cell>
          <cell r="F88">
            <v>0</v>
          </cell>
          <cell r="H88">
            <v>0</v>
          </cell>
          <cell r="J88">
            <v>0</v>
          </cell>
          <cell r="K88">
            <v>0</v>
          </cell>
        </row>
        <row r="89">
          <cell r="B89" t="str">
            <v>Bosso</v>
          </cell>
          <cell r="C89" t="str">
            <v>Toumour</v>
          </cell>
          <cell r="F89">
            <v>1</v>
          </cell>
          <cell r="H89">
            <v>0</v>
          </cell>
          <cell r="J89">
            <v>0</v>
          </cell>
          <cell r="K89">
            <v>0</v>
          </cell>
        </row>
        <row r="90">
          <cell r="B90" t="str">
            <v>N'Guigmi</v>
          </cell>
          <cell r="C90" t="str">
            <v>N'Guigmi</v>
          </cell>
          <cell r="F90">
            <v>1</v>
          </cell>
          <cell r="H90">
            <v>1</v>
          </cell>
          <cell r="J90">
            <v>1</v>
          </cell>
          <cell r="K90">
            <v>0</v>
          </cell>
        </row>
        <row r="91">
          <cell r="B91" t="str">
            <v>N'Guigmi</v>
          </cell>
          <cell r="C91" t="str">
            <v>N'Guigmi</v>
          </cell>
          <cell r="F91">
            <v>1</v>
          </cell>
          <cell r="H91">
            <v>1</v>
          </cell>
          <cell r="J91">
            <v>1</v>
          </cell>
          <cell r="K91">
            <v>0</v>
          </cell>
        </row>
        <row r="92">
          <cell r="B92" t="str">
            <v>N'Guigmi</v>
          </cell>
          <cell r="C92" t="str">
            <v>N'Guigmi</v>
          </cell>
          <cell r="F92">
            <v>1</v>
          </cell>
          <cell r="H92">
            <v>0</v>
          </cell>
          <cell r="J92">
            <v>1</v>
          </cell>
          <cell r="K92">
            <v>1</v>
          </cell>
        </row>
        <row r="93">
          <cell r="B93" t="str">
            <v>N'Guigmi</v>
          </cell>
          <cell r="C93" t="str">
            <v>N'Guigmi</v>
          </cell>
          <cell r="F93">
            <v>1</v>
          </cell>
          <cell r="H93">
            <v>0</v>
          </cell>
          <cell r="J93">
            <v>1</v>
          </cell>
          <cell r="K93">
            <v>1</v>
          </cell>
        </row>
        <row r="94">
          <cell r="B94" t="str">
            <v>N'Guigmi</v>
          </cell>
          <cell r="C94" t="str">
            <v>N'Guigmi</v>
          </cell>
          <cell r="F94">
            <v>1</v>
          </cell>
          <cell r="H94">
            <v>0</v>
          </cell>
          <cell r="J94">
            <v>1</v>
          </cell>
          <cell r="K94">
            <v>1</v>
          </cell>
        </row>
        <row r="95">
          <cell r="B95" t="str">
            <v>N'Guigmi</v>
          </cell>
          <cell r="C95" t="str">
            <v>N'Guigmi</v>
          </cell>
          <cell r="F95">
            <v>0</v>
          </cell>
          <cell r="H95">
            <v>0</v>
          </cell>
          <cell r="J95">
            <v>0</v>
          </cell>
          <cell r="K95">
            <v>0</v>
          </cell>
        </row>
        <row r="96">
          <cell r="B96" t="str">
            <v>N'Guigmi</v>
          </cell>
          <cell r="C96" t="str">
            <v>N'Guigmi</v>
          </cell>
          <cell r="F96">
            <v>1</v>
          </cell>
          <cell r="H96">
            <v>1</v>
          </cell>
          <cell r="J96">
            <v>1</v>
          </cell>
          <cell r="K96">
            <v>0</v>
          </cell>
        </row>
        <row r="97">
          <cell r="B97" t="str">
            <v>N'Guigmi</v>
          </cell>
          <cell r="C97" t="str">
            <v>N'Guigmi</v>
          </cell>
          <cell r="F97">
            <v>1</v>
          </cell>
          <cell r="H97">
            <v>1</v>
          </cell>
          <cell r="J97">
            <v>1</v>
          </cell>
          <cell r="K97">
            <v>0</v>
          </cell>
        </row>
        <row r="98">
          <cell r="B98" t="str">
            <v>N'Guigmi</v>
          </cell>
          <cell r="C98" t="str">
            <v>N'Guigmi</v>
          </cell>
          <cell r="F98">
            <v>0</v>
          </cell>
          <cell r="H98">
            <v>0</v>
          </cell>
          <cell r="J98">
            <v>1</v>
          </cell>
          <cell r="K98">
            <v>0</v>
          </cell>
        </row>
        <row r="99">
          <cell r="B99" t="str">
            <v>N'Guigmi</v>
          </cell>
          <cell r="C99" t="str">
            <v>N'Guigmi</v>
          </cell>
          <cell r="F99">
            <v>0</v>
          </cell>
          <cell r="H99">
            <v>0</v>
          </cell>
          <cell r="J99">
            <v>1</v>
          </cell>
          <cell r="K99">
            <v>0</v>
          </cell>
        </row>
        <row r="100">
          <cell r="B100" t="str">
            <v>N'Guigmi</v>
          </cell>
          <cell r="C100" t="str">
            <v>N'Guigmi</v>
          </cell>
          <cell r="F100">
            <v>1</v>
          </cell>
          <cell r="H100">
            <v>0</v>
          </cell>
          <cell r="J100">
            <v>0</v>
          </cell>
          <cell r="K100">
            <v>0</v>
          </cell>
        </row>
        <row r="101">
          <cell r="B101" t="str">
            <v>N'Guigmi</v>
          </cell>
          <cell r="C101" t="str">
            <v>N'Guigmi</v>
          </cell>
          <cell r="F101">
            <v>0</v>
          </cell>
          <cell r="H101">
            <v>1</v>
          </cell>
          <cell r="J101">
            <v>0</v>
          </cell>
          <cell r="K101">
            <v>0</v>
          </cell>
        </row>
        <row r="102">
          <cell r="B102" t="str">
            <v>N'Guigmi</v>
          </cell>
          <cell r="C102" t="str">
            <v>N'Guigmi</v>
          </cell>
          <cell r="F102">
            <v>2</v>
          </cell>
          <cell r="H102">
            <v>1</v>
          </cell>
          <cell r="J102">
            <v>0</v>
          </cell>
          <cell r="K102">
            <v>1</v>
          </cell>
        </row>
        <row r="103">
          <cell r="B103" t="str">
            <v>N'Guigmi</v>
          </cell>
          <cell r="C103" t="str">
            <v>N'Guigmi</v>
          </cell>
          <cell r="F103">
            <v>1</v>
          </cell>
          <cell r="H103">
            <v>1</v>
          </cell>
          <cell r="J103">
            <v>0</v>
          </cell>
          <cell r="K103">
            <v>0</v>
          </cell>
        </row>
        <row r="104">
          <cell r="B104" t="str">
            <v>N'Guigmi</v>
          </cell>
          <cell r="C104" t="str">
            <v>N'Guigmi</v>
          </cell>
          <cell r="F104">
            <v>0</v>
          </cell>
          <cell r="H104">
            <v>0</v>
          </cell>
          <cell r="J104">
            <v>0</v>
          </cell>
          <cell r="K104">
            <v>0</v>
          </cell>
        </row>
        <row r="105">
          <cell r="B105" t="str">
            <v>N'Guigmi</v>
          </cell>
          <cell r="C105" t="str">
            <v>N'Guigmi</v>
          </cell>
          <cell r="F105">
            <v>1</v>
          </cell>
          <cell r="H105">
            <v>0</v>
          </cell>
          <cell r="J105">
            <v>0</v>
          </cell>
          <cell r="K105">
            <v>0</v>
          </cell>
        </row>
        <row r="106">
          <cell r="B106" t="str">
            <v>N'Guigmi</v>
          </cell>
          <cell r="C106" t="str">
            <v>N'Guigmi</v>
          </cell>
          <cell r="F106">
            <v>0</v>
          </cell>
          <cell r="H106">
            <v>0</v>
          </cell>
          <cell r="J106">
            <v>0</v>
          </cell>
          <cell r="K106">
            <v>0</v>
          </cell>
        </row>
        <row r="107">
          <cell r="B107" t="str">
            <v>N'Guigmi</v>
          </cell>
          <cell r="C107" t="str">
            <v>N'Guigmi</v>
          </cell>
          <cell r="F107">
            <v>1</v>
          </cell>
          <cell r="H107">
            <v>0</v>
          </cell>
          <cell r="J107">
            <v>1</v>
          </cell>
          <cell r="K107">
            <v>1</v>
          </cell>
        </row>
        <row r="108">
          <cell r="B108" t="str">
            <v>N'Guigmi</v>
          </cell>
          <cell r="C108" t="str">
            <v>N'Guigmi</v>
          </cell>
          <cell r="F108">
            <v>1</v>
          </cell>
          <cell r="H108">
            <v>1</v>
          </cell>
          <cell r="J108">
            <v>1</v>
          </cell>
          <cell r="K108">
            <v>0</v>
          </cell>
        </row>
        <row r="109">
          <cell r="B109" t="str">
            <v>N'Guigmi</v>
          </cell>
          <cell r="C109" t="str">
            <v>N'Guigmi</v>
          </cell>
          <cell r="F109">
            <v>0</v>
          </cell>
          <cell r="H109">
            <v>0</v>
          </cell>
          <cell r="J109">
            <v>0</v>
          </cell>
          <cell r="K109">
            <v>0</v>
          </cell>
        </row>
        <row r="110">
          <cell r="B110" t="str">
            <v>N'Guigmi</v>
          </cell>
          <cell r="C110" t="str">
            <v>N'Guigmi</v>
          </cell>
          <cell r="F110">
            <v>0</v>
          </cell>
          <cell r="H110">
            <v>0</v>
          </cell>
          <cell r="J110">
            <v>0</v>
          </cell>
          <cell r="K110">
            <v>0</v>
          </cell>
        </row>
        <row r="111">
          <cell r="B111" t="str">
            <v>N'Guigmi</v>
          </cell>
          <cell r="C111" t="str">
            <v>N'Guigmi</v>
          </cell>
          <cell r="F111">
            <v>1</v>
          </cell>
          <cell r="H111">
            <v>0</v>
          </cell>
          <cell r="J111">
            <v>1</v>
          </cell>
          <cell r="K111">
            <v>0</v>
          </cell>
        </row>
        <row r="112">
          <cell r="B112" t="str">
            <v>N'Guigmi</v>
          </cell>
          <cell r="C112" t="str">
            <v>Kablewa</v>
          </cell>
          <cell r="F112">
            <v>1</v>
          </cell>
          <cell r="H112">
            <v>1</v>
          </cell>
          <cell r="J112">
            <v>1</v>
          </cell>
          <cell r="K112">
            <v>0</v>
          </cell>
        </row>
        <row r="113">
          <cell r="B113" t="str">
            <v>N'Guigmi</v>
          </cell>
          <cell r="C113" t="str">
            <v>Kablewa</v>
          </cell>
          <cell r="F113">
            <v>1</v>
          </cell>
          <cell r="H113">
            <v>0</v>
          </cell>
          <cell r="J113">
            <v>0</v>
          </cell>
          <cell r="K113">
            <v>0</v>
          </cell>
        </row>
        <row r="114">
          <cell r="B114" t="str">
            <v>N'Guigmi</v>
          </cell>
          <cell r="C114" t="str">
            <v>Kablewa</v>
          </cell>
          <cell r="F114">
            <v>1</v>
          </cell>
          <cell r="H114">
            <v>0</v>
          </cell>
          <cell r="J114">
            <v>0</v>
          </cell>
          <cell r="K114">
            <v>0</v>
          </cell>
        </row>
        <row r="115">
          <cell r="B115" t="str">
            <v>N'Guigmi</v>
          </cell>
          <cell r="C115" t="str">
            <v>Kablewa</v>
          </cell>
          <cell r="F115">
            <v>1</v>
          </cell>
          <cell r="H115">
            <v>1</v>
          </cell>
          <cell r="J115">
            <v>0</v>
          </cell>
          <cell r="K115">
            <v>0</v>
          </cell>
        </row>
        <row r="116">
          <cell r="B116" t="str">
            <v>N'Guigmi</v>
          </cell>
          <cell r="C116" t="str">
            <v>Kablewa</v>
          </cell>
          <cell r="F116">
            <v>1</v>
          </cell>
          <cell r="H116">
            <v>1</v>
          </cell>
          <cell r="J116">
            <v>1</v>
          </cell>
          <cell r="K116">
            <v>0</v>
          </cell>
        </row>
        <row r="117">
          <cell r="B117" t="str">
            <v>N'Guigmi</v>
          </cell>
          <cell r="C117" t="str">
            <v>Kablewa</v>
          </cell>
          <cell r="F117">
            <v>1</v>
          </cell>
          <cell r="H117">
            <v>0</v>
          </cell>
          <cell r="J117">
            <v>1</v>
          </cell>
          <cell r="K117">
            <v>1</v>
          </cell>
        </row>
        <row r="118">
          <cell r="B118" t="str">
            <v>N'Guigmi</v>
          </cell>
          <cell r="C118" t="str">
            <v>Kablewa</v>
          </cell>
          <cell r="F118">
            <v>1</v>
          </cell>
          <cell r="H118">
            <v>0</v>
          </cell>
          <cell r="J118">
            <v>0</v>
          </cell>
          <cell r="K118">
            <v>0</v>
          </cell>
        </row>
        <row r="119">
          <cell r="B119" t="str">
            <v>N'Guigmi</v>
          </cell>
          <cell r="C119" t="str">
            <v>Kablewa</v>
          </cell>
          <cell r="F119">
            <v>1</v>
          </cell>
          <cell r="H119">
            <v>1</v>
          </cell>
          <cell r="J119">
            <v>1</v>
          </cell>
          <cell r="K119">
            <v>0</v>
          </cell>
        </row>
        <row r="120">
          <cell r="B120" t="str">
            <v>Maïné-Soroa</v>
          </cell>
          <cell r="C120" t="str">
            <v>Maïné-Soroa</v>
          </cell>
          <cell r="F120">
            <v>0</v>
          </cell>
          <cell r="H120">
            <v>1</v>
          </cell>
          <cell r="J120">
            <v>1</v>
          </cell>
          <cell r="K120">
            <v>1</v>
          </cell>
        </row>
        <row r="121">
          <cell r="B121" t="str">
            <v>Maïné-Soroa</v>
          </cell>
          <cell r="C121" t="str">
            <v>Maïné-Soroa</v>
          </cell>
          <cell r="F121">
            <v>1</v>
          </cell>
          <cell r="H121">
            <v>0</v>
          </cell>
          <cell r="J121">
            <v>1</v>
          </cell>
          <cell r="K121">
            <v>1</v>
          </cell>
        </row>
        <row r="122">
          <cell r="B122" t="str">
            <v>Maïné-Soroa</v>
          </cell>
          <cell r="C122" t="str">
            <v>Maïné-Soroa</v>
          </cell>
          <cell r="F122">
            <v>1</v>
          </cell>
          <cell r="H122">
            <v>1</v>
          </cell>
          <cell r="J122">
            <v>1</v>
          </cell>
          <cell r="K122">
            <v>0</v>
          </cell>
        </row>
        <row r="123">
          <cell r="B123" t="str">
            <v>Maïné-Soroa</v>
          </cell>
          <cell r="C123" t="str">
            <v>Maïné-Soroa</v>
          </cell>
          <cell r="F123">
            <v>1</v>
          </cell>
          <cell r="H123">
            <v>1</v>
          </cell>
          <cell r="J123">
            <v>1</v>
          </cell>
          <cell r="K123">
            <v>0</v>
          </cell>
        </row>
        <row r="124">
          <cell r="B124" t="str">
            <v>Maïné-Soroa</v>
          </cell>
          <cell r="C124" t="str">
            <v>Maïné-Soroa</v>
          </cell>
          <cell r="F124">
            <v>1</v>
          </cell>
          <cell r="H124">
            <v>1</v>
          </cell>
          <cell r="J124">
            <v>1</v>
          </cell>
          <cell r="K124">
            <v>0</v>
          </cell>
        </row>
        <row r="125">
          <cell r="B125" t="str">
            <v>Maïné-Soroa</v>
          </cell>
          <cell r="C125" t="str">
            <v>Maïné-Soroa</v>
          </cell>
          <cell r="F125">
            <v>1</v>
          </cell>
          <cell r="H125">
            <v>1</v>
          </cell>
          <cell r="J125">
            <v>1</v>
          </cell>
          <cell r="K125">
            <v>0</v>
          </cell>
        </row>
        <row r="126">
          <cell r="B126" t="str">
            <v>Maïné-Soroa</v>
          </cell>
          <cell r="C126" t="str">
            <v>Maïné-Soroa</v>
          </cell>
          <cell r="F126">
            <v>1</v>
          </cell>
          <cell r="H126">
            <v>1</v>
          </cell>
          <cell r="J126">
            <v>1</v>
          </cell>
          <cell r="K126">
            <v>0</v>
          </cell>
        </row>
        <row r="127">
          <cell r="B127" t="str">
            <v>Maïné-Soroa</v>
          </cell>
          <cell r="C127" t="str">
            <v>Maïné-Soroa</v>
          </cell>
          <cell r="F127">
            <v>1</v>
          </cell>
          <cell r="H127">
            <v>1</v>
          </cell>
          <cell r="J127">
            <v>1</v>
          </cell>
          <cell r="K127">
            <v>0</v>
          </cell>
        </row>
        <row r="128">
          <cell r="B128" t="str">
            <v>Maïné-Soroa</v>
          </cell>
          <cell r="C128" t="str">
            <v>Maïné-Soroa</v>
          </cell>
          <cell r="F128">
            <v>1</v>
          </cell>
          <cell r="H128">
            <v>1</v>
          </cell>
          <cell r="J128">
            <v>1</v>
          </cell>
          <cell r="K128">
            <v>0</v>
          </cell>
        </row>
        <row r="129">
          <cell r="B129" t="str">
            <v>Maïné-Soroa</v>
          </cell>
          <cell r="C129" t="str">
            <v>Maïné-Soroa</v>
          </cell>
          <cell r="F129">
            <v>0</v>
          </cell>
          <cell r="H129">
            <v>0</v>
          </cell>
          <cell r="J129">
            <v>0</v>
          </cell>
          <cell r="K129">
            <v>0</v>
          </cell>
        </row>
        <row r="130">
          <cell r="B130" t="str">
            <v>Maïné-Soroa</v>
          </cell>
          <cell r="C130" t="str">
            <v>Maïné-Soroa</v>
          </cell>
          <cell r="F130">
            <v>1</v>
          </cell>
          <cell r="H130">
            <v>1</v>
          </cell>
          <cell r="J130">
            <v>1</v>
          </cell>
          <cell r="K130">
            <v>0</v>
          </cell>
        </row>
        <row r="131">
          <cell r="B131" t="str">
            <v>Maïné-Soroa</v>
          </cell>
          <cell r="C131" t="str">
            <v>Maïné-Soroa</v>
          </cell>
          <cell r="F131">
            <v>0</v>
          </cell>
          <cell r="H131">
            <v>1</v>
          </cell>
          <cell r="J131">
            <v>1</v>
          </cell>
          <cell r="K131">
            <v>0</v>
          </cell>
        </row>
        <row r="132">
          <cell r="B132" t="str">
            <v>Maïné-Soroa</v>
          </cell>
          <cell r="C132" t="str">
            <v>Maïné-Soroa</v>
          </cell>
          <cell r="F132">
            <v>1</v>
          </cell>
          <cell r="H132">
            <v>0</v>
          </cell>
          <cell r="J132">
            <v>1</v>
          </cell>
          <cell r="K132">
            <v>0</v>
          </cell>
        </row>
        <row r="133">
          <cell r="B133" t="str">
            <v>Maïné-Soroa</v>
          </cell>
          <cell r="C133" t="str">
            <v>Maïné-Soroa</v>
          </cell>
          <cell r="F133">
            <v>0</v>
          </cell>
          <cell r="H133">
            <v>0</v>
          </cell>
          <cell r="J133">
            <v>0</v>
          </cell>
          <cell r="K133">
            <v>0</v>
          </cell>
        </row>
        <row r="134">
          <cell r="B134" t="str">
            <v>Maïné-Soroa</v>
          </cell>
          <cell r="C134" t="str">
            <v>Maïné-Soroa</v>
          </cell>
          <cell r="F134">
            <v>1</v>
          </cell>
          <cell r="H134">
            <v>1</v>
          </cell>
          <cell r="J134">
            <v>1</v>
          </cell>
          <cell r="K134">
            <v>0</v>
          </cell>
        </row>
        <row r="135">
          <cell r="B135" t="str">
            <v>Maïné-Soroa</v>
          </cell>
          <cell r="C135" t="str">
            <v>Maïné-Soroa</v>
          </cell>
          <cell r="F135">
            <v>1</v>
          </cell>
          <cell r="H135">
            <v>1</v>
          </cell>
          <cell r="J135">
            <v>1</v>
          </cell>
          <cell r="K135">
            <v>0</v>
          </cell>
        </row>
        <row r="136">
          <cell r="B136" t="str">
            <v>Maïné-Soroa</v>
          </cell>
          <cell r="C136" t="str">
            <v>N'Guel Beyli</v>
          </cell>
          <cell r="F136">
            <v>0</v>
          </cell>
          <cell r="H136">
            <v>0</v>
          </cell>
          <cell r="J136">
            <v>1</v>
          </cell>
          <cell r="K136">
            <v>0</v>
          </cell>
        </row>
        <row r="137">
          <cell r="B137" t="str">
            <v>Maïné-Soroa</v>
          </cell>
          <cell r="C137" t="str">
            <v>N'Guel Beyli</v>
          </cell>
          <cell r="F137">
            <v>0</v>
          </cell>
          <cell r="H137">
            <v>0</v>
          </cell>
          <cell r="J137">
            <v>0</v>
          </cell>
          <cell r="K137">
            <v>0</v>
          </cell>
        </row>
        <row r="138">
          <cell r="B138" t="str">
            <v>Maïné-Soroa</v>
          </cell>
          <cell r="C138" t="str">
            <v>N'Guel Beyli</v>
          </cell>
          <cell r="F138">
            <v>0</v>
          </cell>
          <cell r="H138">
            <v>0</v>
          </cell>
          <cell r="J138">
            <v>0</v>
          </cell>
          <cell r="K138">
            <v>0</v>
          </cell>
        </row>
        <row r="139">
          <cell r="B139" t="str">
            <v>Maïné-Soroa</v>
          </cell>
          <cell r="C139" t="str">
            <v>N'Guel Beyli</v>
          </cell>
          <cell r="F139">
            <v>0</v>
          </cell>
          <cell r="H139">
            <v>0</v>
          </cell>
          <cell r="J139">
            <v>0</v>
          </cell>
          <cell r="K139">
            <v>0</v>
          </cell>
        </row>
        <row r="140">
          <cell r="B140" t="str">
            <v>Maïné-Soroa</v>
          </cell>
          <cell r="C140" t="str">
            <v>N'Guel Beyli</v>
          </cell>
          <cell r="F140">
            <v>0</v>
          </cell>
          <cell r="H140">
            <v>0</v>
          </cell>
          <cell r="J140">
            <v>0</v>
          </cell>
          <cell r="K140">
            <v>0</v>
          </cell>
        </row>
        <row r="141">
          <cell r="B141" t="str">
            <v>Maïné-Soroa</v>
          </cell>
          <cell r="C141" t="str">
            <v>Foulatari</v>
          </cell>
          <cell r="F141">
            <v>1</v>
          </cell>
          <cell r="H141">
            <v>1</v>
          </cell>
          <cell r="J141">
            <v>0</v>
          </cell>
          <cell r="K141">
            <v>1</v>
          </cell>
        </row>
        <row r="142">
          <cell r="B142" t="str">
            <v>Maïné-Soroa</v>
          </cell>
          <cell r="C142" t="str">
            <v>Foulatari</v>
          </cell>
          <cell r="F142">
            <v>1</v>
          </cell>
          <cell r="H142">
            <v>1</v>
          </cell>
          <cell r="J142">
            <v>1</v>
          </cell>
          <cell r="K142">
            <v>0</v>
          </cell>
        </row>
        <row r="143">
          <cell r="B143" t="str">
            <v>Maïné-Soroa</v>
          </cell>
          <cell r="C143" t="str">
            <v>Foulatari</v>
          </cell>
          <cell r="F143">
            <v>0</v>
          </cell>
          <cell r="H143">
            <v>0</v>
          </cell>
          <cell r="J143">
            <v>0</v>
          </cell>
          <cell r="K143">
            <v>0</v>
          </cell>
        </row>
        <row r="144">
          <cell r="B144" t="str">
            <v>Maïné-Soroa</v>
          </cell>
          <cell r="C144" t="str">
            <v>Foulatari</v>
          </cell>
          <cell r="F144">
            <v>0</v>
          </cell>
          <cell r="H144">
            <v>0</v>
          </cell>
          <cell r="J144">
            <v>0</v>
          </cell>
          <cell r="K144">
            <v>0</v>
          </cell>
        </row>
        <row r="145">
          <cell r="B145" t="str">
            <v>Maïné-Soroa</v>
          </cell>
          <cell r="C145" t="str">
            <v>Foulatari</v>
          </cell>
          <cell r="F145">
            <v>0</v>
          </cell>
          <cell r="H145">
            <v>0</v>
          </cell>
          <cell r="J145">
            <v>1</v>
          </cell>
          <cell r="K145">
            <v>0</v>
          </cell>
        </row>
        <row r="146">
          <cell r="B146" t="str">
            <v>Goudoumaria</v>
          </cell>
          <cell r="C146" t="str">
            <v>Goudoumaria</v>
          </cell>
          <cell r="F146">
            <v>1</v>
          </cell>
          <cell r="H146">
            <v>1</v>
          </cell>
          <cell r="J146">
            <v>1</v>
          </cell>
          <cell r="K146">
            <v>0</v>
          </cell>
        </row>
        <row r="147">
          <cell r="B147" t="str">
            <v>Goudoumaria</v>
          </cell>
          <cell r="C147" t="str">
            <v>Goudoumaria</v>
          </cell>
          <cell r="F147">
            <v>1</v>
          </cell>
          <cell r="H147">
            <v>1</v>
          </cell>
          <cell r="J147">
            <v>0</v>
          </cell>
          <cell r="K147">
            <v>1</v>
          </cell>
        </row>
        <row r="148">
          <cell r="B148" t="str">
            <v>Goudoumaria</v>
          </cell>
          <cell r="C148" t="str">
            <v>Goudoumaria</v>
          </cell>
          <cell r="F148">
            <v>0</v>
          </cell>
          <cell r="H148">
            <v>0</v>
          </cell>
          <cell r="J148">
            <v>0</v>
          </cell>
          <cell r="K148">
            <v>0</v>
          </cell>
        </row>
        <row r="149">
          <cell r="B149" t="str">
            <v>Goudoumaria</v>
          </cell>
          <cell r="C149" t="str">
            <v>Goudoumaria</v>
          </cell>
          <cell r="F149">
            <v>0</v>
          </cell>
          <cell r="H149">
            <v>0</v>
          </cell>
          <cell r="J149">
            <v>0</v>
          </cell>
          <cell r="K149">
            <v>0</v>
          </cell>
        </row>
        <row r="150">
          <cell r="B150" t="str">
            <v>Goudoumaria</v>
          </cell>
          <cell r="C150" t="str">
            <v>Goudoumaria</v>
          </cell>
          <cell r="F150">
            <v>0</v>
          </cell>
          <cell r="H150">
            <v>0</v>
          </cell>
          <cell r="J150">
            <v>0</v>
          </cell>
          <cell r="K150">
            <v>0</v>
          </cell>
        </row>
        <row r="151">
          <cell r="B151" t="str">
            <v>Goudoumaria</v>
          </cell>
          <cell r="C151" t="str">
            <v>Goudoumaria</v>
          </cell>
          <cell r="F151">
            <v>1</v>
          </cell>
          <cell r="H151">
            <v>0</v>
          </cell>
          <cell r="J151">
            <v>1</v>
          </cell>
          <cell r="K151">
            <v>1</v>
          </cell>
        </row>
        <row r="152">
          <cell r="B152" t="str">
            <v>Goudoumaria</v>
          </cell>
          <cell r="C152" t="str">
            <v>Goudoumaria</v>
          </cell>
          <cell r="F152">
            <v>1</v>
          </cell>
          <cell r="H152">
            <v>1</v>
          </cell>
          <cell r="J152">
            <v>1</v>
          </cell>
          <cell r="K152">
            <v>0</v>
          </cell>
        </row>
        <row r="153">
          <cell r="B153" t="str">
            <v>Goudoumaria</v>
          </cell>
          <cell r="C153" t="str">
            <v>Goudoumaria</v>
          </cell>
          <cell r="F153">
            <v>0</v>
          </cell>
          <cell r="H153">
            <v>1</v>
          </cell>
          <cell r="J153">
            <v>1</v>
          </cell>
          <cell r="K153">
            <v>1</v>
          </cell>
        </row>
        <row r="154">
          <cell r="B154" t="str">
            <v>Goudoumaria</v>
          </cell>
          <cell r="C154" t="str">
            <v>Goudoumaria</v>
          </cell>
          <cell r="F154">
            <v>0</v>
          </cell>
          <cell r="H154">
            <v>0</v>
          </cell>
          <cell r="J154">
            <v>1</v>
          </cell>
          <cell r="K154">
            <v>0</v>
          </cell>
        </row>
        <row r="155">
          <cell r="B155" t="str">
            <v>Goudoumaria</v>
          </cell>
          <cell r="C155" t="str">
            <v>Goudoumaria</v>
          </cell>
          <cell r="F155">
            <v>0</v>
          </cell>
          <cell r="H155">
            <v>1</v>
          </cell>
          <cell r="J155">
            <v>1</v>
          </cell>
          <cell r="K155">
            <v>1</v>
          </cell>
        </row>
        <row r="156">
          <cell r="B156" t="str">
            <v>Goudoumaria</v>
          </cell>
          <cell r="C156" t="str">
            <v>Goudoumaria</v>
          </cell>
          <cell r="F156">
            <v>1</v>
          </cell>
          <cell r="H156">
            <v>1</v>
          </cell>
          <cell r="J156">
            <v>1</v>
          </cell>
          <cell r="K156">
            <v>0</v>
          </cell>
        </row>
        <row r="157">
          <cell r="B157" t="str">
            <v>Goudoumaria</v>
          </cell>
          <cell r="C157" t="str">
            <v>Goudoumaria</v>
          </cell>
          <cell r="F157">
            <v>1</v>
          </cell>
          <cell r="H157">
            <v>1</v>
          </cell>
          <cell r="J157">
            <v>1</v>
          </cell>
          <cell r="K157">
            <v>0</v>
          </cell>
        </row>
        <row r="158">
          <cell r="B158" t="str">
            <v>Goudoumaria</v>
          </cell>
          <cell r="C158" t="str">
            <v>Goudoumaria</v>
          </cell>
          <cell r="F158">
            <v>0</v>
          </cell>
          <cell r="H158">
            <v>0</v>
          </cell>
          <cell r="J158">
            <v>1</v>
          </cell>
          <cell r="K158">
            <v>0</v>
          </cell>
        </row>
        <row r="159">
          <cell r="B159" t="str">
            <v>N'Gourti</v>
          </cell>
          <cell r="C159" t="str">
            <v>N'Gourti</v>
          </cell>
          <cell r="F159">
            <v>0</v>
          </cell>
          <cell r="H159">
            <v>0</v>
          </cell>
          <cell r="J159">
            <v>0</v>
          </cell>
          <cell r="K159">
            <v>0</v>
          </cell>
        </row>
        <row r="160">
          <cell r="B160" t="str">
            <v>N'Gourti</v>
          </cell>
          <cell r="C160" t="str">
            <v>N'Gourti</v>
          </cell>
          <cell r="F160">
            <v>1</v>
          </cell>
          <cell r="H160">
            <v>1</v>
          </cell>
          <cell r="J160">
            <v>1</v>
          </cell>
          <cell r="K160">
            <v>0</v>
          </cell>
        </row>
        <row r="161">
          <cell r="B161" t="str">
            <v>N'Gourti</v>
          </cell>
          <cell r="C161" t="str">
            <v>N'Gourti</v>
          </cell>
          <cell r="F161">
            <v>0</v>
          </cell>
          <cell r="H161">
            <v>0</v>
          </cell>
          <cell r="J161">
            <v>0</v>
          </cell>
          <cell r="K161">
            <v>0</v>
          </cell>
        </row>
        <row r="162">
          <cell r="B162" t="str">
            <v>N'Gourti</v>
          </cell>
          <cell r="C162" t="str">
            <v>N'Gourti</v>
          </cell>
          <cell r="F162">
            <v>0</v>
          </cell>
          <cell r="H162">
            <v>0</v>
          </cell>
          <cell r="J162">
            <v>0</v>
          </cell>
          <cell r="K162">
            <v>0</v>
          </cell>
        </row>
        <row r="163">
          <cell r="B163" t="str">
            <v>N'Gourti</v>
          </cell>
          <cell r="C163" t="str">
            <v>N'Gourti</v>
          </cell>
          <cell r="F163">
            <v>0</v>
          </cell>
          <cell r="H163">
            <v>0</v>
          </cell>
          <cell r="J163">
            <v>0</v>
          </cell>
          <cell r="K163">
            <v>0</v>
          </cell>
        </row>
        <row r="164">
          <cell r="B164" t="str">
            <v>Diffa</v>
          </cell>
          <cell r="C164" t="str">
            <v>Chétimari</v>
          </cell>
          <cell r="F164">
            <v>1</v>
          </cell>
          <cell r="H164">
            <v>1</v>
          </cell>
          <cell r="J164">
            <v>1</v>
          </cell>
          <cell r="K164">
            <v>0</v>
          </cell>
        </row>
      </sheetData>
      <sheetData sheetId="1">
        <row r="4">
          <cell r="B4">
            <v>13</v>
          </cell>
          <cell r="C4">
            <v>14</v>
          </cell>
          <cell r="D4">
            <v>29</v>
          </cell>
          <cell r="E4">
            <v>4</v>
          </cell>
          <cell r="F4">
            <v>11</v>
          </cell>
          <cell r="G4">
            <v>8</v>
          </cell>
          <cell r="H4">
            <v>17</v>
          </cell>
          <cell r="I4">
            <v>14</v>
          </cell>
          <cell r="J4">
            <v>3</v>
          </cell>
          <cell r="K4">
            <v>1</v>
          </cell>
          <cell r="L4">
            <v>10</v>
          </cell>
          <cell r="M4">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Cécile Avena" refreshedDate="43984.663390856484" createdVersion="6" refreshedVersion="6" minRefreshableVersion="3" recordCount="313">
  <cacheSource type="worksheet">
    <worksheetSource ref="A1:BV308" sheet="DN_"/>
  </cacheSource>
  <cacheFields count="74">
    <cacheField name="Date enquête" numFmtId="0">
      <sharedItems containsDate="1" containsMixedTypes="1" minDate="2020-05-26T00:00:00" maxDate="2020-05-27T00:00:00"/>
    </cacheField>
    <cacheField name="Sexe_enquêteur" numFmtId="0">
      <sharedItems/>
    </cacheField>
    <cacheField name="Département" numFmtId="0">
      <sharedItems/>
    </cacheField>
    <cacheField name="Commune" numFmtId="0">
      <sharedItems count="12">
        <s v="Goudoumaria"/>
        <s v="Chetimari"/>
        <s v="Toumour"/>
        <s v="Gueskerou"/>
        <s v="Maine Soroa"/>
        <s v="Kabalewa"/>
        <s v="Diffa"/>
        <s v="N'Guigmi"/>
        <s v="Bosso"/>
        <s v="Foulatari"/>
        <s v="N'Gourti"/>
        <s v="N'Guel Beyli"/>
      </sharedItems>
    </cacheField>
    <cacheField name="Site de déplacés" numFmtId="0">
      <sharedItems/>
    </cacheField>
    <cacheField name="Sexe_enquêté" numFmtId="0">
      <sharedItems/>
    </cacheField>
    <cacheField name="Age_enquêté" numFmtId="0">
      <sharedItems containsMixedTypes="1" containsNumber="1" containsInteger="1" minValue="23" maxValue="81"/>
    </cacheField>
    <cacheField name="Statut" numFmtId="0">
      <sharedItems count="4">
        <s v="Déplacé interne"/>
        <s v="Non déplacé"/>
        <s v="Réfugié"/>
        <s v="Retourné"/>
      </sharedItems>
    </cacheField>
    <cacheField name="Rôle communauté" numFmtId="0">
      <sharedItems/>
    </cacheField>
    <cacheField name="Chef de village/communauté ou Boulama" numFmtId="0">
      <sharedItems containsString="0" containsBlank="1" containsNumber="1" containsInteger="1" minValue="0" maxValue="1"/>
    </cacheField>
    <cacheField name="Représentant du chef de village/communauté ou Boulama" numFmtId="0">
      <sharedItems containsString="0" containsBlank="1" containsNumber="1" containsInteger="1" minValue="0" maxValue="1"/>
    </cacheField>
    <cacheField name="Représentant des refugiés" numFmtId="0">
      <sharedItems containsString="0" containsBlank="1" containsNumber="1" containsInteger="1" minValue="0" maxValue="1"/>
    </cacheField>
    <cacheField name="Représentant des PDI" numFmtId="0">
      <sharedItems containsString="0" containsBlank="1" containsNumber="1" containsInteger="1" minValue="0" maxValue="1"/>
    </cacheField>
    <cacheField name="Travailleur humanitaire" numFmtId="0">
      <sharedItems containsString="0" containsBlank="1" containsNumber="1" containsInteger="1" minValue="0" maxValue="0"/>
    </cacheField>
    <cacheField name="Représentant d'une instance gouvernementale locale" numFmtId="0">
      <sharedItems containsString="0" containsBlank="1" containsNumber="1" containsInteger="1" minValue="0" maxValue="1"/>
    </cacheField>
    <cacheField name="Leader religeux" numFmtId="0">
      <sharedItems containsString="0" containsBlank="1" containsNumber="1" containsInteger="1" minValue="0" maxValue="1"/>
    </cacheField>
    <cacheField name="Leader communautaire" numFmtId="0">
      <sharedItems containsString="0" containsBlank="1" containsNumber="1" containsInteger="1" minValue="0" maxValue="1"/>
    </cacheField>
    <cacheField name="Autre" numFmtId="0">
      <sharedItems containsString="0" containsBlank="1" containsNumber="1" containsInteger="1" minValue="0" maxValue="1"/>
    </cacheField>
    <cacheField name="0.10.a Si autres, précisez" numFmtId="0">
      <sharedItems containsBlank="1"/>
    </cacheField>
    <cacheField name="Principale source d'eau utilisée" numFmtId="0">
      <sharedItems/>
    </cacheField>
    <cacheField name="Principale source_autre" numFmtId="0">
      <sharedItems containsBlank="1"/>
    </cacheField>
    <cacheField name="Temps accès eau" numFmtId="0">
      <sharedItems/>
    </cacheField>
    <cacheField name="Besoin eau couvert" numFmtId="0">
      <sharedItems/>
    </cacheField>
    <cacheField name="Accès latrines" numFmtId="0">
      <sharedItems/>
    </cacheField>
    <cacheField name="Principal lieu de défécation" numFmtId="0">
      <sharedItems/>
    </cacheField>
    <cacheField name="méthode lavage de mains" numFmtId="0">
      <sharedItems/>
    </cacheField>
    <cacheField name="Accès installations DLM" numFmtId="0">
      <sharedItems/>
    </cacheField>
    <cacheField name="Disposition de savon" numFmtId="0">
      <sharedItems count="2">
        <s v="Oui"/>
        <s v="Non"/>
      </sharedItems>
    </cacheField>
    <cacheField name="Raisons principales difficultés accès savon" numFmtId="0">
      <sharedItems containsBlank="1"/>
    </cacheField>
    <cacheField name="Marchés non fonctionnels/fermés" numFmtId="0">
      <sharedItems containsBlank="1" containsMixedTypes="1" containsNumber="1" containsInteger="1" minValue="0" maxValue="0"/>
    </cacheField>
    <cacheField name="Savons non disponibles au niveau des marchés" numFmtId="0">
      <sharedItems containsBlank="1" containsMixedTypes="1" containsNumber="1" containsInteger="1" minValue="0" maxValue="1"/>
    </cacheField>
    <cacheField name="Savons non disponibles à la vente en dehors des marchés (boutiques/magasins)" numFmtId="0">
      <sharedItems containsBlank="1" containsMixedTypes="1" containsNumber="1" containsInteger="1" minValue="0" maxValue="1" count="4">
        <s v=""/>
        <n v="0"/>
        <n v="1"/>
        <m/>
      </sharedItems>
    </cacheField>
    <cacheField name="Article trop cher" numFmtId="0">
      <sharedItems containsBlank="1" containsMixedTypes="1" containsNumber="1" containsInteger="1" minValue="0" maxValue="1"/>
    </cacheField>
    <cacheField name="L'achat de savon ne constitue pas une priorité" numFmtId="0">
      <sharedItems containsBlank="1" containsMixedTypes="1" containsNumber="1" containsInteger="1" minValue="0" maxValue="1"/>
    </cacheField>
    <cacheField name="Autre2" numFmtId="0">
      <sharedItems containsBlank="1" containsMixedTypes="1" containsNumber="1" containsInteger="1" minValue="0" maxValue="0"/>
    </cacheField>
    <cacheField name="Ne sait pas" numFmtId="0">
      <sharedItems containsBlank="1" containsMixedTypes="1" containsNumber="1" containsInteger="1" minValue="0" maxValue="0"/>
    </cacheField>
    <cacheField name="Principales sources info crise sanitaire" numFmtId="0">
      <sharedItems/>
    </cacheField>
    <cacheField name="Pas d'information" numFmtId="0">
      <sharedItems containsSemiMixedTypes="0" containsString="0" containsNumber="1" containsInteger="1" minValue="0" maxValue="0"/>
    </cacheField>
    <cacheField name="Téléphone" numFmtId="0">
      <sharedItems containsSemiMixedTypes="0" containsString="0" containsNumber="1" containsInteger="1" minValue="0" maxValue="1" count="2">
        <n v="0"/>
        <n v="1"/>
      </sharedItems>
    </cacheField>
    <cacheField name="Réseaux sociaux" numFmtId="0">
      <sharedItems containsSemiMixedTypes="0" containsString="0" containsNumber="1" containsInteger="1" minValue="0" maxValue="1" count="2">
        <n v="0"/>
        <n v="1"/>
      </sharedItems>
    </cacheField>
    <cacheField name="Radio, Télévision" numFmtId="0">
      <sharedItems containsSemiMixedTypes="0" containsString="0" containsNumber="1" containsInteger="1" minValue="0" maxValue="1" count="2">
        <n v="1"/>
        <n v="0"/>
      </sharedItems>
    </cacheField>
    <cacheField name="Journal - Internet" numFmtId="0">
      <sharedItems containsSemiMixedTypes="0" containsString="0" containsNumber="1" containsInteger="1" minValue="0" maxValue="1" count="2">
        <n v="0"/>
        <n v="1"/>
      </sharedItems>
    </cacheField>
    <cacheField name="Lieux de manifestation sociale" numFmtId="0">
      <sharedItems containsSemiMixedTypes="0" containsString="0" containsNumber="1" containsInteger="1" minValue="0" maxValue="1" count="2">
        <n v="0"/>
        <n v="1"/>
      </sharedItems>
    </cacheField>
    <cacheField name="Chef de village/ commuanuté ou Boulama" numFmtId="0">
      <sharedItems containsSemiMixedTypes="0" containsString="0" containsNumber="1" containsInteger="1" minValue="0" maxValue="1" count="2">
        <n v="1"/>
        <n v="0"/>
      </sharedItems>
    </cacheField>
    <cacheField name="Famille, voisins ou amis" numFmtId="0">
      <sharedItems containsSemiMixedTypes="0" containsString="0" containsNumber="1" containsInteger="1" minValue="0" maxValue="1" count="2">
        <n v="0"/>
        <n v="1"/>
      </sharedItems>
    </cacheField>
    <cacheField name="Leaders religieux" numFmtId="0">
      <sharedItems containsSemiMixedTypes="0" containsString="0" containsNumber="1" containsInteger="1" minValue="0" maxValue="1" count="2">
        <n v="0"/>
        <n v="1"/>
      </sharedItems>
    </cacheField>
    <cacheField name="Groupement de femmes" numFmtId="0">
      <sharedItems containsSemiMixedTypes="0" containsString="0" containsNumber="1" containsInteger="1" minValue="0" maxValue="1" count="2">
        <n v="0"/>
        <n v="1"/>
      </sharedItems>
    </cacheField>
    <cacheField name="Différents comités villageois" numFmtId="0">
      <sharedItems containsSemiMixedTypes="0" containsString="0" containsNumber="1" containsInteger="1" minValue="0" maxValue="1" count="2">
        <n v="0"/>
        <n v="1"/>
      </sharedItems>
    </cacheField>
    <cacheField name="Gouvernement" numFmtId="0">
      <sharedItems containsSemiMixedTypes="0" containsString="0" containsNumber="1" containsInteger="1" minValue="0" maxValue="1" count="2">
        <n v="0"/>
        <n v="1"/>
      </sharedItems>
    </cacheField>
    <cacheField name="Travailleurs sociaux / humanitaires" numFmtId="0">
      <sharedItems containsSemiMixedTypes="0" containsString="0" containsNumber="1" containsInteger="1" minValue="0" maxValue="1" count="2">
        <n v="0"/>
        <n v="1"/>
      </sharedItems>
    </cacheField>
    <cacheField name="Autre3" numFmtId="0">
      <sharedItems containsSemiMixedTypes="0" containsString="0" containsNumber="1" containsInteger="1" minValue="0" maxValue="0"/>
    </cacheField>
    <cacheField name="Ne sait pas2" numFmtId="0">
      <sharedItems containsSemiMixedTypes="0" containsString="0" containsNumber="1" containsInteger="1" minValue="0" maxValue="0" count="1">
        <n v="0"/>
      </sharedItems>
    </cacheField>
    <cacheField name="COVID-19 = important" numFmtId="0">
      <sharedItems count="5">
        <s v="Une majorité (autour de 75%);"/>
        <s v="La moitié (autour de 50%);"/>
        <s v="Une minorité (autour de 25%);"/>
        <s v="Tous les ménages (autour de 100%);"/>
        <s v="n/a"/>
      </sharedItems>
    </cacheField>
    <cacheField name="Mesures prises protection épidémie" numFmtId="0">
      <sharedItems longText="1"/>
    </cacheField>
    <cacheField name="Ne pas sortir de la maison" numFmtId="0">
      <sharedItems containsSemiMixedTypes="0" containsString="0" containsNumber="1" containsInteger="1" minValue="0" maxValue="1" count="2">
        <n v="1"/>
        <n v="0"/>
      </sharedItems>
    </cacheField>
    <cacheField name="Reduire les mouvements hors de la maison" numFmtId="0">
      <sharedItems containsSemiMixedTypes="0" containsString="0" containsNumber="1" containsInteger="1" minValue="0" maxValue="1" count="2">
        <n v="0"/>
        <n v="1"/>
      </sharedItems>
    </cacheField>
    <cacheField name="Ne pas voyager à l'étranger" numFmtId="0">
      <sharedItems containsSemiMixedTypes="0" containsString="0" containsNumber="1" containsInteger="1" minValue="0" maxValue="1" count="2">
        <n v="0"/>
        <n v="1"/>
      </sharedItems>
    </cacheField>
    <cacheField name="Arrêter de se serrer la main ou d'autres contacts physiques" numFmtId="0">
      <sharedItems containsSemiMixedTypes="0" containsString="0" containsNumber="1" containsInteger="1" minValue="0" maxValue="1" count="2">
        <n v="0"/>
        <n v="1"/>
      </sharedItems>
    </cacheField>
    <cacheField name="Garder une distance avec les autres gens" numFmtId="0">
      <sharedItems containsSemiMixedTypes="0" containsString="0" containsNumber="1" containsInteger="1" minValue="0" maxValue="1" count="2">
        <n v="0"/>
        <n v="1"/>
      </sharedItems>
    </cacheField>
    <cacheField name="Eviter les espaces publiques et les rassemblements" numFmtId="0">
      <sharedItems containsSemiMixedTypes="0" containsString="0" containsNumber="1" containsInteger="1" minValue="0" maxValue="1" count="2">
        <n v="0"/>
        <n v="1"/>
      </sharedItems>
    </cacheField>
    <cacheField name="Porter un masque" numFmtId="0">
      <sharedItems containsSemiMixedTypes="0" containsString="0" containsNumber="1" containsInteger="1" minValue="0" maxValue="1" count="2">
        <n v="0"/>
        <n v="1"/>
      </sharedItems>
    </cacheField>
    <cacheField name="Porter des gants" numFmtId="0">
      <sharedItems containsSemiMixedTypes="0" containsString="0" containsNumber="1" containsInteger="1" minValue="0" maxValue="1" count="2">
        <n v="0"/>
        <n v="1"/>
      </sharedItems>
    </cacheField>
    <cacheField name="Se couvrir la peau en général" numFmtId="0">
      <sharedItems containsSemiMixedTypes="0" containsString="0" containsNumber="1" containsInteger="1" minValue="0" maxValue="1" count="2">
        <n v="0"/>
        <n v="1"/>
      </sharedItems>
    </cacheField>
    <cacheField name="Se laver les mains" numFmtId="0">
      <sharedItems containsSemiMixedTypes="0" containsString="0" containsNumber="1" containsInteger="1" minValue="0" maxValue="1" count="2">
        <n v="0"/>
        <n v="1"/>
      </sharedItems>
    </cacheField>
    <cacheField name="Garder les surfaces propres" numFmtId="0">
      <sharedItems containsSemiMixedTypes="0" containsString="0" containsNumber="1" containsInteger="1" minValue="0" maxValue="1" count="2">
        <n v="0"/>
        <n v="1"/>
      </sharedItems>
    </cacheField>
    <cacheField name="Boire de l'eau propre" numFmtId="0">
      <sharedItems containsSemiMixedTypes="0" containsString="0" containsNumber="1" containsInteger="1" minValue="0" maxValue="1" count="2">
        <n v="0"/>
        <n v="1"/>
      </sharedItems>
    </cacheField>
    <cacheField name="Se laver avec de l'eau propre" numFmtId="0">
      <sharedItems containsSemiMixedTypes="0" containsString="0" containsNumber="1" containsInteger="1" minValue="0" maxValue="1" count="2">
        <n v="0"/>
        <n v="1"/>
      </sharedItems>
    </cacheField>
    <cacheField name="Prier" numFmtId="0">
      <sharedItems containsSemiMixedTypes="0" containsString="0" containsNumber="1" containsInteger="1" minValue="0" maxValue="1" count="2">
        <n v="0"/>
        <n v="1"/>
      </sharedItems>
    </cacheField>
    <cacheField name="Garder ses distances avec les animaux" numFmtId="0">
      <sharedItems containsSemiMixedTypes="0" containsString="0" containsNumber="1" containsInteger="1" minValue="0" maxValue="1" count="2">
        <n v="0"/>
        <n v="1"/>
      </sharedItems>
    </cacheField>
    <cacheField name="Se débarasser des animaux de compagnie" numFmtId="0">
      <sharedItems containsSemiMixedTypes="0" containsString="0" containsNumber="1" containsInteger="1" minValue="0" maxValue="0" count="1">
        <n v="0"/>
      </sharedItems>
    </cacheField>
    <cacheField name="Utiliser un préservatif durant les rapports sexuels" numFmtId="0">
      <sharedItems containsSemiMixedTypes="0" containsString="0" containsNumber="1" containsInteger="1" minValue="0" maxValue="0" count="1">
        <n v="0"/>
      </sharedItems>
    </cacheField>
    <cacheField name="Autre, préciser" numFmtId="0">
      <sharedItems containsSemiMixedTypes="0" containsString="0" containsNumber="1" containsInteger="1" minValue="0" maxValue="1" count="2">
        <n v="0"/>
        <n v="1"/>
      </sharedItems>
    </cacheField>
    <cacheField name="Ne sait pas3" numFmtId="0">
      <sharedItems containsSemiMixedTypes="0" containsString="0" containsNumber="1" containsInteger="1" minValue="0" maxValue="0"/>
    </cacheField>
    <cacheField name="Aucune mesure"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pivotCacheId="4"/>
    </ext>
  </extLst>
</pivotCacheDefinition>
</file>

<file path=xl/pivotCache/pivotCacheDefinition2.xml><?xml version="1.0" encoding="utf-8"?>
<pivotCacheDefinition xmlns="http://schemas.openxmlformats.org/spreadsheetml/2006/main" xmlns:r="http://schemas.openxmlformats.org/officeDocument/2006/relationships" r:id="rId1" refreshedBy="Cécile Avena" refreshedDate="43986.650166203704" createdVersion="6" refreshedVersion="6" minRefreshableVersion="3" recordCount="313">
  <cacheSource type="worksheet">
    <worksheetSource ref="A1:AJ314" sheet="DN_"/>
  </cacheSource>
  <cacheFields count="36">
    <cacheField name="Date enquête" numFmtId="0">
      <sharedItems containsDate="1" containsMixedTypes="1" minDate="2020-05-25T00:00:00" maxDate="2020-05-27T00:00:00"/>
    </cacheField>
    <cacheField name="Sexe_enquêteur" numFmtId="0">
      <sharedItems/>
    </cacheField>
    <cacheField name="Département" numFmtId="0">
      <sharedItems/>
    </cacheField>
    <cacheField name="Commune" numFmtId="0">
      <sharedItems count="12">
        <s v="Goudoumaria"/>
        <s v="Chetimari"/>
        <s v="Toumour"/>
        <s v="Gueskerou"/>
        <s v="Maine Soroa"/>
        <s v="Kabalewa"/>
        <s v="Diffa"/>
        <s v="N'Guigmi"/>
        <s v="Bosso"/>
        <s v="Foulatari"/>
        <s v="N'Gourti"/>
        <s v="N'Guel Beyli"/>
      </sharedItems>
    </cacheField>
    <cacheField name="Site de déplacés" numFmtId="0">
      <sharedItems/>
    </cacheField>
    <cacheField name="Sexe_enquêté" numFmtId="0">
      <sharedItems/>
    </cacheField>
    <cacheField name="Age_enquêté" numFmtId="0">
      <sharedItems containsMixedTypes="1" containsNumber="1" containsInteger="1" minValue="23" maxValue="81"/>
    </cacheField>
    <cacheField name="Statut" numFmtId="0">
      <sharedItems count="4">
        <s v="Déplacé interne"/>
        <s v="Non déplacé"/>
        <s v="Réfugié"/>
        <s v="Retourné"/>
      </sharedItems>
    </cacheField>
    <cacheField name="Rôle communauté" numFmtId="0">
      <sharedItems/>
    </cacheField>
    <cacheField name="Chef de village/communauté ou Boulama" numFmtId="0">
      <sharedItems containsSemiMixedTypes="0" containsString="0" containsNumber="1" containsInteger="1" minValue="0" maxValue="1"/>
    </cacheField>
    <cacheField name="Représentant du chef de village/communauté ou Boulama" numFmtId="0">
      <sharedItems containsSemiMixedTypes="0" containsString="0" containsNumber="1" containsInteger="1" minValue="0" maxValue="1"/>
    </cacheField>
    <cacheField name="Représentant des refugiés" numFmtId="0">
      <sharedItems containsSemiMixedTypes="0" containsString="0" containsNumber="1" containsInteger="1" minValue="0" maxValue="1"/>
    </cacheField>
    <cacheField name="Représentant des PDI" numFmtId="0">
      <sharedItems containsSemiMixedTypes="0" containsString="0" containsNumber="1" containsInteger="1" minValue="0" maxValue="1"/>
    </cacheField>
    <cacheField name="Travailleur humanitaire" numFmtId="0">
      <sharedItems containsSemiMixedTypes="0" containsString="0" containsNumber="1" containsInteger="1" minValue="0" maxValue="0"/>
    </cacheField>
    <cacheField name="Représentant d'une instance gouvernementale locale" numFmtId="0">
      <sharedItems containsSemiMixedTypes="0" containsString="0" containsNumber="1" containsInteger="1" minValue="0" maxValue="1"/>
    </cacheField>
    <cacheField name="Leader religeux" numFmtId="0">
      <sharedItems containsSemiMixedTypes="0" containsString="0" containsNumber="1" containsInteger="1" minValue="0" maxValue="1"/>
    </cacheField>
    <cacheField name="Leader communautaire" numFmtId="0">
      <sharedItems containsSemiMixedTypes="0" containsString="0" containsNumber="1" containsInteger="1" minValue="0" maxValue="1"/>
    </cacheField>
    <cacheField name="Autre" numFmtId="0">
      <sharedItems containsSemiMixedTypes="0" containsString="0" containsNumber="1" containsInteger="1" minValue="0" maxValue="1"/>
    </cacheField>
    <cacheField name="0.10.a Si autres, précisez" numFmtId="0">
      <sharedItems containsBlank="1"/>
    </cacheField>
    <cacheField name="Principale source d'eau utilisée" numFmtId="0">
      <sharedItems/>
    </cacheField>
    <cacheField name="Principale source_autre" numFmtId="0">
      <sharedItems containsBlank="1"/>
    </cacheField>
    <cacheField name="Temps accès eau" numFmtId="0">
      <sharedItems/>
    </cacheField>
    <cacheField name="Besoin eau couvert" numFmtId="0">
      <sharedItems/>
    </cacheField>
    <cacheField name="Accès latrines" numFmtId="0">
      <sharedItems/>
    </cacheField>
    <cacheField name="Principal lieu de défécation" numFmtId="0">
      <sharedItems/>
    </cacheField>
    <cacheField name="méthode lavage de mains" numFmtId="0">
      <sharedItems count="4">
        <s v="Savon (avec eau)"/>
        <s v="Cendre (avec eau)"/>
        <s v="Eau seulement"/>
        <s v="Sable (avec eau)"/>
      </sharedItems>
    </cacheField>
    <cacheField name="Accès installations DLM" numFmtId="0">
      <sharedItems count="5">
        <s v="La moitié (autour de 50%)"/>
        <s v="La minorité (autour de 25%)"/>
        <s v="Personne (autour de 0%)"/>
        <s v="L'ensemble (autour de 100%)"/>
        <s v="La majorité (autour de 75%)"/>
      </sharedItems>
    </cacheField>
    <cacheField name="Disposition de savon" numFmtId="0">
      <sharedItems count="2">
        <s v="Oui"/>
        <s v="Non"/>
      </sharedItems>
    </cacheField>
    <cacheField name="Raisons principales difficultés accès savon" numFmtId="0">
      <sharedItems containsBlank="1"/>
    </cacheField>
    <cacheField name="Marchés non fonctionnels/fermés" numFmtId="0">
      <sharedItems containsBlank="1" containsMixedTypes="1" containsNumber="1" containsInteger="1" minValue="0" maxValue="0"/>
    </cacheField>
    <cacheField name="Savons non disponibles au niveau des marchés" numFmtId="0">
      <sharedItems containsBlank="1" containsMixedTypes="1" containsNumber="1" containsInteger="1" minValue="0" maxValue="1" count="4">
        <s v=""/>
        <n v="0"/>
        <n v="1"/>
        <m/>
      </sharedItems>
    </cacheField>
    <cacheField name="Savons non disponibles à la vente en dehors des marchés (boutiques/magasins)" numFmtId="0">
      <sharedItems containsBlank="1" containsMixedTypes="1" containsNumber="1" containsInteger="1" minValue="0" maxValue="1"/>
    </cacheField>
    <cacheField name="Article trop cher" numFmtId="0">
      <sharedItems containsBlank="1" containsMixedTypes="1" containsNumber="1" containsInteger="1" minValue="0" maxValue="1" count="4">
        <s v=""/>
        <n v="1"/>
        <m/>
        <n v="0"/>
      </sharedItems>
    </cacheField>
    <cacheField name="L'achat de savon ne constitue pas une priorité" numFmtId="0">
      <sharedItems containsBlank="1" containsMixedTypes="1" containsNumber="1" containsInteger="1" minValue="0" maxValue="1" count="4">
        <s v=""/>
        <n v="0"/>
        <n v="1"/>
        <m/>
      </sharedItems>
    </cacheField>
    <cacheField name="Autre2" numFmtId="0">
      <sharedItems containsBlank="1" containsMixedTypes="1" containsNumber="1" containsInteger="1" minValue="0" maxValue="0"/>
    </cacheField>
    <cacheField name="Ne sait pas" numFmtId="0">
      <sharedItems containsBlank="1" containsMixedTypes="1" containsNumber="1" containsInteger="1" minValue="0" maxValue="0"/>
    </cacheField>
  </cacheFields>
  <extLst>
    <ext xmlns:x14="http://schemas.microsoft.com/office/spreadsheetml/2009/9/main" uri="{725AE2AE-9491-48be-B2B4-4EB974FC3084}">
      <x14:pivotCacheDefinition pivotCacheId="6"/>
    </ext>
  </extLst>
</pivotCacheDefinition>
</file>

<file path=xl/pivotCache/pivotCacheDefinition3.xml><?xml version="1.0" encoding="utf-8"?>
<pivotCacheDefinition xmlns="http://schemas.openxmlformats.org/spreadsheetml/2006/main" xmlns:r="http://schemas.openxmlformats.org/officeDocument/2006/relationships" r:id="rId1" refreshedBy="Cécile Avena" refreshedDate="43986.652172916663" createdVersion="6" refreshedVersion="6" minRefreshableVersion="3" recordCount="313">
  <cacheSource type="worksheet">
    <worksheetSource ref="B1:Y314" sheet="DN_"/>
  </cacheSource>
  <cacheFields count="24">
    <cacheField name="Sexe_enquêteur" numFmtId="0">
      <sharedItems/>
    </cacheField>
    <cacheField name="Département" numFmtId="0">
      <sharedItems count="6">
        <s v="Goudoumaria"/>
        <s v="Diffa"/>
        <s v="Bosso"/>
        <s v="Maine Soroa"/>
        <s v="N'Guigmi"/>
        <s v="N'Gourti"/>
      </sharedItems>
    </cacheField>
    <cacheField name="Commune" numFmtId="0">
      <sharedItems count="12">
        <s v="Goudoumaria"/>
        <s v="Chetimari"/>
        <s v="Toumour"/>
        <s v="Gueskerou"/>
        <s v="Maine Soroa"/>
        <s v="Kabalewa"/>
        <s v="Diffa"/>
        <s v="N'Guigmi"/>
        <s v="Bosso"/>
        <s v="Foulatari"/>
        <s v="N'Gourti"/>
        <s v="N'Guel Beyli"/>
      </sharedItems>
    </cacheField>
    <cacheField name="Site de déplacés" numFmtId="0">
      <sharedItems/>
    </cacheField>
    <cacheField name="Sexe_enquêté" numFmtId="0">
      <sharedItems/>
    </cacheField>
    <cacheField name="Age_enquêté" numFmtId="0">
      <sharedItems containsMixedTypes="1" containsNumber="1" containsInteger="1" minValue="23" maxValue="81"/>
    </cacheField>
    <cacheField name="Statut" numFmtId="0">
      <sharedItems count="4">
        <s v="Déplacé interne"/>
        <s v="Non déplacé"/>
        <s v="Réfugié"/>
        <s v="Retourné"/>
      </sharedItems>
    </cacheField>
    <cacheField name="Rôle communauté" numFmtId="0">
      <sharedItems/>
    </cacheField>
    <cacheField name="Chef de village/communauté ou Boulama" numFmtId="0">
      <sharedItems containsSemiMixedTypes="0" containsString="0" containsNumber="1" containsInteger="1" minValue="0" maxValue="1"/>
    </cacheField>
    <cacheField name="Représentant du chef de village/communauté ou Boulama" numFmtId="0">
      <sharedItems containsSemiMixedTypes="0" containsString="0" containsNumber="1" containsInteger="1" minValue="0" maxValue="1"/>
    </cacheField>
    <cacheField name="Représentant des refugiés" numFmtId="0">
      <sharedItems containsSemiMixedTypes="0" containsString="0" containsNumber="1" containsInteger="1" minValue="0" maxValue="1"/>
    </cacheField>
    <cacheField name="Représentant des PDI" numFmtId="0">
      <sharedItems containsSemiMixedTypes="0" containsString="0" containsNumber="1" containsInteger="1" minValue="0" maxValue="1"/>
    </cacheField>
    <cacheField name="Travailleur humanitaire" numFmtId="0">
      <sharedItems containsSemiMixedTypes="0" containsString="0" containsNumber="1" containsInteger="1" minValue="0" maxValue="0"/>
    </cacheField>
    <cacheField name="Représentant d'une instance gouvernementale locale" numFmtId="0">
      <sharedItems containsSemiMixedTypes="0" containsString="0" containsNumber="1" containsInteger="1" minValue="0" maxValue="1"/>
    </cacheField>
    <cacheField name="Leader religeux" numFmtId="0">
      <sharedItems containsSemiMixedTypes="0" containsString="0" containsNumber="1" containsInteger="1" minValue="0" maxValue="1"/>
    </cacheField>
    <cacheField name="Leader communautaire" numFmtId="0">
      <sharedItems containsSemiMixedTypes="0" containsString="0" containsNumber="1" containsInteger="1" minValue="0" maxValue="1"/>
    </cacheField>
    <cacheField name="Autre" numFmtId="0">
      <sharedItems containsSemiMixedTypes="0" containsString="0" containsNumber="1" containsInteger="1" minValue="0" maxValue="1"/>
    </cacheField>
    <cacheField name="0.10.a Si autres, précisez" numFmtId="0">
      <sharedItems containsBlank="1"/>
    </cacheField>
    <cacheField name="Principale source d'eau utilisée" numFmtId="0">
      <sharedItems/>
    </cacheField>
    <cacheField name="Principale source_autre" numFmtId="0">
      <sharedItems containsBlank="1"/>
    </cacheField>
    <cacheField name="Temps accès eau" numFmtId="0">
      <sharedItems/>
    </cacheField>
    <cacheField name="Besoin eau couvert" numFmtId="0">
      <sharedItems/>
    </cacheField>
    <cacheField name="Accès latrines" numFmtId="0">
      <sharedItems count="2">
        <s v="Oui"/>
        <s v="Non"/>
      </sharedItems>
    </cacheField>
    <cacheField name="Principal lieu de défécation" numFmtId="0">
      <sharedItems count="7">
        <s v="Latrines familiales"/>
        <s v="Latrines communes payantes"/>
        <s v="A l'air libre"/>
        <s v="Latrines communes gratuites"/>
        <s v="Fosse du village"/>
        <s v="Trou dans la cour"/>
        <s v="Dans la latrine des voisins"/>
      </sharedItems>
    </cacheField>
  </cacheFields>
  <extLst>
    <ext xmlns:x14="http://schemas.microsoft.com/office/spreadsheetml/2009/9/main" uri="{725AE2AE-9491-48be-B2B4-4EB974FC3084}">
      <x14:pivotCacheDefinition pivotCacheId="7"/>
    </ext>
  </extLst>
</pivotCacheDefinition>
</file>

<file path=xl/pivotCache/pivotCacheDefinition4.xml><?xml version="1.0" encoding="utf-8"?>
<pivotCacheDefinition xmlns="http://schemas.openxmlformats.org/spreadsheetml/2006/main" xmlns:r="http://schemas.openxmlformats.org/officeDocument/2006/relationships" r:id="rId1" refreshedBy="Cécile Avena" refreshedDate="43986.65285810185" createdVersion="6" refreshedVersion="6" minRefreshableVersion="3" recordCount="313">
  <cacheSource type="worksheet">
    <worksheetSource ref="A1:BV314" sheet="DN_"/>
  </cacheSource>
  <cacheFields count="74">
    <cacheField name="Date enquête" numFmtId="0">
      <sharedItems containsDate="1" containsMixedTypes="1" minDate="2020-05-25T00:00:00" maxDate="2020-05-27T00:00:00"/>
    </cacheField>
    <cacheField name="Sexe_enquêteur" numFmtId="0">
      <sharedItems/>
    </cacheField>
    <cacheField name="Département" numFmtId="0">
      <sharedItems count="6">
        <s v="Goudoumaria"/>
        <s v="Diffa"/>
        <s v="Bosso"/>
        <s v="Maine Soroa"/>
        <s v="N'Guigmi"/>
        <s v="N'Gourti"/>
      </sharedItems>
    </cacheField>
    <cacheField name="Commune" numFmtId="0">
      <sharedItems count="12">
        <s v="Goudoumaria"/>
        <s v="Chetimari"/>
        <s v="Toumour"/>
        <s v="Gueskerou"/>
        <s v="Maine Soroa"/>
        <s v="Kabalewa"/>
        <s v="Diffa"/>
        <s v="N'Guigmi"/>
        <s v="Bosso"/>
        <s v="Foulatari"/>
        <s v="N'Gourti"/>
        <s v="N'Guel Beyli"/>
      </sharedItems>
    </cacheField>
    <cacheField name="Site de déplacés" numFmtId="0">
      <sharedItems/>
    </cacheField>
    <cacheField name="Sexe_enquêté" numFmtId="0">
      <sharedItems/>
    </cacheField>
    <cacheField name="Age_enquêté" numFmtId="0">
      <sharedItems containsMixedTypes="1" containsNumber="1" containsInteger="1" minValue="23" maxValue="81"/>
    </cacheField>
    <cacheField name="Statut" numFmtId="0">
      <sharedItems count="4">
        <s v="Déplacé interne"/>
        <s v="Non déplacé"/>
        <s v="Réfugié"/>
        <s v="Retourné"/>
      </sharedItems>
    </cacheField>
    <cacheField name="Rôle communauté" numFmtId="0">
      <sharedItems/>
    </cacheField>
    <cacheField name="Chef de village/communauté ou Boulama" numFmtId="0">
      <sharedItems containsSemiMixedTypes="0" containsString="0" containsNumber="1" containsInteger="1" minValue="0" maxValue="1"/>
    </cacheField>
    <cacheField name="Représentant du chef de village/communauté ou Boulama" numFmtId="0">
      <sharedItems containsSemiMixedTypes="0" containsString="0" containsNumber="1" containsInteger="1" minValue="0" maxValue="1"/>
    </cacheField>
    <cacheField name="Représentant des refugiés" numFmtId="0">
      <sharedItems containsSemiMixedTypes="0" containsString="0" containsNumber="1" containsInteger="1" minValue="0" maxValue="1"/>
    </cacheField>
    <cacheField name="Représentant des PDI" numFmtId="0">
      <sharedItems containsSemiMixedTypes="0" containsString="0" containsNumber="1" containsInteger="1" minValue="0" maxValue="1"/>
    </cacheField>
    <cacheField name="Travailleur humanitaire" numFmtId="0">
      <sharedItems containsSemiMixedTypes="0" containsString="0" containsNumber="1" containsInteger="1" minValue="0" maxValue="0"/>
    </cacheField>
    <cacheField name="Représentant d'une instance gouvernementale locale" numFmtId="0">
      <sharedItems containsSemiMixedTypes="0" containsString="0" containsNumber="1" containsInteger="1" minValue="0" maxValue="1"/>
    </cacheField>
    <cacheField name="Leader religeux" numFmtId="0">
      <sharedItems containsSemiMixedTypes="0" containsString="0" containsNumber="1" containsInteger="1" minValue="0" maxValue="1"/>
    </cacheField>
    <cacheField name="Leader communautaire" numFmtId="0">
      <sharedItems containsSemiMixedTypes="0" containsString="0" containsNumber="1" containsInteger="1" minValue="0" maxValue="1"/>
    </cacheField>
    <cacheField name="Autre" numFmtId="0">
      <sharedItems containsSemiMixedTypes="0" containsString="0" containsNumber="1" containsInteger="1" minValue="0" maxValue="1"/>
    </cacheField>
    <cacheField name="0.10.a Si autres, précisez" numFmtId="0">
      <sharedItems containsBlank="1"/>
    </cacheField>
    <cacheField name="Principale source d'eau utilisée" numFmtId="0">
      <sharedItems/>
    </cacheField>
    <cacheField name="Principale source_autre" numFmtId="0">
      <sharedItems containsBlank="1"/>
    </cacheField>
    <cacheField name="Temps accès eau" numFmtId="0">
      <sharedItems/>
    </cacheField>
    <cacheField name="Besoin eau couvert" numFmtId="0">
      <sharedItems/>
    </cacheField>
    <cacheField name="Accès latrines" numFmtId="0">
      <sharedItems/>
    </cacheField>
    <cacheField name="Principal lieu de défécation" numFmtId="0">
      <sharedItems/>
    </cacheField>
    <cacheField name="méthode lavage de mains" numFmtId="0">
      <sharedItems/>
    </cacheField>
    <cacheField name="Accès installations DLM" numFmtId="0">
      <sharedItems/>
    </cacheField>
    <cacheField name="Disposition de savon" numFmtId="0">
      <sharedItems/>
    </cacheField>
    <cacheField name="Raisons principales difficultés accès savon" numFmtId="0">
      <sharedItems containsBlank="1"/>
    </cacheField>
    <cacheField name="Marchés non fonctionnels/fermés" numFmtId="0">
      <sharedItems containsBlank="1" containsMixedTypes="1" containsNumber="1" containsInteger="1" minValue="0" maxValue="0"/>
    </cacheField>
    <cacheField name="Savons non disponibles au niveau des marchés" numFmtId="0">
      <sharedItems containsBlank="1" containsMixedTypes="1" containsNumber="1" containsInteger="1" minValue="0" maxValue="1"/>
    </cacheField>
    <cacheField name="Savons non disponibles à la vente en dehors des marchés (boutiques/magasins)" numFmtId="0">
      <sharedItems containsBlank="1" containsMixedTypes="1" containsNumber="1" containsInteger="1" minValue="0" maxValue="1"/>
    </cacheField>
    <cacheField name="Article trop cher" numFmtId="0">
      <sharedItems containsBlank="1" containsMixedTypes="1" containsNumber="1" containsInteger="1" minValue="0" maxValue="1"/>
    </cacheField>
    <cacheField name="L'achat de savon ne constitue pas une priorité" numFmtId="0">
      <sharedItems containsBlank="1" containsMixedTypes="1" containsNumber="1" containsInteger="1" minValue="0" maxValue="1"/>
    </cacheField>
    <cacheField name="Autre2" numFmtId="0">
      <sharedItems containsBlank="1" containsMixedTypes="1" containsNumber="1" containsInteger="1" minValue="0" maxValue="0"/>
    </cacheField>
    <cacheField name="Ne sait pas" numFmtId="0">
      <sharedItems containsBlank="1" containsMixedTypes="1" containsNumber="1" containsInteger="1" minValue="0" maxValue="0"/>
    </cacheField>
    <cacheField name="Principales sources info crise sanitaire" numFmtId="0">
      <sharedItems/>
    </cacheField>
    <cacheField name="Pas d'information" numFmtId="0">
      <sharedItems containsSemiMixedTypes="0" containsString="0" containsNumber="1" containsInteger="1" minValue="0" maxValue="0"/>
    </cacheField>
    <cacheField name="Téléphone" numFmtId="0">
      <sharedItems containsSemiMixedTypes="0" containsString="0" containsNumber="1" containsInteger="1" minValue="0" maxValue="1" count="2">
        <n v="0"/>
        <n v="1"/>
      </sharedItems>
    </cacheField>
    <cacheField name="Réseaux sociaux" numFmtId="0">
      <sharedItems containsSemiMixedTypes="0" containsString="0" containsNumber="1" containsInteger="1" minValue="0" maxValue="1" count="2">
        <n v="0"/>
        <n v="1"/>
      </sharedItems>
    </cacheField>
    <cacheField name="Radio, Télévision" numFmtId="0">
      <sharedItems containsSemiMixedTypes="0" containsString="0" containsNumber="1" containsInteger="1" minValue="0" maxValue="1" count="2">
        <n v="1"/>
        <n v="0"/>
      </sharedItems>
    </cacheField>
    <cacheField name="Journal - Internet" numFmtId="0">
      <sharedItems containsSemiMixedTypes="0" containsString="0" containsNumber="1" containsInteger="1" minValue="0" maxValue="1" count="2">
        <n v="0"/>
        <n v="1"/>
      </sharedItems>
    </cacheField>
    <cacheField name="Lieux de manifestation sociale" numFmtId="0">
      <sharedItems containsSemiMixedTypes="0" containsString="0" containsNumber="1" containsInteger="1" minValue="0" maxValue="1" count="2">
        <n v="0"/>
        <n v="1"/>
      </sharedItems>
    </cacheField>
    <cacheField name="Chef de village/ commuanuté ou Boulama" numFmtId="0">
      <sharedItems containsSemiMixedTypes="0" containsString="0" containsNumber="1" containsInteger="1" minValue="0" maxValue="1" count="2">
        <n v="1"/>
        <n v="0"/>
      </sharedItems>
    </cacheField>
    <cacheField name="Famille, voisins ou amis" numFmtId="0">
      <sharedItems containsSemiMixedTypes="0" containsString="0" containsNumber="1" containsInteger="1" minValue="0" maxValue="1" count="2">
        <n v="0"/>
        <n v="1"/>
      </sharedItems>
    </cacheField>
    <cacheField name="Leaders religieux" numFmtId="0">
      <sharedItems containsSemiMixedTypes="0" containsString="0" containsNumber="1" containsInteger="1" minValue="0" maxValue="1" count="2">
        <n v="0"/>
        <n v="1"/>
      </sharedItems>
    </cacheField>
    <cacheField name="Groupement de femmes" numFmtId="0">
      <sharedItems containsSemiMixedTypes="0" containsString="0" containsNumber="1" containsInteger="1" minValue="0" maxValue="1" count="2">
        <n v="0"/>
        <n v="1"/>
      </sharedItems>
    </cacheField>
    <cacheField name="Différents comités villageois" numFmtId="0">
      <sharedItems containsSemiMixedTypes="0" containsString="0" containsNumber="1" containsInteger="1" minValue="0" maxValue="1" count="2">
        <n v="0"/>
        <n v="1"/>
      </sharedItems>
    </cacheField>
    <cacheField name="Gouvernement" numFmtId="0">
      <sharedItems containsSemiMixedTypes="0" containsString="0" containsNumber="1" containsInteger="1" minValue="0" maxValue="1" count="2">
        <n v="0"/>
        <n v="1"/>
      </sharedItems>
    </cacheField>
    <cacheField name="Travailleurs sociaux / humanitaires" numFmtId="0">
      <sharedItems containsSemiMixedTypes="0" containsString="0" containsNumber="1" containsInteger="1" minValue="0" maxValue="1" count="2">
        <n v="0"/>
        <n v="1"/>
      </sharedItems>
    </cacheField>
    <cacheField name="Autre3" numFmtId="0">
      <sharedItems containsSemiMixedTypes="0" containsString="0" containsNumber="1" containsInteger="1" minValue="0" maxValue="0"/>
    </cacheField>
    <cacheField name="Ne sait pas2" numFmtId="0">
      <sharedItems containsSemiMixedTypes="0" containsString="0" containsNumber="1" containsInteger="1" minValue="0" maxValue="0"/>
    </cacheField>
    <cacheField name="COVID-19 = important" numFmtId="0">
      <sharedItems count="4">
        <s v="Une majorité (autour de 75%);"/>
        <s v="La moitié (autour de 50%);"/>
        <s v="Une minorité (autour de 25%);"/>
        <s v="Tous les ménages (autour de 100%);"/>
      </sharedItems>
    </cacheField>
    <cacheField name="Mesures prises protection épidémie" numFmtId="0">
      <sharedItems longText="1"/>
    </cacheField>
    <cacheField name="Ne pas sortir de la maison" numFmtId="0">
      <sharedItems containsSemiMixedTypes="0" containsString="0" containsNumber="1" containsInteger="1" minValue="0" maxValue="1" count="2">
        <n v="1"/>
        <n v="0"/>
      </sharedItems>
    </cacheField>
    <cacheField name="Reduire les mouvements hors de la maison" numFmtId="0">
      <sharedItems containsSemiMixedTypes="0" containsString="0" containsNumber="1" containsInteger="1" minValue="0" maxValue="1" count="2">
        <n v="0"/>
        <n v="1"/>
      </sharedItems>
    </cacheField>
    <cacheField name="Ne pas voyager à l'étranger" numFmtId="0">
      <sharedItems containsSemiMixedTypes="0" containsString="0" containsNumber="1" containsInteger="1" minValue="0" maxValue="1" count="2">
        <n v="0"/>
        <n v="1"/>
      </sharedItems>
    </cacheField>
    <cacheField name="Arrêter de se serrer la main ou d'autres contacts physiques" numFmtId="0">
      <sharedItems containsSemiMixedTypes="0" containsString="0" containsNumber="1" containsInteger="1" minValue="0" maxValue="1" count="2">
        <n v="0"/>
        <n v="1"/>
      </sharedItems>
    </cacheField>
    <cacheField name="Garder une distance avec les autres gens" numFmtId="0">
      <sharedItems containsSemiMixedTypes="0" containsString="0" containsNumber="1" containsInteger="1" minValue="0" maxValue="1" count="2">
        <n v="0"/>
        <n v="1"/>
      </sharedItems>
    </cacheField>
    <cacheField name="Eviter les espaces publiques et les rassemblements" numFmtId="0">
      <sharedItems containsSemiMixedTypes="0" containsString="0" containsNumber="1" containsInteger="1" minValue="0" maxValue="1" count="2">
        <n v="0"/>
        <n v="1"/>
      </sharedItems>
    </cacheField>
    <cacheField name="Porter un masque" numFmtId="0">
      <sharedItems containsSemiMixedTypes="0" containsString="0" containsNumber="1" containsInteger="1" minValue="0" maxValue="1" count="2">
        <n v="0"/>
        <n v="1"/>
      </sharedItems>
    </cacheField>
    <cacheField name="Porter des gants" numFmtId="0">
      <sharedItems containsSemiMixedTypes="0" containsString="0" containsNumber="1" containsInteger="1" minValue="0" maxValue="1" count="2">
        <n v="0"/>
        <n v="1"/>
      </sharedItems>
    </cacheField>
    <cacheField name="Se couvrir la peau en général" numFmtId="0">
      <sharedItems containsSemiMixedTypes="0" containsString="0" containsNumber="1" containsInteger="1" minValue="0" maxValue="1" count="2">
        <n v="0"/>
        <n v="1"/>
      </sharedItems>
    </cacheField>
    <cacheField name="Se laver les mains" numFmtId="0">
      <sharedItems containsSemiMixedTypes="0" containsString="0" containsNumber="1" containsInteger="1" minValue="0" maxValue="1" count="2">
        <n v="0"/>
        <n v="1"/>
      </sharedItems>
    </cacheField>
    <cacheField name="Garder les surfaces propres" numFmtId="0">
      <sharedItems containsSemiMixedTypes="0" containsString="0" containsNumber="1" containsInteger="1" minValue="0" maxValue="1" count="2">
        <n v="0"/>
        <n v="1"/>
      </sharedItems>
    </cacheField>
    <cacheField name="Boire de l'eau propre" numFmtId="0">
      <sharedItems containsSemiMixedTypes="0" containsString="0" containsNumber="1" containsInteger="1" minValue="0" maxValue="1" count="2">
        <n v="0"/>
        <n v="1"/>
      </sharedItems>
    </cacheField>
    <cacheField name="Se laver avec de l'eau propre" numFmtId="0">
      <sharedItems containsSemiMixedTypes="0" containsString="0" containsNumber="1" containsInteger="1" minValue="0" maxValue="1" count="2">
        <n v="0"/>
        <n v="1"/>
      </sharedItems>
    </cacheField>
    <cacheField name="Prier" numFmtId="0">
      <sharedItems containsSemiMixedTypes="0" containsString="0" containsNumber="1" containsInteger="1" minValue="0" maxValue="1" count="2">
        <n v="0"/>
        <n v="1"/>
      </sharedItems>
    </cacheField>
    <cacheField name="Garder ses distances avec les animaux" numFmtId="0">
      <sharedItems containsSemiMixedTypes="0" containsString="0" containsNumber="1" containsInteger="1" minValue="0" maxValue="1" count="2">
        <n v="0"/>
        <n v="1"/>
      </sharedItems>
    </cacheField>
    <cacheField name="Se débarasser des animaux de compagnie" numFmtId="0">
      <sharedItems containsSemiMixedTypes="0" containsString="0" containsNumber="1" containsInteger="1" minValue="0" maxValue="0" count="1">
        <n v="0"/>
      </sharedItems>
    </cacheField>
    <cacheField name="Utiliser un préservatif durant les rapports sexuels" numFmtId="0">
      <sharedItems containsSemiMixedTypes="0" containsString="0" containsNumber="1" containsInteger="1" minValue="0" maxValue="0" count="1">
        <n v="0"/>
      </sharedItems>
    </cacheField>
    <cacheField name="Autre, préciser" numFmtId="0">
      <sharedItems containsSemiMixedTypes="0" containsString="0" containsNumber="1" containsInteger="1" minValue="0" maxValue="1" count="2">
        <n v="0"/>
        <n v="1"/>
      </sharedItems>
    </cacheField>
    <cacheField name="Ne sait pas3" numFmtId="0">
      <sharedItems containsSemiMixedTypes="0" containsString="0" containsNumber="1" containsInteger="1" minValue="0" maxValue="0"/>
    </cacheField>
    <cacheField name="Aucune mesure" numFmtId="0">
      <sharedItems containsSemiMixedTypes="0" containsString="0" containsNumber="1" containsInteger="1" minValue="0" maxValue="1"/>
    </cacheField>
  </cacheFields>
  <extLst>
    <ext xmlns:x14="http://schemas.microsoft.com/office/spreadsheetml/2009/9/main" uri="{725AE2AE-9491-48be-B2B4-4EB974FC3084}">
      <x14:pivotCacheDefinition pivotCacheId="8"/>
    </ext>
  </extLst>
</pivotCacheDefinition>
</file>

<file path=xl/pivotCache/pivotCacheDefinition5.xml><?xml version="1.0" encoding="utf-8"?>
<pivotCacheDefinition xmlns="http://schemas.openxmlformats.org/spreadsheetml/2006/main" xmlns:r="http://schemas.openxmlformats.org/officeDocument/2006/relationships" r:id="rId1" refreshedBy="REACH NER 1" refreshedDate="43987.474091666663" createdVersion="6" refreshedVersion="6" minRefreshableVersion="3" recordCount="313">
  <cacheSource type="worksheet">
    <worksheetSource ref="B1:W314" sheet="DN_"/>
  </cacheSource>
  <cacheFields count="22">
    <cacheField name="Sexe_enquêteur" numFmtId="0">
      <sharedItems/>
    </cacheField>
    <cacheField name="Département" numFmtId="0">
      <sharedItems count="6">
        <s v="Goudoumaria"/>
        <s v="Diffa"/>
        <s v="Bosso"/>
        <s v="Maine Soroa"/>
        <s v="N'Guigmi"/>
        <s v="N'Gourti"/>
      </sharedItems>
    </cacheField>
    <cacheField name="Commune" numFmtId="0">
      <sharedItems count="12">
        <s v="Goudoumaria"/>
        <s v="Chetimari"/>
        <s v="Toumour"/>
        <s v="Gueskerou"/>
        <s v="Maine Soroa"/>
        <s v="Kabalewa"/>
        <s v="Diffa"/>
        <s v="N'Guigmi"/>
        <s v="Bosso"/>
        <s v="Foulatari"/>
        <s v="N'Gourti"/>
        <s v="N'Guel Beyli"/>
      </sharedItems>
    </cacheField>
    <cacheField name="Site de déplacés" numFmtId="0">
      <sharedItems/>
    </cacheField>
    <cacheField name="Sexe_enquêté" numFmtId="0">
      <sharedItems/>
    </cacheField>
    <cacheField name="Age_enquêté" numFmtId="0">
      <sharedItems containsMixedTypes="1" containsNumber="1" containsInteger="1" minValue="23" maxValue="81"/>
    </cacheField>
    <cacheField name="Statut" numFmtId="0">
      <sharedItems count="4">
        <s v="Déplacé interne"/>
        <s v="Non déplacé"/>
        <s v="Réfugié"/>
        <s v="Retourné"/>
      </sharedItems>
    </cacheField>
    <cacheField name="Rôle communauté" numFmtId="0">
      <sharedItems/>
    </cacheField>
    <cacheField name="Chef de village/communauté ou Boulama" numFmtId="0">
      <sharedItems containsSemiMixedTypes="0" containsString="0" containsNumber="1" containsInteger="1" minValue="0" maxValue="1"/>
    </cacheField>
    <cacheField name="Représentant du chef de village/communauté ou Boulama" numFmtId="0">
      <sharedItems containsSemiMixedTypes="0" containsString="0" containsNumber="1" containsInteger="1" minValue="0" maxValue="1"/>
    </cacheField>
    <cacheField name="Représentant des refugiés" numFmtId="0">
      <sharedItems containsSemiMixedTypes="0" containsString="0" containsNumber="1" containsInteger="1" minValue="0" maxValue="1"/>
    </cacheField>
    <cacheField name="Représentant des PDI" numFmtId="0">
      <sharedItems containsSemiMixedTypes="0" containsString="0" containsNumber="1" containsInteger="1" minValue="0" maxValue="1"/>
    </cacheField>
    <cacheField name="Travailleur humanitaire" numFmtId="0">
      <sharedItems containsSemiMixedTypes="0" containsString="0" containsNumber="1" containsInteger="1" minValue="0" maxValue="0"/>
    </cacheField>
    <cacheField name="Représentant d'une instance gouvernementale locale" numFmtId="0">
      <sharedItems containsSemiMixedTypes="0" containsString="0" containsNumber="1" containsInteger="1" minValue="0" maxValue="1"/>
    </cacheField>
    <cacheField name="Leader religeux" numFmtId="0">
      <sharedItems containsSemiMixedTypes="0" containsString="0" containsNumber="1" containsInteger="1" minValue="0" maxValue="1"/>
    </cacheField>
    <cacheField name="Leader communautaire" numFmtId="0">
      <sharedItems containsSemiMixedTypes="0" containsString="0" containsNumber="1" containsInteger="1" minValue="0" maxValue="1"/>
    </cacheField>
    <cacheField name="Autre" numFmtId="0">
      <sharedItems containsSemiMixedTypes="0" containsString="0" containsNumber="1" containsInteger="1" minValue="0" maxValue="1"/>
    </cacheField>
    <cacheField name="0.10.a Si autres, précisez" numFmtId="0">
      <sharedItems containsBlank="1"/>
    </cacheField>
    <cacheField name="Principale source d'eau utilisée" numFmtId="0">
      <sharedItems count="9">
        <s v="Forage PMH communautaire"/>
        <s v="Puits traditionnel"/>
        <s v="Bornes fontaines (Mini-AEP, système multi-villages, PEA et SPP)"/>
        <s v="Puits cimenté"/>
        <s v="Forage PMH privé"/>
        <s v="Reseau d'eau publique SEEN - robinet privé"/>
        <s v="Autre"/>
        <s v="Reseau d'eau publique SEEN - robinet communautaire"/>
        <s v="Eau amenée par camion/bladders"/>
      </sharedItems>
    </cacheField>
    <cacheField name="Principale source_autre" numFmtId="0">
      <sharedItems containsBlank="1"/>
    </cacheField>
    <cacheField name="Temps accès eau" numFmtId="0">
      <sharedItems count="7">
        <s v="De 16 à 30 minutes"/>
        <s v="Entre 30 minutes et une heure"/>
        <s v="Entre une heure et moins de la moitié d'une journée"/>
        <s v="De 0 à 15 minutes"/>
        <s v="La moitié d'une journée"/>
        <s v="Plus de la moitié d'une journée"/>
        <s v="L'eau est disponible dans la maison"/>
      </sharedItems>
    </cacheField>
    <cacheField name="Besoin eau couvert" numFmtId="0">
      <sharedItems count="5">
        <s v="La moitié (autour de 50%);"/>
        <s v="Une minorité (autour de 25%);"/>
        <s v="Tous les ménages (autour de 100%);"/>
        <s v="Une majorité (autour de 75%);"/>
        <s v="Aucun ménage (autour de 0%);"/>
      </sharedItems>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313">
  <r>
    <s v="2020-05-25"/>
    <s v="Masculin"/>
    <s v="Goudoumaria"/>
    <x v="0"/>
    <s v="Goudoumaria Ville"/>
    <s v="Masculin"/>
    <n v="40"/>
    <x v="0"/>
    <s v="Leader communautaire"/>
    <n v="0"/>
    <n v="0"/>
    <n v="0"/>
    <n v="0"/>
    <n v="0"/>
    <n v="0"/>
    <n v="0"/>
    <n v="1"/>
    <n v="0"/>
    <s v=""/>
    <s v="Forage PMH communautaire"/>
    <s v=""/>
    <s v="De 16 à 30 minutes"/>
    <s v="La moitié (autour de 50%);"/>
    <s v="Oui"/>
    <s v="Latrines familiales"/>
    <s v="Savon (avec eau)"/>
    <s v="La moitié (autour de 50%)"/>
    <x v="0"/>
    <s v=""/>
    <s v=""/>
    <s v=""/>
    <x v="0"/>
    <s v=""/>
    <s v=""/>
    <s v=""/>
    <s v=""/>
    <s v="Radio, Télévision Chef de village/ commuanuté ou Boulama"/>
    <n v="0"/>
    <x v="0"/>
    <x v="0"/>
    <x v="0"/>
    <x v="0"/>
    <x v="0"/>
    <x v="0"/>
    <x v="0"/>
    <x v="0"/>
    <x v="0"/>
    <x v="0"/>
    <x v="0"/>
    <x v="0"/>
    <n v="0"/>
    <x v="0"/>
    <x v="0"/>
    <s v="Ne pas sortir de la maison"/>
    <x v="0"/>
    <x v="0"/>
    <x v="0"/>
    <x v="0"/>
    <x v="0"/>
    <x v="0"/>
    <x v="0"/>
    <x v="0"/>
    <x v="0"/>
    <x v="0"/>
    <x v="0"/>
    <x v="0"/>
    <x v="0"/>
    <x v="0"/>
    <x v="0"/>
    <x v="0"/>
    <x v="0"/>
    <x v="0"/>
    <n v="0"/>
    <x v="0"/>
  </r>
  <r>
    <s v="2020-05-25"/>
    <s v="Masculin"/>
    <s v="Goudoumaria"/>
    <x v="0"/>
    <s v="Goudoumaria Ville"/>
    <s v="Masculin"/>
    <n v="56"/>
    <x v="1"/>
    <s v="Chef de village/communauté ou Boulama"/>
    <n v="1"/>
    <n v="0"/>
    <n v="0"/>
    <n v="0"/>
    <n v="0"/>
    <n v="0"/>
    <n v="0"/>
    <n v="0"/>
    <n v="0"/>
    <s v=""/>
    <s v="Forage PMH communautaire"/>
    <s v=""/>
    <s v="Entre 30 minutes et une heure"/>
    <s v="La moitié (autour de 50%);"/>
    <s v="Oui"/>
    <s v="Latrines familiales"/>
    <s v="Savon (avec eau)"/>
    <s v="La minorité (autour de 25%)"/>
    <x v="0"/>
    <s v=""/>
    <s v=""/>
    <s v=""/>
    <x v="0"/>
    <s v=""/>
    <s v=""/>
    <s v=""/>
    <s v=""/>
    <s v="Radio, Télévision"/>
    <n v="0"/>
    <x v="0"/>
    <x v="0"/>
    <x v="0"/>
    <x v="0"/>
    <x v="0"/>
    <x v="1"/>
    <x v="0"/>
    <x v="0"/>
    <x v="0"/>
    <x v="0"/>
    <x v="0"/>
    <x v="0"/>
    <n v="0"/>
    <x v="0"/>
    <x v="0"/>
    <s v="Ne pas voyager à l'étranger"/>
    <x v="1"/>
    <x v="0"/>
    <x v="1"/>
    <x v="0"/>
    <x v="0"/>
    <x v="0"/>
    <x v="0"/>
    <x v="0"/>
    <x v="0"/>
    <x v="0"/>
    <x v="0"/>
    <x v="0"/>
    <x v="0"/>
    <x v="0"/>
    <x v="0"/>
    <x v="0"/>
    <x v="0"/>
    <x v="0"/>
    <n v="0"/>
    <x v="0"/>
  </r>
  <r>
    <s v="2020-05-25"/>
    <s v="Masculin"/>
    <s v="Goudoumaria"/>
    <x v="0"/>
    <s v="Goudoumaria Ville"/>
    <s v="Masculin"/>
    <n v="32"/>
    <x v="2"/>
    <s v="Représentant des refugiés"/>
    <n v="0"/>
    <n v="0"/>
    <n v="1"/>
    <n v="0"/>
    <n v="0"/>
    <n v="0"/>
    <n v="0"/>
    <n v="0"/>
    <n v="0"/>
    <s v=""/>
    <s v="Forage PMH communautaire"/>
    <s v=""/>
    <s v="Entre 30 minutes et une heure"/>
    <s v="Une minorité (autour de 25%);"/>
    <s v="Oui"/>
    <s v="Latrines familiales"/>
    <s v="Cendre (avec eau)"/>
    <s v="La minorité (autour de 25%)"/>
    <x v="1"/>
    <s v="Article trop cher"/>
    <n v="0"/>
    <n v="0"/>
    <x v="1"/>
    <n v="1"/>
    <n v="0"/>
    <n v="0"/>
    <n v="0"/>
    <s v="Radio, Télévision Chef de village/ commuanuté ou Boulama"/>
    <n v="0"/>
    <x v="0"/>
    <x v="0"/>
    <x v="0"/>
    <x v="0"/>
    <x v="0"/>
    <x v="0"/>
    <x v="0"/>
    <x v="0"/>
    <x v="0"/>
    <x v="0"/>
    <x v="0"/>
    <x v="0"/>
    <n v="0"/>
    <x v="0"/>
    <x v="0"/>
    <s v="Ne pas sortir de la maison"/>
    <x v="0"/>
    <x v="0"/>
    <x v="0"/>
    <x v="0"/>
    <x v="0"/>
    <x v="0"/>
    <x v="0"/>
    <x v="0"/>
    <x v="0"/>
    <x v="0"/>
    <x v="0"/>
    <x v="0"/>
    <x v="0"/>
    <x v="0"/>
    <x v="0"/>
    <x v="0"/>
    <x v="0"/>
    <x v="0"/>
    <n v="0"/>
    <x v="0"/>
  </r>
  <r>
    <s v="2020-05-25"/>
    <s v="Masculin"/>
    <s v="Diffa"/>
    <x v="1"/>
    <s v="Boudouri (Rouda, Zarwaram, Maya I et II, Logo I et II, Loumbram, Adjiri, Bororo)"/>
    <s v="Masculin"/>
    <n v="41"/>
    <x v="2"/>
    <s v="Représentant des refugiés"/>
    <n v="0"/>
    <n v="0"/>
    <n v="1"/>
    <n v="0"/>
    <n v="0"/>
    <n v="0"/>
    <n v="0"/>
    <n v="0"/>
    <n v="0"/>
    <s v=""/>
    <s v="Forage PMH communautaire"/>
    <s v=""/>
    <s v="Entre 30 minutes et une heure"/>
    <s v="La moitié (autour de 50%);"/>
    <s v="Oui"/>
    <s v="Latrines communes payantes"/>
    <s v="Eau seulement"/>
    <s v="La minorité (autour de 25%)"/>
    <x v="1"/>
    <s v="Article trop cher"/>
    <n v="0"/>
    <n v="0"/>
    <x v="1"/>
    <n v="1"/>
    <n v="0"/>
    <n v="0"/>
    <n v="0"/>
    <s v="Radio, Télévision"/>
    <n v="0"/>
    <x v="0"/>
    <x v="0"/>
    <x v="0"/>
    <x v="0"/>
    <x v="0"/>
    <x v="1"/>
    <x v="0"/>
    <x v="0"/>
    <x v="0"/>
    <x v="0"/>
    <x v="0"/>
    <x v="0"/>
    <n v="0"/>
    <x v="0"/>
    <x v="1"/>
    <s v="Ne pas voyager à l'étranger"/>
    <x v="1"/>
    <x v="0"/>
    <x v="1"/>
    <x v="0"/>
    <x v="0"/>
    <x v="0"/>
    <x v="0"/>
    <x v="0"/>
    <x v="0"/>
    <x v="0"/>
    <x v="0"/>
    <x v="0"/>
    <x v="0"/>
    <x v="0"/>
    <x v="0"/>
    <x v="0"/>
    <x v="0"/>
    <x v="0"/>
    <n v="0"/>
    <x v="0"/>
  </r>
  <r>
    <s v="2020-05-25"/>
    <s v="Masculin"/>
    <s v="Diffa"/>
    <x v="1"/>
    <s v="Boudouri (Rouda, Zarwaram, Maya I et II, Logo I et II, Loumbram, Adjiri, Bororo)"/>
    <s v="Masculin"/>
    <n v="35"/>
    <x v="0"/>
    <s v="Leader communautaire"/>
    <n v="0"/>
    <n v="0"/>
    <n v="0"/>
    <n v="0"/>
    <n v="0"/>
    <n v="0"/>
    <n v="0"/>
    <n v="1"/>
    <n v="0"/>
    <s v=""/>
    <s v="Forage PMH communautaire"/>
    <s v=""/>
    <s v="Entre 30 minutes et une heure"/>
    <s v="Une minorité (autour de 25%);"/>
    <s v="Oui"/>
    <s v="Latrines communes payantes"/>
    <s v="Eau seulement"/>
    <s v="Personne (autour de 0%)"/>
    <x v="1"/>
    <s v="Article trop cher"/>
    <n v="0"/>
    <n v="0"/>
    <x v="1"/>
    <n v="1"/>
    <n v="0"/>
    <n v="0"/>
    <n v="0"/>
    <s v="Radio, Télévision Différents comités villageois"/>
    <n v="0"/>
    <x v="0"/>
    <x v="0"/>
    <x v="0"/>
    <x v="0"/>
    <x v="0"/>
    <x v="1"/>
    <x v="0"/>
    <x v="0"/>
    <x v="0"/>
    <x v="1"/>
    <x v="0"/>
    <x v="0"/>
    <n v="0"/>
    <x v="0"/>
    <x v="1"/>
    <s v="Ne pas voyager à l'étranger Arrêter de se serrer la main ou d'autres contacts physiques"/>
    <x v="1"/>
    <x v="0"/>
    <x v="1"/>
    <x v="1"/>
    <x v="0"/>
    <x v="0"/>
    <x v="0"/>
    <x v="0"/>
    <x v="0"/>
    <x v="0"/>
    <x v="0"/>
    <x v="0"/>
    <x v="0"/>
    <x v="0"/>
    <x v="0"/>
    <x v="0"/>
    <x v="0"/>
    <x v="0"/>
    <n v="0"/>
    <x v="0"/>
  </r>
  <r>
    <s v="2020-05-25"/>
    <s v="Masculin"/>
    <s v="Diffa"/>
    <x v="1"/>
    <s v="Boudouri (Rouda, Zarwaram, Maya I et II, Logo I et II, Loumbram, Adjiri, Bororo)"/>
    <s v="Féminin"/>
    <n v="44"/>
    <x v="3"/>
    <s v="Leader communautaire"/>
    <n v="0"/>
    <n v="0"/>
    <n v="0"/>
    <n v="0"/>
    <n v="0"/>
    <n v="0"/>
    <n v="0"/>
    <n v="1"/>
    <n v="0"/>
    <s v=""/>
    <s v="Forage PMH communautaire"/>
    <s v=""/>
    <s v="De 16 à 30 minutes"/>
    <s v="Une minorité (autour de 25%);"/>
    <s v="Oui"/>
    <s v="Latrines familiales"/>
    <s v="Savon (avec eau)"/>
    <s v="La moitié (autour de 50%)"/>
    <x v="0"/>
    <s v=""/>
    <s v=""/>
    <s v=""/>
    <x v="0"/>
    <s v=""/>
    <s v=""/>
    <s v=""/>
    <s v=""/>
    <s v="Radio, Télévision Chef de village/ commuanuté ou Boulama"/>
    <n v="0"/>
    <x v="0"/>
    <x v="0"/>
    <x v="0"/>
    <x v="0"/>
    <x v="0"/>
    <x v="0"/>
    <x v="0"/>
    <x v="0"/>
    <x v="0"/>
    <x v="0"/>
    <x v="0"/>
    <x v="0"/>
    <n v="0"/>
    <x v="0"/>
    <x v="2"/>
    <s v="Ne pas sortir de la maison Arrêter de se serrer la main ou d'autres contacts physiques"/>
    <x v="0"/>
    <x v="0"/>
    <x v="0"/>
    <x v="1"/>
    <x v="0"/>
    <x v="0"/>
    <x v="0"/>
    <x v="0"/>
    <x v="0"/>
    <x v="0"/>
    <x v="0"/>
    <x v="0"/>
    <x v="0"/>
    <x v="0"/>
    <x v="0"/>
    <x v="0"/>
    <x v="0"/>
    <x v="0"/>
    <n v="0"/>
    <x v="0"/>
  </r>
  <r>
    <s v="2020-05-25"/>
    <s v="Masculin"/>
    <s v="Diffa"/>
    <x v="1"/>
    <s v="Doubougoun Kayawa (Dabougoun I et II, Ari Arnadi)"/>
    <s v="Masculin"/>
    <n v="33"/>
    <x v="2"/>
    <s v="Leader communautaire"/>
    <n v="0"/>
    <n v="0"/>
    <n v="0"/>
    <n v="0"/>
    <n v="0"/>
    <n v="0"/>
    <n v="0"/>
    <n v="1"/>
    <n v="0"/>
    <s v=""/>
    <s v="Forage PMH communautaire"/>
    <s v=""/>
    <s v="De 16 à 30 minutes"/>
    <s v="Une minorité (autour de 25%);"/>
    <s v="Oui"/>
    <s v="Latrines familiales"/>
    <s v="Eau seulement"/>
    <s v="La minorité (autour de 25%)"/>
    <x v="1"/>
    <s v="Article trop cher L'achat de savon ne constitue pas une priorité"/>
    <n v="0"/>
    <n v="0"/>
    <x v="1"/>
    <n v="1"/>
    <n v="1"/>
    <n v="0"/>
    <n v="0"/>
    <s v="Radio, Télévision"/>
    <n v="0"/>
    <x v="0"/>
    <x v="0"/>
    <x v="0"/>
    <x v="0"/>
    <x v="0"/>
    <x v="1"/>
    <x v="0"/>
    <x v="0"/>
    <x v="0"/>
    <x v="0"/>
    <x v="0"/>
    <x v="0"/>
    <n v="0"/>
    <x v="0"/>
    <x v="2"/>
    <s v="Arrêter de se serrer la main ou d'autres contacts physiques"/>
    <x v="1"/>
    <x v="0"/>
    <x v="0"/>
    <x v="1"/>
    <x v="0"/>
    <x v="0"/>
    <x v="0"/>
    <x v="0"/>
    <x v="0"/>
    <x v="0"/>
    <x v="0"/>
    <x v="0"/>
    <x v="0"/>
    <x v="0"/>
    <x v="0"/>
    <x v="0"/>
    <x v="0"/>
    <x v="0"/>
    <n v="0"/>
    <x v="0"/>
  </r>
  <r>
    <s v="2020-05-25"/>
    <s v="Masculin"/>
    <s v="Diffa"/>
    <x v="1"/>
    <s v="Doubougoun Kayawa (Dabougoun I et II, Ari Arnadi)"/>
    <s v="Masculin"/>
    <n v="45"/>
    <x v="1"/>
    <s v="Leader communautaire"/>
    <n v="0"/>
    <n v="0"/>
    <n v="0"/>
    <n v="0"/>
    <n v="0"/>
    <n v="0"/>
    <n v="0"/>
    <n v="1"/>
    <n v="0"/>
    <s v=""/>
    <s v="Forage PMH communautaire"/>
    <s v=""/>
    <s v="Entre 30 minutes et une heure"/>
    <s v="Une minorité (autour de 25%);"/>
    <s v="Oui"/>
    <s v="Latrines familiales"/>
    <s v="Eau seulement"/>
    <s v="La moitié (autour de 50%)"/>
    <x v="1"/>
    <s v="Article trop cher"/>
    <n v="0"/>
    <n v="0"/>
    <x v="1"/>
    <n v="1"/>
    <n v="0"/>
    <n v="0"/>
    <n v="0"/>
    <s v="Radio, Télévision Chef de village/ commuanuté ou Boulama"/>
    <n v="0"/>
    <x v="0"/>
    <x v="0"/>
    <x v="0"/>
    <x v="0"/>
    <x v="0"/>
    <x v="0"/>
    <x v="0"/>
    <x v="0"/>
    <x v="0"/>
    <x v="0"/>
    <x v="0"/>
    <x v="0"/>
    <n v="0"/>
    <x v="0"/>
    <x v="1"/>
    <s v="Arrêter de se serrer la main ou d'autres contacts physiques"/>
    <x v="1"/>
    <x v="0"/>
    <x v="0"/>
    <x v="1"/>
    <x v="0"/>
    <x v="0"/>
    <x v="0"/>
    <x v="0"/>
    <x v="0"/>
    <x v="0"/>
    <x v="0"/>
    <x v="0"/>
    <x v="0"/>
    <x v="0"/>
    <x v="0"/>
    <x v="0"/>
    <x v="0"/>
    <x v="0"/>
    <n v="0"/>
    <x v="0"/>
  </r>
  <r>
    <s v="2020-05-25"/>
    <s v="Féminin"/>
    <s v="Bosso"/>
    <x v="2"/>
    <s v="Gadagoum"/>
    <s v="Masculin"/>
    <n v="46"/>
    <x v="3"/>
    <s v="Chef de village/communauté ou Boulama"/>
    <n v="1"/>
    <n v="0"/>
    <n v="0"/>
    <n v="0"/>
    <n v="0"/>
    <n v="0"/>
    <n v="0"/>
    <n v="0"/>
    <n v="0"/>
    <s v=""/>
    <s v="Puits traditionnel"/>
    <s v=""/>
    <s v="Entre une heure et moins de la moitié d'une journée"/>
    <s v="Une minorité (autour de 25%);"/>
    <s v="Non"/>
    <s v="A l'air libre"/>
    <s v="Savon (avec eau)"/>
    <s v="Personne (autour de 0%)"/>
    <x v="0"/>
    <s v=""/>
    <s v=""/>
    <s v=""/>
    <x v="0"/>
    <s v=""/>
    <s v=""/>
    <s v=""/>
    <s v=""/>
    <s v="Téléphone Radio, Télévision Chef de village/ commuanuté ou Boulama"/>
    <n v="0"/>
    <x v="1"/>
    <x v="0"/>
    <x v="0"/>
    <x v="0"/>
    <x v="0"/>
    <x v="0"/>
    <x v="0"/>
    <x v="0"/>
    <x v="0"/>
    <x v="0"/>
    <x v="0"/>
    <x v="0"/>
    <n v="0"/>
    <x v="0"/>
    <x v="3"/>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x v="0"/>
  </r>
  <r>
    <s v="2020-05-25"/>
    <s v="Féminin"/>
    <s v="Bosso"/>
    <x v="2"/>
    <s v="Djaba"/>
    <s v="Masculin"/>
    <n v="52"/>
    <x v="1"/>
    <s v="Chef de village/communauté ou Boulama"/>
    <n v="1"/>
    <n v="0"/>
    <n v="0"/>
    <n v="0"/>
    <n v="0"/>
    <n v="0"/>
    <n v="0"/>
    <n v="0"/>
    <n v="0"/>
    <s v=""/>
    <s v="Forage PMH communautaire"/>
    <s v=""/>
    <s v="Entre 30 minutes et une heure"/>
    <s v="Tous les ménages (autour de 100%);"/>
    <s v="Oui"/>
    <s v="Latrines communes gratuites"/>
    <s v="Cendre (avec eau)"/>
    <s v="La minorité (autour de 25%)"/>
    <x v="1"/>
    <s v="Savons non disponibles au niveau des marchés Article trop cher L'achat de savon ne constitue pas une priorité"/>
    <n v="0"/>
    <n v="1"/>
    <x v="1"/>
    <n v="1"/>
    <n v="1"/>
    <n v="0"/>
    <n v="0"/>
    <s v="Téléphone Radio, Télévision Chef de village/ commuanuté ou Boulama"/>
    <n v="0"/>
    <x v="1"/>
    <x v="0"/>
    <x v="0"/>
    <x v="0"/>
    <x v="0"/>
    <x v="0"/>
    <x v="0"/>
    <x v="0"/>
    <x v="0"/>
    <x v="0"/>
    <x v="0"/>
    <x v="0"/>
    <n v="0"/>
    <x v="0"/>
    <x v="2"/>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x v="0"/>
  </r>
  <r>
    <s v="2020-05-25"/>
    <s v="Féminin"/>
    <s v="Bosso"/>
    <x v="2"/>
    <s v="Djaba"/>
    <s v="Masculin"/>
    <n v="49"/>
    <x v="3"/>
    <s v="Autre"/>
    <n v="0"/>
    <n v="0"/>
    <n v="0"/>
    <n v="0"/>
    <n v="0"/>
    <n v="0"/>
    <n v="0"/>
    <n v="0"/>
    <n v="0"/>
    <s v="Représentant des retournés"/>
    <s v="Forage PMH communautaire"/>
    <s v=""/>
    <s v="Entre 30 minutes et une heure"/>
    <s v="Une majorité (autour de 75%);"/>
    <s v="Oui"/>
    <s v="Latrines communes gratuites"/>
    <s v="Savon (avec eau)"/>
    <s v="Personne (autour de 0%)"/>
    <x v="0"/>
    <s v=""/>
    <s v=""/>
    <s v=""/>
    <x v="0"/>
    <s v=""/>
    <s v=""/>
    <s v=""/>
    <s v=""/>
    <s v="Téléphone Radio, Télévision Chef de village/ commuanuté ou Boulama Différents comités villageois"/>
    <n v="0"/>
    <x v="1"/>
    <x v="0"/>
    <x v="0"/>
    <x v="0"/>
    <x v="0"/>
    <x v="0"/>
    <x v="0"/>
    <x v="0"/>
    <x v="0"/>
    <x v="1"/>
    <x v="0"/>
    <x v="0"/>
    <n v="0"/>
    <x v="0"/>
    <x v="3"/>
    <s v="Reduire les mouvements hors de la maison Arrêter de se serrer la main ou d'autres contacts physiques Garder une distance avec les autres gens Eviter les espaces publiques et les rassemblements Porter un masque Se laver les mains"/>
    <x v="1"/>
    <x v="1"/>
    <x v="0"/>
    <x v="1"/>
    <x v="1"/>
    <x v="1"/>
    <x v="1"/>
    <x v="0"/>
    <x v="0"/>
    <x v="1"/>
    <x v="0"/>
    <x v="0"/>
    <x v="0"/>
    <x v="0"/>
    <x v="0"/>
    <x v="0"/>
    <x v="0"/>
    <x v="0"/>
    <n v="0"/>
    <x v="0"/>
  </r>
  <r>
    <s v="2020-05-25"/>
    <s v="Masculin"/>
    <s v="Diffa"/>
    <x v="1"/>
    <s v="Maina Kaderi (Geidam Tchoukou, Gadjadji, Chatima Wango, Barewas)"/>
    <s v="Masculin"/>
    <n v="40"/>
    <x v="3"/>
    <s v="Autre"/>
    <n v="0"/>
    <n v="0"/>
    <n v="0"/>
    <n v="0"/>
    <n v="0"/>
    <n v="0"/>
    <n v="0"/>
    <n v="0"/>
    <n v="0"/>
    <s v="Représentant des retournés"/>
    <s v="Bornes fontaines (Mini-AEP, système multi-villages, PEA et SPP)"/>
    <s v=""/>
    <s v="De 16 à 30 minutes"/>
    <s v="Une majorité (autour de 75%);"/>
    <s v="Oui"/>
    <s v="Latrines familiales"/>
    <s v="Savon (avec eau)"/>
    <s v="L'ensemble (autour de 100%)"/>
    <x v="0"/>
    <s v=""/>
    <s v=""/>
    <s v=""/>
    <x v="0"/>
    <s v=""/>
    <s v=""/>
    <s v=""/>
    <s v=""/>
    <s v="Radio, Télévision"/>
    <n v="0"/>
    <x v="0"/>
    <x v="0"/>
    <x v="0"/>
    <x v="0"/>
    <x v="0"/>
    <x v="1"/>
    <x v="0"/>
    <x v="0"/>
    <x v="0"/>
    <x v="0"/>
    <x v="0"/>
    <x v="0"/>
    <n v="0"/>
    <x v="0"/>
    <x v="0"/>
    <s v="Garder une distance avec les autres gens Eviter les espaces publiques et les rassemblements Porter un masque Se laver les mains Se laver avec de l'eau propre"/>
    <x v="1"/>
    <x v="0"/>
    <x v="0"/>
    <x v="0"/>
    <x v="1"/>
    <x v="1"/>
    <x v="1"/>
    <x v="0"/>
    <x v="0"/>
    <x v="1"/>
    <x v="0"/>
    <x v="0"/>
    <x v="1"/>
    <x v="0"/>
    <x v="0"/>
    <x v="0"/>
    <x v="0"/>
    <x v="0"/>
    <n v="0"/>
    <x v="0"/>
  </r>
  <r>
    <s v="2020-05-25"/>
    <s v="Masculin"/>
    <s v="Diffa"/>
    <x v="1"/>
    <s v="Maina Kaderi (Geidam Tchoukou, Gadjadji, Chatima Wango, Barewas)"/>
    <s v="Masculin"/>
    <n v="43"/>
    <x v="0"/>
    <s v="Chef de village/communauté ou Boulama"/>
    <n v="1"/>
    <n v="0"/>
    <n v="0"/>
    <n v="0"/>
    <n v="0"/>
    <n v="0"/>
    <n v="0"/>
    <n v="0"/>
    <n v="0"/>
    <s v=""/>
    <s v="Bornes fontaines (Mini-AEP, système multi-villages, PEA et SPP)"/>
    <s v=""/>
    <s v="Entre une heure et moins de la moitié d'une journée"/>
    <s v="Tous les ménages (autour de 100%);"/>
    <s v="Oui"/>
    <s v="Latrines familiales"/>
    <s v="Savon (avec eau)"/>
    <s v="L'ensemble (autour de 100%)"/>
    <x v="0"/>
    <s v=""/>
    <s v=""/>
    <s v=""/>
    <x v="0"/>
    <s v=""/>
    <s v=""/>
    <s v=""/>
    <s v=""/>
    <s v="Radio, Télévision"/>
    <n v="0"/>
    <x v="0"/>
    <x v="0"/>
    <x v="0"/>
    <x v="0"/>
    <x v="0"/>
    <x v="1"/>
    <x v="0"/>
    <x v="0"/>
    <x v="0"/>
    <x v="0"/>
    <x v="0"/>
    <x v="0"/>
    <n v="0"/>
    <x v="0"/>
    <x v="3"/>
    <s v="Eviter les espaces publiques et les rassemblements Se laver les mains Se laver avec de l'eau propre"/>
    <x v="1"/>
    <x v="0"/>
    <x v="0"/>
    <x v="0"/>
    <x v="0"/>
    <x v="1"/>
    <x v="0"/>
    <x v="0"/>
    <x v="0"/>
    <x v="1"/>
    <x v="0"/>
    <x v="0"/>
    <x v="1"/>
    <x v="0"/>
    <x v="0"/>
    <x v="0"/>
    <x v="0"/>
    <x v="0"/>
    <n v="0"/>
    <x v="0"/>
  </r>
  <r>
    <s v="2020-05-25"/>
    <s v="Masculin"/>
    <s v="Diffa"/>
    <x v="1"/>
    <s v="Maina Kaderi (Geidam Tchoukou, Gadjadji, Chatima Wango, Barewas)"/>
    <s v="Masculin"/>
    <n v="33"/>
    <x v="2"/>
    <s v="Leader communautaire"/>
    <n v="0"/>
    <n v="0"/>
    <n v="0"/>
    <n v="0"/>
    <n v="0"/>
    <n v="0"/>
    <n v="0"/>
    <n v="1"/>
    <n v="0"/>
    <s v=""/>
    <s v="Bornes fontaines (Mini-AEP, système multi-villages, PEA et SPP)"/>
    <s v=""/>
    <s v="Entre 30 minutes et une heure"/>
    <s v="Une majorité (autour de 75%);"/>
    <s v="Oui"/>
    <s v="Latrines familiales"/>
    <s v="Savon (avec eau)"/>
    <s v="La moitié (autour de 50%)"/>
    <x v="0"/>
    <s v=""/>
    <s v=""/>
    <s v=""/>
    <x v="0"/>
    <s v=""/>
    <s v=""/>
    <s v=""/>
    <s v=""/>
    <s v="Radio, Télévision"/>
    <n v="0"/>
    <x v="0"/>
    <x v="0"/>
    <x v="0"/>
    <x v="0"/>
    <x v="0"/>
    <x v="1"/>
    <x v="0"/>
    <x v="0"/>
    <x v="0"/>
    <x v="0"/>
    <x v="0"/>
    <x v="0"/>
    <n v="0"/>
    <x v="0"/>
    <x v="3"/>
    <s v="Arrêter de se serrer la main ou d'autres contacts physiques Garder une distance avec les autres gens Se laver les mains Boire de l'eau propre"/>
    <x v="1"/>
    <x v="0"/>
    <x v="0"/>
    <x v="1"/>
    <x v="1"/>
    <x v="0"/>
    <x v="0"/>
    <x v="0"/>
    <x v="0"/>
    <x v="1"/>
    <x v="0"/>
    <x v="1"/>
    <x v="0"/>
    <x v="0"/>
    <x v="0"/>
    <x v="0"/>
    <x v="0"/>
    <x v="0"/>
    <n v="0"/>
    <x v="0"/>
  </r>
  <r>
    <s v="2020-05-25"/>
    <s v="Masculin"/>
    <s v="Diffa"/>
    <x v="1"/>
    <s v="Chétimari (Mandalari, Kaoua I, II et II, Damaram, Barawas, Garin Doli Arabe,  Blabrine, Galaouro, Tchamba, Mamatra I et Mamatra II)"/>
    <s v="Masculin"/>
    <n v="47"/>
    <x v="0"/>
    <s v="Leader communautaire"/>
    <n v="0"/>
    <n v="0"/>
    <n v="0"/>
    <n v="0"/>
    <n v="0"/>
    <n v="0"/>
    <n v="0"/>
    <n v="1"/>
    <n v="0"/>
    <s v=""/>
    <s v="Bornes fontaines (Mini-AEP, système multi-villages, PEA et SPP)"/>
    <s v=""/>
    <s v="Entre une heure et moins de la moitié d'une journée"/>
    <s v="Tous les ménages (autour de 100%);"/>
    <s v="Oui"/>
    <s v="Latrines familiales"/>
    <s v="Savon (avec eau)"/>
    <s v="La majorité (autour de 75%)"/>
    <x v="0"/>
    <s v=""/>
    <s v=""/>
    <s v=""/>
    <x v="0"/>
    <s v=""/>
    <s v=""/>
    <s v=""/>
    <s v=""/>
    <s v="Radio, Télévision"/>
    <n v="0"/>
    <x v="0"/>
    <x v="0"/>
    <x v="0"/>
    <x v="0"/>
    <x v="0"/>
    <x v="1"/>
    <x v="0"/>
    <x v="0"/>
    <x v="0"/>
    <x v="0"/>
    <x v="0"/>
    <x v="0"/>
    <n v="0"/>
    <x v="0"/>
    <x v="3"/>
    <s v="Garder une distance avec les autres gens Eviter les espaces publiques et les rassemblements Porter un masque Se laver les mains Garder les surfaces propres Boire de l'eau propre Se laver avec de l'eau propre"/>
    <x v="1"/>
    <x v="0"/>
    <x v="0"/>
    <x v="0"/>
    <x v="1"/>
    <x v="1"/>
    <x v="1"/>
    <x v="0"/>
    <x v="0"/>
    <x v="1"/>
    <x v="1"/>
    <x v="1"/>
    <x v="1"/>
    <x v="0"/>
    <x v="0"/>
    <x v="0"/>
    <x v="0"/>
    <x v="0"/>
    <n v="0"/>
    <x v="0"/>
  </r>
  <r>
    <s v="2020-05-25"/>
    <s v="Masculin"/>
    <s v="Diffa"/>
    <x v="1"/>
    <s v="Chétimari (Mandalari, Kaoua I, II et II, Damaram, Barawas, Garin Doli Arabe,  Blabrine, Galaouro, Tchamba, Mamatra I et Mamatra II)"/>
    <s v="Masculin"/>
    <n v="32"/>
    <x v="2"/>
    <s v="Représentant des refugiés"/>
    <n v="0"/>
    <n v="0"/>
    <n v="1"/>
    <n v="0"/>
    <n v="0"/>
    <n v="0"/>
    <n v="0"/>
    <n v="0"/>
    <n v="0"/>
    <s v=""/>
    <s v="Bornes fontaines (Mini-AEP, système multi-villages, PEA et SPP)"/>
    <s v=""/>
    <s v="Entre une heure et moins de la moitié d'une journée"/>
    <s v="Tous les ménages (autour de 100%);"/>
    <s v="Oui"/>
    <s v="Latrines familiales"/>
    <s v="Savon (avec eau)"/>
    <s v="L'ensemble (autour de 100%)"/>
    <x v="0"/>
    <s v=""/>
    <s v=""/>
    <s v=""/>
    <x v="0"/>
    <s v=""/>
    <s v=""/>
    <s v=""/>
    <s v=""/>
    <s v="Radio, Télévision"/>
    <n v="0"/>
    <x v="0"/>
    <x v="0"/>
    <x v="0"/>
    <x v="0"/>
    <x v="0"/>
    <x v="1"/>
    <x v="0"/>
    <x v="0"/>
    <x v="0"/>
    <x v="0"/>
    <x v="0"/>
    <x v="0"/>
    <n v="0"/>
    <x v="0"/>
    <x v="3"/>
    <s v="Arrêter de se serrer la main ou d'autres contacts physiques Garder une distance avec les autres gens Eviter les espaces publiques et les rassemblements Se laver les mains Garder les surfaces propres Se laver avec de l'eau propre"/>
    <x v="1"/>
    <x v="0"/>
    <x v="0"/>
    <x v="1"/>
    <x v="1"/>
    <x v="1"/>
    <x v="0"/>
    <x v="0"/>
    <x v="0"/>
    <x v="1"/>
    <x v="1"/>
    <x v="0"/>
    <x v="1"/>
    <x v="0"/>
    <x v="0"/>
    <x v="0"/>
    <x v="0"/>
    <x v="0"/>
    <n v="0"/>
    <x v="0"/>
  </r>
  <r>
    <s v="2020-05-25"/>
    <s v="Masculin"/>
    <s v="Diffa"/>
    <x v="1"/>
    <s v="Chétimari (Mandalari, Kaoua I, II et II, Damaram, Barawas, Garin Doli Arabe,  Blabrine, Galaouro, Tchamba, Mamatra I et Mamatra II)"/>
    <s v="Masculin"/>
    <n v="50"/>
    <x v="1"/>
    <s v="Leader communautaire"/>
    <n v="0"/>
    <n v="0"/>
    <n v="0"/>
    <n v="0"/>
    <n v="0"/>
    <n v="0"/>
    <n v="0"/>
    <n v="1"/>
    <n v="0"/>
    <s v=""/>
    <s v="Bornes fontaines (Mini-AEP, système multi-villages, PEA et SPP)"/>
    <s v=""/>
    <s v="Entre 30 minutes et une heure"/>
    <s v="Tous les ménages (autour de 100%);"/>
    <s v="Oui"/>
    <s v="Latrines familiales"/>
    <s v="Savon (avec eau)"/>
    <s v="L'ensemble (autour de 100%)"/>
    <x v="0"/>
    <s v=""/>
    <s v=""/>
    <s v=""/>
    <x v="0"/>
    <s v=""/>
    <s v=""/>
    <s v=""/>
    <s v=""/>
    <s v="Radio, Télévision"/>
    <n v="0"/>
    <x v="0"/>
    <x v="0"/>
    <x v="0"/>
    <x v="0"/>
    <x v="0"/>
    <x v="1"/>
    <x v="0"/>
    <x v="0"/>
    <x v="0"/>
    <x v="0"/>
    <x v="0"/>
    <x v="0"/>
    <n v="0"/>
    <x v="0"/>
    <x v="3"/>
    <s v="Ne pas voyager à l'étranger Arrêter de se serrer la main ou d'autres contacts physiques Garder une distance avec les autres gens Eviter les espaces publiques et les rassemblements Se couvrir la peau en général Se laver les mains Se laver avec de l'eau propre"/>
    <x v="1"/>
    <x v="0"/>
    <x v="1"/>
    <x v="1"/>
    <x v="1"/>
    <x v="1"/>
    <x v="0"/>
    <x v="0"/>
    <x v="1"/>
    <x v="1"/>
    <x v="0"/>
    <x v="0"/>
    <x v="1"/>
    <x v="0"/>
    <x v="0"/>
    <x v="0"/>
    <x v="0"/>
    <x v="0"/>
    <n v="0"/>
    <x v="0"/>
  </r>
  <r>
    <s v="2020-05-25"/>
    <s v="Masculin"/>
    <s v="Diffa"/>
    <x v="1"/>
    <s v="Gagamari"/>
    <s v="Masculin"/>
    <n v="40"/>
    <x v="1"/>
    <s v="Représentant du chef de village/communauté ou Boulama"/>
    <n v="0"/>
    <n v="1"/>
    <n v="0"/>
    <n v="0"/>
    <n v="0"/>
    <n v="0"/>
    <n v="0"/>
    <n v="0"/>
    <n v="0"/>
    <s v=""/>
    <s v="Bornes fontaines (Mini-AEP, système multi-villages, PEA et SPP)"/>
    <s v=""/>
    <s v="De 16 à 30 minutes"/>
    <s v="Tous les ménages (autour de 100%);"/>
    <s v="Oui"/>
    <s v="Latrines familiales"/>
    <s v="Savon (avec eau)"/>
    <s v="La majorité (autour de 75%)"/>
    <x v="0"/>
    <s v=""/>
    <s v=""/>
    <s v=""/>
    <x v="0"/>
    <s v=""/>
    <s v=""/>
    <s v=""/>
    <s v=""/>
    <s v="Radio, Télévision"/>
    <n v="0"/>
    <x v="0"/>
    <x v="0"/>
    <x v="0"/>
    <x v="0"/>
    <x v="0"/>
    <x v="1"/>
    <x v="0"/>
    <x v="0"/>
    <x v="0"/>
    <x v="0"/>
    <x v="0"/>
    <x v="0"/>
    <n v="0"/>
    <x v="0"/>
    <x v="3"/>
    <s v="Arrêter de se serrer la main ou d'autres contacts physiques Garder une distance avec les autres gens Eviter les espaces publiques et les rassemblements Porter un masque Se laver les mains Garder les surfaces propres Boire de l'eau propre"/>
    <x v="1"/>
    <x v="0"/>
    <x v="0"/>
    <x v="1"/>
    <x v="1"/>
    <x v="1"/>
    <x v="1"/>
    <x v="0"/>
    <x v="0"/>
    <x v="1"/>
    <x v="1"/>
    <x v="1"/>
    <x v="0"/>
    <x v="0"/>
    <x v="0"/>
    <x v="0"/>
    <x v="0"/>
    <x v="0"/>
    <n v="0"/>
    <x v="0"/>
  </r>
  <r>
    <s v="2020-05-25"/>
    <s v="Masculin"/>
    <s v="Diffa"/>
    <x v="1"/>
    <s v="Gagamari"/>
    <s v="Masculin"/>
    <n v="45"/>
    <x v="2"/>
    <s v="Représentant des refugiés"/>
    <n v="0"/>
    <n v="0"/>
    <n v="1"/>
    <n v="0"/>
    <n v="0"/>
    <n v="0"/>
    <n v="0"/>
    <n v="0"/>
    <n v="0"/>
    <s v=""/>
    <s v="Bornes fontaines (Mini-AEP, système multi-villages, PEA et SPP)"/>
    <s v=""/>
    <s v="De 0 à 15 minutes"/>
    <s v="Tous les ménages (autour de 100%);"/>
    <s v="Oui"/>
    <s v="Latrines familiales"/>
    <s v="Savon (avec eau)"/>
    <s v="L'ensemble (autour de 100%)"/>
    <x v="0"/>
    <s v=""/>
    <s v=""/>
    <s v=""/>
    <x v="0"/>
    <s v=""/>
    <s v=""/>
    <s v=""/>
    <s v=""/>
    <s v="Radio, Télévision"/>
    <n v="0"/>
    <x v="0"/>
    <x v="0"/>
    <x v="0"/>
    <x v="0"/>
    <x v="0"/>
    <x v="1"/>
    <x v="0"/>
    <x v="0"/>
    <x v="0"/>
    <x v="0"/>
    <x v="0"/>
    <x v="0"/>
    <n v="0"/>
    <x v="0"/>
    <x v="3"/>
    <s v="Arrêter de se serrer la main ou d'autres contacts physiques Porter un masque Se laver les mains"/>
    <x v="1"/>
    <x v="0"/>
    <x v="0"/>
    <x v="1"/>
    <x v="0"/>
    <x v="0"/>
    <x v="1"/>
    <x v="0"/>
    <x v="0"/>
    <x v="1"/>
    <x v="0"/>
    <x v="0"/>
    <x v="0"/>
    <x v="0"/>
    <x v="0"/>
    <x v="0"/>
    <x v="0"/>
    <x v="0"/>
    <n v="0"/>
    <x v="0"/>
  </r>
  <r>
    <s v="2020-05-25"/>
    <s v="Masculin"/>
    <s v="Diffa"/>
    <x v="1"/>
    <s v="Gagamari"/>
    <s v="Masculin"/>
    <n v="65"/>
    <x v="0"/>
    <s v="Représentant des PDI"/>
    <n v="0"/>
    <n v="0"/>
    <n v="0"/>
    <n v="1"/>
    <n v="0"/>
    <n v="0"/>
    <n v="0"/>
    <n v="0"/>
    <n v="0"/>
    <s v=""/>
    <s v="Bornes fontaines (Mini-AEP, système multi-villages, PEA et SPP)"/>
    <s v=""/>
    <s v="De 16 à 30 minutes"/>
    <s v="Tous les ménages (autour de 100%);"/>
    <s v="Oui"/>
    <s v="Latrines familiales"/>
    <s v="Savon (avec eau)"/>
    <s v="L'ensemble (autour de 100%)"/>
    <x v="0"/>
    <s v=""/>
    <s v=""/>
    <s v=""/>
    <x v="0"/>
    <s v=""/>
    <s v=""/>
    <s v=""/>
    <s v=""/>
    <s v="Radio, Télévision"/>
    <n v="0"/>
    <x v="0"/>
    <x v="0"/>
    <x v="0"/>
    <x v="0"/>
    <x v="0"/>
    <x v="1"/>
    <x v="0"/>
    <x v="0"/>
    <x v="0"/>
    <x v="0"/>
    <x v="0"/>
    <x v="0"/>
    <n v="0"/>
    <x v="0"/>
    <x v="3"/>
    <s v="Arrêter de se serrer la main ou d'autres contacts physiques Garder une distance avec les autres gens Porter un masque Se laver les mains Se laver avec de l'eau propre"/>
    <x v="1"/>
    <x v="0"/>
    <x v="0"/>
    <x v="1"/>
    <x v="1"/>
    <x v="0"/>
    <x v="1"/>
    <x v="0"/>
    <x v="0"/>
    <x v="1"/>
    <x v="0"/>
    <x v="0"/>
    <x v="1"/>
    <x v="0"/>
    <x v="0"/>
    <x v="0"/>
    <x v="0"/>
    <x v="0"/>
    <n v="0"/>
    <x v="0"/>
  </r>
  <r>
    <s v="2020-05-25"/>
    <s v="Masculin"/>
    <s v="Diffa"/>
    <x v="3"/>
    <s v="N'Garoua Koura et N'Garoua Gana"/>
    <s v="Masculin"/>
    <n v="40"/>
    <x v="1"/>
    <s v="Représentant du chef de village/communauté ou Boulama"/>
    <n v="0"/>
    <n v="1"/>
    <n v="0"/>
    <n v="0"/>
    <n v="0"/>
    <n v="0"/>
    <n v="0"/>
    <n v="0"/>
    <n v="0"/>
    <s v=""/>
    <s v="Forage PMH communautaire"/>
    <s v=""/>
    <s v="De 0 à 15 minutes"/>
    <s v="Tous les ménages (autour de 100%);"/>
    <s v="Oui"/>
    <s v="Latrines familiales"/>
    <s v="Savon (avec eau)"/>
    <s v="La majorité (autour de 75%)"/>
    <x v="0"/>
    <s v=""/>
    <s v=""/>
    <s v=""/>
    <x v="0"/>
    <s v=""/>
    <s v=""/>
    <s v=""/>
    <s v=""/>
    <s v="Chef de village/ commuanuté ou Boulama Travailleurs sociaux / humanitaires"/>
    <n v="0"/>
    <x v="0"/>
    <x v="0"/>
    <x v="1"/>
    <x v="0"/>
    <x v="0"/>
    <x v="0"/>
    <x v="0"/>
    <x v="0"/>
    <x v="0"/>
    <x v="0"/>
    <x v="0"/>
    <x v="1"/>
    <n v="0"/>
    <x v="0"/>
    <x v="1"/>
    <s v="Arrêter de se serrer la main ou d'autres contacts physiques Eviter les espaces publiques et les rassemblements Se laver les mains"/>
    <x v="1"/>
    <x v="0"/>
    <x v="0"/>
    <x v="1"/>
    <x v="0"/>
    <x v="1"/>
    <x v="0"/>
    <x v="0"/>
    <x v="0"/>
    <x v="1"/>
    <x v="0"/>
    <x v="0"/>
    <x v="0"/>
    <x v="0"/>
    <x v="0"/>
    <x v="0"/>
    <x v="0"/>
    <x v="0"/>
    <n v="0"/>
    <x v="0"/>
  </r>
  <r>
    <s v="2020-05-25"/>
    <s v="Masculin"/>
    <s v="Diffa"/>
    <x v="3"/>
    <s v="N'Garoua Koura et N'Garoua Gana"/>
    <s v="Masculin"/>
    <n v="53"/>
    <x v="2"/>
    <s v="Représentant du chef de village/communauté ou Boulama"/>
    <n v="0"/>
    <n v="1"/>
    <n v="0"/>
    <n v="0"/>
    <n v="0"/>
    <n v="0"/>
    <n v="0"/>
    <n v="0"/>
    <n v="0"/>
    <s v=""/>
    <s v="Forage PMH communautaire"/>
    <s v=""/>
    <s v="Entre 30 minutes et une heure"/>
    <s v="Tous les ménages (autour de 100%);"/>
    <s v="Oui"/>
    <s v="Latrines familiales"/>
    <s v="Savon (avec eau)"/>
    <s v="La moitié (autour de 50%)"/>
    <x v="0"/>
    <s v=""/>
    <s v=""/>
    <s v=""/>
    <x v="0"/>
    <s v=""/>
    <s v=""/>
    <s v=""/>
    <s v=""/>
    <s v="Radio, Télévision Chef de village/ commuanuté ou Boulama"/>
    <n v="0"/>
    <x v="0"/>
    <x v="0"/>
    <x v="0"/>
    <x v="0"/>
    <x v="0"/>
    <x v="0"/>
    <x v="0"/>
    <x v="0"/>
    <x v="0"/>
    <x v="0"/>
    <x v="0"/>
    <x v="0"/>
    <n v="0"/>
    <x v="0"/>
    <x v="0"/>
    <s v="Arrêter de se serrer la main ou d'autres contacts physiques Garder une distance avec les autres gens Porter un masque Se laver les mains"/>
    <x v="1"/>
    <x v="0"/>
    <x v="0"/>
    <x v="1"/>
    <x v="1"/>
    <x v="0"/>
    <x v="1"/>
    <x v="0"/>
    <x v="0"/>
    <x v="1"/>
    <x v="0"/>
    <x v="0"/>
    <x v="0"/>
    <x v="0"/>
    <x v="0"/>
    <x v="0"/>
    <x v="0"/>
    <x v="0"/>
    <n v="0"/>
    <x v="0"/>
  </r>
  <r>
    <s v="2020-05-25"/>
    <s v="Masculin"/>
    <s v="Diffa"/>
    <x v="3"/>
    <s v="N'Garoua Koura et N'Garoua Gana"/>
    <s v="Masculin"/>
    <n v="65"/>
    <x v="0"/>
    <s v="Représentant du chef de village/communauté ou Boulama"/>
    <n v="0"/>
    <n v="1"/>
    <n v="0"/>
    <n v="0"/>
    <n v="0"/>
    <n v="0"/>
    <n v="0"/>
    <n v="0"/>
    <n v="0"/>
    <s v=""/>
    <s v="Puits cimenté"/>
    <s v=""/>
    <s v="Entre 30 minutes et une heure"/>
    <s v="Tous les ménages (autour de 100%);"/>
    <s v="Oui"/>
    <s v="Latrines familiales"/>
    <s v="Savon (avec eau)"/>
    <s v="La moitié (autour de 50%)"/>
    <x v="0"/>
    <s v=""/>
    <s v=""/>
    <s v=""/>
    <x v="0"/>
    <s v=""/>
    <s v=""/>
    <s v=""/>
    <s v=""/>
    <s v="Radio, Télévision Chef de village/ commuanuté ou Boulama"/>
    <n v="0"/>
    <x v="0"/>
    <x v="0"/>
    <x v="0"/>
    <x v="0"/>
    <x v="0"/>
    <x v="0"/>
    <x v="0"/>
    <x v="0"/>
    <x v="0"/>
    <x v="0"/>
    <x v="0"/>
    <x v="0"/>
    <n v="0"/>
    <x v="0"/>
    <x v="0"/>
    <s v="Arrêter de se serrer la main ou d'autres contacts physiques Eviter les espaces publiques et les rassemblements Se laver avec de l'eau propre"/>
    <x v="1"/>
    <x v="0"/>
    <x v="0"/>
    <x v="1"/>
    <x v="0"/>
    <x v="1"/>
    <x v="0"/>
    <x v="0"/>
    <x v="0"/>
    <x v="0"/>
    <x v="0"/>
    <x v="0"/>
    <x v="1"/>
    <x v="0"/>
    <x v="0"/>
    <x v="0"/>
    <x v="0"/>
    <x v="0"/>
    <n v="0"/>
    <x v="0"/>
  </r>
  <r>
    <s v="2020-05-25"/>
    <s v="Masculin"/>
    <s v="Diffa"/>
    <x v="3"/>
    <s v="N'Gagam"/>
    <s v="Masculin"/>
    <n v="46"/>
    <x v="2"/>
    <s v="Représentant des refugiés"/>
    <n v="0"/>
    <n v="0"/>
    <n v="1"/>
    <n v="0"/>
    <n v="0"/>
    <n v="0"/>
    <n v="0"/>
    <n v="0"/>
    <n v="0"/>
    <s v=""/>
    <s v="Forage PMH privé"/>
    <s v=""/>
    <s v="Entre 30 minutes et une heure"/>
    <s v="Tous les ménages (autour de 100%);"/>
    <s v="Oui"/>
    <s v="Latrines familiales"/>
    <s v="Savon (avec eau)"/>
    <s v="La moitié (autour de 50%)"/>
    <x v="0"/>
    <s v=""/>
    <s v=""/>
    <s v=""/>
    <x v="0"/>
    <s v=""/>
    <s v=""/>
    <s v=""/>
    <s v=""/>
    <s v="Téléphone Réseaux sociaux"/>
    <n v="0"/>
    <x v="1"/>
    <x v="1"/>
    <x v="1"/>
    <x v="0"/>
    <x v="0"/>
    <x v="1"/>
    <x v="0"/>
    <x v="0"/>
    <x v="0"/>
    <x v="0"/>
    <x v="0"/>
    <x v="0"/>
    <n v="0"/>
    <x v="0"/>
    <x v="0"/>
    <s v="Arrêter de se serrer la main ou d'autres contacts physiques Porter un masque Se laver les mains"/>
    <x v="1"/>
    <x v="0"/>
    <x v="0"/>
    <x v="1"/>
    <x v="0"/>
    <x v="0"/>
    <x v="1"/>
    <x v="0"/>
    <x v="0"/>
    <x v="1"/>
    <x v="0"/>
    <x v="0"/>
    <x v="0"/>
    <x v="0"/>
    <x v="0"/>
    <x v="0"/>
    <x v="0"/>
    <x v="0"/>
    <n v="0"/>
    <x v="0"/>
  </r>
  <r>
    <s v="2020-05-25"/>
    <s v="Masculin"/>
    <s v="Diffa"/>
    <x v="3"/>
    <s v="Barwa I et II"/>
    <s v="Masculin"/>
    <n v="65"/>
    <x v="0"/>
    <s v="Chef de village/communauté ou Boulama"/>
    <n v="1"/>
    <n v="0"/>
    <n v="0"/>
    <n v="0"/>
    <n v="0"/>
    <n v="0"/>
    <n v="0"/>
    <n v="0"/>
    <n v="0"/>
    <s v=""/>
    <s v="Puits cimenté"/>
    <s v=""/>
    <s v="De 16 à 30 minutes"/>
    <s v="Tous les ménages (autour de 100%);"/>
    <s v="Oui"/>
    <s v="Latrines communes gratuites"/>
    <s v="Savon (avec eau)"/>
    <s v="La majorité (autour de 75%)"/>
    <x v="0"/>
    <s v=""/>
    <s v=""/>
    <s v=""/>
    <x v="0"/>
    <s v=""/>
    <s v=""/>
    <s v=""/>
    <s v=""/>
    <s v="Téléphone Radio, Télévision"/>
    <n v="0"/>
    <x v="1"/>
    <x v="0"/>
    <x v="0"/>
    <x v="0"/>
    <x v="0"/>
    <x v="1"/>
    <x v="0"/>
    <x v="0"/>
    <x v="0"/>
    <x v="0"/>
    <x v="0"/>
    <x v="0"/>
    <n v="0"/>
    <x v="0"/>
    <x v="0"/>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x v="0"/>
  </r>
  <r>
    <s v="2020-05-25"/>
    <s v="Masculin"/>
    <s v="Diffa"/>
    <x v="3"/>
    <s v="Barwa I et II"/>
    <s v="Masculin"/>
    <n v="42"/>
    <x v="2"/>
    <s v="Chef de village/communauté ou Boulama"/>
    <n v="1"/>
    <n v="0"/>
    <n v="0"/>
    <n v="0"/>
    <n v="0"/>
    <n v="0"/>
    <n v="0"/>
    <n v="0"/>
    <n v="0"/>
    <s v=""/>
    <s v="Forage PMH communautaire"/>
    <s v=""/>
    <s v="De 16 à 30 minutes"/>
    <s v="Tous les ménages (autour de 100%);"/>
    <s v="Oui"/>
    <s v="Latrines communes gratuites"/>
    <s v="Savon (avec eau)"/>
    <s v="La moitié (autour de 50%)"/>
    <x v="0"/>
    <s v=""/>
    <s v=""/>
    <s v=""/>
    <x v="0"/>
    <s v=""/>
    <s v=""/>
    <s v=""/>
    <s v=""/>
    <s v="Téléphone Radio, Télévision"/>
    <n v="0"/>
    <x v="1"/>
    <x v="0"/>
    <x v="0"/>
    <x v="0"/>
    <x v="0"/>
    <x v="1"/>
    <x v="0"/>
    <x v="0"/>
    <x v="0"/>
    <x v="0"/>
    <x v="0"/>
    <x v="0"/>
    <n v="0"/>
    <x v="0"/>
    <x v="0"/>
    <s v="Arrêter de se serrer la main ou d'autres contacts physiques Garder une distance avec les autres gens Porter un masque Se laver les mains"/>
    <x v="1"/>
    <x v="0"/>
    <x v="0"/>
    <x v="1"/>
    <x v="1"/>
    <x v="0"/>
    <x v="1"/>
    <x v="0"/>
    <x v="0"/>
    <x v="1"/>
    <x v="0"/>
    <x v="0"/>
    <x v="0"/>
    <x v="0"/>
    <x v="0"/>
    <x v="0"/>
    <x v="0"/>
    <x v="0"/>
    <n v="0"/>
    <x v="0"/>
  </r>
  <r>
    <s v="2020-05-25"/>
    <s v="Masculin"/>
    <s v="Diffa"/>
    <x v="3"/>
    <s v="Barwa I et II"/>
    <s v="Masculin"/>
    <n v="49"/>
    <x v="1"/>
    <s v="Représentant du chef de village/communauté ou Boulama"/>
    <n v="0"/>
    <n v="1"/>
    <n v="0"/>
    <n v="0"/>
    <n v="0"/>
    <n v="0"/>
    <n v="0"/>
    <n v="0"/>
    <n v="0"/>
    <s v=""/>
    <s v="Forage PMH communautaire"/>
    <s v=""/>
    <s v="De 0 à 15 minutes"/>
    <s v="La moitié (autour de 50%);"/>
    <s v="Oui"/>
    <s v="Latrines familiales"/>
    <s v="Savon (avec eau)"/>
    <s v="La moitié (autour de 50%)"/>
    <x v="0"/>
    <s v=""/>
    <s v=""/>
    <s v=""/>
    <x v="0"/>
    <s v=""/>
    <s v=""/>
    <s v=""/>
    <s v=""/>
    <s v="Téléphone Radio, Télévision Chef de village/ commuanuté ou Boulama Travailleurs sociaux / humanitaires"/>
    <n v="0"/>
    <x v="1"/>
    <x v="0"/>
    <x v="0"/>
    <x v="0"/>
    <x v="0"/>
    <x v="0"/>
    <x v="0"/>
    <x v="0"/>
    <x v="0"/>
    <x v="0"/>
    <x v="0"/>
    <x v="1"/>
    <n v="0"/>
    <x v="0"/>
    <x v="1"/>
    <s v="Eviter les espaces publiques et les rassemblements Porter un masque Se laver les mains"/>
    <x v="1"/>
    <x v="0"/>
    <x v="0"/>
    <x v="0"/>
    <x v="0"/>
    <x v="1"/>
    <x v="1"/>
    <x v="0"/>
    <x v="0"/>
    <x v="1"/>
    <x v="0"/>
    <x v="0"/>
    <x v="0"/>
    <x v="0"/>
    <x v="0"/>
    <x v="0"/>
    <x v="0"/>
    <x v="0"/>
    <n v="0"/>
    <x v="0"/>
  </r>
  <r>
    <s v="2020-05-25"/>
    <s v="Masculin"/>
    <s v="Maine Soroa"/>
    <x v="4"/>
    <s v="Djambourou Dune"/>
    <s v="Masculin"/>
    <n v="47"/>
    <x v="2"/>
    <s v="Représentant des refugiés"/>
    <n v="0"/>
    <n v="0"/>
    <n v="1"/>
    <n v="0"/>
    <n v="0"/>
    <n v="0"/>
    <n v="0"/>
    <n v="0"/>
    <n v="0"/>
    <s v=""/>
    <s v="Forage PMH communautaire"/>
    <s v=""/>
    <s v="De 16 à 30 minutes"/>
    <s v="Une minorité (autour de 25%);"/>
    <s v="Oui"/>
    <s v="Latrines familiales"/>
    <s v="Savon (avec eau)"/>
    <s v="La moitié (autour de 50%)"/>
    <x v="0"/>
    <s v=""/>
    <s v=""/>
    <s v=""/>
    <x v="0"/>
    <s v=""/>
    <s v=""/>
    <s v=""/>
    <s v=""/>
    <s v="Radio, Télévision Travailleurs sociaux / humanitaires"/>
    <n v="0"/>
    <x v="0"/>
    <x v="0"/>
    <x v="0"/>
    <x v="0"/>
    <x v="0"/>
    <x v="1"/>
    <x v="0"/>
    <x v="0"/>
    <x v="0"/>
    <x v="0"/>
    <x v="0"/>
    <x v="1"/>
    <n v="0"/>
    <x v="0"/>
    <x v="3"/>
    <s v="Arrêter de se serrer la main ou d'autres contacts physiques Garder une distance avec les autres gens Porter un masque"/>
    <x v="1"/>
    <x v="0"/>
    <x v="0"/>
    <x v="1"/>
    <x v="1"/>
    <x v="0"/>
    <x v="1"/>
    <x v="0"/>
    <x v="0"/>
    <x v="0"/>
    <x v="0"/>
    <x v="0"/>
    <x v="0"/>
    <x v="0"/>
    <x v="0"/>
    <x v="0"/>
    <x v="0"/>
    <x v="0"/>
    <n v="0"/>
    <x v="0"/>
  </r>
  <r>
    <s v="2020-05-25"/>
    <s v="Masculin"/>
    <s v="Maine Soroa"/>
    <x v="4"/>
    <s v="Djambourou Dune"/>
    <s v="Masculin"/>
    <n v="36"/>
    <x v="0"/>
    <s v="Représentant des PDI"/>
    <n v="0"/>
    <n v="0"/>
    <n v="0"/>
    <n v="1"/>
    <n v="0"/>
    <n v="0"/>
    <n v="0"/>
    <n v="0"/>
    <n v="0"/>
    <s v=""/>
    <s v="Forage PMH communautaire"/>
    <s v=""/>
    <s v="De 16 à 30 minutes"/>
    <s v="Une minorité (autour de 25%);"/>
    <s v="Non"/>
    <s v="A l'air libre"/>
    <s v="Savon (avec eau)"/>
    <s v="L'ensemble (autour de 100%)"/>
    <x v="0"/>
    <s v=""/>
    <s v=""/>
    <s v=""/>
    <x v="0"/>
    <s v=""/>
    <s v=""/>
    <s v=""/>
    <s v=""/>
    <s v="Téléphone Radio, Télévision"/>
    <n v="0"/>
    <x v="1"/>
    <x v="0"/>
    <x v="0"/>
    <x v="0"/>
    <x v="0"/>
    <x v="1"/>
    <x v="0"/>
    <x v="0"/>
    <x v="0"/>
    <x v="0"/>
    <x v="0"/>
    <x v="0"/>
    <n v="0"/>
    <x v="0"/>
    <x v="3"/>
    <s v="Garder une distance avec les autres gens Eviter les espaces publiques et les rassemblements Porter un masque Se laver les mains"/>
    <x v="1"/>
    <x v="0"/>
    <x v="0"/>
    <x v="0"/>
    <x v="1"/>
    <x v="1"/>
    <x v="1"/>
    <x v="0"/>
    <x v="0"/>
    <x v="1"/>
    <x v="0"/>
    <x v="0"/>
    <x v="0"/>
    <x v="0"/>
    <x v="0"/>
    <x v="0"/>
    <x v="0"/>
    <x v="0"/>
    <n v="0"/>
    <x v="0"/>
  </r>
  <r>
    <s v="2020-05-25"/>
    <s v="Masculin"/>
    <s v="Maine Soroa"/>
    <x v="4"/>
    <s v="Djambourou Dune"/>
    <s v="Masculin"/>
    <n v="55"/>
    <x v="1"/>
    <s v="Représentant du chef de village/communauté ou Boulama"/>
    <n v="0"/>
    <n v="1"/>
    <n v="0"/>
    <n v="0"/>
    <n v="0"/>
    <n v="0"/>
    <n v="0"/>
    <n v="0"/>
    <n v="0"/>
    <s v=""/>
    <s v="Forage PMH communautaire"/>
    <s v=""/>
    <s v="De 0 à 15 minutes"/>
    <s v="Une minorité (autour de 25%);"/>
    <s v="Non"/>
    <s v="A l'air libre"/>
    <s v="Savon (avec eau)"/>
    <s v="La majorité (autour de 75%)"/>
    <x v="0"/>
    <s v=""/>
    <s v=""/>
    <s v=""/>
    <x v="0"/>
    <s v=""/>
    <s v=""/>
    <s v=""/>
    <s v=""/>
    <s v="Radio, Télévision Chef de village/ commuanuté ou Boulama Travailleurs sociaux / humanitaires"/>
    <n v="0"/>
    <x v="0"/>
    <x v="0"/>
    <x v="0"/>
    <x v="0"/>
    <x v="0"/>
    <x v="0"/>
    <x v="0"/>
    <x v="0"/>
    <x v="0"/>
    <x v="0"/>
    <x v="0"/>
    <x v="1"/>
    <n v="0"/>
    <x v="0"/>
    <x v="3"/>
    <s v="Ne pas voyager à l'étranger Arrêter de se serrer la main ou d'autres contacts physiques Garder une distance avec les autres gens"/>
    <x v="1"/>
    <x v="0"/>
    <x v="1"/>
    <x v="1"/>
    <x v="1"/>
    <x v="0"/>
    <x v="0"/>
    <x v="0"/>
    <x v="0"/>
    <x v="0"/>
    <x v="0"/>
    <x v="0"/>
    <x v="0"/>
    <x v="0"/>
    <x v="0"/>
    <x v="0"/>
    <x v="0"/>
    <x v="0"/>
    <n v="0"/>
    <x v="0"/>
  </r>
  <r>
    <s v="2020-05-25"/>
    <s v="Masculin"/>
    <s v="Maine Soroa"/>
    <x v="4"/>
    <s v="Ambouram Ali"/>
    <s v="Masculin"/>
    <n v="60"/>
    <x v="1"/>
    <s v="Représentant du chef de village/communauté ou Boulama"/>
    <n v="0"/>
    <n v="1"/>
    <n v="0"/>
    <n v="0"/>
    <n v="0"/>
    <n v="0"/>
    <n v="0"/>
    <n v="0"/>
    <n v="0"/>
    <s v=""/>
    <s v="Bornes fontaines (Mini-AEP, système multi-villages, PEA et SPP)"/>
    <s v=""/>
    <s v="De 0 à 15 minutes"/>
    <s v="Tous les ménages (autour de 100%);"/>
    <s v="Non"/>
    <s v="A l'air libre"/>
    <s v="Savon (avec eau)"/>
    <s v="L'ensemble (autour de 100%)"/>
    <x v="0"/>
    <s v=""/>
    <s v=""/>
    <s v=""/>
    <x v="0"/>
    <s v=""/>
    <s v=""/>
    <s v=""/>
    <s v=""/>
    <s v="Téléphone Radio, Télévision Chef de village/ commuanuté ou Boulama"/>
    <n v="0"/>
    <x v="1"/>
    <x v="0"/>
    <x v="0"/>
    <x v="0"/>
    <x v="0"/>
    <x v="0"/>
    <x v="0"/>
    <x v="0"/>
    <x v="0"/>
    <x v="0"/>
    <x v="0"/>
    <x v="0"/>
    <n v="0"/>
    <x v="0"/>
    <x v="3"/>
    <s v="Arrêter de se serrer la main ou d'autres contacts physiques Garder une distance avec les autres gens Porter un masque"/>
    <x v="1"/>
    <x v="0"/>
    <x v="0"/>
    <x v="1"/>
    <x v="1"/>
    <x v="0"/>
    <x v="1"/>
    <x v="0"/>
    <x v="0"/>
    <x v="0"/>
    <x v="0"/>
    <x v="0"/>
    <x v="0"/>
    <x v="0"/>
    <x v="0"/>
    <x v="0"/>
    <x v="0"/>
    <x v="0"/>
    <n v="0"/>
    <x v="0"/>
  </r>
  <r>
    <s v="2020-05-25"/>
    <s v="Masculin"/>
    <s v="Maine Soroa"/>
    <x v="4"/>
    <s v="Ambouram Ali"/>
    <s v="Masculin"/>
    <n v="46"/>
    <x v="2"/>
    <s v="Représentant des refugiés"/>
    <n v="0"/>
    <n v="0"/>
    <n v="1"/>
    <n v="0"/>
    <n v="0"/>
    <n v="0"/>
    <n v="0"/>
    <n v="0"/>
    <n v="0"/>
    <s v=""/>
    <s v="Bornes fontaines (Mini-AEP, système multi-villages, PEA et SPP)"/>
    <s v=""/>
    <s v="De 0 à 15 minutes"/>
    <s v="Tous les ménages (autour de 100%);"/>
    <s v="Non"/>
    <s v="A l'air libre"/>
    <s v="Savon (avec eau)"/>
    <s v="La majorité (autour de 75%)"/>
    <x v="0"/>
    <s v=""/>
    <s v=""/>
    <s v=""/>
    <x v="0"/>
    <s v=""/>
    <s v=""/>
    <s v=""/>
    <s v=""/>
    <s v="Téléphone Radio, Télévision"/>
    <n v="0"/>
    <x v="1"/>
    <x v="0"/>
    <x v="0"/>
    <x v="0"/>
    <x v="0"/>
    <x v="1"/>
    <x v="0"/>
    <x v="0"/>
    <x v="0"/>
    <x v="0"/>
    <x v="0"/>
    <x v="0"/>
    <n v="0"/>
    <x v="0"/>
    <x v="3"/>
    <s v="Eviter les espaces publiques et les rassemblements Porter un masque Se laver les mains Garder les surfaces propres"/>
    <x v="1"/>
    <x v="0"/>
    <x v="0"/>
    <x v="0"/>
    <x v="0"/>
    <x v="1"/>
    <x v="1"/>
    <x v="0"/>
    <x v="0"/>
    <x v="1"/>
    <x v="1"/>
    <x v="0"/>
    <x v="0"/>
    <x v="0"/>
    <x v="0"/>
    <x v="0"/>
    <x v="0"/>
    <x v="0"/>
    <n v="0"/>
    <x v="0"/>
  </r>
  <r>
    <s v="2020-05-25"/>
    <s v="Masculin"/>
    <s v="Maine Soroa"/>
    <x v="4"/>
    <s v="Ambouram Ali"/>
    <s v="Masculin"/>
    <n v="55"/>
    <x v="0"/>
    <s v="Représentant des PDI"/>
    <n v="0"/>
    <n v="0"/>
    <n v="0"/>
    <n v="1"/>
    <n v="0"/>
    <n v="0"/>
    <n v="0"/>
    <n v="0"/>
    <n v="0"/>
    <s v=""/>
    <s v="Bornes fontaines (Mini-AEP, système multi-villages, PEA et SPP)"/>
    <s v=""/>
    <s v="De 16 à 30 minutes"/>
    <s v="Tous les ménages (autour de 100%);"/>
    <s v="Non"/>
    <s v="A l'air libre"/>
    <s v="Savon (avec eau)"/>
    <s v="L'ensemble (autour de 100%)"/>
    <x v="0"/>
    <s v=""/>
    <s v=""/>
    <s v=""/>
    <x v="0"/>
    <s v=""/>
    <s v=""/>
    <s v=""/>
    <s v=""/>
    <s v="Radio, Télévision Chef de village/ commuanuté ou Boulama Différents comités villageois"/>
    <n v="0"/>
    <x v="0"/>
    <x v="0"/>
    <x v="0"/>
    <x v="0"/>
    <x v="0"/>
    <x v="0"/>
    <x v="0"/>
    <x v="0"/>
    <x v="0"/>
    <x v="1"/>
    <x v="0"/>
    <x v="0"/>
    <n v="0"/>
    <x v="0"/>
    <x v="3"/>
    <s v="Ne pas voyager à l'étranger Arrêter de se serrer la main ou d'autres contacts physiques Garder une distance avec les autres gens Eviter les espaces publiques et les rassemblements Porter un masque Se laver les mains Prier"/>
    <x v="1"/>
    <x v="0"/>
    <x v="1"/>
    <x v="1"/>
    <x v="1"/>
    <x v="1"/>
    <x v="1"/>
    <x v="0"/>
    <x v="0"/>
    <x v="1"/>
    <x v="0"/>
    <x v="0"/>
    <x v="0"/>
    <x v="1"/>
    <x v="0"/>
    <x v="0"/>
    <x v="0"/>
    <x v="0"/>
    <n v="0"/>
    <x v="0"/>
  </r>
  <r>
    <s v="2020-05-25"/>
    <s v="Masculin"/>
    <s v="Maine Soroa"/>
    <x v="4"/>
    <s v="Issari Bagara"/>
    <s v="Masculin"/>
    <n v="51"/>
    <x v="1"/>
    <s v="Chef de village/communauté ou Boulama"/>
    <n v="1"/>
    <n v="0"/>
    <n v="0"/>
    <n v="0"/>
    <n v="0"/>
    <n v="0"/>
    <n v="0"/>
    <n v="0"/>
    <n v="0"/>
    <s v=""/>
    <s v="Bornes fontaines (Mini-AEP, système multi-villages, PEA et SPP)"/>
    <s v=""/>
    <s v="De 16 à 30 minutes"/>
    <s v="Une majorité (autour de 75%);"/>
    <s v="Non"/>
    <s v="A l'air libre"/>
    <s v="Savon (avec eau)"/>
    <s v="La moitié (autour de 50%)"/>
    <x v="0"/>
    <s v=""/>
    <s v=""/>
    <s v=""/>
    <x v="0"/>
    <s v=""/>
    <s v=""/>
    <s v=""/>
    <s v=""/>
    <s v="Radio, Télévision Travailleurs sociaux / humanitaires"/>
    <n v="0"/>
    <x v="0"/>
    <x v="0"/>
    <x v="0"/>
    <x v="0"/>
    <x v="0"/>
    <x v="1"/>
    <x v="0"/>
    <x v="0"/>
    <x v="0"/>
    <x v="0"/>
    <x v="0"/>
    <x v="1"/>
    <n v="0"/>
    <x v="0"/>
    <x v="3"/>
    <s v="Ne pas voyager à l'étranger Arrêter de se serrer la main ou d'autres contacts physiques Garder une distance avec les autres gens Eviter les espaces publiques et les rassemblements"/>
    <x v="1"/>
    <x v="0"/>
    <x v="1"/>
    <x v="1"/>
    <x v="1"/>
    <x v="1"/>
    <x v="0"/>
    <x v="0"/>
    <x v="0"/>
    <x v="0"/>
    <x v="0"/>
    <x v="0"/>
    <x v="0"/>
    <x v="0"/>
    <x v="0"/>
    <x v="0"/>
    <x v="0"/>
    <x v="0"/>
    <n v="0"/>
    <x v="0"/>
  </r>
  <r>
    <s v="2020-05-25"/>
    <s v="Masculin"/>
    <s v="Maine Soroa"/>
    <x v="4"/>
    <s v="Issari Bagara"/>
    <s v="Masculin"/>
    <n v="38"/>
    <x v="2"/>
    <s v="Représentant des refugiés"/>
    <n v="0"/>
    <n v="0"/>
    <n v="1"/>
    <n v="0"/>
    <n v="0"/>
    <n v="0"/>
    <n v="0"/>
    <n v="0"/>
    <n v="0"/>
    <s v=""/>
    <s v="Bornes fontaines (Mini-AEP, système multi-villages, PEA et SPP)"/>
    <s v=""/>
    <s v="De 16 à 30 minutes"/>
    <s v="Une majorité (autour de 75%);"/>
    <s v="Non"/>
    <s v="A l'air libre"/>
    <s v="Savon (avec eau)"/>
    <s v="La minorité (autour de 25%)"/>
    <x v="0"/>
    <s v=""/>
    <s v=""/>
    <s v=""/>
    <x v="0"/>
    <s v=""/>
    <s v=""/>
    <s v=""/>
    <s v=""/>
    <s v="Radio, Télévision Chef de village/ commuanuté ou Boulama"/>
    <n v="0"/>
    <x v="0"/>
    <x v="0"/>
    <x v="0"/>
    <x v="0"/>
    <x v="0"/>
    <x v="0"/>
    <x v="0"/>
    <x v="0"/>
    <x v="0"/>
    <x v="0"/>
    <x v="0"/>
    <x v="0"/>
    <n v="0"/>
    <x v="0"/>
    <x v="3"/>
    <s v="Reduire les mouvements hors de la maison Garder une distance avec les autres gens Eviter les espaces publiques et les rassemblements Se laver les mains"/>
    <x v="1"/>
    <x v="1"/>
    <x v="0"/>
    <x v="0"/>
    <x v="1"/>
    <x v="1"/>
    <x v="0"/>
    <x v="0"/>
    <x v="0"/>
    <x v="1"/>
    <x v="0"/>
    <x v="0"/>
    <x v="0"/>
    <x v="0"/>
    <x v="0"/>
    <x v="0"/>
    <x v="0"/>
    <x v="0"/>
    <n v="0"/>
    <x v="0"/>
  </r>
  <r>
    <s v="2020-05-25"/>
    <s v="Masculin"/>
    <s v="Maine Soroa"/>
    <x v="4"/>
    <s v="Issari Bagara"/>
    <s v="Masculin"/>
    <n v="55"/>
    <x v="0"/>
    <s v="Représentant des PDI"/>
    <n v="0"/>
    <n v="0"/>
    <n v="0"/>
    <n v="1"/>
    <n v="0"/>
    <n v="0"/>
    <n v="0"/>
    <n v="0"/>
    <n v="0"/>
    <s v=""/>
    <s v="Bornes fontaines (Mini-AEP, système multi-villages, PEA et SPP)"/>
    <s v=""/>
    <s v="De 0 à 15 minutes"/>
    <s v="La moitié (autour de 50%);"/>
    <s v="Non"/>
    <s v="A l'air libre"/>
    <s v="Cendre (avec eau)"/>
    <s v="La moitié (autour de 50%)"/>
    <x v="1"/>
    <s v="L'achat de savon ne constitue pas une priorité Article trop cher"/>
    <n v="0"/>
    <n v="0"/>
    <x v="1"/>
    <n v="1"/>
    <n v="1"/>
    <n v="0"/>
    <n v="0"/>
    <s v="Radio, Télévision Travailleurs sociaux / humanitaires"/>
    <n v="0"/>
    <x v="0"/>
    <x v="0"/>
    <x v="0"/>
    <x v="0"/>
    <x v="0"/>
    <x v="1"/>
    <x v="0"/>
    <x v="0"/>
    <x v="0"/>
    <x v="0"/>
    <x v="0"/>
    <x v="1"/>
    <n v="0"/>
    <x v="0"/>
    <x v="3"/>
    <s v="Arrêter de se serrer la main ou d'autres contacts physiques Garder une distance avec les autres gens Eviter les espaces publiques et les rassemblements Prier"/>
    <x v="1"/>
    <x v="0"/>
    <x v="0"/>
    <x v="1"/>
    <x v="1"/>
    <x v="1"/>
    <x v="0"/>
    <x v="0"/>
    <x v="0"/>
    <x v="0"/>
    <x v="0"/>
    <x v="0"/>
    <x v="0"/>
    <x v="1"/>
    <x v="0"/>
    <x v="0"/>
    <x v="0"/>
    <x v="0"/>
    <n v="0"/>
    <x v="0"/>
  </r>
  <r>
    <s v="2020-05-25"/>
    <s v="Masculin"/>
    <s v="Bosso"/>
    <x v="2"/>
    <s v="Kaouré"/>
    <s v="Masculin"/>
    <n v="52"/>
    <x v="1"/>
    <s v="Chef de village/communauté ou Boulama"/>
    <n v="1"/>
    <n v="0"/>
    <n v="0"/>
    <n v="0"/>
    <n v="0"/>
    <n v="0"/>
    <n v="0"/>
    <n v="0"/>
    <n v="0"/>
    <s v=""/>
    <s v="Puits traditionnel"/>
    <s v=""/>
    <s v="De 16 à 30 minutes"/>
    <s v="Une minorité (autour de 25%);"/>
    <s v="Non"/>
    <s v="A l'air libre"/>
    <s v="Cendre (avec eau)"/>
    <s v="Personne (autour de 0%)"/>
    <x v="1"/>
    <s v="Article trop cher"/>
    <n v="0"/>
    <n v="0"/>
    <x v="1"/>
    <n v="1"/>
    <n v="0"/>
    <n v="0"/>
    <n v="0"/>
    <s v="Téléphone Radio, Télévision Chef de village/ commuanuté ou Boulama"/>
    <n v="0"/>
    <x v="1"/>
    <x v="0"/>
    <x v="0"/>
    <x v="0"/>
    <x v="0"/>
    <x v="0"/>
    <x v="0"/>
    <x v="0"/>
    <x v="0"/>
    <x v="0"/>
    <x v="0"/>
    <x v="0"/>
    <n v="0"/>
    <x v="0"/>
    <x v="2"/>
    <s v="Garder une distance avec les autres gens Se laver les mains Garder les surfaces propres"/>
    <x v="1"/>
    <x v="0"/>
    <x v="0"/>
    <x v="0"/>
    <x v="1"/>
    <x v="0"/>
    <x v="0"/>
    <x v="0"/>
    <x v="0"/>
    <x v="1"/>
    <x v="1"/>
    <x v="0"/>
    <x v="0"/>
    <x v="0"/>
    <x v="0"/>
    <x v="0"/>
    <x v="0"/>
    <x v="0"/>
    <n v="0"/>
    <x v="0"/>
  </r>
  <r>
    <s v="2020-05-25"/>
    <s v="Masculin"/>
    <s v="Bosso"/>
    <x v="2"/>
    <s v="Guégoowa"/>
    <s v="Masculin"/>
    <n v="52"/>
    <x v="0"/>
    <s v="Représentant du chef de village/communauté ou Boulama"/>
    <n v="0"/>
    <n v="1"/>
    <n v="0"/>
    <n v="0"/>
    <n v="0"/>
    <n v="0"/>
    <n v="0"/>
    <n v="0"/>
    <n v="0"/>
    <s v=""/>
    <s v="Forage PMH communautaire"/>
    <s v=""/>
    <s v="De 16 à 30 minutes"/>
    <s v="Une majorité (autour de 75%);"/>
    <s v="Non"/>
    <s v="A l'air libre"/>
    <s v="Savon (avec eau)"/>
    <s v="Personne (autour de 0%)"/>
    <x v="0"/>
    <s v=""/>
    <s v=""/>
    <s v=""/>
    <x v="0"/>
    <s v=""/>
    <s v=""/>
    <s v=""/>
    <s v=""/>
    <s v="Téléphone Radio, Télévision Chef de village/ commuanuté ou Boulama"/>
    <n v="0"/>
    <x v="1"/>
    <x v="0"/>
    <x v="0"/>
    <x v="0"/>
    <x v="0"/>
    <x v="0"/>
    <x v="0"/>
    <x v="0"/>
    <x v="0"/>
    <x v="0"/>
    <x v="0"/>
    <x v="0"/>
    <n v="0"/>
    <x v="0"/>
    <x v="2"/>
    <s v="Se laver les mains"/>
    <x v="1"/>
    <x v="0"/>
    <x v="0"/>
    <x v="0"/>
    <x v="0"/>
    <x v="0"/>
    <x v="0"/>
    <x v="0"/>
    <x v="0"/>
    <x v="1"/>
    <x v="0"/>
    <x v="0"/>
    <x v="0"/>
    <x v="0"/>
    <x v="0"/>
    <x v="0"/>
    <x v="0"/>
    <x v="0"/>
    <n v="0"/>
    <x v="0"/>
  </r>
  <r>
    <s v="2020-05-25"/>
    <s v="Masculin"/>
    <s v="Bosso"/>
    <x v="2"/>
    <s v="Guelléhole"/>
    <s v="Masculin"/>
    <n v="62"/>
    <x v="1"/>
    <s v="Chef de village/communauté ou Boulama"/>
    <n v="1"/>
    <n v="0"/>
    <n v="0"/>
    <n v="0"/>
    <n v="0"/>
    <n v="0"/>
    <n v="0"/>
    <n v="0"/>
    <n v="0"/>
    <s v=""/>
    <s v="Forage PMH privé"/>
    <s v=""/>
    <s v="De 16 à 30 minutes"/>
    <s v="La moitié (autour de 50%);"/>
    <s v="Oui"/>
    <s v="Latrines communes gratuites"/>
    <s v="Savon (avec eau)"/>
    <s v="La majorité (autour de 75%)"/>
    <x v="0"/>
    <s v=""/>
    <s v=""/>
    <s v=""/>
    <x v="0"/>
    <s v=""/>
    <s v=""/>
    <s v=""/>
    <s v=""/>
    <s v="Téléphone Chef de village/ commuanuté ou Boulama"/>
    <n v="0"/>
    <x v="1"/>
    <x v="0"/>
    <x v="1"/>
    <x v="0"/>
    <x v="0"/>
    <x v="0"/>
    <x v="0"/>
    <x v="0"/>
    <x v="0"/>
    <x v="0"/>
    <x v="0"/>
    <x v="0"/>
    <n v="0"/>
    <x v="0"/>
    <x v="0"/>
    <s v="Garder une distance avec les autres gens Porter un masque Se laver les mains"/>
    <x v="1"/>
    <x v="0"/>
    <x v="0"/>
    <x v="0"/>
    <x v="1"/>
    <x v="0"/>
    <x v="1"/>
    <x v="0"/>
    <x v="0"/>
    <x v="1"/>
    <x v="0"/>
    <x v="0"/>
    <x v="0"/>
    <x v="0"/>
    <x v="0"/>
    <x v="0"/>
    <x v="0"/>
    <x v="0"/>
    <n v="0"/>
    <x v="0"/>
  </r>
  <r>
    <s v="2020-05-25"/>
    <s v="Masculin"/>
    <s v="Bosso"/>
    <x v="2"/>
    <s v="Guelléhole"/>
    <s v="Masculin"/>
    <n v="42"/>
    <x v="2"/>
    <s v="Représentant des refugiés"/>
    <n v="0"/>
    <n v="0"/>
    <n v="1"/>
    <n v="0"/>
    <n v="0"/>
    <n v="0"/>
    <n v="0"/>
    <n v="0"/>
    <n v="0"/>
    <s v=""/>
    <s v="Forage PMH privé"/>
    <s v=""/>
    <s v="De 16 à 30 minutes"/>
    <s v="Une majorité (autour de 75%);"/>
    <s v="Oui"/>
    <s v="Latrines communes gratuites"/>
    <s v="Savon (avec eau)"/>
    <s v="La majorité (autour de 75%)"/>
    <x v="0"/>
    <s v=""/>
    <s v=""/>
    <s v=""/>
    <x v="0"/>
    <s v=""/>
    <s v=""/>
    <s v=""/>
    <s v=""/>
    <s v="Téléphone Radio, Télévision Chef de village/ commuanuté ou Boulama"/>
    <n v="0"/>
    <x v="1"/>
    <x v="0"/>
    <x v="0"/>
    <x v="0"/>
    <x v="0"/>
    <x v="0"/>
    <x v="0"/>
    <x v="0"/>
    <x v="0"/>
    <x v="0"/>
    <x v="0"/>
    <x v="0"/>
    <n v="0"/>
    <x v="0"/>
    <x v="1"/>
    <s v="Garder une distance avec les autres gens Porter un masque Se laver les mains"/>
    <x v="1"/>
    <x v="0"/>
    <x v="0"/>
    <x v="0"/>
    <x v="1"/>
    <x v="0"/>
    <x v="1"/>
    <x v="0"/>
    <x v="0"/>
    <x v="1"/>
    <x v="0"/>
    <x v="0"/>
    <x v="0"/>
    <x v="0"/>
    <x v="0"/>
    <x v="0"/>
    <x v="0"/>
    <x v="0"/>
    <n v="0"/>
    <x v="0"/>
  </r>
  <r>
    <s v="2020-05-25"/>
    <s v="Masculin"/>
    <s v="Bosso"/>
    <x v="2"/>
    <s v="Gala Ilaha"/>
    <s v="Masculin"/>
    <n v="56"/>
    <x v="1"/>
    <s v="Chef de village/communauté ou Boulama"/>
    <n v="1"/>
    <n v="0"/>
    <n v="0"/>
    <n v="0"/>
    <n v="0"/>
    <n v="0"/>
    <n v="0"/>
    <n v="0"/>
    <n v="0"/>
    <s v=""/>
    <s v="Forage PMH privé"/>
    <s v=""/>
    <s v="La moitié d'une journée"/>
    <s v="Une minorité (autour de 25%);"/>
    <s v="Non"/>
    <s v="A l'air libre"/>
    <s v="Eau seulement"/>
    <s v="Personne (autour de 0%)"/>
    <x v="0"/>
    <s v=""/>
    <s v=""/>
    <s v=""/>
    <x v="0"/>
    <s v=""/>
    <s v=""/>
    <s v=""/>
    <s v=""/>
    <s v="Téléphone Radio, Télévision Chef de village/ commuanuté ou Boulama"/>
    <n v="0"/>
    <x v="1"/>
    <x v="0"/>
    <x v="0"/>
    <x v="0"/>
    <x v="0"/>
    <x v="0"/>
    <x v="0"/>
    <x v="0"/>
    <x v="0"/>
    <x v="0"/>
    <x v="0"/>
    <x v="0"/>
    <n v="0"/>
    <x v="0"/>
    <x v="2"/>
    <s v="Garder une distance avec les autres gens Se laver les mains"/>
    <x v="1"/>
    <x v="0"/>
    <x v="0"/>
    <x v="0"/>
    <x v="1"/>
    <x v="0"/>
    <x v="0"/>
    <x v="0"/>
    <x v="0"/>
    <x v="1"/>
    <x v="0"/>
    <x v="0"/>
    <x v="0"/>
    <x v="0"/>
    <x v="0"/>
    <x v="0"/>
    <x v="0"/>
    <x v="0"/>
    <n v="0"/>
    <x v="0"/>
  </r>
  <r>
    <s v="2020-05-25"/>
    <s v="Masculin"/>
    <s v="N'Guigmi"/>
    <x v="5"/>
    <s v="Baram Tchandi"/>
    <s v="Masculin"/>
    <n v="50"/>
    <x v="1"/>
    <s v="Chef de village/communauté ou Boulama"/>
    <n v="1"/>
    <n v="0"/>
    <n v="0"/>
    <n v="0"/>
    <n v="0"/>
    <n v="0"/>
    <n v="0"/>
    <n v="0"/>
    <n v="0"/>
    <s v=""/>
    <s v="Forage PMH communautaire"/>
    <s v=""/>
    <s v="Entre une heure et moins de la moitié d'une journée"/>
    <s v="Une minorité (autour de 25%);"/>
    <s v="Non"/>
    <s v="A l'air libre"/>
    <s v="Savon (avec eau)"/>
    <s v="La moitié (autour de 50%)"/>
    <x v="0"/>
    <s v=""/>
    <s v=""/>
    <s v=""/>
    <x v="0"/>
    <s v=""/>
    <s v=""/>
    <s v=""/>
    <s v=""/>
    <s v="Téléphone Radio, Télévision"/>
    <n v="0"/>
    <x v="1"/>
    <x v="0"/>
    <x v="0"/>
    <x v="0"/>
    <x v="0"/>
    <x v="1"/>
    <x v="0"/>
    <x v="0"/>
    <x v="0"/>
    <x v="0"/>
    <x v="0"/>
    <x v="0"/>
    <n v="0"/>
    <x v="0"/>
    <x v="0"/>
    <s v="Garder une distance avec les autres gens Eviter les espaces publiques et les rassemblements Se laver avec de l'eau propre"/>
    <x v="1"/>
    <x v="0"/>
    <x v="0"/>
    <x v="0"/>
    <x v="1"/>
    <x v="1"/>
    <x v="0"/>
    <x v="0"/>
    <x v="0"/>
    <x v="0"/>
    <x v="0"/>
    <x v="0"/>
    <x v="1"/>
    <x v="0"/>
    <x v="0"/>
    <x v="0"/>
    <x v="0"/>
    <x v="0"/>
    <n v="0"/>
    <x v="0"/>
  </r>
  <r>
    <s v="2020-05-25"/>
    <s v="Masculin"/>
    <s v="N'Guigmi"/>
    <x v="5"/>
    <s v="Baram Tchandi"/>
    <s v="Masculin"/>
    <n v="35"/>
    <x v="0"/>
    <s v="Leader communautaire"/>
    <n v="0"/>
    <n v="0"/>
    <n v="0"/>
    <n v="0"/>
    <n v="0"/>
    <n v="0"/>
    <n v="0"/>
    <n v="1"/>
    <n v="0"/>
    <s v=""/>
    <s v="Forage PMH communautaire"/>
    <s v=""/>
    <s v="Entre une heure et moins de la moitié d'une journée"/>
    <s v="Une minorité (autour de 25%);"/>
    <s v="Non"/>
    <s v="A l'air libre"/>
    <s v="Cendre (avec eau)"/>
    <s v="La minorité (autour de 25%)"/>
    <x v="1"/>
    <s v="Savons non disponibles à la vente en dehors des marchés (boutiques/magasins) Article trop cher"/>
    <n v="0"/>
    <n v="0"/>
    <x v="2"/>
    <n v="1"/>
    <n v="0"/>
    <n v="0"/>
    <n v="0"/>
    <s v="Téléphone Radio, Télévision"/>
    <n v="0"/>
    <x v="1"/>
    <x v="0"/>
    <x v="0"/>
    <x v="0"/>
    <x v="0"/>
    <x v="1"/>
    <x v="0"/>
    <x v="0"/>
    <x v="0"/>
    <x v="0"/>
    <x v="0"/>
    <x v="0"/>
    <n v="0"/>
    <x v="0"/>
    <x v="0"/>
    <s v="Garder une distance avec les autres gens Eviter les espaces publiques et les rassemblements Porter un masque Se laver les mains Boire de l'eau propre"/>
    <x v="1"/>
    <x v="0"/>
    <x v="0"/>
    <x v="0"/>
    <x v="1"/>
    <x v="1"/>
    <x v="1"/>
    <x v="0"/>
    <x v="0"/>
    <x v="1"/>
    <x v="0"/>
    <x v="1"/>
    <x v="0"/>
    <x v="0"/>
    <x v="0"/>
    <x v="0"/>
    <x v="0"/>
    <x v="0"/>
    <n v="0"/>
    <x v="0"/>
  </r>
  <r>
    <s v="2020-05-25"/>
    <s v="Masculin"/>
    <s v="N'Guigmi"/>
    <x v="5"/>
    <s v="Baram Tchandi"/>
    <s v="Masculin"/>
    <n v="32"/>
    <x v="2"/>
    <s v="Représentant des refugiés"/>
    <n v="0"/>
    <n v="0"/>
    <n v="1"/>
    <n v="0"/>
    <n v="0"/>
    <n v="0"/>
    <n v="0"/>
    <n v="0"/>
    <n v="0"/>
    <s v=""/>
    <s v="Forage PMH communautaire"/>
    <s v=""/>
    <s v="La moitié d'une journée"/>
    <s v="Une minorité (autour de 25%);"/>
    <s v="Non"/>
    <s v="A l'air libre"/>
    <s v="Cendre (avec eau)"/>
    <s v="La minorité (autour de 25%)"/>
    <x v="1"/>
    <s v="Article trop cher L'achat de savon ne constitue pas une priorité"/>
    <n v="0"/>
    <n v="0"/>
    <x v="1"/>
    <n v="1"/>
    <n v="1"/>
    <n v="0"/>
    <n v="0"/>
    <s v="Téléphone Radio, Télévision"/>
    <n v="0"/>
    <x v="1"/>
    <x v="0"/>
    <x v="0"/>
    <x v="0"/>
    <x v="0"/>
    <x v="1"/>
    <x v="0"/>
    <x v="0"/>
    <x v="0"/>
    <x v="0"/>
    <x v="0"/>
    <x v="0"/>
    <n v="0"/>
    <x v="0"/>
    <x v="1"/>
    <s v="Garder une distance avec les autres gens Eviter les espaces publiques et les rassemblements Porter un masque Se laver les mains"/>
    <x v="1"/>
    <x v="0"/>
    <x v="0"/>
    <x v="0"/>
    <x v="1"/>
    <x v="1"/>
    <x v="1"/>
    <x v="0"/>
    <x v="0"/>
    <x v="1"/>
    <x v="0"/>
    <x v="0"/>
    <x v="0"/>
    <x v="0"/>
    <x v="0"/>
    <x v="0"/>
    <x v="0"/>
    <x v="0"/>
    <n v="0"/>
    <x v="0"/>
  </r>
  <r>
    <s v="2020-05-25"/>
    <s v="Masculin"/>
    <s v="N'Guigmi"/>
    <x v="5"/>
    <s v="Kaoua"/>
    <s v="Masculin"/>
    <n v="35"/>
    <x v="1"/>
    <s v="Représentant d'une instance gouvernementale locale"/>
    <n v="0"/>
    <n v="0"/>
    <n v="0"/>
    <n v="0"/>
    <n v="0"/>
    <n v="1"/>
    <n v="0"/>
    <n v="0"/>
    <n v="0"/>
    <s v=""/>
    <s v="Forage PMH communautaire"/>
    <s v=""/>
    <s v="La moitié d'une journée"/>
    <s v="La moitié (autour de 50%);"/>
    <s v="Non"/>
    <s v="A l'air libre"/>
    <s v="Savon (avec eau)"/>
    <s v="La minorité (autour de 25%)"/>
    <x v="0"/>
    <s v=""/>
    <s v=""/>
    <s v=""/>
    <x v="0"/>
    <s v=""/>
    <s v=""/>
    <s v=""/>
    <s v=""/>
    <s v="Téléphone Réseaux sociaux Radio, Télévision"/>
    <n v="0"/>
    <x v="1"/>
    <x v="1"/>
    <x v="0"/>
    <x v="0"/>
    <x v="0"/>
    <x v="1"/>
    <x v="0"/>
    <x v="0"/>
    <x v="0"/>
    <x v="0"/>
    <x v="0"/>
    <x v="0"/>
    <n v="0"/>
    <x v="0"/>
    <x v="3"/>
    <s v="Garder une distance avec les autres gens Eviter les espaces publiques et les rassemblements Se laver les mains"/>
    <x v="1"/>
    <x v="0"/>
    <x v="0"/>
    <x v="0"/>
    <x v="1"/>
    <x v="1"/>
    <x v="0"/>
    <x v="0"/>
    <x v="0"/>
    <x v="1"/>
    <x v="0"/>
    <x v="0"/>
    <x v="0"/>
    <x v="0"/>
    <x v="0"/>
    <x v="0"/>
    <x v="0"/>
    <x v="0"/>
    <n v="0"/>
    <x v="0"/>
  </r>
  <r>
    <s v="2020-05-25"/>
    <s v="Masculin"/>
    <s v="N'Guigmi"/>
    <x v="5"/>
    <s v="Kaoua"/>
    <s v="Masculin"/>
    <n v="34"/>
    <x v="0"/>
    <s v="Leader communautaire"/>
    <n v="0"/>
    <n v="0"/>
    <n v="0"/>
    <n v="0"/>
    <n v="0"/>
    <n v="0"/>
    <n v="0"/>
    <n v="1"/>
    <n v="0"/>
    <s v=""/>
    <s v="Forage PMH communautaire"/>
    <s v=""/>
    <s v="Entre une heure et moins de la moitié d'une journée"/>
    <s v="La moitié (autour de 50%);"/>
    <s v="Non"/>
    <s v="A l'air libre"/>
    <s v="Savon (avec eau)"/>
    <s v="La minorité (autour de 25%)"/>
    <x v="0"/>
    <s v=""/>
    <s v=""/>
    <s v=""/>
    <x v="0"/>
    <s v=""/>
    <s v=""/>
    <s v=""/>
    <s v=""/>
    <s v="Téléphone Radio, Télévision Famille, voisins ou amis"/>
    <n v="0"/>
    <x v="1"/>
    <x v="0"/>
    <x v="0"/>
    <x v="0"/>
    <x v="0"/>
    <x v="1"/>
    <x v="1"/>
    <x v="0"/>
    <x v="0"/>
    <x v="0"/>
    <x v="0"/>
    <x v="0"/>
    <n v="0"/>
    <x v="0"/>
    <x v="0"/>
    <s v="Reduire les mouvements hors de la maison Arrêter de se serrer la main ou d'autres contacts physiques Porter un masque Se laver les mains"/>
    <x v="1"/>
    <x v="1"/>
    <x v="0"/>
    <x v="1"/>
    <x v="0"/>
    <x v="0"/>
    <x v="1"/>
    <x v="0"/>
    <x v="0"/>
    <x v="1"/>
    <x v="0"/>
    <x v="0"/>
    <x v="0"/>
    <x v="0"/>
    <x v="0"/>
    <x v="0"/>
    <x v="0"/>
    <x v="0"/>
    <n v="0"/>
    <x v="0"/>
  </r>
  <r>
    <s v="2020-05-25"/>
    <s v="Masculin"/>
    <s v="Maine Soroa"/>
    <x v="4"/>
    <s v="Guidan  Kadji/Tam"/>
    <s v="Masculin"/>
    <n v="52"/>
    <x v="2"/>
    <s v="Leader communautaire"/>
    <n v="0"/>
    <n v="0"/>
    <n v="0"/>
    <n v="0"/>
    <n v="0"/>
    <n v="0"/>
    <n v="0"/>
    <n v="1"/>
    <n v="0"/>
    <s v=""/>
    <s v="Forage PMH communautaire"/>
    <s v=""/>
    <s v="De 0 à 15 minutes"/>
    <s v="La moitié (autour de 50%);"/>
    <s v="Oui"/>
    <s v="Latrines familiales"/>
    <s v="Savon (avec eau)"/>
    <s v="La majorité (autour de 75%)"/>
    <x v="0"/>
    <s v=""/>
    <s v=""/>
    <s v=""/>
    <x v="0"/>
    <s v=""/>
    <s v=""/>
    <s v=""/>
    <s v=""/>
    <s v="Téléphone Radio, Télévision Chef de village/ commuanuté ou Boulama"/>
    <n v="0"/>
    <x v="1"/>
    <x v="0"/>
    <x v="0"/>
    <x v="0"/>
    <x v="0"/>
    <x v="0"/>
    <x v="0"/>
    <x v="0"/>
    <x v="0"/>
    <x v="0"/>
    <x v="0"/>
    <x v="0"/>
    <n v="0"/>
    <x v="0"/>
    <x v="3"/>
    <s v="Arrêter de se serrer la main ou d'autres contacts physiques Garder une distance avec les autres gens Eviter les espaces publiques et les rassemblements"/>
    <x v="1"/>
    <x v="0"/>
    <x v="0"/>
    <x v="1"/>
    <x v="1"/>
    <x v="1"/>
    <x v="0"/>
    <x v="0"/>
    <x v="0"/>
    <x v="0"/>
    <x v="0"/>
    <x v="0"/>
    <x v="0"/>
    <x v="0"/>
    <x v="0"/>
    <x v="0"/>
    <x v="0"/>
    <x v="0"/>
    <n v="0"/>
    <x v="0"/>
  </r>
  <r>
    <s v="2020-05-25"/>
    <s v="Masculin"/>
    <s v="Maine Soroa"/>
    <x v="4"/>
    <s v="Guidan  Kadji/Tam"/>
    <s v="Masculin"/>
    <n v="55"/>
    <x v="0"/>
    <s v="Leader communautaire"/>
    <n v="0"/>
    <n v="0"/>
    <n v="0"/>
    <n v="0"/>
    <n v="0"/>
    <n v="0"/>
    <n v="0"/>
    <n v="1"/>
    <n v="0"/>
    <s v=""/>
    <s v="Forage PMH communautaire"/>
    <s v=""/>
    <s v="De 16 à 30 minutes"/>
    <s v="Une majorité (autour de 75%);"/>
    <s v="Oui"/>
    <s v="Latrines communes gratuites"/>
    <s v="Savon (avec eau)"/>
    <s v="La majorité (autour de 75%)"/>
    <x v="0"/>
    <s v=""/>
    <s v=""/>
    <s v=""/>
    <x v="0"/>
    <s v=""/>
    <s v=""/>
    <s v=""/>
    <s v=""/>
    <s v="Téléphone Chef de village/ commuanuté ou Boulama"/>
    <n v="0"/>
    <x v="1"/>
    <x v="0"/>
    <x v="1"/>
    <x v="0"/>
    <x v="0"/>
    <x v="0"/>
    <x v="0"/>
    <x v="0"/>
    <x v="0"/>
    <x v="0"/>
    <x v="0"/>
    <x v="0"/>
    <n v="0"/>
    <x v="0"/>
    <x v="3"/>
    <s v="Arrêter de se serrer la main ou d'autres contacts physiques Garder une distance avec les autres gens Porter un masque"/>
    <x v="1"/>
    <x v="0"/>
    <x v="0"/>
    <x v="1"/>
    <x v="1"/>
    <x v="0"/>
    <x v="1"/>
    <x v="0"/>
    <x v="0"/>
    <x v="0"/>
    <x v="0"/>
    <x v="0"/>
    <x v="0"/>
    <x v="0"/>
    <x v="0"/>
    <x v="0"/>
    <x v="0"/>
    <x v="0"/>
    <n v="0"/>
    <x v="0"/>
  </r>
  <r>
    <s v="2020-05-25"/>
    <s v="Masculin"/>
    <s v="Maine Soroa"/>
    <x v="4"/>
    <s v="Guidan  Kadji/Tam"/>
    <s v="Masculin"/>
    <n v="42"/>
    <x v="1"/>
    <s v="Leader communautaire"/>
    <n v="0"/>
    <n v="0"/>
    <n v="0"/>
    <n v="0"/>
    <n v="0"/>
    <n v="0"/>
    <n v="0"/>
    <n v="1"/>
    <n v="0"/>
    <s v=""/>
    <s v="Forage PMH communautaire"/>
    <s v=""/>
    <s v="De 0 à 15 minutes"/>
    <s v="La moitié (autour de 50%);"/>
    <s v="Oui"/>
    <s v="Latrines familiales"/>
    <s v="Savon (avec eau)"/>
    <s v="La majorité (autour de 75%)"/>
    <x v="0"/>
    <s v=""/>
    <s v=""/>
    <s v=""/>
    <x v="0"/>
    <s v=""/>
    <s v=""/>
    <s v=""/>
    <s v=""/>
    <s v="Téléphone Chef de village/ commuanuté ou Boulama"/>
    <n v="0"/>
    <x v="1"/>
    <x v="0"/>
    <x v="1"/>
    <x v="0"/>
    <x v="0"/>
    <x v="0"/>
    <x v="0"/>
    <x v="0"/>
    <x v="0"/>
    <x v="0"/>
    <x v="0"/>
    <x v="0"/>
    <n v="0"/>
    <x v="0"/>
    <x v="0"/>
    <s v="Garder une distance avec les autres gens Porter un masque Se laver les mains"/>
    <x v="1"/>
    <x v="0"/>
    <x v="0"/>
    <x v="0"/>
    <x v="1"/>
    <x v="0"/>
    <x v="1"/>
    <x v="0"/>
    <x v="0"/>
    <x v="1"/>
    <x v="0"/>
    <x v="0"/>
    <x v="0"/>
    <x v="0"/>
    <x v="0"/>
    <x v="0"/>
    <x v="0"/>
    <x v="0"/>
    <n v="0"/>
    <x v="0"/>
  </r>
  <r>
    <s v="2020-05-25"/>
    <s v="Masculin"/>
    <s v="Maine Soroa"/>
    <x v="4"/>
    <s v="Sabon Gari I et II"/>
    <s v="Masculin"/>
    <n v="26"/>
    <x v="1"/>
    <s v="Chef de village/communauté ou Boulama"/>
    <n v="1"/>
    <n v="0"/>
    <n v="0"/>
    <n v="0"/>
    <n v="0"/>
    <n v="0"/>
    <n v="0"/>
    <n v="0"/>
    <n v="0"/>
    <s v=""/>
    <s v="Forage PMH privé"/>
    <s v=""/>
    <s v="De 16 à 30 minutes"/>
    <s v="La moitié (autour de 50%);"/>
    <s v="Non"/>
    <s v="A l'air libre"/>
    <s v="Savon (avec eau)"/>
    <s v="La majorité (autour de 75%)"/>
    <x v="0"/>
    <s v=""/>
    <s v=""/>
    <s v=""/>
    <x v="0"/>
    <s v=""/>
    <s v=""/>
    <s v=""/>
    <s v=""/>
    <s v="Téléphone Radio, Télévision"/>
    <n v="0"/>
    <x v="1"/>
    <x v="0"/>
    <x v="0"/>
    <x v="0"/>
    <x v="0"/>
    <x v="1"/>
    <x v="0"/>
    <x v="0"/>
    <x v="0"/>
    <x v="0"/>
    <x v="0"/>
    <x v="0"/>
    <n v="0"/>
    <x v="0"/>
    <x v="3"/>
    <s v="Ne pas voyager à l'étranger Arrêter de se serrer la main ou d'autres contacts physiques Se laver les mains"/>
    <x v="1"/>
    <x v="0"/>
    <x v="1"/>
    <x v="1"/>
    <x v="0"/>
    <x v="0"/>
    <x v="0"/>
    <x v="0"/>
    <x v="0"/>
    <x v="1"/>
    <x v="0"/>
    <x v="0"/>
    <x v="0"/>
    <x v="0"/>
    <x v="0"/>
    <x v="0"/>
    <x v="0"/>
    <x v="0"/>
    <n v="0"/>
    <x v="0"/>
  </r>
  <r>
    <s v="2020-05-25"/>
    <s v="Masculin"/>
    <s v="Maine Soroa"/>
    <x v="4"/>
    <s v="Sabon Gari I et II"/>
    <s v="Féminin"/>
    <n v="32"/>
    <x v="2"/>
    <s v="Leader communautaire"/>
    <n v="0"/>
    <n v="0"/>
    <n v="0"/>
    <n v="0"/>
    <n v="0"/>
    <n v="0"/>
    <n v="0"/>
    <n v="1"/>
    <n v="0"/>
    <s v=""/>
    <s v="Forage PMH privé"/>
    <s v=""/>
    <s v="De 16 à 30 minutes"/>
    <s v="La moitié (autour de 50%);"/>
    <s v="Oui"/>
    <s v="Latrines familiales"/>
    <s v="Savon (avec eau)"/>
    <s v="La minorité (autour de 25%)"/>
    <x v="0"/>
    <m/>
    <m/>
    <m/>
    <x v="3"/>
    <m/>
    <m/>
    <m/>
    <m/>
    <s v="Téléphone Radio, Télévision Chef de village/ commuanuté ou Boulama"/>
    <n v="0"/>
    <x v="1"/>
    <x v="0"/>
    <x v="0"/>
    <x v="0"/>
    <x v="0"/>
    <x v="0"/>
    <x v="0"/>
    <x v="0"/>
    <x v="0"/>
    <x v="0"/>
    <x v="0"/>
    <x v="0"/>
    <n v="0"/>
    <x v="0"/>
    <x v="0"/>
    <s v="Eviter les espaces publiques et les rassemblements Porter un masque Se laver les mains"/>
    <x v="1"/>
    <x v="0"/>
    <x v="0"/>
    <x v="0"/>
    <x v="0"/>
    <x v="1"/>
    <x v="1"/>
    <x v="0"/>
    <x v="0"/>
    <x v="1"/>
    <x v="0"/>
    <x v="0"/>
    <x v="0"/>
    <x v="0"/>
    <x v="0"/>
    <x v="0"/>
    <x v="0"/>
    <x v="0"/>
    <n v="0"/>
    <x v="0"/>
  </r>
  <r>
    <s v="2020-05-25"/>
    <s v="Féminin"/>
    <s v="Goudoumaria"/>
    <x v="0"/>
    <s v="N'Gario"/>
    <s v="Masculin"/>
    <n v="47"/>
    <x v="1"/>
    <s v="Chef de village/communauté ou Boulama"/>
    <n v="1"/>
    <n v="0"/>
    <n v="0"/>
    <n v="0"/>
    <n v="0"/>
    <n v="0"/>
    <n v="0"/>
    <n v="0"/>
    <n v="0"/>
    <s v=""/>
    <s v="Puits cimenté"/>
    <s v=""/>
    <s v="De 16 à 30 minutes"/>
    <s v="Une majorité (autour de 75%);"/>
    <s v="Non"/>
    <s v="A l'air libre"/>
    <s v="Savon (avec eau)"/>
    <s v="Personne (autour de 0%)"/>
    <x v="0"/>
    <s v=""/>
    <s v=""/>
    <s v=""/>
    <x v="0"/>
    <s v=""/>
    <s v=""/>
    <s v=""/>
    <s v=""/>
    <s v="Téléphone Radio, Télévision Chef de village/ commuanuté ou Boulama"/>
    <n v="0"/>
    <x v="1"/>
    <x v="0"/>
    <x v="0"/>
    <x v="0"/>
    <x v="0"/>
    <x v="0"/>
    <x v="0"/>
    <x v="0"/>
    <x v="0"/>
    <x v="0"/>
    <x v="0"/>
    <x v="0"/>
    <n v="0"/>
    <x v="0"/>
    <x v="1"/>
    <s v="Reduire les mouvements hors de la maison Arrêter de se serrer la main ou d'autres contacts physiques Eviter les espaces publiques et les rassemblements"/>
    <x v="1"/>
    <x v="1"/>
    <x v="0"/>
    <x v="1"/>
    <x v="0"/>
    <x v="1"/>
    <x v="0"/>
    <x v="0"/>
    <x v="0"/>
    <x v="0"/>
    <x v="0"/>
    <x v="0"/>
    <x v="0"/>
    <x v="0"/>
    <x v="0"/>
    <x v="0"/>
    <x v="0"/>
    <x v="0"/>
    <n v="0"/>
    <x v="0"/>
  </r>
  <r>
    <s v="2020-05-25"/>
    <s v="Féminin"/>
    <s v="Goudoumaria"/>
    <x v="0"/>
    <s v="Kadellaboua"/>
    <s v="Masculin"/>
    <n v="81"/>
    <x v="1"/>
    <s v="Chef de village/communauté ou Boulama"/>
    <n v="1"/>
    <n v="0"/>
    <n v="0"/>
    <n v="0"/>
    <n v="0"/>
    <n v="0"/>
    <n v="0"/>
    <n v="0"/>
    <n v="0"/>
    <s v=""/>
    <s v="Puits cimenté"/>
    <s v=""/>
    <s v="De 0 à 15 minutes"/>
    <s v="Tous les ménages (autour de 100%);"/>
    <s v="Non"/>
    <s v="A l'air libre"/>
    <s v="Savon (avec eau)"/>
    <s v="Personne (autour de 0%)"/>
    <x v="0"/>
    <s v=""/>
    <s v=""/>
    <s v=""/>
    <x v="0"/>
    <s v=""/>
    <s v=""/>
    <s v=""/>
    <s v=""/>
    <s v="Téléphone Radio, Télévision Chef de village/ commuanuté ou Boulama"/>
    <n v="0"/>
    <x v="1"/>
    <x v="0"/>
    <x v="0"/>
    <x v="0"/>
    <x v="0"/>
    <x v="0"/>
    <x v="0"/>
    <x v="0"/>
    <x v="0"/>
    <x v="0"/>
    <x v="0"/>
    <x v="0"/>
    <n v="0"/>
    <x v="0"/>
    <x v="0"/>
    <s v="Reduire les mouvements hors de la maison Se laver avec de l'eau propre"/>
    <x v="1"/>
    <x v="1"/>
    <x v="0"/>
    <x v="0"/>
    <x v="0"/>
    <x v="0"/>
    <x v="0"/>
    <x v="0"/>
    <x v="0"/>
    <x v="0"/>
    <x v="0"/>
    <x v="0"/>
    <x v="1"/>
    <x v="0"/>
    <x v="0"/>
    <x v="0"/>
    <x v="0"/>
    <x v="0"/>
    <n v="0"/>
    <x v="0"/>
  </r>
  <r>
    <s v="2020-05-25"/>
    <s v="Féminin"/>
    <s v="Goudoumaria"/>
    <x v="0"/>
    <s v="N'Gario"/>
    <s v="Féminin"/>
    <n v="25"/>
    <x v="2"/>
    <s v="Représentant des refugiés"/>
    <n v="0"/>
    <n v="0"/>
    <n v="1"/>
    <n v="0"/>
    <n v="0"/>
    <n v="0"/>
    <n v="0"/>
    <n v="0"/>
    <n v="0"/>
    <s v=""/>
    <s v="Bornes fontaines (Mini-AEP, système multi-villages, PEA et SPP)"/>
    <s v=""/>
    <s v="De 16 à 30 minutes"/>
    <s v="Tous les ménages (autour de 100%);"/>
    <s v="Non"/>
    <s v="A l'air libre"/>
    <s v="Savon (avec eau)"/>
    <s v="Personne (autour de 0%)"/>
    <x v="0"/>
    <s v=""/>
    <s v=""/>
    <s v=""/>
    <x v="0"/>
    <s v=""/>
    <s v=""/>
    <s v=""/>
    <s v=""/>
    <s v="Téléphone Réseaux sociaux"/>
    <n v="0"/>
    <x v="1"/>
    <x v="1"/>
    <x v="1"/>
    <x v="0"/>
    <x v="0"/>
    <x v="1"/>
    <x v="0"/>
    <x v="0"/>
    <x v="0"/>
    <x v="0"/>
    <x v="0"/>
    <x v="0"/>
    <n v="0"/>
    <x v="0"/>
    <x v="2"/>
    <s v="Eviter les espaces publiques et les rassemblements Se laver les mains Boire de l'eau propre"/>
    <x v="1"/>
    <x v="0"/>
    <x v="0"/>
    <x v="0"/>
    <x v="0"/>
    <x v="1"/>
    <x v="0"/>
    <x v="0"/>
    <x v="0"/>
    <x v="1"/>
    <x v="0"/>
    <x v="1"/>
    <x v="0"/>
    <x v="0"/>
    <x v="0"/>
    <x v="0"/>
    <x v="0"/>
    <x v="0"/>
    <n v="0"/>
    <x v="0"/>
  </r>
  <r>
    <s v="2020-05-25"/>
    <s v="Féminin"/>
    <s v="Goudoumaria"/>
    <x v="0"/>
    <s v="Kadellaboua"/>
    <s v="Masculin"/>
    <n v="36"/>
    <x v="3"/>
    <s v="Autre"/>
    <n v="0"/>
    <n v="0"/>
    <n v="0"/>
    <n v="0"/>
    <n v="0"/>
    <n v="0"/>
    <n v="0"/>
    <n v="0"/>
    <n v="1"/>
    <s v="Pas de role dans la localité"/>
    <s v="Puits traditionnel"/>
    <s v=""/>
    <s v="De 0 à 15 minutes"/>
    <s v="La moitié (autour de 50%);"/>
    <s v="Oui"/>
    <s v="Latrines familiales"/>
    <s v="Savon (avec eau)"/>
    <s v="Personne (autour de 0%)"/>
    <x v="0"/>
    <s v=""/>
    <s v=""/>
    <s v=""/>
    <x v="0"/>
    <s v=""/>
    <s v=""/>
    <s v=""/>
    <s v=""/>
    <s v="Téléphone Radio, Télévision Chef de village/ commuanuté ou Boulama Groupement de femmes"/>
    <n v="0"/>
    <x v="1"/>
    <x v="0"/>
    <x v="0"/>
    <x v="0"/>
    <x v="0"/>
    <x v="0"/>
    <x v="0"/>
    <x v="0"/>
    <x v="1"/>
    <x v="0"/>
    <x v="0"/>
    <x v="0"/>
    <n v="0"/>
    <x v="0"/>
    <x v="1"/>
    <s v="Eviter les espaces publiques et les rassemblements Boire de l'eau propre Se laver avec de l'eau propre"/>
    <x v="1"/>
    <x v="0"/>
    <x v="0"/>
    <x v="0"/>
    <x v="0"/>
    <x v="1"/>
    <x v="0"/>
    <x v="0"/>
    <x v="0"/>
    <x v="0"/>
    <x v="0"/>
    <x v="1"/>
    <x v="1"/>
    <x v="0"/>
    <x v="0"/>
    <x v="0"/>
    <x v="0"/>
    <x v="0"/>
    <n v="0"/>
    <x v="0"/>
  </r>
  <r>
    <s v="2020-05-25"/>
    <s v="Féminin"/>
    <s v="Goudoumaria"/>
    <x v="0"/>
    <s v="Kadellaboua"/>
    <s v="Féminin"/>
    <n v="29"/>
    <x v="2"/>
    <s v="Autre"/>
    <n v="0"/>
    <n v="0"/>
    <n v="0"/>
    <n v="0"/>
    <n v="0"/>
    <n v="0"/>
    <n v="0"/>
    <n v="0"/>
    <n v="1"/>
    <s v="Pas de role dans la localité"/>
    <s v="Puits cimenté"/>
    <s v=""/>
    <s v="De 16 à 30 minutes"/>
    <s v="Une majorité (autour de 75%);"/>
    <s v="Non"/>
    <s v="A l'air libre"/>
    <s v="Savon (avec eau)"/>
    <s v="Personne (autour de 0%)"/>
    <x v="0"/>
    <s v=""/>
    <s v=""/>
    <s v=""/>
    <x v="0"/>
    <s v=""/>
    <s v=""/>
    <s v=""/>
    <s v=""/>
    <s v="Téléphone Radio, Télévision Chef de village/ commuanuté ou Boulama Leaders religieux"/>
    <n v="0"/>
    <x v="1"/>
    <x v="0"/>
    <x v="0"/>
    <x v="0"/>
    <x v="0"/>
    <x v="0"/>
    <x v="0"/>
    <x v="1"/>
    <x v="0"/>
    <x v="0"/>
    <x v="0"/>
    <x v="0"/>
    <n v="0"/>
    <x v="0"/>
    <x v="3"/>
    <s v="Se laver les mains Se laver avec de l'eau propre"/>
    <x v="1"/>
    <x v="0"/>
    <x v="0"/>
    <x v="0"/>
    <x v="0"/>
    <x v="0"/>
    <x v="0"/>
    <x v="0"/>
    <x v="0"/>
    <x v="1"/>
    <x v="0"/>
    <x v="0"/>
    <x v="1"/>
    <x v="0"/>
    <x v="0"/>
    <x v="0"/>
    <x v="0"/>
    <x v="0"/>
    <n v="0"/>
    <x v="0"/>
  </r>
  <r>
    <s v="2020-05-25"/>
    <s v="Masculin"/>
    <s v="N'Guigmi"/>
    <x v="5"/>
    <s v="Kablewa"/>
    <s v="Masculin"/>
    <n v="35"/>
    <x v="2"/>
    <s v="Leader communautaire"/>
    <n v="0"/>
    <n v="0"/>
    <n v="0"/>
    <n v="0"/>
    <n v="0"/>
    <n v="0"/>
    <n v="0"/>
    <n v="1"/>
    <n v="0"/>
    <s v=""/>
    <s v="Forage PMH communautaire"/>
    <s v=""/>
    <s v="La moitié d'une journée"/>
    <s v="Une minorité (autour de 25%);"/>
    <s v="Oui"/>
    <s v="Latrines familiales"/>
    <s v="Savon (avec eau)"/>
    <s v="La minorité (autour de 25%)"/>
    <x v="0"/>
    <s v=""/>
    <s v=""/>
    <s v=""/>
    <x v="0"/>
    <s v=""/>
    <s v=""/>
    <s v=""/>
    <s v=""/>
    <s v="Téléphone Radio, Télévision"/>
    <n v="0"/>
    <x v="1"/>
    <x v="0"/>
    <x v="0"/>
    <x v="0"/>
    <x v="0"/>
    <x v="1"/>
    <x v="0"/>
    <x v="0"/>
    <x v="0"/>
    <x v="0"/>
    <x v="0"/>
    <x v="0"/>
    <n v="0"/>
    <x v="0"/>
    <x v="2"/>
    <s v="Se laver les mains"/>
    <x v="1"/>
    <x v="0"/>
    <x v="0"/>
    <x v="0"/>
    <x v="0"/>
    <x v="0"/>
    <x v="0"/>
    <x v="0"/>
    <x v="0"/>
    <x v="1"/>
    <x v="0"/>
    <x v="0"/>
    <x v="0"/>
    <x v="0"/>
    <x v="0"/>
    <x v="0"/>
    <x v="0"/>
    <x v="0"/>
    <n v="0"/>
    <x v="0"/>
  </r>
  <r>
    <s v="2020-05-25"/>
    <s v="Masculin"/>
    <s v="N'Guigmi"/>
    <x v="5"/>
    <s v="Kablewa"/>
    <s v="Féminin"/>
    <n v="55"/>
    <x v="1"/>
    <s v="Leader communautaire"/>
    <n v="0"/>
    <n v="0"/>
    <n v="0"/>
    <n v="0"/>
    <n v="0"/>
    <n v="0"/>
    <n v="0"/>
    <n v="1"/>
    <n v="0"/>
    <s v=""/>
    <s v="Forage PMH communautaire"/>
    <s v=""/>
    <s v="Plus de la moitié d'une journée"/>
    <s v="Une minorité (autour de 25%);"/>
    <s v="Oui"/>
    <s v="Latrines familiales"/>
    <s v="Savon (avec eau)"/>
    <s v="La moitié (autour de 50%)"/>
    <x v="0"/>
    <s v=""/>
    <s v=""/>
    <s v=""/>
    <x v="0"/>
    <s v=""/>
    <s v=""/>
    <s v=""/>
    <s v=""/>
    <s v="Téléphone Radio, Télévision Chef de village/ commuanuté ou Boulama"/>
    <n v="0"/>
    <x v="1"/>
    <x v="0"/>
    <x v="0"/>
    <x v="0"/>
    <x v="0"/>
    <x v="0"/>
    <x v="0"/>
    <x v="0"/>
    <x v="0"/>
    <x v="0"/>
    <x v="0"/>
    <x v="0"/>
    <n v="0"/>
    <x v="0"/>
    <x v="2"/>
    <s v="Se laver les mains"/>
    <x v="1"/>
    <x v="0"/>
    <x v="0"/>
    <x v="0"/>
    <x v="0"/>
    <x v="0"/>
    <x v="0"/>
    <x v="0"/>
    <x v="0"/>
    <x v="1"/>
    <x v="0"/>
    <x v="0"/>
    <x v="0"/>
    <x v="0"/>
    <x v="0"/>
    <x v="0"/>
    <x v="0"/>
    <x v="0"/>
    <n v="0"/>
    <x v="0"/>
  </r>
  <r>
    <s v="2020-05-25"/>
    <s v="Masculin"/>
    <s v="N'Guigmi"/>
    <x v="5"/>
    <s v="Kablewa"/>
    <s v="Féminin"/>
    <n v="30"/>
    <x v="0"/>
    <s v="Leader communautaire"/>
    <n v="0"/>
    <n v="0"/>
    <n v="0"/>
    <n v="0"/>
    <n v="0"/>
    <n v="0"/>
    <n v="0"/>
    <n v="1"/>
    <n v="0"/>
    <s v=""/>
    <s v="Forage PMH communautaire"/>
    <s v=""/>
    <s v="Entre une heure et moins de la moitié d'une journée"/>
    <s v="Aucun ménage (autour de 0%);"/>
    <s v="Oui"/>
    <s v="Latrines familiales"/>
    <s v="Savon (avec eau)"/>
    <s v="Personne (autour de 0%)"/>
    <x v="0"/>
    <s v=""/>
    <s v=""/>
    <s v=""/>
    <x v="0"/>
    <s v=""/>
    <s v=""/>
    <s v=""/>
    <s v=""/>
    <s v="Téléphone Réseaux sociaux Radio, Télévision"/>
    <n v="0"/>
    <x v="1"/>
    <x v="1"/>
    <x v="0"/>
    <x v="0"/>
    <x v="0"/>
    <x v="1"/>
    <x v="0"/>
    <x v="0"/>
    <x v="0"/>
    <x v="0"/>
    <x v="0"/>
    <x v="0"/>
    <n v="0"/>
    <x v="0"/>
    <x v="2"/>
    <s v="Se laver les mains"/>
    <x v="1"/>
    <x v="0"/>
    <x v="0"/>
    <x v="0"/>
    <x v="0"/>
    <x v="0"/>
    <x v="0"/>
    <x v="0"/>
    <x v="0"/>
    <x v="1"/>
    <x v="0"/>
    <x v="0"/>
    <x v="0"/>
    <x v="0"/>
    <x v="0"/>
    <x v="0"/>
    <x v="0"/>
    <x v="0"/>
    <n v="0"/>
    <x v="0"/>
  </r>
  <r>
    <s v="2020-05-25"/>
    <s v="Masculin"/>
    <s v="N'Guigmi"/>
    <x v="5"/>
    <s v="Jagada"/>
    <s v="Masculin"/>
    <n v="47"/>
    <x v="0"/>
    <s v="Chef de village/communauté ou Boulama"/>
    <n v="1"/>
    <n v="0"/>
    <n v="0"/>
    <n v="0"/>
    <n v="0"/>
    <n v="0"/>
    <n v="0"/>
    <n v="0"/>
    <n v="0"/>
    <s v=""/>
    <s v="Forage PMH communautaire"/>
    <s v=""/>
    <s v="Entre une heure et moins de la moitié d'une journée"/>
    <s v="Aucun ménage (autour de 0%);"/>
    <s v="Non"/>
    <s v="Fosse du village"/>
    <s v="Savon (avec eau)"/>
    <s v="Personne (autour de 0%)"/>
    <x v="0"/>
    <s v=""/>
    <s v=""/>
    <s v=""/>
    <x v="0"/>
    <s v=""/>
    <s v=""/>
    <s v=""/>
    <s v=""/>
    <s v="Radio, Télévision"/>
    <n v="0"/>
    <x v="0"/>
    <x v="0"/>
    <x v="0"/>
    <x v="0"/>
    <x v="0"/>
    <x v="1"/>
    <x v="0"/>
    <x v="0"/>
    <x v="0"/>
    <x v="0"/>
    <x v="0"/>
    <x v="0"/>
    <n v="0"/>
    <x v="0"/>
    <x v="2"/>
    <s v="Garder une distance avec les autres gens Se laver les mains"/>
    <x v="1"/>
    <x v="0"/>
    <x v="0"/>
    <x v="0"/>
    <x v="1"/>
    <x v="0"/>
    <x v="0"/>
    <x v="0"/>
    <x v="0"/>
    <x v="1"/>
    <x v="0"/>
    <x v="0"/>
    <x v="0"/>
    <x v="0"/>
    <x v="0"/>
    <x v="0"/>
    <x v="0"/>
    <x v="0"/>
    <n v="0"/>
    <x v="0"/>
  </r>
  <r>
    <s v="2020-05-25"/>
    <s v="Masculin"/>
    <s v="Goudoumaria"/>
    <x v="0"/>
    <s v="Djadjeri"/>
    <s v="Masculin"/>
    <n v="52"/>
    <x v="1"/>
    <s v="Chef de village/communauté ou Boulama"/>
    <n v="1"/>
    <n v="0"/>
    <n v="0"/>
    <n v="0"/>
    <n v="0"/>
    <n v="0"/>
    <n v="0"/>
    <n v="0"/>
    <n v="0"/>
    <s v=""/>
    <s v="Forage PMH privé"/>
    <s v=""/>
    <s v="De 0 à 15 minutes"/>
    <s v="Une minorité (autour de 25%);"/>
    <s v="Non"/>
    <s v="A l'air libre"/>
    <s v="Savon (avec eau)"/>
    <s v="La majorité (autour de 75%)"/>
    <x v="0"/>
    <s v=""/>
    <s v=""/>
    <s v=""/>
    <x v="0"/>
    <s v=""/>
    <s v=""/>
    <s v=""/>
    <s v=""/>
    <s v="Téléphone"/>
    <n v="0"/>
    <x v="1"/>
    <x v="0"/>
    <x v="1"/>
    <x v="0"/>
    <x v="0"/>
    <x v="1"/>
    <x v="0"/>
    <x v="0"/>
    <x v="0"/>
    <x v="0"/>
    <x v="0"/>
    <x v="0"/>
    <n v="0"/>
    <x v="0"/>
    <x v="0"/>
    <s v="Arrêter de se serrer la main ou d'autres contacts physiques Se laver les mains"/>
    <x v="1"/>
    <x v="0"/>
    <x v="0"/>
    <x v="1"/>
    <x v="0"/>
    <x v="0"/>
    <x v="0"/>
    <x v="0"/>
    <x v="0"/>
    <x v="1"/>
    <x v="0"/>
    <x v="0"/>
    <x v="0"/>
    <x v="0"/>
    <x v="0"/>
    <x v="0"/>
    <x v="0"/>
    <x v="0"/>
    <n v="0"/>
    <x v="0"/>
  </r>
  <r>
    <s v="2020-05-25"/>
    <s v="Masculin"/>
    <s v="Maine Soroa"/>
    <x v="4"/>
    <s v="Abdouri"/>
    <s v="Masculin"/>
    <n v="26"/>
    <x v="3"/>
    <s v="Autre"/>
    <n v="0"/>
    <n v="0"/>
    <n v="0"/>
    <n v="0"/>
    <n v="0"/>
    <n v="0"/>
    <n v="0"/>
    <n v="0"/>
    <n v="1"/>
    <s v="Pas de role dans la localité"/>
    <s v="Reseau d'eau publique SEEN - robinet privé"/>
    <s v=""/>
    <s v="L'eau est disponible dans la maison"/>
    <s v="Tous les ménages (autour de 100%);"/>
    <s v="Oui"/>
    <s v="Latrines familiales"/>
    <s v="Savon (avec eau)"/>
    <s v="La moitié (autour de 50%)"/>
    <x v="0"/>
    <s v=""/>
    <s v=""/>
    <s v=""/>
    <x v="0"/>
    <s v=""/>
    <s v=""/>
    <s v=""/>
    <s v=""/>
    <s v="Téléphone Radio, Télévision"/>
    <n v="0"/>
    <x v="1"/>
    <x v="0"/>
    <x v="0"/>
    <x v="0"/>
    <x v="0"/>
    <x v="1"/>
    <x v="0"/>
    <x v="0"/>
    <x v="0"/>
    <x v="0"/>
    <x v="0"/>
    <x v="0"/>
    <n v="0"/>
    <x v="0"/>
    <x v="2"/>
    <s v="Ne pas voyager à l'étranger Arrêter de se serrer la main ou d'autres contacts physiques"/>
    <x v="1"/>
    <x v="0"/>
    <x v="1"/>
    <x v="1"/>
    <x v="0"/>
    <x v="0"/>
    <x v="0"/>
    <x v="0"/>
    <x v="0"/>
    <x v="0"/>
    <x v="0"/>
    <x v="0"/>
    <x v="0"/>
    <x v="0"/>
    <x v="0"/>
    <x v="0"/>
    <x v="0"/>
    <x v="0"/>
    <n v="0"/>
    <x v="0"/>
  </r>
  <r>
    <s v="2020-05-25"/>
    <s v="Masculin"/>
    <s v="Goudoumaria"/>
    <x v="0"/>
    <s v="Kelakam"/>
    <s v="Féminin"/>
    <n v="26"/>
    <x v="1"/>
    <s v="Autre"/>
    <n v="0"/>
    <n v="0"/>
    <n v="0"/>
    <n v="0"/>
    <n v="0"/>
    <n v="0"/>
    <n v="0"/>
    <n v="0"/>
    <n v="1"/>
    <s v="Pas de role dans la localité"/>
    <s v="Bornes fontaines (Mini-AEP, système multi-villages, PEA et SPP)"/>
    <s v=""/>
    <s v="L'eau est disponible dans la maison"/>
    <s v="La moitié (autour de 50%);"/>
    <s v="Oui"/>
    <s v="Latrines familiales"/>
    <s v="Savon (avec eau)"/>
    <s v="La minorité (autour de 25%)"/>
    <x v="0"/>
    <s v=""/>
    <s v=""/>
    <s v=""/>
    <x v="0"/>
    <s v=""/>
    <s v=""/>
    <s v=""/>
    <s v=""/>
    <s v="Téléphone Réseaux sociaux"/>
    <n v="0"/>
    <x v="1"/>
    <x v="1"/>
    <x v="1"/>
    <x v="0"/>
    <x v="0"/>
    <x v="1"/>
    <x v="0"/>
    <x v="0"/>
    <x v="0"/>
    <x v="0"/>
    <x v="0"/>
    <x v="0"/>
    <n v="0"/>
    <x v="0"/>
    <x v="2"/>
    <s v="Ne pas sortir de la maison Garder une distance avec les autres gens"/>
    <x v="0"/>
    <x v="0"/>
    <x v="0"/>
    <x v="0"/>
    <x v="1"/>
    <x v="0"/>
    <x v="0"/>
    <x v="0"/>
    <x v="0"/>
    <x v="0"/>
    <x v="0"/>
    <x v="0"/>
    <x v="0"/>
    <x v="0"/>
    <x v="0"/>
    <x v="0"/>
    <x v="0"/>
    <x v="0"/>
    <n v="0"/>
    <x v="0"/>
  </r>
  <r>
    <s v="2020-05-25"/>
    <s v="Masculin"/>
    <s v="Maine Soroa"/>
    <x v="4"/>
    <s v="Abdouri"/>
    <s v="Masculin"/>
    <n v="51"/>
    <x v="0"/>
    <s v="Autre"/>
    <n v="0"/>
    <n v="0"/>
    <n v="0"/>
    <n v="0"/>
    <n v="0"/>
    <n v="0"/>
    <n v="0"/>
    <n v="0"/>
    <n v="1"/>
    <s v="Pas de role dans la localité"/>
    <s v="Forage PMH privé"/>
    <s v=""/>
    <s v="De 0 à 15 minutes"/>
    <s v="Une minorité (autour de 25%);"/>
    <s v="Non"/>
    <s v="A l'air libre"/>
    <s v="Savon (avec eau)"/>
    <s v="Personne (autour de 0%)"/>
    <x v="0"/>
    <s v=""/>
    <s v=""/>
    <s v=""/>
    <x v="0"/>
    <s v=""/>
    <s v=""/>
    <s v=""/>
    <s v=""/>
    <s v="Téléphone"/>
    <n v="0"/>
    <x v="1"/>
    <x v="0"/>
    <x v="1"/>
    <x v="0"/>
    <x v="0"/>
    <x v="1"/>
    <x v="0"/>
    <x v="0"/>
    <x v="0"/>
    <x v="0"/>
    <x v="0"/>
    <x v="0"/>
    <n v="0"/>
    <x v="0"/>
    <x v="0"/>
    <s v="Ne pas sortir de la maison Reduire les mouvements hors de la maison Garder ses distances avec les animaux"/>
    <x v="0"/>
    <x v="1"/>
    <x v="0"/>
    <x v="0"/>
    <x v="0"/>
    <x v="0"/>
    <x v="0"/>
    <x v="0"/>
    <x v="0"/>
    <x v="0"/>
    <x v="0"/>
    <x v="0"/>
    <x v="0"/>
    <x v="0"/>
    <x v="1"/>
    <x v="0"/>
    <x v="0"/>
    <x v="0"/>
    <n v="0"/>
    <x v="0"/>
  </r>
  <r>
    <s v="2020-05-25"/>
    <s v="Masculin"/>
    <s v="Goudoumaria"/>
    <x v="0"/>
    <s v="Kadjebaou"/>
    <s v="Masculin"/>
    <n v="35"/>
    <x v="1"/>
    <s v="Autre"/>
    <n v="0"/>
    <n v="0"/>
    <n v="0"/>
    <n v="0"/>
    <n v="0"/>
    <n v="0"/>
    <n v="0"/>
    <n v="0"/>
    <n v="1"/>
    <s v="cultivateur"/>
    <s v="Puits traditionnel"/>
    <s v=""/>
    <s v="De 0 à 15 minutes"/>
    <s v="Une majorité (autour de 75%);"/>
    <s v="Non"/>
    <s v="A l'air libre"/>
    <s v="Savon (avec eau)"/>
    <s v="La minorité (autour de 25%)"/>
    <x v="0"/>
    <s v=""/>
    <s v=""/>
    <s v=""/>
    <x v="0"/>
    <s v=""/>
    <s v=""/>
    <s v=""/>
    <s v=""/>
    <s v="Réseaux sociaux"/>
    <n v="0"/>
    <x v="0"/>
    <x v="1"/>
    <x v="1"/>
    <x v="0"/>
    <x v="0"/>
    <x v="1"/>
    <x v="0"/>
    <x v="0"/>
    <x v="0"/>
    <x v="0"/>
    <x v="0"/>
    <x v="0"/>
    <n v="0"/>
    <x v="0"/>
    <x v="3"/>
    <s v="Arrêter de se serrer la main ou d'autres contacts physiques Garder une distance avec les autres gens Se laver les mains"/>
    <x v="1"/>
    <x v="0"/>
    <x v="0"/>
    <x v="1"/>
    <x v="1"/>
    <x v="0"/>
    <x v="0"/>
    <x v="0"/>
    <x v="0"/>
    <x v="1"/>
    <x v="0"/>
    <x v="0"/>
    <x v="0"/>
    <x v="0"/>
    <x v="0"/>
    <x v="0"/>
    <x v="0"/>
    <x v="0"/>
    <n v="0"/>
    <x v="0"/>
  </r>
  <r>
    <s v="2020-05-25"/>
    <s v="Masculin"/>
    <s v="Diffa"/>
    <x v="3"/>
    <s v="Kangouri/Diffa"/>
    <s v="Masculin"/>
    <n v="52"/>
    <x v="1"/>
    <s v="Chef de village/communauté ou Boulama"/>
    <n v="1"/>
    <n v="0"/>
    <n v="0"/>
    <n v="0"/>
    <n v="0"/>
    <n v="0"/>
    <n v="0"/>
    <n v="0"/>
    <n v="0"/>
    <s v=""/>
    <s v="Bornes fontaines (Mini-AEP, système multi-villages, PEA et SPP)"/>
    <s v=""/>
    <s v="De 0 à 15 minutes"/>
    <s v="Tous les ménages (autour de 100%);"/>
    <s v="Non"/>
    <s v="A l'air libre"/>
    <s v="Eau seulement"/>
    <s v="La minorité (autour de 25%)"/>
    <x v="1"/>
    <s v="L'achat de savon ne constitue pas une priorité"/>
    <n v="0"/>
    <n v="0"/>
    <x v="1"/>
    <n v="0"/>
    <n v="1"/>
    <n v="0"/>
    <n v="0"/>
    <s v="Radio, Télévision Chef de village/ commuanuté ou Boulama Groupement de femmes Différents comités villageois"/>
    <n v="0"/>
    <x v="0"/>
    <x v="0"/>
    <x v="0"/>
    <x v="0"/>
    <x v="0"/>
    <x v="0"/>
    <x v="0"/>
    <x v="0"/>
    <x v="1"/>
    <x v="1"/>
    <x v="0"/>
    <x v="0"/>
    <n v="0"/>
    <x v="0"/>
    <x v="0"/>
    <s v="Reduire les mouvements hors de la maison Arrêter de se serrer la main ou d'autres contacts physiques Porter un masque Se laver les mains"/>
    <x v="1"/>
    <x v="1"/>
    <x v="0"/>
    <x v="1"/>
    <x v="0"/>
    <x v="0"/>
    <x v="1"/>
    <x v="0"/>
    <x v="0"/>
    <x v="1"/>
    <x v="0"/>
    <x v="0"/>
    <x v="0"/>
    <x v="0"/>
    <x v="0"/>
    <x v="0"/>
    <x v="0"/>
    <x v="0"/>
    <n v="0"/>
    <x v="0"/>
  </r>
  <r>
    <s v="2020-05-25"/>
    <s v="Masculin"/>
    <s v="Diffa"/>
    <x v="3"/>
    <s v="Kangouri/Diffa"/>
    <s v="Masculin"/>
    <n v="45"/>
    <x v="0"/>
    <s v="Représentant des PDI"/>
    <n v="0"/>
    <n v="0"/>
    <n v="0"/>
    <n v="1"/>
    <n v="0"/>
    <n v="0"/>
    <n v="0"/>
    <n v="0"/>
    <n v="0"/>
    <s v=""/>
    <s v="Puits traditionnel"/>
    <s v=""/>
    <s v="De 0 à 15 minutes"/>
    <s v="Tous les ménages (autour de 100%);"/>
    <s v="Non"/>
    <s v="A l'air libre"/>
    <s v="Savon (avec eau)"/>
    <s v="L'ensemble (autour de 100%)"/>
    <x v="0"/>
    <s v=""/>
    <s v=""/>
    <s v=""/>
    <x v="0"/>
    <s v=""/>
    <s v=""/>
    <s v=""/>
    <s v=""/>
    <s v="Radio, Télévision Chef de village/ commuanuté ou Boulama Famille, voisins ou amis Différents comités villageois"/>
    <n v="0"/>
    <x v="0"/>
    <x v="0"/>
    <x v="0"/>
    <x v="0"/>
    <x v="0"/>
    <x v="0"/>
    <x v="1"/>
    <x v="0"/>
    <x v="0"/>
    <x v="1"/>
    <x v="0"/>
    <x v="0"/>
    <n v="0"/>
    <x v="0"/>
    <x v="3"/>
    <s v="Arrêter de se serrer la main ou d'autres contacts physiques Se laver les mains Se laver avec de l'eau propre"/>
    <x v="1"/>
    <x v="0"/>
    <x v="0"/>
    <x v="1"/>
    <x v="0"/>
    <x v="0"/>
    <x v="0"/>
    <x v="0"/>
    <x v="0"/>
    <x v="1"/>
    <x v="0"/>
    <x v="0"/>
    <x v="1"/>
    <x v="0"/>
    <x v="0"/>
    <x v="0"/>
    <x v="0"/>
    <x v="0"/>
    <n v="0"/>
    <x v="0"/>
  </r>
  <r>
    <s v="2020-05-25"/>
    <s v="Masculin"/>
    <s v="Diffa"/>
    <x v="3"/>
    <s v="Kayawa/Diffa"/>
    <s v="Masculin"/>
    <n v="45"/>
    <x v="1"/>
    <s v="Représentant du chef de village/communauté ou Boulama"/>
    <n v="0"/>
    <n v="1"/>
    <n v="0"/>
    <n v="0"/>
    <n v="0"/>
    <n v="0"/>
    <n v="0"/>
    <n v="0"/>
    <n v="0"/>
    <s v=""/>
    <s v="Forage PMH privé"/>
    <s v=""/>
    <s v="De 0 à 15 minutes"/>
    <s v="Tous les ménages (autour de 100%);"/>
    <s v="Non"/>
    <s v="A l'air libre"/>
    <s v="Savon (avec eau)"/>
    <s v="L'ensemble (autour de 100%)"/>
    <x v="0"/>
    <s v=""/>
    <s v=""/>
    <s v=""/>
    <x v="0"/>
    <s v=""/>
    <s v=""/>
    <s v=""/>
    <s v=""/>
    <s v="Téléphone Radio, Télévision Chef de village/ commuanuté ou Boulama"/>
    <n v="0"/>
    <x v="1"/>
    <x v="0"/>
    <x v="0"/>
    <x v="0"/>
    <x v="0"/>
    <x v="0"/>
    <x v="0"/>
    <x v="0"/>
    <x v="0"/>
    <x v="0"/>
    <x v="0"/>
    <x v="0"/>
    <n v="0"/>
    <x v="0"/>
    <x v="3"/>
    <s v="Reduire les mouvements hors de la maison Arrêter de se serrer la main ou d'autres contacts physiques Porter un masque Se laver les mains"/>
    <x v="1"/>
    <x v="1"/>
    <x v="0"/>
    <x v="1"/>
    <x v="0"/>
    <x v="0"/>
    <x v="1"/>
    <x v="0"/>
    <x v="0"/>
    <x v="1"/>
    <x v="0"/>
    <x v="0"/>
    <x v="0"/>
    <x v="0"/>
    <x v="0"/>
    <x v="0"/>
    <x v="0"/>
    <x v="0"/>
    <n v="0"/>
    <x v="0"/>
  </r>
  <r>
    <s v="2020-05-25"/>
    <s v="Masculin"/>
    <s v="Diffa"/>
    <x v="3"/>
    <s v="Kangouri/Diffa"/>
    <s v="Masculin"/>
    <n v="42"/>
    <x v="2"/>
    <s v="Chef de village/communauté ou Boulama"/>
    <n v="1"/>
    <n v="0"/>
    <n v="0"/>
    <n v="0"/>
    <n v="0"/>
    <n v="0"/>
    <n v="0"/>
    <n v="0"/>
    <n v="0"/>
    <s v=""/>
    <s v="Bornes fontaines (Mini-AEP, système multi-villages, PEA et SPP)"/>
    <s v=""/>
    <s v="De 16 à 30 minutes"/>
    <s v="Tous les ménages (autour de 100%);"/>
    <s v="Oui"/>
    <s v="Latrines familiales"/>
    <s v="Savon (avec eau)"/>
    <s v="La majorité (autour de 75%)"/>
    <x v="0"/>
    <s v=""/>
    <s v=""/>
    <s v=""/>
    <x v="0"/>
    <s v=""/>
    <s v=""/>
    <s v=""/>
    <s v=""/>
    <s v="Réseaux sociaux Radio, Télévision Chef de village/ commuanuté ou Boulama Famille, voisins ou amis Groupement de femmes Différents comités villageois"/>
    <n v="0"/>
    <x v="0"/>
    <x v="1"/>
    <x v="0"/>
    <x v="0"/>
    <x v="0"/>
    <x v="0"/>
    <x v="1"/>
    <x v="0"/>
    <x v="1"/>
    <x v="1"/>
    <x v="0"/>
    <x v="0"/>
    <n v="0"/>
    <x v="0"/>
    <x v="0"/>
    <s v="Ne pas voyager à l'étranger Arrêter de se serrer la main ou d'autres contacts physiques Garder une distance avec les autres gens Porter un masque Se laver avec de l'eau propre"/>
    <x v="1"/>
    <x v="0"/>
    <x v="1"/>
    <x v="1"/>
    <x v="1"/>
    <x v="0"/>
    <x v="1"/>
    <x v="0"/>
    <x v="0"/>
    <x v="0"/>
    <x v="0"/>
    <x v="0"/>
    <x v="1"/>
    <x v="0"/>
    <x v="0"/>
    <x v="0"/>
    <x v="0"/>
    <x v="0"/>
    <n v="0"/>
    <x v="0"/>
  </r>
  <r>
    <s v="2020-05-26"/>
    <s v="Masculin"/>
    <s v="Maine Soroa"/>
    <x v="4"/>
    <s v="Issari Brine"/>
    <s v="Masculin"/>
    <n v="46"/>
    <x v="1"/>
    <s v="Chef de village/communauté ou Boulama"/>
    <n v="1"/>
    <n v="0"/>
    <n v="0"/>
    <n v="0"/>
    <n v="0"/>
    <n v="0"/>
    <n v="0"/>
    <n v="0"/>
    <n v="0"/>
    <m/>
    <s v="Forage PMH communautaire"/>
    <m/>
    <s v="Entre 30 minutes et une heure"/>
    <s v="Une minorité (autour de 25%);"/>
    <s v="Non"/>
    <s v="A l'air libre"/>
    <s v="Savon (avec eau)"/>
    <s v="La minorité (autour de 25%)"/>
    <x v="0"/>
    <m/>
    <m/>
    <m/>
    <x v="3"/>
    <m/>
    <m/>
    <m/>
    <m/>
    <s v="Radio, Télévision Chef de village/ commuanuté ou Boulama"/>
    <n v="0"/>
    <x v="0"/>
    <x v="0"/>
    <x v="0"/>
    <x v="0"/>
    <x v="0"/>
    <x v="0"/>
    <x v="0"/>
    <x v="0"/>
    <x v="0"/>
    <x v="0"/>
    <x v="0"/>
    <x v="0"/>
    <n v="0"/>
    <x v="0"/>
    <x v="0"/>
    <s v="Garder une distance avec les autres gens Eviter les espaces publiques et les rassemblements Se laver les mains"/>
    <x v="1"/>
    <x v="0"/>
    <x v="0"/>
    <x v="0"/>
    <x v="1"/>
    <x v="1"/>
    <x v="0"/>
    <x v="0"/>
    <x v="0"/>
    <x v="1"/>
    <x v="0"/>
    <x v="0"/>
    <x v="0"/>
    <x v="0"/>
    <x v="0"/>
    <x v="0"/>
    <x v="0"/>
    <x v="0"/>
    <n v="0"/>
    <x v="0"/>
  </r>
  <r>
    <s v="2020-05-26"/>
    <s v="Masculin"/>
    <s v="Maine Soroa"/>
    <x v="4"/>
    <s v="Issari Brine"/>
    <s v="Masculin"/>
    <n v="45"/>
    <x v="2"/>
    <s v="Représentant des refugiés"/>
    <n v="0"/>
    <n v="0"/>
    <n v="1"/>
    <n v="0"/>
    <n v="0"/>
    <n v="0"/>
    <n v="0"/>
    <n v="0"/>
    <n v="0"/>
    <m/>
    <s v="Forage PMH communautaire"/>
    <m/>
    <s v="Entre 30 minutes et une heure"/>
    <s v="La moitié (autour de 50%);"/>
    <s v="Non"/>
    <s v="A l'air libre"/>
    <s v="Savon (avec eau)"/>
    <s v="La minorité (autour de 25%)"/>
    <x v="0"/>
    <m/>
    <m/>
    <m/>
    <x v="3"/>
    <m/>
    <m/>
    <m/>
    <m/>
    <s v="Radio, Télévision Chef de village/ commuanuté ou Boulama"/>
    <n v="0"/>
    <x v="0"/>
    <x v="0"/>
    <x v="0"/>
    <x v="0"/>
    <x v="0"/>
    <x v="0"/>
    <x v="0"/>
    <x v="0"/>
    <x v="0"/>
    <x v="0"/>
    <x v="0"/>
    <x v="0"/>
    <n v="0"/>
    <x v="0"/>
    <x v="0"/>
    <s v="Ne pas voyager à l'étranger Arrêter de se serrer la main ou d'autres contacts physiques Eviter les espaces publiques et les rassemblements"/>
    <x v="1"/>
    <x v="0"/>
    <x v="1"/>
    <x v="1"/>
    <x v="0"/>
    <x v="1"/>
    <x v="0"/>
    <x v="0"/>
    <x v="0"/>
    <x v="0"/>
    <x v="0"/>
    <x v="0"/>
    <x v="0"/>
    <x v="0"/>
    <x v="0"/>
    <x v="0"/>
    <x v="0"/>
    <x v="0"/>
    <n v="0"/>
    <x v="0"/>
  </r>
  <r>
    <s v="2020-05-26"/>
    <s v="Masculin"/>
    <s v="Maine Soroa"/>
    <x v="4"/>
    <s v="Koublé Iguire"/>
    <s v="Masculin"/>
    <n v="55"/>
    <x v="1"/>
    <s v="Chef de village/communauté ou Boulama"/>
    <n v="1"/>
    <n v="0"/>
    <n v="0"/>
    <n v="0"/>
    <n v="0"/>
    <n v="0"/>
    <n v="0"/>
    <n v="0"/>
    <n v="0"/>
    <m/>
    <s v="Puits cimenté"/>
    <m/>
    <s v="De 16 à 30 minutes"/>
    <s v="Une minorité (autour de 25%);"/>
    <s v="Non"/>
    <s v="A l'air libre"/>
    <s v="Savon (avec eau)"/>
    <s v="La moitié (autour de 50%)"/>
    <x v="0"/>
    <m/>
    <m/>
    <m/>
    <x v="3"/>
    <m/>
    <m/>
    <m/>
    <m/>
    <s v="Radio, Télévision Chef de village/ commuanuté ou Boulama"/>
    <n v="0"/>
    <x v="0"/>
    <x v="0"/>
    <x v="0"/>
    <x v="0"/>
    <x v="0"/>
    <x v="0"/>
    <x v="0"/>
    <x v="0"/>
    <x v="0"/>
    <x v="0"/>
    <x v="0"/>
    <x v="0"/>
    <n v="0"/>
    <x v="0"/>
    <x v="0"/>
    <s v="Reduire les mouvements hors de la maison Garder une distance avec les autres gens Se laver les mains"/>
    <x v="1"/>
    <x v="1"/>
    <x v="0"/>
    <x v="0"/>
    <x v="1"/>
    <x v="0"/>
    <x v="0"/>
    <x v="0"/>
    <x v="0"/>
    <x v="1"/>
    <x v="0"/>
    <x v="0"/>
    <x v="0"/>
    <x v="0"/>
    <x v="0"/>
    <x v="0"/>
    <x v="0"/>
    <x v="0"/>
    <n v="0"/>
    <x v="0"/>
  </r>
  <r>
    <s v="2020-05-26"/>
    <s v="Masculin"/>
    <s v="Maine Soroa"/>
    <x v="4"/>
    <s v="Koublé Iguire"/>
    <s v="Masculin"/>
    <n v="27"/>
    <x v="0"/>
    <s v="Représentant des PDI"/>
    <n v="0"/>
    <n v="0"/>
    <n v="0"/>
    <n v="1"/>
    <n v="0"/>
    <n v="0"/>
    <n v="0"/>
    <n v="0"/>
    <n v="0"/>
    <m/>
    <s v="Puits cimenté"/>
    <m/>
    <s v="De 16 à 30 minutes"/>
    <s v="La moitié (autour de 50%);"/>
    <s v="Non"/>
    <s v="A l'air libre"/>
    <s v="Savon (avec eau)"/>
    <s v="La minorité (autour de 25%)"/>
    <x v="0"/>
    <m/>
    <m/>
    <m/>
    <x v="3"/>
    <m/>
    <m/>
    <m/>
    <m/>
    <s v="Radio, Télévision Chef de village/ commuanuté ou Boulama Différents comités villageois"/>
    <n v="0"/>
    <x v="0"/>
    <x v="0"/>
    <x v="0"/>
    <x v="0"/>
    <x v="0"/>
    <x v="0"/>
    <x v="0"/>
    <x v="0"/>
    <x v="0"/>
    <x v="1"/>
    <x v="0"/>
    <x v="0"/>
    <n v="0"/>
    <x v="0"/>
    <x v="0"/>
    <s v="Ne pas voyager à l'étranger Garder une distance avec les autres gens Eviter les espaces publiques et les rassemblements"/>
    <x v="1"/>
    <x v="0"/>
    <x v="1"/>
    <x v="0"/>
    <x v="1"/>
    <x v="1"/>
    <x v="0"/>
    <x v="0"/>
    <x v="0"/>
    <x v="0"/>
    <x v="0"/>
    <x v="0"/>
    <x v="0"/>
    <x v="0"/>
    <x v="0"/>
    <x v="0"/>
    <x v="0"/>
    <x v="0"/>
    <n v="0"/>
    <x v="0"/>
  </r>
  <r>
    <s v="2020-05-26"/>
    <s v="Masculin"/>
    <s v="Maine Soroa"/>
    <x v="4"/>
    <s v="Koublé Iguire"/>
    <s v="Masculin"/>
    <n v="48"/>
    <x v="2"/>
    <s v="Représentant des refugiés"/>
    <n v="0"/>
    <n v="0"/>
    <n v="1"/>
    <n v="0"/>
    <n v="0"/>
    <n v="0"/>
    <n v="0"/>
    <n v="0"/>
    <n v="0"/>
    <m/>
    <s v="Puits cimenté"/>
    <m/>
    <s v="De 16 à 30 minutes"/>
    <s v="Aucun ménage (autour de 0%);"/>
    <s v="Non"/>
    <s v="A l'air libre"/>
    <s v="Cendre (avec eau)"/>
    <s v="La minorité (autour de 25%)"/>
    <x v="1"/>
    <s v="Article trop cher"/>
    <n v="0"/>
    <n v="0"/>
    <x v="1"/>
    <n v="1"/>
    <n v="0"/>
    <n v="0"/>
    <n v="0"/>
    <s v="Radio, Télévision Chef de village/ commuanuté ou Boulama Différents comités villageois"/>
    <n v="0"/>
    <x v="0"/>
    <x v="0"/>
    <x v="0"/>
    <x v="0"/>
    <x v="0"/>
    <x v="0"/>
    <x v="0"/>
    <x v="0"/>
    <x v="0"/>
    <x v="1"/>
    <x v="0"/>
    <x v="0"/>
    <n v="0"/>
    <x v="0"/>
    <x v="0"/>
    <s v="Ne pas voyager à l'étranger Garder une distance avec les autres gens Eviter les espaces publiques et les rassemblements"/>
    <x v="1"/>
    <x v="0"/>
    <x v="1"/>
    <x v="0"/>
    <x v="1"/>
    <x v="1"/>
    <x v="0"/>
    <x v="0"/>
    <x v="0"/>
    <x v="0"/>
    <x v="0"/>
    <x v="0"/>
    <x v="0"/>
    <x v="0"/>
    <x v="0"/>
    <x v="0"/>
    <x v="0"/>
    <x v="0"/>
    <n v="0"/>
    <x v="0"/>
  </r>
  <r>
    <s v="2020-05-26"/>
    <s v="Masculin"/>
    <s v="Maine Soroa"/>
    <x v="4"/>
    <s v="Issari Brine"/>
    <s v="Masculin"/>
    <n v="42"/>
    <x v="0"/>
    <s v="Représentant des PDI"/>
    <n v="0"/>
    <n v="0"/>
    <n v="0"/>
    <n v="1"/>
    <n v="0"/>
    <n v="0"/>
    <n v="0"/>
    <n v="0"/>
    <n v="0"/>
    <m/>
    <s v="Forage PMH communautaire"/>
    <m/>
    <s v="De 16 à 30 minutes"/>
    <s v="La moitié (autour de 50%);"/>
    <s v="Non"/>
    <s v="A l'air libre"/>
    <s v="Savon (avec eau)"/>
    <s v="La minorité (autour de 25%)"/>
    <x v="0"/>
    <m/>
    <m/>
    <m/>
    <x v="3"/>
    <m/>
    <m/>
    <m/>
    <m/>
    <s v="Radio, Télévision Différents comités villageois"/>
    <n v="0"/>
    <x v="0"/>
    <x v="0"/>
    <x v="0"/>
    <x v="0"/>
    <x v="0"/>
    <x v="1"/>
    <x v="0"/>
    <x v="0"/>
    <x v="0"/>
    <x v="1"/>
    <x v="0"/>
    <x v="0"/>
    <n v="0"/>
    <x v="0"/>
    <x v="0"/>
    <s v="Arrêter de se serrer la main ou d'autres contacts physiques Garder une distance avec les autres gens Prier Autre, préciser"/>
    <x v="1"/>
    <x v="0"/>
    <x v="0"/>
    <x v="1"/>
    <x v="1"/>
    <x v="0"/>
    <x v="0"/>
    <x v="0"/>
    <x v="0"/>
    <x v="0"/>
    <x v="0"/>
    <x v="0"/>
    <x v="0"/>
    <x v="1"/>
    <x v="0"/>
    <x v="0"/>
    <x v="0"/>
    <x v="1"/>
    <n v="0"/>
    <x v="0"/>
  </r>
  <r>
    <s v="2020-05-26"/>
    <s v="Masculin"/>
    <s v="Diffa"/>
    <x v="3"/>
    <s v="Alla Dallawaram"/>
    <s v="Masculin"/>
    <n v="43"/>
    <x v="1"/>
    <s v="Chef de village/communauté ou Boulama"/>
    <n v="1"/>
    <n v="0"/>
    <n v="0"/>
    <n v="0"/>
    <n v="0"/>
    <n v="0"/>
    <n v="0"/>
    <n v="0"/>
    <n v="0"/>
    <m/>
    <s v="Forage PMH communautaire"/>
    <m/>
    <s v="De 0 à 15 minutes"/>
    <s v="Tous les ménages (autour de 100%);"/>
    <s v="Non"/>
    <s v="A l'air libre"/>
    <s v="Cendre (avec eau)"/>
    <s v="La minorité (autour de 25%)"/>
    <x v="1"/>
    <s v="L'achat de savon ne constitue pas une priorité"/>
    <n v="0"/>
    <n v="0"/>
    <x v="1"/>
    <n v="0"/>
    <n v="1"/>
    <n v="0"/>
    <n v="0"/>
    <s v="Téléphone Radio, Télévision Travailleurs sociaux / humanitaires"/>
    <n v="0"/>
    <x v="1"/>
    <x v="0"/>
    <x v="0"/>
    <x v="0"/>
    <x v="0"/>
    <x v="1"/>
    <x v="0"/>
    <x v="0"/>
    <x v="0"/>
    <x v="0"/>
    <x v="0"/>
    <x v="1"/>
    <n v="0"/>
    <x v="0"/>
    <x v="1"/>
    <s v="Arrêter de se serrer la main ou d'autres contacts physiques Eviter les espaces publiques et les rassemblements Porter un masque"/>
    <x v="1"/>
    <x v="0"/>
    <x v="0"/>
    <x v="1"/>
    <x v="0"/>
    <x v="1"/>
    <x v="1"/>
    <x v="0"/>
    <x v="0"/>
    <x v="0"/>
    <x v="0"/>
    <x v="0"/>
    <x v="0"/>
    <x v="0"/>
    <x v="0"/>
    <x v="0"/>
    <x v="0"/>
    <x v="0"/>
    <n v="0"/>
    <x v="0"/>
  </r>
  <r>
    <s v="2020-05-26"/>
    <s v="Masculin"/>
    <s v="Diffa"/>
    <x v="3"/>
    <s v="Alla Dallawaram"/>
    <s v="Masculin"/>
    <n v="47"/>
    <x v="0"/>
    <s v="Représentant du chef de village/communauté ou Boulama"/>
    <n v="0"/>
    <n v="1"/>
    <n v="0"/>
    <n v="0"/>
    <n v="0"/>
    <n v="0"/>
    <n v="0"/>
    <n v="0"/>
    <n v="0"/>
    <m/>
    <s v="Forage PMH communautaire"/>
    <m/>
    <s v="De 16 à 30 minutes"/>
    <s v="Tous les ménages (autour de 100%);"/>
    <s v="Non"/>
    <s v="A l'air libre"/>
    <s v="Cendre (avec eau)"/>
    <s v="La minorité (autour de 25%)"/>
    <x v="1"/>
    <s v="L'achat de savon ne constitue pas une priorité"/>
    <n v="0"/>
    <n v="0"/>
    <x v="1"/>
    <n v="0"/>
    <n v="1"/>
    <n v="0"/>
    <n v="0"/>
    <s v="Téléphone Radio, Télévision Chef de village/ commuanuté ou Boulama"/>
    <n v="0"/>
    <x v="1"/>
    <x v="0"/>
    <x v="0"/>
    <x v="0"/>
    <x v="0"/>
    <x v="0"/>
    <x v="0"/>
    <x v="0"/>
    <x v="0"/>
    <x v="0"/>
    <x v="0"/>
    <x v="0"/>
    <n v="0"/>
    <x v="0"/>
    <x v="2"/>
    <s v="Arrêter de se serrer la main ou d'autres contacts physiques Eviter les espaces publiques et les rassemblements Porter un masque Garder les surfaces propres"/>
    <x v="1"/>
    <x v="0"/>
    <x v="0"/>
    <x v="1"/>
    <x v="0"/>
    <x v="1"/>
    <x v="1"/>
    <x v="0"/>
    <x v="0"/>
    <x v="0"/>
    <x v="1"/>
    <x v="0"/>
    <x v="0"/>
    <x v="0"/>
    <x v="0"/>
    <x v="0"/>
    <x v="0"/>
    <x v="0"/>
    <n v="0"/>
    <x v="0"/>
  </r>
  <r>
    <s v="2020-05-26"/>
    <s v="Masculin"/>
    <s v="Diffa"/>
    <x v="3"/>
    <s v="Alla Dallawaram"/>
    <s v="Masculin"/>
    <n v="49"/>
    <x v="2"/>
    <s v="Représentant des refugiés"/>
    <n v="0"/>
    <n v="0"/>
    <n v="1"/>
    <n v="0"/>
    <n v="0"/>
    <n v="0"/>
    <n v="0"/>
    <n v="0"/>
    <n v="0"/>
    <m/>
    <s v="Forage PMH communautaire"/>
    <m/>
    <s v="De 16 à 30 minutes"/>
    <s v="Tous les ménages (autour de 100%);"/>
    <s v="Non"/>
    <s v="A l'air libre"/>
    <s v="Cendre (avec eau)"/>
    <s v="La minorité (autour de 25%)"/>
    <x v="1"/>
    <s v="L'achat de savon ne constitue pas une priorité"/>
    <n v="0"/>
    <n v="0"/>
    <x v="1"/>
    <n v="0"/>
    <n v="1"/>
    <n v="0"/>
    <n v="0"/>
    <s v="Téléphone Radio, Télévision Chef de village/ commuanuté ou Boulama Travailleurs sociaux / humanitaires"/>
    <n v="0"/>
    <x v="1"/>
    <x v="0"/>
    <x v="0"/>
    <x v="0"/>
    <x v="0"/>
    <x v="0"/>
    <x v="0"/>
    <x v="0"/>
    <x v="0"/>
    <x v="0"/>
    <x v="0"/>
    <x v="1"/>
    <n v="0"/>
    <x v="0"/>
    <x v="1"/>
    <s v="Arrêter de se serrer la main ou d'autres contacts physiques Porter un masque Se laver les mains"/>
    <x v="1"/>
    <x v="0"/>
    <x v="0"/>
    <x v="1"/>
    <x v="0"/>
    <x v="0"/>
    <x v="1"/>
    <x v="0"/>
    <x v="0"/>
    <x v="1"/>
    <x v="0"/>
    <x v="0"/>
    <x v="0"/>
    <x v="0"/>
    <x v="0"/>
    <x v="0"/>
    <x v="0"/>
    <x v="0"/>
    <n v="0"/>
    <x v="0"/>
  </r>
  <r>
    <s v="2020-05-26"/>
    <s v="Masculin"/>
    <s v="Diffa"/>
    <x v="3"/>
    <s v="Elh Mainari"/>
    <s v="Masculin"/>
    <n v="52"/>
    <x v="1"/>
    <s v="Chef de village/communauté ou Boulama"/>
    <n v="1"/>
    <n v="0"/>
    <n v="0"/>
    <n v="0"/>
    <n v="0"/>
    <n v="0"/>
    <n v="0"/>
    <n v="0"/>
    <n v="0"/>
    <m/>
    <s v="Forage PMH communautaire"/>
    <m/>
    <s v="De 0 à 15 minutes"/>
    <s v="Tous les ménages (autour de 100%);"/>
    <s v="Oui"/>
    <s v="Latrines communes gratuites"/>
    <s v="Savon (avec eau)"/>
    <s v="La moitié (autour de 50%)"/>
    <x v="0"/>
    <m/>
    <m/>
    <m/>
    <x v="3"/>
    <m/>
    <m/>
    <m/>
    <m/>
    <s v="Téléphone Radio, Télévision Travailleurs sociaux / humanitaires"/>
    <n v="0"/>
    <x v="1"/>
    <x v="0"/>
    <x v="0"/>
    <x v="0"/>
    <x v="0"/>
    <x v="1"/>
    <x v="0"/>
    <x v="0"/>
    <x v="0"/>
    <x v="0"/>
    <x v="0"/>
    <x v="1"/>
    <n v="0"/>
    <x v="0"/>
    <x v="1"/>
    <s v="Arrêter de se serrer la main ou d'autres contacts physiques Porter un masque Se laver les mains"/>
    <x v="1"/>
    <x v="0"/>
    <x v="0"/>
    <x v="1"/>
    <x v="0"/>
    <x v="0"/>
    <x v="1"/>
    <x v="0"/>
    <x v="0"/>
    <x v="1"/>
    <x v="0"/>
    <x v="0"/>
    <x v="0"/>
    <x v="0"/>
    <x v="0"/>
    <x v="0"/>
    <x v="0"/>
    <x v="0"/>
    <n v="0"/>
    <x v="0"/>
  </r>
  <r>
    <s v="2020-05-26"/>
    <s v="Masculin"/>
    <s v="Diffa"/>
    <x v="3"/>
    <s v="Elh Mainari"/>
    <s v="Masculin"/>
    <n v="53"/>
    <x v="2"/>
    <s v="Représentant du chef de village/communauté ou Boulama"/>
    <n v="0"/>
    <n v="1"/>
    <n v="0"/>
    <n v="0"/>
    <n v="0"/>
    <n v="0"/>
    <n v="0"/>
    <n v="0"/>
    <n v="0"/>
    <m/>
    <s v="Forage PMH communautaire"/>
    <m/>
    <s v="De 0 à 15 minutes"/>
    <s v="Tous les ménages (autour de 100%);"/>
    <s v="Oui"/>
    <s v="Latrines communes gratuites"/>
    <s v="Savon (avec eau)"/>
    <s v="La moitié (autour de 50%)"/>
    <x v="0"/>
    <m/>
    <m/>
    <m/>
    <x v="3"/>
    <m/>
    <m/>
    <m/>
    <m/>
    <s v="Téléphone Radio, Télévision Chef de village/ commuanuté ou Boulama"/>
    <n v="0"/>
    <x v="1"/>
    <x v="0"/>
    <x v="0"/>
    <x v="0"/>
    <x v="0"/>
    <x v="0"/>
    <x v="0"/>
    <x v="0"/>
    <x v="0"/>
    <x v="0"/>
    <x v="0"/>
    <x v="0"/>
    <n v="0"/>
    <x v="0"/>
    <x v="0"/>
    <s v="Ne pas voyager à l'étranger Arrêter de se serrer la main ou d'autres contacts physiques Porter un masque"/>
    <x v="1"/>
    <x v="0"/>
    <x v="1"/>
    <x v="1"/>
    <x v="0"/>
    <x v="0"/>
    <x v="1"/>
    <x v="0"/>
    <x v="0"/>
    <x v="0"/>
    <x v="0"/>
    <x v="0"/>
    <x v="0"/>
    <x v="0"/>
    <x v="0"/>
    <x v="0"/>
    <x v="0"/>
    <x v="0"/>
    <n v="0"/>
    <x v="0"/>
  </r>
  <r>
    <s v="2020-05-26"/>
    <s v="Masculin"/>
    <s v="Diffa"/>
    <x v="3"/>
    <s v="Elh Mainari"/>
    <s v="Masculin"/>
    <n v="50"/>
    <x v="0"/>
    <s v="Chef de village/communauté ou Boulama"/>
    <n v="1"/>
    <n v="0"/>
    <n v="0"/>
    <n v="0"/>
    <n v="0"/>
    <n v="0"/>
    <n v="0"/>
    <n v="0"/>
    <n v="0"/>
    <m/>
    <s v="Forage PMH communautaire"/>
    <m/>
    <s v="De 16 à 30 minutes"/>
    <s v="Tous les ménages (autour de 100%);"/>
    <s v="Oui"/>
    <s v="Latrines communes gratuites"/>
    <s v="Savon (avec eau)"/>
    <s v="La moitié (autour de 50%)"/>
    <x v="0"/>
    <m/>
    <m/>
    <m/>
    <x v="3"/>
    <m/>
    <m/>
    <m/>
    <m/>
    <s v="Téléphone Radio, Télévision Chef de village/ commuanuté ou Boulama Travailleurs sociaux / humanitaires"/>
    <n v="0"/>
    <x v="1"/>
    <x v="0"/>
    <x v="0"/>
    <x v="0"/>
    <x v="0"/>
    <x v="0"/>
    <x v="0"/>
    <x v="0"/>
    <x v="0"/>
    <x v="0"/>
    <x v="0"/>
    <x v="1"/>
    <n v="0"/>
    <x v="0"/>
    <x v="1"/>
    <s v="Ne pas voyager à l'étranger Arrêter de se serrer la main ou d'autres contacts physiques Garder une distance avec les autres gens Porter un masque Se laver les mains"/>
    <x v="1"/>
    <x v="0"/>
    <x v="1"/>
    <x v="1"/>
    <x v="1"/>
    <x v="0"/>
    <x v="1"/>
    <x v="0"/>
    <x v="0"/>
    <x v="1"/>
    <x v="0"/>
    <x v="0"/>
    <x v="0"/>
    <x v="0"/>
    <x v="0"/>
    <x v="0"/>
    <x v="0"/>
    <x v="0"/>
    <n v="0"/>
    <x v="0"/>
  </r>
  <r>
    <s v="2020-05-26"/>
    <s v="Masculin"/>
    <s v="Diffa"/>
    <x v="6"/>
    <s v="Quarier Adjimeri"/>
    <s v="Masculin"/>
    <n v="48"/>
    <x v="1"/>
    <s v="Représentant du chef de village/communauté ou Boulama"/>
    <n v="0"/>
    <n v="1"/>
    <n v="0"/>
    <n v="0"/>
    <n v="0"/>
    <n v="0"/>
    <n v="0"/>
    <n v="0"/>
    <n v="0"/>
    <m/>
    <s v="Reseau d'eau publique SEEN - robinet privé"/>
    <m/>
    <s v="L'eau est disponible dans la maison"/>
    <s v="Tous les ménages (autour de 100%);"/>
    <s v="Oui"/>
    <s v="Latrines familiales"/>
    <s v="Savon (avec eau)"/>
    <s v="La minorité (autour de 25%)"/>
    <x v="0"/>
    <m/>
    <m/>
    <m/>
    <x v="3"/>
    <m/>
    <m/>
    <m/>
    <m/>
    <s v="Téléphone Réseaux sociaux Radio, Télévision Journal - Internet Chef de village/ commuanuté ou Boulama Famille, voisins ou amis Leaders religieux Gouvernement"/>
    <n v="0"/>
    <x v="1"/>
    <x v="1"/>
    <x v="0"/>
    <x v="1"/>
    <x v="0"/>
    <x v="0"/>
    <x v="1"/>
    <x v="1"/>
    <x v="0"/>
    <x v="0"/>
    <x v="1"/>
    <x v="0"/>
    <n v="0"/>
    <x v="0"/>
    <x v="0"/>
    <s v="Eviter les espaces publiques et les rassemblements Porter un masque Se laver les mains"/>
    <x v="1"/>
    <x v="0"/>
    <x v="0"/>
    <x v="0"/>
    <x v="0"/>
    <x v="1"/>
    <x v="1"/>
    <x v="0"/>
    <x v="0"/>
    <x v="1"/>
    <x v="0"/>
    <x v="0"/>
    <x v="0"/>
    <x v="0"/>
    <x v="0"/>
    <x v="0"/>
    <x v="0"/>
    <x v="0"/>
    <n v="0"/>
    <x v="0"/>
  </r>
  <r>
    <s v="2020-05-26"/>
    <s v="Masculin"/>
    <s v="Bosso"/>
    <x v="2"/>
    <s v="Kaouré"/>
    <s v="Masculin"/>
    <n v="38"/>
    <x v="0"/>
    <s v="Leader communautaire"/>
    <n v="0"/>
    <n v="0"/>
    <n v="0"/>
    <n v="0"/>
    <n v="0"/>
    <n v="0"/>
    <n v="0"/>
    <n v="1"/>
    <n v="0"/>
    <m/>
    <s v="Puits traditionnel"/>
    <m/>
    <s v="De 16 à 30 minutes"/>
    <s v="La moitié (autour de 50%);"/>
    <s v="Oui"/>
    <s v="Latrines communes gratuites"/>
    <s v="Eau seulement"/>
    <s v="Personne (autour de 0%)"/>
    <x v="0"/>
    <m/>
    <m/>
    <m/>
    <x v="3"/>
    <m/>
    <m/>
    <m/>
    <m/>
    <s v="Téléphone Radio, Télévision Chef de village/ commuanuté ou Boulama"/>
    <n v="0"/>
    <x v="1"/>
    <x v="0"/>
    <x v="0"/>
    <x v="0"/>
    <x v="0"/>
    <x v="0"/>
    <x v="0"/>
    <x v="0"/>
    <x v="0"/>
    <x v="0"/>
    <x v="0"/>
    <x v="0"/>
    <n v="0"/>
    <x v="0"/>
    <x v="1"/>
    <s v="Eviter les espaces publiques et les rassemblements Porter un masque Se laver les mains"/>
    <x v="1"/>
    <x v="0"/>
    <x v="0"/>
    <x v="0"/>
    <x v="0"/>
    <x v="1"/>
    <x v="1"/>
    <x v="0"/>
    <x v="0"/>
    <x v="1"/>
    <x v="0"/>
    <x v="0"/>
    <x v="0"/>
    <x v="0"/>
    <x v="0"/>
    <x v="0"/>
    <x v="0"/>
    <x v="0"/>
    <n v="0"/>
    <x v="0"/>
  </r>
  <r>
    <s v="2020-05-26"/>
    <s v="Masculin"/>
    <s v="Diffa"/>
    <x v="6"/>
    <s v="Quarier Adjimeri"/>
    <s v="Masculin"/>
    <n v="46"/>
    <x v="0"/>
    <s v="Leader communautaire"/>
    <n v="0"/>
    <n v="0"/>
    <n v="0"/>
    <n v="0"/>
    <n v="0"/>
    <n v="0"/>
    <n v="0"/>
    <n v="1"/>
    <n v="0"/>
    <m/>
    <s v="Reseau d'eau publique SEEN - robinet privé"/>
    <m/>
    <s v="L'eau est disponible dans la maison"/>
    <s v="Tous les ménages (autour de 100%);"/>
    <s v="Oui"/>
    <s v="Latrines familiales"/>
    <s v="Savon (avec eau)"/>
    <s v="La minorité (autour de 25%)"/>
    <x v="0"/>
    <m/>
    <m/>
    <m/>
    <x v="3"/>
    <m/>
    <m/>
    <m/>
    <m/>
    <s v="Téléphone Réseaux sociaux Radio, Télévision Chef de village/ commuanuté ou Boulama"/>
    <n v="0"/>
    <x v="1"/>
    <x v="1"/>
    <x v="0"/>
    <x v="0"/>
    <x v="0"/>
    <x v="0"/>
    <x v="0"/>
    <x v="0"/>
    <x v="0"/>
    <x v="0"/>
    <x v="0"/>
    <x v="0"/>
    <n v="0"/>
    <x v="0"/>
    <x v="1"/>
    <s v="Eviter les espaces publiques et les rassemblements Porter un masque Se laver les mains"/>
    <x v="1"/>
    <x v="0"/>
    <x v="0"/>
    <x v="0"/>
    <x v="0"/>
    <x v="1"/>
    <x v="1"/>
    <x v="0"/>
    <x v="0"/>
    <x v="1"/>
    <x v="0"/>
    <x v="0"/>
    <x v="0"/>
    <x v="0"/>
    <x v="0"/>
    <x v="0"/>
    <x v="0"/>
    <x v="0"/>
    <n v="0"/>
    <x v="0"/>
  </r>
  <r>
    <s v="2020-05-26"/>
    <s v="Masculin"/>
    <s v="Bosso"/>
    <x v="2"/>
    <s v="Guelléhole"/>
    <s v="Masculin"/>
    <n v="36"/>
    <x v="0"/>
    <s v="Leader communautaire"/>
    <n v="0"/>
    <n v="0"/>
    <n v="0"/>
    <n v="0"/>
    <n v="0"/>
    <n v="0"/>
    <n v="0"/>
    <n v="1"/>
    <n v="0"/>
    <m/>
    <s v="Forage PMH communautaire"/>
    <m/>
    <s v="De 16 à 30 minutes"/>
    <s v="La moitié (autour de 50%);"/>
    <s v="Non"/>
    <s v="A l'air libre"/>
    <s v="Eau seulement"/>
    <s v="La minorité (autour de 25%)"/>
    <x v="0"/>
    <m/>
    <m/>
    <m/>
    <x v="3"/>
    <m/>
    <m/>
    <m/>
    <m/>
    <s v="Téléphone Radio, Télévision Chef de village/ commuanuté ou Boulama"/>
    <n v="0"/>
    <x v="1"/>
    <x v="0"/>
    <x v="0"/>
    <x v="0"/>
    <x v="0"/>
    <x v="0"/>
    <x v="0"/>
    <x v="0"/>
    <x v="0"/>
    <x v="0"/>
    <x v="0"/>
    <x v="0"/>
    <n v="0"/>
    <x v="0"/>
    <x v="1"/>
    <s v="Eviter les espaces publiques et les rassemblements Se laver les mains"/>
    <x v="1"/>
    <x v="0"/>
    <x v="0"/>
    <x v="0"/>
    <x v="0"/>
    <x v="1"/>
    <x v="0"/>
    <x v="0"/>
    <x v="0"/>
    <x v="1"/>
    <x v="0"/>
    <x v="0"/>
    <x v="0"/>
    <x v="0"/>
    <x v="0"/>
    <x v="0"/>
    <x v="0"/>
    <x v="0"/>
    <n v="0"/>
    <x v="0"/>
  </r>
  <r>
    <s v="2020-05-26"/>
    <s v="Masculin"/>
    <s v="Diffa"/>
    <x v="1"/>
    <s v="Mourimadi"/>
    <s v="Masculin"/>
    <n v="42"/>
    <x v="0"/>
    <s v="Leader communautaire"/>
    <n v="0"/>
    <n v="0"/>
    <n v="0"/>
    <n v="0"/>
    <n v="0"/>
    <n v="0"/>
    <n v="0"/>
    <n v="1"/>
    <n v="0"/>
    <m/>
    <s v="Puits cimenté"/>
    <m/>
    <s v="Entre 30 minutes et une heure"/>
    <s v="Tous les ménages (autour de 100%);"/>
    <s v="Oui"/>
    <s v="Latrines familiales"/>
    <s v="Savon (avec eau)"/>
    <s v="L'ensemble (autour de 100%)"/>
    <x v="0"/>
    <m/>
    <m/>
    <m/>
    <x v="3"/>
    <m/>
    <m/>
    <m/>
    <m/>
    <s v="Radio, Télévision"/>
    <n v="0"/>
    <x v="0"/>
    <x v="0"/>
    <x v="0"/>
    <x v="0"/>
    <x v="0"/>
    <x v="1"/>
    <x v="0"/>
    <x v="0"/>
    <x v="0"/>
    <x v="0"/>
    <x v="0"/>
    <x v="0"/>
    <n v="0"/>
    <x v="0"/>
    <x v="3"/>
    <s v="Eviter les espaces publiques et les rassemblements Porter un masque Se laver les mains"/>
    <x v="1"/>
    <x v="0"/>
    <x v="0"/>
    <x v="0"/>
    <x v="0"/>
    <x v="1"/>
    <x v="1"/>
    <x v="0"/>
    <x v="0"/>
    <x v="1"/>
    <x v="0"/>
    <x v="0"/>
    <x v="0"/>
    <x v="0"/>
    <x v="0"/>
    <x v="0"/>
    <x v="0"/>
    <x v="0"/>
    <n v="0"/>
    <x v="0"/>
  </r>
  <r>
    <s v="2020-05-26"/>
    <s v="Masculin"/>
    <s v="Diffa"/>
    <x v="1"/>
    <s v="Mourimadi"/>
    <s v="Masculin"/>
    <n v="52"/>
    <x v="2"/>
    <s v="Représentant du chef de village/communauté ou Boulama"/>
    <n v="0"/>
    <n v="1"/>
    <n v="0"/>
    <n v="0"/>
    <n v="0"/>
    <n v="0"/>
    <n v="0"/>
    <n v="0"/>
    <n v="0"/>
    <m/>
    <s v="Puits cimenté"/>
    <m/>
    <s v="De 0 à 15 minutes"/>
    <s v="Tous les ménages (autour de 100%);"/>
    <s v="Oui"/>
    <s v="Latrines familiales"/>
    <s v="Savon (avec eau)"/>
    <s v="L'ensemble (autour de 100%)"/>
    <x v="0"/>
    <m/>
    <m/>
    <m/>
    <x v="3"/>
    <m/>
    <m/>
    <m/>
    <m/>
    <s v="Radio, Télévision"/>
    <n v="0"/>
    <x v="0"/>
    <x v="0"/>
    <x v="0"/>
    <x v="0"/>
    <x v="0"/>
    <x v="1"/>
    <x v="0"/>
    <x v="0"/>
    <x v="0"/>
    <x v="0"/>
    <x v="0"/>
    <x v="0"/>
    <n v="0"/>
    <x v="0"/>
    <x v="0"/>
    <s v="Arrêter de se serrer la main ou d'autres contacts physiques Se laver les mains"/>
    <x v="1"/>
    <x v="0"/>
    <x v="0"/>
    <x v="1"/>
    <x v="0"/>
    <x v="0"/>
    <x v="0"/>
    <x v="0"/>
    <x v="0"/>
    <x v="1"/>
    <x v="0"/>
    <x v="0"/>
    <x v="0"/>
    <x v="0"/>
    <x v="0"/>
    <x v="0"/>
    <x v="0"/>
    <x v="0"/>
    <n v="0"/>
    <x v="0"/>
  </r>
  <r>
    <s v="2020-05-26"/>
    <s v="Masculin"/>
    <s v="Diffa"/>
    <x v="1"/>
    <s v="Mourimadi"/>
    <s v="Masculin"/>
    <n v="38"/>
    <x v="1"/>
    <s v="Représentant du chef de village/communauté ou Boulama"/>
    <n v="0"/>
    <n v="1"/>
    <n v="0"/>
    <n v="0"/>
    <n v="0"/>
    <n v="0"/>
    <n v="0"/>
    <n v="0"/>
    <n v="0"/>
    <m/>
    <s v="Forage PMH communautaire"/>
    <m/>
    <s v="De 16 à 30 minutes"/>
    <s v="Tous les ménages (autour de 100%);"/>
    <s v="Oui"/>
    <s v="Latrines communes gratuites"/>
    <s v="Savon (avec eau)"/>
    <s v="L'ensemble (autour de 100%)"/>
    <x v="0"/>
    <m/>
    <m/>
    <m/>
    <x v="3"/>
    <m/>
    <m/>
    <m/>
    <m/>
    <s v="Radio, Télévision"/>
    <n v="0"/>
    <x v="0"/>
    <x v="0"/>
    <x v="0"/>
    <x v="0"/>
    <x v="0"/>
    <x v="1"/>
    <x v="0"/>
    <x v="0"/>
    <x v="0"/>
    <x v="0"/>
    <x v="0"/>
    <x v="0"/>
    <n v="0"/>
    <x v="0"/>
    <x v="3"/>
    <s v="Porter un masque Se laver les mains"/>
    <x v="1"/>
    <x v="0"/>
    <x v="0"/>
    <x v="0"/>
    <x v="0"/>
    <x v="0"/>
    <x v="1"/>
    <x v="0"/>
    <x v="0"/>
    <x v="1"/>
    <x v="0"/>
    <x v="0"/>
    <x v="0"/>
    <x v="0"/>
    <x v="0"/>
    <x v="0"/>
    <x v="0"/>
    <x v="0"/>
    <n v="0"/>
    <x v="0"/>
  </r>
  <r>
    <s v="2020-05-26"/>
    <s v="Masculin"/>
    <s v="Diffa"/>
    <x v="1"/>
    <s v="N'Daourodi"/>
    <s v="Masculin"/>
    <n v="56"/>
    <x v="1"/>
    <s v="Représentant du chef de village/communauté ou Boulama"/>
    <n v="0"/>
    <n v="1"/>
    <n v="0"/>
    <n v="0"/>
    <n v="0"/>
    <n v="0"/>
    <n v="0"/>
    <n v="0"/>
    <n v="0"/>
    <m/>
    <s v="Forage PMH communautaire"/>
    <m/>
    <s v="De 0 à 15 minutes"/>
    <s v="Tous les ménages (autour de 100%);"/>
    <s v="Oui"/>
    <s v="Latrines communes gratuites"/>
    <s v="Savon (avec eau)"/>
    <s v="La majorité (autour de 75%)"/>
    <x v="0"/>
    <m/>
    <m/>
    <m/>
    <x v="3"/>
    <m/>
    <m/>
    <m/>
    <m/>
    <s v="Radio, Télévision"/>
    <n v="0"/>
    <x v="0"/>
    <x v="0"/>
    <x v="0"/>
    <x v="0"/>
    <x v="0"/>
    <x v="1"/>
    <x v="0"/>
    <x v="0"/>
    <x v="0"/>
    <x v="0"/>
    <x v="0"/>
    <x v="0"/>
    <n v="0"/>
    <x v="0"/>
    <x v="3"/>
    <s v="Arrêter de se serrer la main ou d'autres contacts physiques Porter un masque Se laver les mains"/>
    <x v="1"/>
    <x v="0"/>
    <x v="0"/>
    <x v="1"/>
    <x v="0"/>
    <x v="0"/>
    <x v="1"/>
    <x v="0"/>
    <x v="0"/>
    <x v="1"/>
    <x v="0"/>
    <x v="0"/>
    <x v="0"/>
    <x v="0"/>
    <x v="0"/>
    <x v="0"/>
    <x v="0"/>
    <x v="0"/>
    <n v="0"/>
    <x v="0"/>
  </r>
  <r>
    <s v="2020-05-26"/>
    <s v="Masculin"/>
    <s v="Diffa"/>
    <x v="1"/>
    <s v="N'Daourodi"/>
    <s v="Masculin"/>
    <n v="54"/>
    <x v="0"/>
    <s v="Représentant des PDI"/>
    <n v="0"/>
    <n v="0"/>
    <n v="0"/>
    <n v="1"/>
    <n v="0"/>
    <n v="0"/>
    <n v="0"/>
    <n v="0"/>
    <n v="0"/>
    <m/>
    <s v="Forage PMH communautaire"/>
    <m/>
    <s v="De 16 à 30 minutes"/>
    <s v="Tous les ménages (autour de 100%);"/>
    <s v="Oui"/>
    <s v="Latrines communes gratuites"/>
    <s v="Savon (avec eau)"/>
    <s v="L'ensemble (autour de 100%)"/>
    <x v="0"/>
    <m/>
    <m/>
    <m/>
    <x v="3"/>
    <m/>
    <m/>
    <m/>
    <m/>
    <s v="Radio, Télévision"/>
    <n v="0"/>
    <x v="0"/>
    <x v="0"/>
    <x v="0"/>
    <x v="0"/>
    <x v="0"/>
    <x v="1"/>
    <x v="0"/>
    <x v="0"/>
    <x v="0"/>
    <x v="0"/>
    <x v="0"/>
    <x v="0"/>
    <n v="0"/>
    <x v="0"/>
    <x v="3"/>
    <s v="Arrêter de se serrer la main ou d'autres contacts physiques Eviter les espaces publiques et les rassemblements Porter un masque Se laver les mains Se laver avec de l'eau propre"/>
    <x v="1"/>
    <x v="0"/>
    <x v="0"/>
    <x v="1"/>
    <x v="0"/>
    <x v="1"/>
    <x v="1"/>
    <x v="0"/>
    <x v="0"/>
    <x v="1"/>
    <x v="0"/>
    <x v="0"/>
    <x v="1"/>
    <x v="0"/>
    <x v="0"/>
    <x v="0"/>
    <x v="0"/>
    <x v="0"/>
    <n v="0"/>
    <x v="0"/>
  </r>
  <r>
    <s v="2020-05-26"/>
    <s v="Masculin"/>
    <s v="Diffa"/>
    <x v="1"/>
    <s v="N'Daourodi"/>
    <s v="Masculin"/>
    <n v="36"/>
    <x v="2"/>
    <s v="Leader religeux"/>
    <n v="0"/>
    <n v="0"/>
    <n v="0"/>
    <n v="0"/>
    <n v="0"/>
    <n v="0"/>
    <n v="1"/>
    <n v="0"/>
    <n v="0"/>
    <m/>
    <s v="Forage PMH communautaire"/>
    <m/>
    <s v="De 16 à 30 minutes"/>
    <s v="Tous les ménages (autour de 100%);"/>
    <s v="Oui"/>
    <s v="Latrines communes gratuites"/>
    <s v="Savon (avec eau)"/>
    <s v="L'ensemble (autour de 100%)"/>
    <x v="0"/>
    <m/>
    <m/>
    <m/>
    <x v="3"/>
    <m/>
    <m/>
    <m/>
    <m/>
    <s v="Chef de village/ commuanuté ou Boulama"/>
    <n v="0"/>
    <x v="0"/>
    <x v="0"/>
    <x v="1"/>
    <x v="0"/>
    <x v="0"/>
    <x v="0"/>
    <x v="0"/>
    <x v="0"/>
    <x v="0"/>
    <x v="0"/>
    <x v="0"/>
    <x v="0"/>
    <n v="0"/>
    <x v="0"/>
    <x v="3"/>
    <s v="Arrêter de se serrer la main ou d'autres contacts physiques Eviter les espaces publiques et les rassemblements Porter un masque Se laver les mains"/>
    <x v="1"/>
    <x v="0"/>
    <x v="0"/>
    <x v="1"/>
    <x v="0"/>
    <x v="1"/>
    <x v="1"/>
    <x v="0"/>
    <x v="0"/>
    <x v="1"/>
    <x v="0"/>
    <x v="0"/>
    <x v="0"/>
    <x v="0"/>
    <x v="0"/>
    <x v="0"/>
    <x v="0"/>
    <x v="0"/>
    <n v="0"/>
    <x v="0"/>
  </r>
  <r>
    <s v="2020-05-26"/>
    <s v="Masculin"/>
    <s v="Maine Soroa"/>
    <x v="4"/>
    <s v="Abdouri"/>
    <s v="Masculin"/>
    <n v="60"/>
    <x v="1"/>
    <s v="Chef de village/communauté ou Boulama"/>
    <n v="1"/>
    <n v="0"/>
    <n v="0"/>
    <n v="0"/>
    <n v="0"/>
    <n v="0"/>
    <n v="0"/>
    <n v="0"/>
    <n v="0"/>
    <m/>
    <s v="Forage PMH communautaire"/>
    <m/>
    <s v="De 0 à 15 minutes"/>
    <s v="Tous les ménages (autour de 100%);"/>
    <s v="Oui"/>
    <s v="Latrines familiales"/>
    <s v="Savon (avec eau)"/>
    <s v="La minorité (autour de 25%)"/>
    <x v="0"/>
    <m/>
    <m/>
    <m/>
    <x v="3"/>
    <m/>
    <m/>
    <m/>
    <m/>
    <s v="Radio, Télévision Différents comités villageois Gouvernement"/>
    <n v="0"/>
    <x v="0"/>
    <x v="0"/>
    <x v="0"/>
    <x v="0"/>
    <x v="0"/>
    <x v="1"/>
    <x v="0"/>
    <x v="0"/>
    <x v="0"/>
    <x v="1"/>
    <x v="1"/>
    <x v="0"/>
    <n v="0"/>
    <x v="0"/>
    <x v="1"/>
    <s v="Porter un masque Se laver avec de l'eau propre"/>
    <x v="1"/>
    <x v="0"/>
    <x v="0"/>
    <x v="0"/>
    <x v="0"/>
    <x v="0"/>
    <x v="1"/>
    <x v="0"/>
    <x v="0"/>
    <x v="0"/>
    <x v="0"/>
    <x v="0"/>
    <x v="1"/>
    <x v="0"/>
    <x v="0"/>
    <x v="0"/>
    <x v="0"/>
    <x v="0"/>
    <n v="0"/>
    <x v="0"/>
  </r>
  <r>
    <s v="2020-05-26"/>
    <s v="Masculin"/>
    <s v="Goudoumaria"/>
    <x v="0"/>
    <s v="Kelakam"/>
    <s v="Féminin"/>
    <n v="56"/>
    <x v="3"/>
    <s v="Autre"/>
    <n v="0"/>
    <n v="0"/>
    <n v="0"/>
    <n v="0"/>
    <n v="0"/>
    <n v="0"/>
    <n v="0"/>
    <n v="0"/>
    <n v="1"/>
    <s v="Représentant des retournés"/>
    <s v="Bornes fontaines (Mini-AEP, système multi-villages, PEA et SPP)"/>
    <m/>
    <s v="De 0 à 15 minutes"/>
    <s v="Une majorité (autour de 75%);"/>
    <s v="Oui"/>
    <s v="Latrines familiales"/>
    <s v="Savon (avec eau)"/>
    <s v="La minorité (autour de 25%)"/>
    <x v="0"/>
    <m/>
    <m/>
    <m/>
    <x v="3"/>
    <m/>
    <m/>
    <m/>
    <m/>
    <s v="Téléphone Radio, Télévision"/>
    <n v="0"/>
    <x v="1"/>
    <x v="0"/>
    <x v="0"/>
    <x v="0"/>
    <x v="0"/>
    <x v="1"/>
    <x v="0"/>
    <x v="0"/>
    <x v="0"/>
    <x v="0"/>
    <x v="0"/>
    <x v="0"/>
    <n v="0"/>
    <x v="0"/>
    <x v="1"/>
    <s v="Ne pas sortir de la maison Ne pas voyager à l'étranger Garder une distance avec les autres gens Se laver les mains"/>
    <x v="0"/>
    <x v="0"/>
    <x v="1"/>
    <x v="0"/>
    <x v="1"/>
    <x v="0"/>
    <x v="0"/>
    <x v="0"/>
    <x v="0"/>
    <x v="1"/>
    <x v="0"/>
    <x v="0"/>
    <x v="0"/>
    <x v="0"/>
    <x v="0"/>
    <x v="0"/>
    <x v="0"/>
    <x v="0"/>
    <n v="0"/>
    <x v="0"/>
  </r>
  <r>
    <s v="2020-05-26"/>
    <s v="Masculin"/>
    <s v="Goudoumaria"/>
    <x v="0"/>
    <s v="Kelakam"/>
    <s v="Masculin"/>
    <n v="36"/>
    <x v="2"/>
    <s v="Représentant des refugiés"/>
    <n v="0"/>
    <n v="0"/>
    <n v="1"/>
    <n v="0"/>
    <n v="0"/>
    <n v="0"/>
    <n v="0"/>
    <n v="0"/>
    <n v="0"/>
    <m/>
    <s v="Bornes fontaines (Mini-AEP, système multi-villages, PEA et SPP)"/>
    <m/>
    <s v="De 0 à 15 minutes"/>
    <s v="Tous les ménages (autour de 100%);"/>
    <s v="Oui"/>
    <s v="Latrines familiales"/>
    <s v="Savon (avec eau)"/>
    <s v="La minorité (autour de 25%)"/>
    <x v="0"/>
    <m/>
    <m/>
    <m/>
    <x v="3"/>
    <m/>
    <m/>
    <m/>
    <m/>
    <s v="Téléphone Réseaux sociaux Radio, Télévision"/>
    <n v="0"/>
    <x v="1"/>
    <x v="1"/>
    <x v="0"/>
    <x v="0"/>
    <x v="0"/>
    <x v="1"/>
    <x v="0"/>
    <x v="0"/>
    <x v="0"/>
    <x v="0"/>
    <x v="0"/>
    <x v="0"/>
    <n v="0"/>
    <x v="0"/>
    <x v="0"/>
    <s v="Ne pas sortir de la maison Eviter les espaces publiques et les rassemblements Garder les surfaces propres"/>
    <x v="0"/>
    <x v="0"/>
    <x v="0"/>
    <x v="0"/>
    <x v="0"/>
    <x v="1"/>
    <x v="0"/>
    <x v="0"/>
    <x v="0"/>
    <x v="0"/>
    <x v="1"/>
    <x v="0"/>
    <x v="0"/>
    <x v="0"/>
    <x v="0"/>
    <x v="0"/>
    <x v="0"/>
    <x v="0"/>
    <n v="0"/>
    <x v="0"/>
  </r>
  <r>
    <s v="2020-05-26"/>
    <s v="Masculin"/>
    <s v="Maine Soroa"/>
    <x v="4"/>
    <s v="Guidan Kadji"/>
    <s v="Masculin"/>
    <n v="40"/>
    <x v="3"/>
    <s v="Autre"/>
    <n v="0"/>
    <n v="0"/>
    <n v="0"/>
    <n v="0"/>
    <n v="0"/>
    <n v="0"/>
    <n v="0"/>
    <n v="0"/>
    <n v="1"/>
    <s v="Représentant des retournés"/>
    <s v="Forage PMH communautaire"/>
    <m/>
    <s v="Entre 30 minutes et une heure"/>
    <s v="Une majorité (autour de 75%);"/>
    <s v="Oui"/>
    <s v="Latrines familiales"/>
    <s v="Savon (avec eau)"/>
    <s v="La moitié (autour de 50%)"/>
    <x v="0"/>
    <m/>
    <m/>
    <m/>
    <x v="3"/>
    <m/>
    <m/>
    <m/>
    <m/>
    <s v="Réseaux sociaux Radio, Télévision"/>
    <n v="0"/>
    <x v="0"/>
    <x v="1"/>
    <x v="0"/>
    <x v="0"/>
    <x v="0"/>
    <x v="1"/>
    <x v="0"/>
    <x v="0"/>
    <x v="0"/>
    <x v="0"/>
    <x v="0"/>
    <x v="0"/>
    <n v="0"/>
    <x v="0"/>
    <x v="0"/>
    <s v="Garder une distance avec les autres gens Se laver avec de l'eau propre Garder ses distances avec les animaux"/>
    <x v="1"/>
    <x v="0"/>
    <x v="0"/>
    <x v="0"/>
    <x v="1"/>
    <x v="0"/>
    <x v="0"/>
    <x v="0"/>
    <x v="0"/>
    <x v="0"/>
    <x v="0"/>
    <x v="0"/>
    <x v="1"/>
    <x v="0"/>
    <x v="1"/>
    <x v="0"/>
    <x v="0"/>
    <x v="0"/>
    <n v="0"/>
    <x v="0"/>
  </r>
  <r>
    <s v="2020-05-26"/>
    <s v="Masculin"/>
    <s v="Maine Soroa"/>
    <x v="4"/>
    <s v="Guidan Kadji"/>
    <s v="Masculin"/>
    <n v="32"/>
    <x v="2"/>
    <s v="Représentant des refugiés"/>
    <n v="0"/>
    <n v="0"/>
    <n v="1"/>
    <n v="0"/>
    <n v="0"/>
    <n v="0"/>
    <n v="0"/>
    <n v="0"/>
    <n v="0"/>
    <m/>
    <s v="Forage PMH communautaire"/>
    <m/>
    <s v="De 16 à 30 minutes"/>
    <s v="Une majorité (autour de 75%);"/>
    <s v="Oui"/>
    <s v="Latrines familiales"/>
    <s v="Savon (avec eau)"/>
    <s v="La minorité (autour de 25%)"/>
    <x v="0"/>
    <m/>
    <m/>
    <m/>
    <x v="3"/>
    <m/>
    <m/>
    <m/>
    <m/>
    <s v="Téléphone Radio, Télévision"/>
    <n v="0"/>
    <x v="1"/>
    <x v="0"/>
    <x v="0"/>
    <x v="0"/>
    <x v="0"/>
    <x v="1"/>
    <x v="0"/>
    <x v="0"/>
    <x v="0"/>
    <x v="0"/>
    <x v="0"/>
    <x v="0"/>
    <n v="0"/>
    <x v="0"/>
    <x v="1"/>
    <s v="Reduire les mouvements hors de la maison Arrêter de se serrer la main ou d'autres contacts physiques"/>
    <x v="1"/>
    <x v="1"/>
    <x v="0"/>
    <x v="1"/>
    <x v="0"/>
    <x v="0"/>
    <x v="0"/>
    <x v="0"/>
    <x v="0"/>
    <x v="0"/>
    <x v="0"/>
    <x v="0"/>
    <x v="0"/>
    <x v="0"/>
    <x v="0"/>
    <x v="0"/>
    <x v="0"/>
    <x v="0"/>
    <n v="0"/>
    <x v="0"/>
  </r>
  <r>
    <s v="2020-05-26"/>
    <s v="Masculin"/>
    <s v="Maine Soroa"/>
    <x v="4"/>
    <s v="Guidan Kadji"/>
    <s v="Masculin"/>
    <n v="30"/>
    <x v="1"/>
    <s v="Leader religeux"/>
    <n v="0"/>
    <n v="0"/>
    <n v="0"/>
    <n v="0"/>
    <n v="0"/>
    <n v="0"/>
    <n v="1"/>
    <n v="0"/>
    <n v="0"/>
    <m/>
    <s v="Forage PMH communautaire"/>
    <m/>
    <s v="De 16 à 30 minutes"/>
    <s v="Une majorité (autour de 75%);"/>
    <s v="Oui"/>
    <s v="Latrines familiales"/>
    <s v="Savon (avec eau)"/>
    <s v="La minorité (autour de 25%)"/>
    <x v="0"/>
    <m/>
    <m/>
    <m/>
    <x v="3"/>
    <m/>
    <m/>
    <m/>
    <m/>
    <s v="Téléphone Radio, Télévision Lieux de manifestation sociale"/>
    <n v="0"/>
    <x v="1"/>
    <x v="0"/>
    <x v="0"/>
    <x v="0"/>
    <x v="1"/>
    <x v="1"/>
    <x v="0"/>
    <x v="0"/>
    <x v="0"/>
    <x v="0"/>
    <x v="0"/>
    <x v="0"/>
    <n v="0"/>
    <x v="0"/>
    <x v="2"/>
    <s v="Arrêter de se serrer la main ou d'autres contacts physiques Garder ses distances avec les animaux"/>
    <x v="1"/>
    <x v="0"/>
    <x v="0"/>
    <x v="1"/>
    <x v="0"/>
    <x v="0"/>
    <x v="0"/>
    <x v="0"/>
    <x v="0"/>
    <x v="0"/>
    <x v="0"/>
    <x v="0"/>
    <x v="0"/>
    <x v="0"/>
    <x v="1"/>
    <x v="0"/>
    <x v="0"/>
    <x v="0"/>
    <n v="0"/>
    <x v="0"/>
  </r>
  <r>
    <s v="2020-05-26"/>
    <s v="Masculin"/>
    <s v="N'Guigmi"/>
    <x v="7"/>
    <s v="Djakimé I"/>
    <s v="Masculin"/>
    <n v="60"/>
    <x v="2"/>
    <s v="Représentant des refugiés"/>
    <n v="0"/>
    <n v="0"/>
    <n v="1"/>
    <n v="0"/>
    <n v="0"/>
    <n v="0"/>
    <n v="0"/>
    <n v="0"/>
    <n v="0"/>
    <m/>
    <s v="Forage PMH communautaire"/>
    <m/>
    <s v="De 0 à 15 minutes"/>
    <s v="Tous les ménages (autour de 100%);"/>
    <s v="Oui"/>
    <s v="Latrines communes gratuites"/>
    <s v="Savon (avec eau)"/>
    <s v="La minorité (autour de 25%)"/>
    <x v="0"/>
    <m/>
    <m/>
    <m/>
    <x v="3"/>
    <m/>
    <m/>
    <m/>
    <m/>
    <s v="Radio, Télévision Gouvernement"/>
    <n v="0"/>
    <x v="0"/>
    <x v="0"/>
    <x v="0"/>
    <x v="0"/>
    <x v="0"/>
    <x v="1"/>
    <x v="0"/>
    <x v="0"/>
    <x v="0"/>
    <x v="0"/>
    <x v="1"/>
    <x v="0"/>
    <n v="0"/>
    <x v="0"/>
    <x v="1"/>
    <s v="Reduire les mouvements hors de la maison Se laver avec de l'eau propre"/>
    <x v="1"/>
    <x v="1"/>
    <x v="0"/>
    <x v="0"/>
    <x v="0"/>
    <x v="0"/>
    <x v="0"/>
    <x v="0"/>
    <x v="0"/>
    <x v="0"/>
    <x v="0"/>
    <x v="0"/>
    <x v="1"/>
    <x v="0"/>
    <x v="0"/>
    <x v="0"/>
    <x v="0"/>
    <x v="0"/>
    <n v="0"/>
    <x v="0"/>
  </r>
  <r>
    <s v="2020-05-26"/>
    <s v="Masculin"/>
    <s v="N'Guigmi"/>
    <x v="5"/>
    <s v="Tchetchono"/>
    <s v="Masculin"/>
    <n v="37"/>
    <x v="0"/>
    <s v="Chef de village/communauté ou Boulama"/>
    <n v="1"/>
    <n v="0"/>
    <n v="0"/>
    <n v="0"/>
    <n v="0"/>
    <n v="0"/>
    <n v="0"/>
    <n v="0"/>
    <n v="0"/>
    <m/>
    <s v="Bornes fontaines (Mini-AEP, système multi-villages, PEA et SPP)"/>
    <m/>
    <s v="Entre une heure et moins de la moitié d'une journée"/>
    <s v="Une minorité (autour de 25%);"/>
    <s v="Non"/>
    <s v="A l'air libre"/>
    <s v="Savon (avec eau)"/>
    <s v="Personne (autour de 0%)"/>
    <x v="0"/>
    <m/>
    <m/>
    <m/>
    <x v="3"/>
    <m/>
    <m/>
    <m/>
    <m/>
    <s v="Téléphone Radio, Télévision Famille, voisins ou amis"/>
    <n v="0"/>
    <x v="1"/>
    <x v="0"/>
    <x v="0"/>
    <x v="0"/>
    <x v="0"/>
    <x v="1"/>
    <x v="1"/>
    <x v="0"/>
    <x v="0"/>
    <x v="0"/>
    <x v="0"/>
    <x v="0"/>
    <n v="0"/>
    <x v="0"/>
    <x v="2"/>
    <s v="Aucune mesure"/>
    <x v="1"/>
    <x v="0"/>
    <x v="0"/>
    <x v="0"/>
    <x v="0"/>
    <x v="0"/>
    <x v="0"/>
    <x v="0"/>
    <x v="0"/>
    <x v="0"/>
    <x v="0"/>
    <x v="0"/>
    <x v="0"/>
    <x v="0"/>
    <x v="0"/>
    <x v="0"/>
    <x v="0"/>
    <x v="0"/>
    <n v="0"/>
    <x v="1"/>
  </r>
  <r>
    <s v="2020-05-26"/>
    <s v="Masculin"/>
    <s v="Bosso"/>
    <x v="8"/>
    <s v="Boulan Gana"/>
    <s v="Masculin"/>
    <n v="40"/>
    <x v="0"/>
    <s v="Représentant du chef de village/communauté ou Boulama"/>
    <n v="0"/>
    <n v="1"/>
    <n v="0"/>
    <n v="0"/>
    <n v="0"/>
    <n v="0"/>
    <n v="0"/>
    <n v="0"/>
    <n v="0"/>
    <m/>
    <s v="Bornes fontaines (Mini-AEP, système multi-villages, PEA et SPP)"/>
    <m/>
    <s v="Entre une heure et moins de la moitié d'une journée"/>
    <s v="Une minorité (autour de 25%);"/>
    <s v="Non"/>
    <s v="A l'air libre"/>
    <s v="Savon (avec eau)"/>
    <s v="La minorité (autour de 25%)"/>
    <x v="0"/>
    <m/>
    <m/>
    <m/>
    <x v="3"/>
    <m/>
    <m/>
    <m/>
    <m/>
    <s v="Téléphone Radio, Télévision"/>
    <n v="0"/>
    <x v="1"/>
    <x v="0"/>
    <x v="0"/>
    <x v="0"/>
    <x v="0"/>
    <x v="1"/>
    <x v="0"/>
    <x v="0"/>
    <x v="0"/>
    <x v="0"/>
    <x v="0"/>
    <x v="0"/>
    <n v="0"/>
    <x v="0"/>
    <x v="0"/>
    <s v="Garder une distance avec les autres gens Porter un masque Se laver les mains"/>
    <x v="1"/>
    <x v="0"/>
    <x v="0"/>
    <x v="0"/>
    <x v="1"/>
    <x v="0"/>
    <x v="1"/>
    <x v="0"/>
    <x v="0"/>
    <x v="1"/>
    <x v="0"/>
    <x v="0"/>
    <x v="0"/>
    <x v="0"/>
    <x v="0"/>
    <x v="0"/>
    <x v="0"/>
    <x v="0"/>
    <n v="0"/>
    <x v="0"/>
  </r>
  <r>
    <s v="2020-05-26"/>
    <s v="Masculin"/>
    <s v="Bosso"/>
    <x v="8"/>
    <s v="Boulan Gana"/>
    <s v="Masculin"/>
    <n v="48"/>
    <x v="2"/>
    <s v="Représentant des refugiés"/>
    <n v="0"/>
    <n v="0"/>
    <n v="1"/>
    <n v="0"/>
    <n v="0"/>
    <n v="0"/>
    <n v="0"/>
    <n v="0"/>
    <n v="0"/>
    <m/>
    <s v="Bornes fontaines (Mini-AEP, système multi-villages, PEA et SPP)"/>
    <m/>
    <s v="Entre une heure et moins de la moitié d'une journée"/>
    <s v="Une minorité (autour de 25%);"/>
    <s v="Oui"/>
    <s v="Latrines familiales"/>
    <s v="Savon (avec eau)"/>
    <s v="La moitié (autour de 50%)"/>
    <x v="0"/>
    <m/>
    <m/>
    <m/>
    <x v="3"/>
    <m/>
    <m/>
    <m/>
    <m/>
    <s v="Téléphone Radio, Télévision Différents comités villageois"/>
    <n v="0"/>
    <x v="1"/>
    <x v="0"/>
    <x v="0"/>
    <x v="0"/>
    <x v="0"/>
    <x v="1"/>
    <x v="0"/>
    <x v="0"/>
    <x v="0"/>
    <x v="1"/>
    <x v="0"/>
    <x v="0"/>
    <n v="0"/>
    <x v="0"/>
    <x v="0"/>
    <s v="Eviter les espaces publiques et les rassemblements Se laver les mains Se laver avec de l'eau propre"/>
    <x v="1"/>
    <x v="0"/>
    <x v="0"/>
    <x v="0"/>
    <x v="0"/>
    <x v="1"/>
    <x v="0"/>
    <x v="0"/>
    <x v="0"/>
    <x v="1"/>
    <x v="0"/>
    <x v="0"/>
    <x v="1"/>
    <x v="0"/>
    <x v="0"/>
    <x v="0"/>
    <x v="0"/>
    <x v="0"/>
    <n v="0"/>
    <x v="0"/>
  </r>
  <r>
    <s v="2020-05-26"/>
    <s v="Masculin"/>
    <s v="Bosso"/>
    <x v="8"/>
    <s v="N'Gamgouram"/>
    <s v="Masculin"/>
    <n v="35"/>
    <x v="0"/>
    <s v="Représentant des PDI"/>
    <n v="0"/>
    <n v="0"/>
    <n v="0"/>
    <n v="1"/>
    <n v="0"/>
    <n v="0"/>
    <n v="0"/>
    <n v="0"/>
    <n v="0"/>
    <m/>
    <s v="Bornes fontaines (Mini-AEP, système multi-villages, PEA et SPP)"/>
    <m/>
    <s v="Entre 30 minutes et une heure"/>
    <s v="Une majorité (autour de 75%);"/>
    <s v="Oui"/>
    <s v="Latrines communes gratuites"/>
    <s v="Savon (avec eau)"/>
    <s v="La moitié (autour de 50%)"/>
    <x v="0"/>
    <m/>
    <m/>
    <m/>
    <x v="3"/>
    <m/>
    <m/>
    <m/>
    <m/>
    <s v="Téléphone Radio, Télévision Famille, voisins ou amis"/>
    <n v="0"/>
    <x v="1"/>
    <x v="0"/>
    <x v="0"/>
    <x v="0"/>
    <x v="0"/>
    <x v="1"/>
    <x v="1"/>
    <x v="0"/>
    <x v="0"/>
    <x v="0"/>
    <x v="0"/>
    <x v="0"/>
    <n v="0"/>
    <x v="0"/>
    <x v="3"/>
    <s v="Arrêter de se serrer la main ou d'autres contacts physiques Garder une distance avec les autres gens Eviter les espaces publiques et les rassemblements Se laver les mains"/>
    <x v="1"/>
    <x v="0"/>
    <x v="0"/>
    <x v="1"/>
    <x v="1"/>
    <x v="1"/>
    <x v="0"/>
    <x v="0"/>
    <x v="0"/>
    <x v="1"/>
    <x v="0"/>
    <x v="0"/>
    <x v="0"/>
    <x v="0"/>
    <x v="0"/>
    <x v="0"/>
    <x v="0"/>
    <x v="0"/>
    <n v="0"/>
    <x v="0"/>
  </r>
  <r>
    <s v="2020-05-26"/>
    <s v="Masculin"/>
    <s v="Bosso"/>
    <x v="8"/>
    <s v="N'Gamgouram"/>
    <s v="Masculin"/>
    <n v="38"/>
    <x v="2"/>
    <s v="Représentant des refugiés"/>
    <n v="0"/>
    <n v="0"/>
    <n v="1"/>
    <n v="0"/>
    <n v="0"/>
    <n v="0"/>
    <n v="0"/>
    <n v="0"/>
    <n v="0"/>
    <m/>
    <s v="Bornes fontaines (Mini-AEP, système multi-villages, PEA et SPP)"/>
    <m/>
    <s v="Entre 30 minutes et une heure"/>
    <s v="La moitié (autour de 50%);"/>
    <s v="Oui"/>
    <s v="Latrines communes gratuites"/>
    <s v="Savon (avec eau)"/>
    <s v="La majorité (autour de 75%)"/>
    <x v="0"/>
    <m/>
    <m/>
    <m/>
    <x v="3"/>
    <m/>
    <m/>
    <m/>
    <m/>
    <s v="Radio, Télévision Chef de village/ commuanuté ou Boulama Famille, voisins ou amis"/>
    <n v="0"/>
    <x v="0"/>
    <x v="0"/>
    <x v="0"/>
    <x v="0"/>
    <x v="0"/>
    <x v="0"/>
    <x v="1"/>
    <x v="0"/>
    <x v="0"/>
    <x v="0"/>
    <x v="0"/>
    <x v="0"/>
    <n v="0"/>
    <x v="0"/>
    <x v="3"/>
    <s v="Arrêter de se serrer la main ou d'autres contacts physiques Garder une distance avec les autres gens Eviter les espaces publiques et les rassemblements Se laver les mains Prier"/>
    <x v="1"/>
    <x v="0"/>
    <x v="0"/>
    <x v="1"/>
    <x v="1"/>
    <x v="1"/>
    <x v="0"/>
    <x v="0"/>
    <x v="0"/>
    <x v="1"/>
    <x v="0"/>
    <x v="0"/>
    <x v="0"/>
    <x v="1"/>
    <x v="0"/>
    <x v="0"/>
    <x v="0"/>
    <x v="0"/>
    <n v="0"/>
    <x v="0"/>
  </r>
  <r>
    <s v="2020-05-26"/>
    <s v="Masculin"/>
    <s v="N'Guigmi"/>
    <x v="5"/>
    <s v="Kaoua"/>
    <s v="Masculin"/>
    <n v="30"/>
    <x v="2"/>
    <s v="Représentant des refugiés"/>
    <n v="0"/>
    <n v="0"/>
    <n v="1"/>
    <n v="0"/>
    <n v="0"/>
    <n v="0"/>
    <n v="0"/>
    <n v="0"/>
    <n v="0"/>
    <m/>
    <s v="Bornes fontaines (Mini-AEP, système multi-villages, PEA et SPP)"/>
    <m/>
    <s v="Entre 30 minutes et une heure"/>
    <s v="Une majorité (autour de 75%);"/>
    <s v="Non"/>
    <s v="A l'air libre"/>
    <s v="Savon (avec eau)"/>
    <s v="La minorité (autour de 25%)"/>
    <x v="0"/>
    <m/>
    <m/>
    <m/>
    <x v="3"/>
    <m/>
    <m/>
    <m/>
    <m/>
    <s v="Téléphone Radio, Télévision Famille, voisins ou amis"/>
    <n v="0"/>
    <x v="1"/>
    <x v="0"/>
    <x v="0"/>
    <x v="0"/>
    <x v="0"/>
    <x v="1"/>
    <x v="1"/>
    <x v="0"/>
    <x v="0"/>
    <x v="0"/>
    <x v="0"/>
    <x v="0"/>
    <n v="0"/>
    <x v="0"/>
    <x v="0"/>
    <s v="Arrêter de se serrer la main ou d'autres contacts physiques Eviter les espaces publiques et les rassemblements Porter un masque Se laver les mains Se laver avec de l'eau propre"/>
    <x v="1"/>
    <x v="0"/>
    <x v="0"/>
    <x v="1"/>
    <x v="0"/>
    <x v="1"/>
    <x v="1"/>
    <x v="0"/>
    <x v="0"/>
    <x v="1"/>
    <x v="0"/>
    <x v="0"/>
    <x v="1"/>
    <x v="0"/>
    <x v="0"/>
    <x v="0"/>
    <x v="0"/>
    <x v="0"/>
    <n v="0"/>
    <x v="0"/>
  </r>
  <r>
    <s v="2020-05-26"/>
    <s v="Masculin"/>
    <s v="Bosso"/>
    <x v="8"/>
    <s v="Gamgara I et II"/>
    <s v="Masculin"/>
    <n v="47"/>
    <x v="1"/>
    <s v="Chef de village/communauté ou Boulama"/>
    <n v="1"/>
    <n v="0"/>
    <n v="0"/>
    <n v="0"/>
    <n v="0"/>
    <n v="0"/>
    <n v="0"/>
    <n v="0"/>
    <n v="0"/>
    <m/>
    <s v="Bornes fontaines (Mini-AEP, système multi-villages, PEA et SPP)"/>
    <m/>
    <s v="Entre 30 minutes et une heure"/>
    <s v="Une minorité (autour de 25%);"/>
    <s v="Oui"/>
    <s v="Latrines familiales"/>
    <s v="Savon (avec eau)"/>
    <s v="La minorité (autour de 25%)"/>
    <x v="0"/>
    <m/>
    <m/>
    <m/>
    <x v="3"/>
    <m/>
    <m/>
    <m/>
    <m/>
    <s v="Téléphone Radio, Télévision"/>
    <n v="0"/>
    <x v="1"/>
    <x v="0"/>
    <x v="0"/>
    <x v="0"/>
    <x v="0"/>
    <x v="1"/>
    <x v="0"/>
    <x v="0"/>
    <x v="0"/>
    <x v="0"/>
    <x v="0"/>
    <x v="0"/>
    <n v="0"/>
    <x v="0"/>
    <x v="2"/>
    <s v="Se laver les mains"/>
    <x v="1"/>
    <x v="0"/>
    <x v="0"/>
    <x v="0"/>
    <x v="0"/>
    <x v="0"/>
    <x v="0"/>
    <x v="0"/>
    <x v="0"/>
    <x v="1"/>
    <x v="0"/>
    <x v="0"/>
    <x v="0"/>
    <x v="0"/>
    <x v="0"/>
    <x v="0"/>
    <x v="0"/>
    <x v="0"/>
    <n v="0"/>
    <x v="0"/>
  </r>
  <r>
    <s v="2020-05-26"/>
    <s v="Masculin"/>
    <s v="Bosso"/>
    <x v="8"/>
    <s v="Gamgara I et II"/>
    <s v="Masculin"/>
    <n v="38"/>
    <x v="0"/>
    <s v="Autre"/>
    <n v="0"/>
    <n v="0"/>
    <n v="0"/>
    <n v="0"/>
    <n v="0"/>
    <n v="0"/>
    <n v="0"/>
    <n v="0"/>
    <n v="1"/>
    <s v="Commerçant"/>
    <s v="Bornes fontaines (Mini-AEP, système multi-villages, PEA et SPP)"/>
    <m/>
    <s v="Entre 30 minutes et une heure"/>
    <s v="Une minorité (autour de 25%);"/>
    <s v="Oui"/>
    <s v="Latrines familiales"/>
    <s v="Savon (avec eau)"/>
    <s v="La minorité (autour de 25%)"/>
    <x v="0"/>
    <m/>
    <m/>
    <m/>
    <x v="3"/>
    <m/>
    <m/>
    <m/>
    <m/>
    <s v="Téléphone Radio, Télévision"/>
    <n v="0"/>
    <x v="1"/>
    <x v="0"/>
    <x v="0"/>
    <x v="0"/>
    <x v="0"/>
    <x v="1"/>
    <x v="0"/>
    <x v="0"/>
    <x v="0"/>
    <x v="0"/>
    <x v="0"/>
    <x v="0"/>
    <n v="0"/>
    <x v="0"/>
    <x v="2"/>
    <s v="Se laver les mains"/>
    <x v="1"/>
    <x v="0"/>
    <x v="0"/>
    <x v="0"/>
    <x v="0"/>
    <x v="0"/>
    <x v="0"/>
    <x v="0"/>
    <x v="0"/>
    <x v="1"/>
    <x v="0"/>
    <x v="0"/>
    <x v="0"/>
    <x v="0"/>
    <x v="0"/>
    <x v="0"/>
    <x v="0"/>
    <x v="0"/>
    <n v="0"/>
    <x v="0"/>
  </r>
  <r>
    <s v="2020-05-26"/>
    <s v="Masculin"/>
    <s v="Bosso"/>
    <x v="8"/>
    <s v="Gamgara I et II"/>
    <s v="Masculin"/>
    <n v="49"/>
    <x v="2"/>
    <s v="Autre"/>
    <n v="0"/>
    <n v="0"/>
    <n v="0"/>
    <n v="0"/>
    <n v="0"/>
    <n v="0"/>
    <n v="0"/>
    <n v="0"/>
    <n v="1"/>
    <s v="Agriculteur"/>
    <s v="Bornes fontaines (Mini-AEP, système multi-villages, PEA et SPP)"/>
    <m/>
    <s v="Entre 30 minutes et une heure"/>
    <s v="Une minorité (autour de 25%);"/>
    <s v="Oui"/>
    <s v="Latrines familiales"/>
    <s v="Savon (avec eau)"/>
    <s v="La minorité (autour de 25%)"/>
    <x v="0"/>
    <m/>
    <m/>
    <m/>
    <x v="3"/>
    <m/>
    <m/>
    <m/>
    <m/>
    <s v="Téléphone Radio, Télévision"/>
    <n v="0"/>
    <x v="1"/>
    <x v="0"/>
    <x v="0"/>
    <x v="0"/>
    <x v="0"/>
    <x v="1"/>
    <x v="0"/>
    <x v="0"/>
    <x v="0"/>
    <x v="0"/>
    <x v="0"/>
    <x v="0"/>
    <n v="0"/>
    <x v="0"/>
    <x v="2"/>
    <s v="Arrêter de se serrer la main ou d'autres contacts physiques Se laver les mains"/>
    <x v="1"/>
    <x v="0"/>
    <x v="0"/>
    <x v="1"/>
    <x v="0"/>
    <x v="0"/>
    <x v="0"/>
    <x v="0"/>
    <x v="0"/>
    <x v="1"/>
    <x v="0"/>
    <x v="0"/>
    <x v="0"/>
    <x v="0"/>
    <x v="0"/>
    <x v="0"/>
    <x v="0"/>
    <x v="0"/>
    <n v="0"/>
    <x v="0"/>
  </r>
  <r>
    <s v="2020-05-26"/>
    <s v="Masculin"/>
    <s v="Maine Soroa"/>
    <x v="4"/>
    <s v="Toudoun Wada"/>
    <s v="Masculin"/>
    <n v="45"/>
    <x v="0"/>
    <s v="Leader communautaire"/>
    <n v="0"/>
    <n v="0"/>
    <n v="0"/>
    <n v="0"/>
    <n v="0"/>
    <n v="0"/>
    <n v="0"/>
    <n v="1"/>
    <n v="0"/>
    <m/>
    <s v="Forage PMH communautaire"/>
    <m/>
    <s v="Entre 30 minutes et une heure"/>
    <s v="Une minorité (autour de 25%);"/>
    <s v="Oui"/>
    <s v="Latrines communes gratuites"/>
    <s v="Savon (avec eau)"/>
    <s v="La majorité (autour de 75%)"/>
    <x v="0"/>
    <m/>
    <m/>
    <m/>
    <x v="3"/>
    <m/>
    <m/>
    <m/>
    <m/>
    <s v="Téléphone Radio, Télévision"/>
    <n v="0"/>
    <x v="1"/>
    <x v="0"/>
    <x v="0"/>
    <x v="0"/>
    <x v="0"/>
    <x v="1"/>
    <x v="0"/>
    <x v="0"/>
    <x v="0"/>
    <x v="0"/>
    <x v="0"/>
    <x v="0"/>
    <n v="0"/>
    <x v="0"/>
    <x v="0"/>
    <s v="Arrêter de se serrer la main ou d'autres contacts physiques Garder une distance avec les autres gens Se laver les mains"/>
    <x v="1"/>
    <x v="0"/>
    <x v="0"/>
    <x v="1"/>
    <x v="1"/>
    <x v="0"/>
    <x v="0"/>
    <x v="0"/>
    <x v="0"/>
    <x v="1"/>
    <x v="0"/>
    <x v="0"/>
    <x v="0"/>
    <x v="0"/>
    <x v="0"/>
    <x v="0"/>
    <x v="0"/>
    <x v="0"/>
    <n v="0"/>
    <x v="0"/>
  </r>
  <r>
    <s v="2020-05-26"/>
    <s v="Masculin"/>
    <s v="Maine Soroa"/>
    <x v="4"/>
    <s v="Toudoun Wada"/>
    <s v="Masculin"/>
    <n v="39"/>
    <x v="2"/>
    <s v="Leader communautaire"/>
    <n v="0"/>
    <n v="0"/>
    <n v="0"/>
    <n v="0"/>
    <n v="0"/>
    <n v="0"/>
    <n v="0"/>
    <n v="1"/>
    <n v="0"/>
    <m/>
    <s v="Forage PMH communautaire"/>
    <m/>
    <s v="Entre 30 minutes et une heure"/>
    <s v="Une minorité (autour de 25%);"/>
    <s v="Oui"/>
    <s v="Latrines familiales"/>
    <s v="Savon (avec eau)"/>
    <s v="La moitié (autour de 50%)"/>
    <x v="0"/>
    <m/>
    <m/>
    <m/>
    <x v="3"/>
    <m/>
    <m/>
    <m/>
    <m/>
    <s v="Téléphone Radio, Télévision"/>
    <n v="0"/>
    <x v="1"/>
    <x v="0"/>
    <x v="0"/>
    <x v="0"/>
    <x v="0"/>
    <x v="1"/>
    <x v="0"/>
    <x v="0"/>
    <x v="0"/>
    <x v="0"/>
    <x v="0"/>
    <x v="0"/>
    <n v="0"/>
    <x v="0"/>
    <x v="3"/>
    <s v="Ne pas voyager à l'étranger Eviter les espaces publiques et les rassemblements Se laver les mains"/>
    <x v="1"/>
    <x v="0"/>
    <x v="1"/>
    <x v="0"/>
    <x v="0"/>
    <x v="1"/>
    <x v="0"/>
    <x v="0"/>
    <x v="0"/>
    <x v="1"/>
    <x v="0"/>
    <x v="0"/>
    <x v="0"/>
    <x v="0"/>
    <x v="0"/>
    <x v="0"/>
    <x v="0"/>
    <x v="0"/>
    <n v="0"/>
    <x v="0"/>
  </r>
  <r>
    <s v="2020-05-26"/>
    <s v="Masculin"/>
    <s v="Maine Soroa"/>
    <x v="4"/>
    <s v="Toudoun Wada"/>
    <s v="Masculin"/>
    <n v="40"/>
    <x v="1"/>
    <s v="Leader communautaire"/>
    <n v="0"/>
    <n v="0"/>
    <n v="0"/>
    <n v="0"/>
    <n v="0"/>
    <n v="0"/>
    <n v="0"/>
    <n v="1"/>
    <n v="0"/>
    <m/>
    <s v="Forage PMH communautaire"/>
    <m/>
    <s v="Entre 30 minutes et une heure"/>
    <s v="Une minorité (autour de 25%);"/>
    <s v="Oui"/>
    <s v="Latrines familiales"/>
    <s v="Savon (avec eau)"/>
    <s v="La moitié (autour de 50%)"/>
    <x v="0"/>
    <m/>
    <m/>
    <m/>
    <x v="3"/>
    <m/>
    <m/>
    <m/>
    <m/>
    <s v="Radio, Télévision"/>
    <n v="0"/>
    <x v="0"/>
    <x v="0"/>
    <x v="0"/>
    <x v="0"/>
    <x v="0"/>
    <x v="1"/>
    <x v="0"/>
    <x v="0"/>
    <x v="0"/>
    <x v="0"/>
    <x v="0"/>
    <x v="0"/>
    <n v="0"/>
    <x v="0"/>
    <x v="0"/>
    <s v="Garder une distance avec les autres gens Porter un masque Se laver les mains"/>
    <x v="1"/>
    <x v="0"/>
    <x v="0"/>
    <x v="0"/>
    <x v="1"/>
    <x v="0"/>
    <x v="1"/>
    <x v="0"/>
    <x v="0"/>
    <x v="1"/>
    <x v="0"/>
    <x v="0"/>
    <x v="0"/>
    <x v="0"/>
    <x v="0"/>
    <x v="0"/>
    <x v="0"/>
    <x v="0"/>
    <n v="0"/>
    <x v="0"/>
  </r>
  <r>
    <s v="2020-05-26"/>
    <s v="Masculin"/>
    <s v="Maine Soroa"/>
    <x v="4"/>
    <s v="Sabon Gari I et II"/>
    <s v="Féminin"/>
    <n v="37"/>
    <x v="0"/>
    <s v="Leader communautaire"/>
    <n v="0"/>
    <n v="0"/>
    <n v="0"/>
    <n v="0"/>
    <n v="0"/>
    <n v="0"/>
    <n v="0"/>
    <n v="1"/>
    <n v="0"/>
    <m/>
    <s v="Reseau d'eau publique SEEN - robinet privé"/>
    <m/>
    <s v="De 0 à 15 minutes"/>
    <s v="La moitié (autour de 50%);"/>
    <s v="Oui"/>
    <s v="Latrines familiales"/>
    <s v="Savon (avec eau)"/>
    <s v="La majorité (autour de 75%)"/>
    <x v="0"/>
    <m/>
    <m/>
    <m/>
    <x v="3"/>
    <m/>
    <m/>
    <m/>
    <m/>
    <s v="Téléphone Radio, Télévision"/>
    <n v="0"/>
    <x v="1"/>
    <x v="0"/>
    <x v="0"/>
    <x v="0"/>
    <x v="0"/>
    <x v="1"/>
    <x v="0"/>
    <x v="0"/>
    <x v="0"/>
    <x v="0"/>
    <x v="0"/>
    <x v="0"/>
    <n v="0"/>
    <x v="0"/>
    <x v="3"/>
    <s v="Eviter les espaces publiques et les rassemblements Porter un masque Se laver les mains"/>
    <x v="1"/>
    <x v="0"/>
    <x v="0"/>
    <x v="0"/>
    <x v="0"/>
    <x v="1"/>
    <x v="1"/>
    <x v="0"/>
    <x v="0"/>
    <x v="1"/>
    <x v="0"/>
    <x v="0"/>
    <x v="0"/>
    <x v="0"/>
    <x v="0"/>
    <x v="0"/>
    <x v="0"/>
    <x v="0"/>
    <n v="0"/>
    <x v="0"/>
  </r>
  <r>
    <s v="2020-05-26"/>
    <s v="Masculin"/>
    <s v="N'Guigmi"/>
    <x v="7"/>
    <s v="Koudo Kindila"/>
    <s v="Masculin"/>
    <n v="43"/>
    <x v="2"/>
    <s v="Représentant des refugiés"/>
    <n v="0"/>
    <n v="0"/>
    <n v="1"/>
    <n v="0"/>
    <n v="0"/>
    <n v="0"/>
    <n v="0"/>
    <n v="0"/>
    <n v="0"/>
    <m/>
    <s v="Forage PMH communautaire"/>
    <m/>
    <s v="Entre 30 minutes et une heure"/>
    <s v="Une minorité (autour de 25%);"/>
    <s v="Non"/>
    <s v="A l'air libre"/>
    <s v="Cendre (avec eau)"/>
    <s v="La minorité (autour de 25%)"/>
    <x v="1"/>
    <s v="Article trop cher"/>
    <n v="0"/>
    <n v="0"/>
    <x v="1"/>
    <n v="1"/>
    <n v="0"/>
    <n v="0"/>
    <n v="0"/>
    <s v="Chef de village/ commuanuté ou Boulama"/>
    <n v="0"/>
    <x v="0"/>
    <x v="0"/>
    <x v="1"/>
    <x v="0"/>
    <x v="0"/>
    <x v="0"/>
    <x v="0"/>
    <x v="0"/>
    <x v="0"/>
    <x v="0"/>
    <x v="0"/>
    <x v="0"/>
    <n v="0"/>
    <x v="0"/>
    <x v="0"/>
    <s v="Garder une distance avec les autres gens Se laver les mains"/>
    <x v="1"/>
    <x v="0"/>
    <x v="0"/>
    <x v="0"/>
    <x v="1"/>
    <x v="0"/>
    <x v="0"/>
    <x v="0"/>
    <x v="0"/>
    <x v="1"/>
    <x v="0"/>
    <x v="0"/>
    <x v="0"/>
    <x v="0"/>
    <x v="0"/>
    <x v="0"/>
    <x v="0"/>
    <x v="0"/>
    <n v="0"/>
    <x v="0"/>
  </r>
  <r>
    <s v="2020-05-26"/>
    <s v="Masculin"/>
    <s v="N'Guigmi"/>
    <x v="7"/>
    <s v="Koudo Kindila"/>
    <s v="Masculin"/>
    <n v="41"/>
    <x v="0"/>
    <s v="Leader communautaire"/>
    <n v="0"/>
    <n v="0"/>
    <n v="0"/>
    <n v="0"/>
    <n v="0"/>
    <n v="0"/>
    <n v="0"/>
    <n v="1"/>
    <n v="0"/>
    <m/>
    <s v="Forage PMH communautaire"/>
    <m/>
    <s v="Entre 30 minutes et une heure"/>
    <s v="Une minorité (autour de 25%);"/>
    <s v="Non"/>
    <s v="A l'air libre"/>
    <s v="Savon (avec eau)"/>
    <s v="La minorité (autour de 25%)"/>
    <x v="0"/>
    <m/>
    <m/>
    <m/>
    <x v="3"/>
    <m/>
    <m/>
    <m/>
    <m/>
    <s v="Chef de village/ commuanuté ou Boulama"/>
    <n v="0"/>
    <x v="0"/>
    <x v="0"/>
    <x v="1"/>
    <x v="0"/>
    <x v="0"/>
    <x v="0"/>
    <x v="0"/>
    <x v="0"/>
    <x v="0"/>
    <x v="0"/>
    <x v="0"/>
    <x v="0"/>
    <n v="0"/>
    <x v="0"/>
    <x v="0"/>
    <s v="Se laver les mains"/>
    <x v="1"/>
    <x v="0"/>
    <x v="0"/>
    <x v="0"/>
    <x v="0"/>
    <x v="0"/>
    <x v="0"/>
    <x v="0"/>
    <x v="0"/>
    <x v="1"/>
    <x v="0"/>
    <x v="0"/>
    <x v="0"/>
    <x v="0"/>
    <x v="0"/>
    <x v="0"/>
    <x v="0"/>
    <x v="0"/>
    <n v="0"/>
    <x v="0"/>
  </r>
  <r>
    <s v="2020-05-26"/>
    <s v="Féminin"/>
    <s v="Bosso"/>
    <x v="2"/>
    <s v="Gawoussa"/>
    <s v="Masculin"/>
    <n v="50"/>
    <x v="1"/>
    <s v="Chef de village/communauté ou Boulama"/>
    <n v="1"/>
    <n v="0"/>
    <n v="0"/>
    <n v="0"/>
    <n v="0"/>
    <n v="0"/>
    <n v="0"/>
    <n v="0"/>
    <n v="0"/>
    <m/>
    <s v="Forage PMH communautaire"/>
    <m/>
    <s v="La moitié d'une journée"/>
    <s v="La moitié (autour de 50%);"/>
    <s v="Non"/>
    <s v="A l'air libre"/>
    <s v="Savon (avec eau)"/>
    <s v="Personne (autour de 0%)"/>
    <x v="0"/>
    <m/>
    <m/>
    <m/>
    <x v="3"/>
    <m/>
    <m/>
    <m/>
    <m/>
    <s v="Téléphone Radio, Télévision Chef de village/ commuanuté ou Boulama"/>
    <n v="0"/>
    <x v="1"/>
    <x v="0"/>
    <x v="0"/>
    <x v="0"/>
    <x v="0"/>
    <x v="0"/>
    <x v="0"/>
    <x v="0"/>
    <x v="0"/>
    <x v="0"/>
    <x v="0"/>
    <x v="0"/>
    <n v="0"/>
    <x v="0"/>
    <x v="0"/>
    <s v="Reduire les mouvements hors de la maison Arrêter de se serrer la main ou d'autres contacts physiques Eviter les espaces publiques et les rassemblements Se laver les mains"/>
    <x v="1"/>
    <x v="1"/>
    <x v="0"/>
    <x v="1"/>
    <x v="0"/>
    <x v="1"/>
    <x v="0"/>
    <x v="0"/>
    <x v="0"/>
    <x v="1"/>
    <x v="0"/>
    <x v="0"/>
    <x v="0"/>
    <x v="0"/>
    <x v="0"/>
    <x v="0"/>
    <x v="0"/>
    <x v="0"/>
    <n v="0"/>
    <x v="0"/>
  </r>
  <r>
    <s v="2020-05-26"/>
    <s v="Féminin"/>
    <s v="Bosso"/>
    <x v="2"/>
    <s v="Kachacho"/>
    <s v="Masculin"/>
    <n v="40"/>
    <x v="1"/>
    <s v="Représentant du chef de village/communauté ou Boulama"/>
    <n v="0"/>
    <n v="1"/>
    <n v="0"/>
    <n v="0"/>
    <n v="0"/>
    <n v="0"/>
    <n v="0"/>
    <n v="0"/>
    <n v="0"/>
    <m/>
    <s v="Forage PMH communautaire"/>
    <m/>
    <s v="De 16 à 30 minutes"/>
    <s v="Tous les ménages (autour de 100%);"/>
    <s v="Non"/>
    <s v="A l'air libre"/>
    <s v="Savon (avec eau)"/>
    <s v="Personne (autour de 0%)"/>
    <x v="0"/>
    <m/>
    <m/>
    <m/>
    <x v="3"/>
    <m/>
    <m/>
    <m/>
    <m/>
    <s v="Téléphone Radio, Télévision Chef de village/ commuanuté ou Boulama"/>
    <n v="0"/>
    <x v="1"/>
    <x v="0"/>
    <x v="0"/>
    <x v="0"/>
    <x v="0"/>
    <x v="0"/>
    <x v="0"/>
    <x v="0"/>
    <x v="0"/>
    <x v="0"/>
    <x v="0"/>
    <x v="0"/>
    <n v="0"/>
    <x v="0"/>
    <x v="0"/>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x v="0"/>
  </r>
  <r>
    <s v="2020-05-26"/>
    <s v="Féminin"/>
    <s v="Diffa"/>
    <x v="6"/>
    <s v="Quartier N'Guel Madou Maï"/>
    <s v="Masculin"/>
    <n v="51"/>
    <x v="1"/>
    <s v="Chef de village/communauté ou Boulama"/>
    <n v="1"/>
    <n v="0"/>
    <n v="0"/>
    <n v="0"/>
    <n v="0"/>
    <n v="0"/>
    <n v="0"/>
    <n v="0"/>
    <n v="0"/>
    <m/>
    <s v="Forage PMH communautaire"/>
    <m/>
    <s v="De 0 à 15 minutes"/>
    <s v="Tous les ménages (autour de 100%);"/>
    <s v="Oui"/>
    <s v="Latrines familiales"/>
    <s v="Savon (avec eau)"/>
    <s v="La minorité (autour de 25%)"/>
    <x v="0"/>
    <m/>
    <m/>
    <m/>
    <x v="3"/>
    <m/>
    <m/>
    <m/>
    <m/>
    <s v="Téléphone Radio, Télévision Chef de village/ commuanuté ou Boulama Travailleurs sociaux / humanitaires"/>
    <n v="0"/>
    <x v="1"/>
    <x v="0"/>
    <x v="0"/>
    <x v="0"/>
    <x v="0"/>
    <x v="0"/>
    <x v="0"/>
    <x v="0"/>
    <x v="0"/>
    <x v="0"/>
    <x v="0"/>
    <x v="1"/>
    <n v="0"/>
    <x v="0"/>
    <x v="1"/>
    <s v="Reduire les mouvements hors de la maison Arrêter de se serrer la main ou d'autres contacts physiques Garder une distance avec les autres gens Eviter les espaces publiques et les rassemblements Porter un masque Se laver les mains"/>
    <x v="1"/>
    <x v="1"/>
    <x v="0"/>
    <x v="1"/>
    <x v="1"/>
    <x v="1"/>
    <x v="1"/>
    <x v="0"/>
    <x v="0"/>
    <x v="1"/>
    <x v="0"/>
    <x v="0"/>
    <x v="0"/>
    <x v="0"/>
    <x v="0"/>
    <x v="0"/>
    <x v="0"/>
    <x v="0"/>
    <n v="0"/>
    <x v="0"/>
  </r>
  <r>
    <s v="2019-05-26"/>
    <s v="Féminin"/>
    <s v="Diffa"/>
    <x v="6"/>
    <s v="Quartier Festival"/>
    <s v="Masculin"/>
    <n v="46"/>
    <x v="1"/>
    <s v="Chef de village/communauté ou Boulama"/>
    <n v="1"/>
    <n v="0"/>
    <n v="0"/>
    <n v="0"/>
    <n v="0"/>
    <n v="0"/>
    <n v="0"/>
    <n v="0"/>
    <n v="0"/>
    <m/>
    <s v="Reseau d'eau publique SEEN - robinet privé"/>
    <m/>
    <s v="De 0 à 15 minutes"/>
    <s v="Tous les ménages (autour de 100%);"/>
    <s v="Oui"/>
    <s v="Latrines familiales"/>
    <s v="Savon (avec eau)"/>
    <s v="La minorité (autour de 25%)"/>
    <x v="0"/>
    <m/>
    <m/>
    <m/>
    <x v="3"/>
    <m/>
    <m/>
    <m/>
    <m/>
    <s v="Téléphone Réseaux sociaux Radio, Télévision Chef de village/ commuanuté ou Boulama Gouvernement Travailleurs sociaux / humanitaires"/>
    <n v="0"/>
    <x v="1"/>
    <x v="1"/>
    <x v="0"/>
    <x v="0"/>
    <x v="0"/>
    <x v="0"/>
    <x v="0"/>
    <x v="0"/>
    <x v="0"/>
    <x v="0"/>
    <x v="1"/>
    <x v="1"/>
    <n v="0"/>
    <x v="0"/>
    <x v="1"/>
    <s v="Reduire les mouvements hors de la maison Arrêter de se serrer la main ou d'autres contacts physiques Garder une distance avec les autres gens Eviter les espaces publiques et les rassemblements"/>
    <x v="1"/>
    <x v="1"/>
    <x v="0"/>
    <x v="1"/>
    <x v="1"/>
    <x v="1"/>
    <x v="0"/>
    <x v="0"/>
    <x v="0"/>
    <x v="0"/>
    <x v="0"/>
    <x v="0"/>
    <x v="0"/>
    <x v="0"/>
    <x v="0"/>
    <x v="0"/>
    <x v="0"/>
    <x v="0"/>
    <n v="0"/>
    <x v="0"/>
  </r>
  <r>
    <s v="2020-05-26"/>
    <s v="Féminin"/>
    <s v="Bosso"/>
    <x v="2"/>
    <s v="N'Gouba"/>
    <s v="Masculin"/>
    <n v="28"/>
    <x v="1"/>
    <s v="Représentant du chef de village/communauté ou Boulama"/>
    <n v="0"/>
    <n v="1"/>
    <n v="0"/>
    <n v="0"/>
    <n v="0"/>
    <n v="0"/>
    <n v="0"/>
    <n v="0"/>
    <n v="0"/>
    <m/>
    <s v="Forage PMH communautaire"/>
    <m/>
    <s v="De 0 à 15 minutes"/>
    <s v="Tous les ménages (autour de 100%);"/>
    <s v="Oui"/>
    <s v="Latrines communes gratuites"/>
    <s v="Savon (avec eau)"/>
    <s v="Personne (autour de 0%)"/>
    <x v="0"/>
    <m/>
    <m/>
    <m/>
    <x v="3"/>
    <m/>
    <m/>
    <m/>
    <m/>
    <s v="Téléphone Radio, Télévision Chef de village/ commuanuté ou Boulama"/>
    <n v="0"/>
    <x v="1"/>
    <x v="0"/>
    <x v="0"/>
    <x v="0"/>
    <x v="0"/>
    <x v="0"/>
    <x v="0"/>
    <x v="0"/>
    <x v="0"/>
    <x v="0"/>
    <x v="0"/>
    <x v="0"/>
    <n v="0"/>
    <x v="0"/>
    <x v="2"/>
    <s v="Arrêter de se serrer la main ou d'autres contacts physiques Eviter les espaces publiques et les rassemblements Se laver les mains"/>
    <x v="1"/>
    <x v="0"/>
    <x v="0"/>
    <x v="1"/>
    <x v="0"/>
    <x v="1"/>
    <x v="0"/>
    <x v="0"/>
    <x v="0"/>
    <x v="1"/>
    <x v="0"/>
    <x v="0"/>
    <x v="0"/>
    <x v="0"/>
    <x v="0"/>
    <x v="0"/>
    <x v="0"/>
    <x v="0"/>
    <n v="0"/>
    <x v="0"/>
  </r>
  <r>
    <s v="2020-05-26"/>
    <s v="Féminin"/>
    <s v="Bosso"/>
    <x v="2"/>
    <s v="Toumour"/>
    <s v="Masculin"/>
    <n v="48"/>
    <x v="3"/>
    <s v="Autre"/>
    <n v="0"/>
    <n v="0"/>
    <n v="0"/>
    <n v="0"/>
    <n v="0"/>
    <n v="0"/>
    <n v="0"/>
    <n v="0"/>
    <n v="0"/>
    <s v="Représentant des retournés"/>
    <s v="Forage PMH privé"/>
    <m/>
    <s v="Entre 30 minutes et une heure"/>
    <s v="Tous les ménages (autour de 100%);"/>
    <s v="Oui"/>
    <s v="Latrines communes gratuites"/>
    <s v="Savon (avec eau)"/>
    <s v="La minorité (autour de 25%)"/>
    <x v="0"/>
    <m/>
    <m/>
    <m/>
    <x v="3"/>
    <m/>
    <m/>
    <m/>
    <m/>
    <s v="Téléphone Radio, Télévision Chef de village/ commuanuté ou Boulama"/>
    <n v="0"/>
    <x v="1"/>
    <x v="0"/>
    <x v="0"/>
    <x v="0"/>
    <x v="0"/>
    <x v="0"/>
    <x v="0"/>
    <x v="0"/>
    <x v="0"/>
    <x v="0"/>
    <x v="0"/>
    <x v="0"/>
    <n v="0"/>
    <x v="0"/>
    <x v="0"/>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x v="0"/>
  </r>
  <r>
    <s v="2020-05-26"/>
    <s v="Féminin"/>
    <s v="Bosso"/>
    <x v="2"/>
    <s v="Toumour"/>
    <s v="Masculin"/>
    <n v="50"/>
    <x v="2"/>
    <s v="Représentant des refugiés"/>
    <n v="0"/>
    <n v="0"/>
    <n v="1"/>
    <n v="0"/>
    <n v="0"/>
    <n v="0"/>
    <n v="0"/>
    <n v="0"/>
    <n v="0"/>
    <m/>
    <s v="Forage PMH privé"/>
    <m/>
    <s v="Entre 30 minutes et une heure"/>
    <s v="Tous les ménages (autour de 100%);"/>
    <s v="Oui"/>
    <s v="Latrines communes gratuites"/>
    <s v="Savon (avec eau)"/>
    <s v="La minorité (autour de 25%)"/>
    <x v="0"/>
    <m/>
    <m/>
    <m/>
    <x v="3"/>
    <m/>
    <m/>
    <m/>
    <m/>
    <s v="Téléphone Radio, Télévision Chef de village/ commuanuté ou Boulama Travailleurs sociaux / humanitaires"/>
    <n v="0"/>
    <x v="1"/>
    <x v="0"/>
    <x v="0"/>
    <x v="0"/>
    <x v="0"/>
    <x v="0"/>
    <x v="0"/>
    <x v="0"/>
    <x v="0"/>
    <x v="0"/>
    <x v="0"/>
    <x v="1"/>
    <n v="0"/>
    <x v="0"/>
    <x v="3"/>
    <s v="Reduire les mouvements hors de la maison Arrêter de se serrer la main ou d'autres contacts physiques Eviter les espaces publiques et les rassemblements Se laver les mains"/>
    <x v="1"/>
    <x v="1"/>
    <x v="0"/>
    <x v="1"/>
    <x v="0"/>
    <x v="1"/>
    <x v="0"/>
    <x v="0"/>
    <x v="0"/>
    <x v="1"/>
    <x v="0"/>
    <x v="0"/>
    <x v="0"/>
    <x v="0"/>
    <x v="0"/>
    <x v="0"/>
    <x v="0"/>
    <x v="0"/>
    <n v="0"/>
    <x v="0"/>
  </r>
  <r>
    <s v="2020-05-26"/>
    <s v="Féminin"/>
    <s v="Bosso"/>
    <x v="2"/>
    <s v="Toumour"/>
    <s v="Masculin"/>
    <n v="44"/>
    <x v="1"/>
    <s v="Représentant du chef de village/communauté ou Boulama"/>
    <n v="0"/>
    <n v="1"/>
    <n v="0"/>
    <n v="0"/>
    <n v="0"/>
    <n v="0"/>
    <n v="0"/>
    <n v="0"/>
    <n v="0"/>
    <m/>
    <s v="Forage PMH privé"/>
    <m/>
    <s v="De 0 à 15 minutes"/>
    <s v="Tous les ménages (autour de 100%);"/>
    <s v="Oui"/>
    <s v="Latrines familiales"/>
    <s v="Savon (avec eau)"/>
    <s v="La minorité (autour de 25%)"/>
    <x v="0"/>
    <m/>
    <m/>
    <m/>
    <x v="3"/>
    <m/>
    <m/>
    <m/>
    <m/>
    <s v="Téléphone Radio, Télévision Chef de village/ commuanuté ou Boulama Travailleurs sociaux / humanitaires"/>
    <n v="0"/>
    <x v="1"/>
    <x v="0"/>
    <x v="0"/>
    <x v="0"/>
    <x v="0"/>
    <x v="0"/>
    <x v="0"/>
    <x v="0"/>
    <x v="0"/>
    <x v="0"/>
    <x v="0"/>
    <x v="1"/>
    <n v="0"/>
    <x v="0"/>
    <x v="3"/>
    <s v="Reduire les mouvements hors de la maison Arrêter de se serrer la main ou d'autres contacts physiques Eviter les espaces publiques et les rassemblements Se laver les mains"/>
    <x v="1"/>
    <x v="1"/>
    <x v="0"/>
    <x v="1"/>
    <x v="0"/>
    <x v="1"/>
    <x v="0"/>
    <x v="0"/>
    <x v="0"/>
    <x v="1"/>
    <x v="0"/>
    <x v="0"/>
    <x v="0"/>
    <x v="0"/>
    <x v="0"/>
    <x v="0"/>
    <x v="0"/>
    <x v="0"/>
    <n v="0"/>
    <x v="0"/>
  </r>
  <r>
    <s v="2020-05-26"/>
    <s v="Masculin"/>
    <s v="Diffa"/>
    <x v="3"/>
    <s v="Dewa Fidé"/>
    <s v="Masculin"/>
    <n v="43"/>
    <x v="0"/>
    <s v="Représentant des PDI"/>
    <n v="0"/>
    <n v="0"/>
    <n v="0"/>
    <n v="1"/>
    <n v="0"/>
    <n v="0"/>
    <n v="0"/>
    <n v="0"/>
    <n v="0"/>
    <m/>
    <s v="Forage PMH privé"/>
    <m/>
    <s v="De 0 à 15 minutes"/>
    <s v="Tous les ménages (autour de 100%);"/>
    <s v="Non"/>
    <s v="A l'air libre"/>
    <s v="Savon (avec eau)"/>
    <s v="La majorité (autour de 75%)"/>
    <x v="0"/>
    <m/>
    <m/>
    <m/>
    <x v="3"/>
    <m/>
    <m/>
    <m/>
    <m/>
    <s v="Téléphone Radio, Télévision Chef de village/ commuanuté ou Boulama Différents comités villageois"/>
    <n v="0"/>
    <x v="1"/>
    <x v="0"/>
    <x v="0"/>
    <x v="0"/>
    <x v="0"/>
    <x v="0"/>
    <x v="0"/>
    <x v="0"/>
    <x v="0"/>
    <x v="1"/>
    <x v="0"/>
    <x v="0"/>
    <n v="0"/>
    <x v="0"/>
    <x v="3"/>
    <s v="Arrêter de se serrer la main ou d'autres contacts physiques Garder une distance avec les autres gens Porter un masque Se laver les mains"/>
    <x v="1"/>
    <x v="0"/>
    <x v="0"/>
    <x v="1"/>
    <x v="1"/>
    <x v="0"/>
    <x v="1"/>
    <x v="0"/>
    <x v="0"/>
    <x v="1"/>
    <x v="0"/>
    <x v="0"/>
    <x v="0"/>
    <x v="0"/>
    <x v="0"/>
    <x v="0"/>
    <x v="0"/>
    <x v="0"/>
    <n v="0"/>
    <x v="0"/>
  </r>
  <r>
    <s v="2020-05-26"/>
    <s v="Masculin"/>
    <s v="Diffa"/>
    <x v="3"/>
    <s v="Dewa Fidé"/>
    <s v="Masculin"/>
    <n v="50"/>
    <x v="1"/>
    <s v="Leader communautaire"/>
    <n v="0"/>
    <n v="0"/>
    <n v="0"/>
    <n v="0"/>
    <n v="0"/>
    <n v="0"/>
    <n v="0"/>
    <n v="1"/>
    <n v="0"/>
    <m/>
    <s v="Forage PMH privé"/>
    <m/>
    <s v="De 16 à 30 minutes"/>
    <s v="Tous les ménages (autour de 100%);"/>
    <s v="Non"/>
    <s v="A l'air libre"/>
    <s v="Savon (avec eau)"/>
    <s v="La majorité (autour de 75%)"/>
    <x v="0"/>
    <m/>
    <m/>
    <m/>
    <x v="3"/>
    <m/>
    <m/>
    <m/>
    <m/>
    <s v="Radio, Télévision Chef de village/ commuanuté ou Boulama Différents comités villageois"/>
    <n v="0"/>
    <x v="0"/>
    <x v="0"/>
    <x v="0"/>
    <x v="0"/>
    <x v="0"/>
    <x v="0"/>
    <x v="0"/>
    <x v="0"/>
    <x v="0"/>
    <x v="1"/>
    <x v="0"/>
    <x v="0"/>
    <n v="0"/>
    <x v="0"/>
    <x v="3"/>
    <s v="Arrêter de se serrer la main ou d'autres contacts physiques Garder une distance avec les autres gens Porter un masque Se laver les mains Se laver avec de l'eau propre"/>
    <x v="1"/>
    <x v="0"/>
    <x v="0"/>
    <x v="1"/>
    <x v="1"/>
    <x v="0"/>
    <x v="1"/>
    <x v="0"/>
    <x v="0"/>
    <x v="1"/>
    <x v="0"/>
    <x v="0"/>
    <x v="1"/>
    <x v="0"/>
    <x v="0"/>
    <x v="0"/>
    <x v="0"/>
    <x v="0"/>
    <n v="0"/>
    <x v="0"/>
  </r>
  <r>
    <d v="2020-05-26T00:00:00"/>
    <s v="Masculin"/>
    <s v="Diffa"/>
    <x v="3"/>
    <s v="Dewa Fidé"/>
    <s v="Masculin"/>
    <n v="53"/>
    <x v="2"/>
    <s v="Représentant des refugiés"/>
    <n v="0"/>
    <n v="0"/>
    <n v="1"/>
    <n v="0"/>
    <n v="0"/>
    <n v="0"/>
    <n v="0"/>
    <n v="0"/>
    <n v="0"/>
    <m/>
    <s v="Forage PMH privé"/>
    <m/>
    <s v="De 0 à 15 minutes"/>
    <s v="Une majorité (autour de 75%);"/>
    <s v="Oui"/>
    <s v="Latrines communes gratuites"/>
    <s v="Eau seulement"/>
    <s v="La majorité (autour de 75%)"/>
    <x v="1"/>
    <s v="L'achat de savon ne constitue pas une priorité"/>
    <n v="0"/>
    <n v="0"/>
    <x v="1"/>
    <n v="0"/>
    <n v="1"/>
    <n v="0"/>
    <n v="0"/>
    <s v="Radio, Télévision Chef de village/ commuanuté ou Boulama Différents comités villageois"/>
    <n v="0"/>
    <x v="0"/>
    <x v="0"/>
    <x v="0"/>
    <x v="0"/>
    <x v="0"/>
    <x v="0"/>
    <x v="0"/>
    <x v="0"/>
    <x v="0"/>
    <x v="1"/>
    <x v="0"/>
    <x v="0"/>
    <n v="0"/>
    <x v="0"/>
    <x v="3"/>
    <s v="Ne pas voyager à l'étranger Arrêter de se serrer la main ou d'autres contacts physiques Porter un masque Se laver les mains Se laver avec de l'eau propre"/>
    <x v="1"/>
    <x v="0"/>
    <x v="1"/>
    <x v="1"/>
    <x v="0"/>
    <x v="0"/>
    <x v="1"/>
    <x v="0"/>
    <x v="0"/>
    <x v="1"/>
    <x v="0"/>
    <x v="0"/>
    <x v="1"/>
    <x v="0"/>
    <x v="0"/>
    <x v="0"/>
    <x v="0"/>
    <x v="0"/>
    <n v="0"/>
    <x v="0"/>
  </r>
  <r>
    <d v="2020-05-26T00:00:00"/>
    <s v="Masculin"/>
    <s v="Diffa"/>
    <x v="3"/>
    <s v="Alla Dewa"/>
    <s v="Masculin"/>
    <n v="59"/>
    <x v="1"/>
    <s v="Chef de village/communauté ou Boulama"/>
    <n v="1"/>
    <n v="0"/>
    <n v="0"/>
    <n v="0"/>
    <n v="0"/>
    <n v="0"/>
    <n v="0"/>
    <n v="0"/>
    <n v="0"/>
    <m/>
    <s v="Forage PMH communautaire"/>
    <m/>
    <s v="De 16 à 30 minutes"/>
    <s v="Tous les ménages (autour de 100%);"/>
    <s v="Oui"/>
    <s v="Latrines familiales"/>
    <s v="Eau seulement"/>
    <s v="La minorité (autour de 25%)"/>
    <x v="1"/>
    <s v="L'achat de savon ne constitue pas une priorité"/>
    <n v="0"/>
    <n v="0"/>
    <x v="1"/>
    <n v="0"/>
    <n v="1"/>
    <n v="0"/>
    <n v="0"/>
    <s v="Téléphone Radio, Télévision Chef de village/ commuanuté ou Boulama Famille, voisins ou amis Différents comités villageois"/>
    <n v="0"/>
    <x v="1"/>
    <x v="0"/>
    <x v="0"/>
    <x v="0"/>
    <x v="0"/>
    <x v="0"/>
    <x v="1"/>
    <x v="0"/>
    <x v="0"/>
    <x v="1"/>
    <x v="0"/>
    <x v="0"/>
    <n v="0"/>
    <x v="0"/>
    <x v="3"/>
    <s v="Ne pas voyager à l'étranger Arrêter de se serrer la main ou d'autres contacts physiques Porter un masque Se laver les mains Se laver avec de l'eau propre"/>
    <x v="1"/>
    <x v="0"/>
    <x v="1"/>
    <x v="1"/>
    <x v="0"/>
    <x v="0"/>
    <x v="1"/>
    <x v="0"/>
    <x v="0"/>
    <x v="1"/>
    <x v="0"/>
    <x v="0"/>
    <x v="1"/>
    <x v="0"/>
    <x v="0"/>
    <x v="0"/>
    <x v="0"/>
    <x v="0"/>
    <n v="0"/>
    <x v="0"/>
  </r>
  <r>
    <s v="2020-05-26"/>
    <s v="Masculin"/>
    <s v="Diffa"/>
    <x v="1"/>
    <s v="Boudouri/Bosso"/>
    <s v="Masculin"/>
    <n v="30"/>
    <x v="2"/>
    <s v="Représentant des refugiés"/>
    <n v="0"/>
    <n v="0"/>
    <n v="1"/>
    <n v="0"/>
    <n v="0"/>
    <n v="0"/>
    <n v="0"/>
    <n v="0"/>
    <n v="0"/>
    <m/>
    <s v="Forage PMH communautaire"/>
    <m/>
    <s v="Entre 30 minutes et une heure"/>
    <s v="Une minorité (autour de 25%);"/>
    <s v="Oui"/>
    <s v="Latrines communes gratuites"/>
    <s v="Eau seulement"/>
    <s v="La minorité (autour de 25%)"/>
    <x v="0"/>
    <m/>
    <m/>
    <m/>
    <x v="3"/>
    <m/>
    <m/>
    <m/>
    <m/>
    <s v="Radio, Télévision"/>
    <n v="0"/>
    <x v="0"/>
    <x v="0"/>
    <x v="0"/>
    <x v="0"/>
    <x v="0"/>
    <x v="1"/>
    <x v="0"/>
    <x v="0"/>
    <x v="0"/>
    <x v="0"/>
    <x v="0"/>
    <x v="0"/>
    <n v="0"/>
    <x v="0"/>
    <x v="2"/>
    <s v="Ne pas sortir de la maison Arrêter de se serrer la main ou d'autres contacts physiques"/>
    <x v="0"/>
    <x v="0"/>
    <x v="0"/>
    <x v="1"/>
    <x v="0"/>
    <x v="0"/>
    <x v="0"/>
    <x v="0"/>
    <x v="0"/>
    <x v="0"/>
    <x v="0"/>
    <x v="0"/>
    <x v="0"/>
    <x v="0"/>
    <x v="0"/>
    <x v="0"/>
    <x v="0"/>
    <x v="0"/>
    <n v="0"/>
    <x v="0"/>
  </r>
  <r>
    <s v="2020-05-26"/>
    <s v="Masculin"/>
    <s v="Diffa"/>
    <x v="1"/>
    <s v="Boudouri/Bosso"/>
    <s v="Masculin"/>
    <n v="40"/>
    <x v="1"/>
    <s v="Leader religeux"/>
    <n v="0"/>
    <n v="0"/>
    <n v="0"/>
    <n v="0"/>
    <n v="0"/>
    <n v="0"/>
    <n v="1"/>
    <n v="0"/>
    <n v="0"/>
    <m/>
    <s v="Forage PMH communautaire"/>
    <m/>
    <s v="De 16 à 30 minutes"/>
    <s v="Une minorité (autour de 25%);"/>
    <s v="Oui"/>
    <s v="Latrines communes gratuites"/>
    <s v="Eau seulement"/>
    <s v="La moitié (autour de 50%)"/>
    <x v="0"/>
    <m/>
    <m/>
    <m/>
    <x v="3"/>
    <m/>
    <m/>
    <m/>
    <m/>
    <s v="Radio, Télévision Chef de village/ commuanuté ou Boulama Différents comités villageois"/>
    <n v="0"/>
    <x v="0"/>
    <x v="0"/>
    <x v="0"/>
    <x v="0"/>
    <x v="0"/>
    <x v="0"/>
    <x v="0"/>
    <x v="0"/>
    <x v="0"/>
    <x v="1"/>
    <x v="0"/>
    <x v="0"/>
    <n v="0"/>
    <x v="0"/>
    <x v="0"/>
    <s v="Ne pas voyager à l'étranger"/>
    <x v="1"/>
    <x v="0"/>
    <x v="1"/>
    <x v="0"/>
    <x v="0"/>
    <x v="0"/>
    <x v="0"/>
    <x v="0"/>
    <x v="0"/>
    <x v="0"/>
    <x v="0"/>
    <x v="0"/>
    <x v="0"/>
    <x v="0"/>
    <x v="0"/>
    <x v="0"/>
    <x v="0"/>
    <x v="0"/>
    <n v="0"/>
    <x v="0"/>
  </r>
  <r>
    <s v="2020-05-26"/>
    <s v="Masculin"/>
    <s v="Diffa"/>
    <x v="1"/>
    <s v="Boudouri/Bosso"/>
    <s v="Masculin"/>
    <n v="38"/>
    <x v="0"/>
    <s v="Leader communautaire"/>
    <n v="0"/>
    <n v="0"/>
    <n v="0"/>
    <n v="0"/>
    <n v="0"/>
    <n v="0"/>
    <n v="0"/>
    <n v="1"/>
    <n v="0"/>
    <m/>
    <s v="Forage PMH communautaire"/>
    <m/>
    <s v="De 0 à 15 minutes"/>
    <s v="La moitié (autour de 50%);"/>
    <s v="Oui"/>
    <s v="Latrines communes gratuites"/>
    <s v="Sable (avec eau)"/>
    <s v="La minorité (autour de 25%)"/>
    <x v="0"/>
    <m/>
    <m/>
    <m/>
    <x v="3"/>
    <m/>
    <m/>
    <m/>
    <m/>
    <s v="Chef de village/ commuanuté ou Boulama Leaders religieux"/>
    <n v="0"/>
    <x v="0"/>
    <x v="0"/>
    <x v="1"/>
    <x v="0"/>
    <x v="0"/>
    <x v="0"/>
    <x v="0"/>
    <x v="1"/>
    <x v="0"/>
    <x v="0"/>
    <x v="0"/>
    <x v="0"/>
    <n v="0"/>
    <x v="0"/>
    <x v="0"/>
    <s v="Ne pas sortir de la maison Ne pas voyager à l'étranger Arrêter de se serrer la main ou d'autres contacts physiques"/>
    <x v="0"/>
    <x v="0"/>
    <x v="1"/>
    <x v="1"/>
    <x v="0"/>
    <x v="0"/>
    <x v="0"/>
    <x v="0"/>
    <x v="0"/>
    <x v="0"/>
    <x v="0"/>
    <x v="0"/>
    <x v="0"/>
    <x v="0"/>
    <x v="0"/>
    <x v="0"/>
    <x v="0"/>
    <x v="0"/>
    <n v="0"/>
    <x v="0"/>
  </r>
  <r>
    <s v="2020-05-26"/>
    <s v="Masculin"/>
    <s v="Diffa"/>
    <x v="1"/>
    <s v="Boudouri/Lamana"/>
    <s v="Masculin"/>
    <n v="55"/>
    <x v="2"/>
    <s v="Représentant du chef de village/communauté ou Boulama"/>
    <n v="0"/>
    <n v="1"/>
    <n v="0"/>
    <n v="0"/>
    <n v="0"/>
    <n v="0"/>
    <n v="0"/>
    <n v="0"/>
    <n v="0"/>
    <m/>
    <s v="Forage PMH communautaire"/>
    <m/>
    <s v="Entre 30 minutes et une heure"/>
    <s v="Une minorité (autour de 25%);"/>
    <s v="Oui"/>
    <s v="Latrines familiales"/>
    <s v="Savon (avec eau)"/>
    <s v="La minorité (autour de 25%)"/>
    <x v="0"/>
    <m/>
    <m/>
    <m/>
    <x v="3"/>
    <m/>
    <m/>
    <m/>
    <m/>
    <s v="Radio, Télévision Chef de village/ commuanuté ou Boulama"/>
    <n v="0"/>
    <x v="0"/>
    <x v="0"/>
    <x v="0"/>
    <x v="0"/>
    <x v="0"/>
    <x v="0"/>
    <x v="0"/>
    <x v="0"/>
    <x v="0"/>
    <x v="0"/>
    <x v="0"/>
    <x v="0"/>
    <n v="0"/>
    <x v="0"/>
    <x v="0"/>
    <s v="Ne pas voyager à l'étranger Arrêter de se serrer la main ou d'autres contacts physiques"/>
    <x v="1"/>
    <x v="0"/>
    <x v="1"/>
    <x v="1"/>
    <x v="0"/>
    <x v="0"/>
    <x v="0"/>
    <x v="0"/>
    <x v="0"/>
    <x v="0"/>
    <x v="0"/>
    <x v="0"/>
    <x v="0"/>
    <x v="0"/>
    <x v="0"/>
    <x v="0"/>
    <x v="0"/>
    <x v="0"/>
    <n v="0"/>
    <x v="0"/>
  </r>
  <r>
    <s v="2020-05-25"/>
    <s v="Féminin"/>
    <s v="Goudoumaria"/>
    <x v="0"/>
    <s v="N'Gario"/>
    <s v="Féminin"/>
    <n v="40"/>
    <x v="0"/>
    <s v="Représentant des PDI"/>
    <n v="0"/>
    <n v="0"/>
    <n v="0"/>
    <n v="1"/>
    <n v="0"/>
    <n v="0"/>
    <n v="0"/>
    <n v="0"/>
    <n v="0"/>
    <m/>
    <s v="Puits cimenté"/>
    <m/>
    <s v="De 16 à 30 minutes"/>
    <s v="Une majorité (autour de 75%);"/>
    <s v="Non"/>
    <s v="A l'air libre"/>
    <s v="Savon (avec eau)"/>
    <s v="Personne (autour de 0%)"/>
    <x v="0"/>
    <m/>
    <m/>
    <m/>
    <x v="3"/>
    <m/>
    <m/>
    <m/>
    <m/>
    <s v="Téléphone Radio, Télévision Chef de village/ commuanuté ou Boulama"/>
    <n v="0"/>
    <x v="1"/>
    <x v="0"/>
    <x v="0"/>
    <x v="0"/>
    <x v="0"/>
    <x v="0"/>
    <x v="0"/>
    <x v="0"/>
    <x v="0"/>
    <x v="0"/>
    <x v="0"/>
    <x v="0"/>
    <n v="0"/>
    <x v="0"/>
    <x v="1"/>
    <s v="Arrêter de se serrer la main ou d'autres contacts physiques Se laver les mains"/>
    <x v="1"/>
    <x v="0"/>
    <x v="0"/>
    <x v="1"/>
    <x v="0"/>
    <x v="0"/>
    <x v="0"/>
    <x v="0"/>
    <x v="0"/>
    <x v="1"/>
    <x v="0"/>
    <x v="0"/>
    <x v="0"/>
    <x v="0"/>
    <x v="0"/>
    <x v="0"/>
    <x v="0"/>
    <x v="0"/>
    <n v="0"/>
    <x v="0"/>
  </r>
  <r>
    <s v="2020-05-26"/>
    <s v="Féminin"/>
    <s v="Goudoumaria"/>
    <x v="0"/>
    <s v="Kanna Ido"/>
    <s v="Masculin"/>
    <n v="45"/>
    <x v="1"/>
    <s v="Chef de village/communauté ou Boulama"/>
    <n v="1"/>
    <n v="0"/>
    <n v="0"/>
    <n v="0"/>
    <n v="0"/>
    <n v="0"/>
    <n v="0"/>
    <n v="0"/>
    <n v="0"/>
    <m/>
    <s v="Puits cimenté"/>
    <m/>
    <s v="De 16 à 30 minutes"/>
    <s v="Tous les ménages (autour de 100%);"/>
    <s v="Non"/>
    <s v="A l'air libre"/>
    <s v="Savon (avec eau)"/>
    <s v="Personne (autour de 0%)"/>
    <x v="0"/>
    <m/>
    <m/>
    <m/>
    <x v="3"/>
    <m/>
    <m/>
    <m/>
    <m/>
    <s v="Radio, Télévision Chef de village/ commuanuté ou Boulama"/>
    <n v="0"/>
    <x v="0"/>
    <x v="0"/>
    <x v="0"/>
    <x v="0"/>
    <x v="0"/>
    <x v="0"/>
    <x v="0"/>
    <x v="0"/>
    <x v="0"/>
    <x v="0"/>
    <x v="0"/>
    <x v="0"/>
    <n v="0"/>
    <x v="0"/>
    <x v="0"/>
    <s v="Eviter les espaces publiques et les rassemblements Se laver les mains Se laver avec de l'eau propre"/>
    <x v="1"/>
    <x v="0"/>
    <x v="0"/>
    <x v="0"/>
    <x v="0"/>
    <x v="1"/>
    <x v="0"/>
    <x v="0"/>
    <x v="0"/>
    <x v="1"/>
    <x v="0"/>
    <x v="0"/>
    <x v="1"/>
    <x v="0"/>
    <x v="0"/>
    <x v="0"/>
    <x v="0"/>
    <x v="0"/>
    <n v="0"/>
    <x v="0"/>
  </r>
  <r>
    <s v="2020-05-26"/>
    <s v="Féminin"/>
    <s v="Goudoumaria"/>
    <x v="0"/>
    <s v="Kanna Ido"/>
    <s v="Masculin"/>
    <n v="30"/>
    <x v="3"/>
    <s v="Autre"/>
    <n v="0"/>
    <n v="0"/>
    <n v="0"/>
    <n v="0"/>
    <n v="0"/>
    <n v="0"/>
    <n v="0"/>
    <n v="0"/>
    <n v="1"/>
    <s v="Représentant des retournés"/>
    <s v="Puits cimenté"/>
    <m/>
    <s v="De 0 à 15 minutes"/>
    <s v="Tous les ménages (autour de 100%);"/>
    <s v="Non"/>
    <s v="A l'air libre"/>
    <s v="Savon (avec eau)"/>
    <s v="Personne (autour de 0%)"/>
    <x v="0"/>
    <m/>
    <m/>
    <m/>
    <x v="3"/>
    <m/>
    <m/>
    <m/>
    <m/>
    <s v="Téléphone Réseaux sociaux"/>
    <n v="0"/>
    <x v="1"/>
    <x v="1"/>
    <x v="1"/>
    <x v="0"/>
    <x v="0"/>
    <x v="1"/>
    <x v="0"/>
    <x v="0"/>
    <x v="0"/>
    <x v="0"/>
    <x v="0"/>
    <x v="0"/>
    <n v="0"/>
    <x v="0"/>
    <x v="1"/>
    <s v="Eviter les espaces publiques et les rassemblements"/>
    <x v="1"/>
    <x v="0"/>
    <x v="0"/>
    <x v="0"/>
    <x v="0"/>
    <x v="1"/>
    <x v="0"/>
    <x v="0"/>
    <x v="0"/>
    <x v="0"/>
    <x v="0"/>
    <x v="0"/>
    <x v="0"/>
    <x v="0"/>
    <x v="0"/>
    <x v="0"/>
    <x v="0"/>
    <x v="0"/>
    <n v="0"/>
    <x v="0"/>
  </r>
  <r>
    <s v="2020-05-26"/>
    <s v="Féminin"/>
    <s v="Goudoumaria"/>
    <x v="0"/>
    <s v="Kanna Ido"/>
    <s v="Masculin"/>
    <n v="39"/>
    <x v="0"/>
    <s v="Représentant des PDI"/>
    <n v="0"/>
    <n v="0"/>
    <n v="0"/>
    <n v="1"/>
    <n v="0"/>
    <n v="0"/>
    <n v="0"/>
    <n v="0"/>
    <n v="0"/>
    <m/>
    <s v="Puits traditionnel"/>
    <m/>
    <s v="De 16 à 30 minutes"/>
    <s v="Tous les ménages (autour de 100%);"/>
    <s v="Non"/>
    <s v="A l'air libre"/>
    <s v="Savon (avec eau)"/>
    <s v="Personne (autour de 0%)"/>
    <x v="0"/>
    <m/>
    <m/>
    <m/>
    <x v="3"/>
    <m/>
    <m/>
    <m/>
    <m/>
    <s v="Téléphone Radio, Télévision"/>
    <n v="0"/>
    <x v="1"/>
    <x v="0"/>
    <x v="0"/>
    <x v="0"/>
    <x v="0"/>
    <x v="1"/>
    <x v="0"/>
    <x v="0"/>
    <x v="0"/>
    <x v="0"/>
    <x v="0"/>
    <x v="0"/>
    <n v="0"/>
    <x v="0"/>
    <x v="0"/>
    <s v="Ne pas sortir de la maison Reduire les mouvements hors de la maison Arrêter de se serrer la main ou d'autres contacts physiques"/>
    <x v="0"/>
    <x v="1"/>
    <x v="0"/>
    <x v="1"/>
    <x v="0"/>
    <x v="0"/>
    <x v="0"/>
    <x v="0"/>
    <x v="0"/>
    <x v="0"/>
    <x v="0"/>
    <x v="0"/>
    <x v="0"/>
    <x v="0"/>
    <x v="0"/>
    <x v="0"/>
    <x v="0"/>
    <x v="0"/>
    <n v="0"/>
    <x v="0"/>
  </r>
  <r>
    <s v="2020-05-26"/>
    <s v="Féminin"/>
    <s v="Maine Soroa"/>
    <x v="9"/>
    <s v="Foulatari"/>
    <s v="Masculin"/>
    <n v="30"/>
    <x v="2"/>
    <s v="Représentant des refugiés"/>
    <n v="0"/>
    <n v="0"/>
    <n v="1"/>
    <n v="0"/>
    <n v="0"/>
    <n v="0"/>
    <n v="0"/>
    <n v="0"/>
    <n v="0"/>
    <m/>
    <s v="Puits cimenté"/>
    <m/>
    <s v="De 16 à 30 minutes"/>
    <s v="Une majorité (autour de 75%);"/>
    <s v="Oui"/>
    <s v="Latrines communes gratuites"/>
    <s v="Savon (avec eau)"/>
    <s v="Personne (autour de 0%)"/>
    <x v="0"/>
    <m/>
    <m/>
    <m/>
    <x v="3"/>
    <m/>
    <m/>
    <m/>
    <m/>
    <s v="Téléphone Radio, Télévision"/>
    <n v="0"/>
    <x v="1"/>
    <x v="0"/>
    <x v="0"/>
    <x v="0"/>
    <x v="0"/>
    <x v="1"/>
    <x v="0"/>
    <x v="0"/>
    <x v="0"/>
    <x v="0"/>
    <x v="0"/>
    <x v="0"/>
    <n v="0"/>
    <x v="0"/>
    <x v="1"/>
    <s v="Ne pas sortir de la maison Arrêter de se serrer la main ou d'autres contacts physiques"/>
    <x v="0"/>
    <x v="0"/>
    <x v="0"/>
    <x v="1"/>
    <x v="0"/>
    <x v="0"/>
    <x v="0"/>
    <x v="0"/>
    <x v="0"/>
    <x v="0"/>
    <x v="0"/>
    <x v="0"/>
    <x v="0"/>
    <x v="0"/>
    <x v="0"/>
    <x v="0"/>
    <x v="0"/>
    <x v="0"/>
    <n v="0"/>
    <x v="0"/>
  </r>
  <r>
    <s v="2020-05-26"/>
    <s v="Féminin"/>
    <s v="Maine Soroa"/>
    <x v="9"/>
    <s v="Foulatari"/>
    <s v="Masculin"/>
    <n v="40"/>
    <x v="3"/>
    <s v="Autre"/>
    <n v="0"/>
    <n v="0"/>
    <n v="0"/>
    <n v="0"/>
    <n v="0"/>
    <n v="0"/>
    <n v="0"/>
    <n v="0"/>
    <n v="1"/>
    <s v="Représentant des retournés"/>
    <s v="Puits cimenté"/>
    <m/>
    <s v="De 0 à 15 minutes"/>
    <s v="Une majorité (autour de 75%);"/>
    <s v="Oui"/>
    <s v="Latrines familiales"/>
    <s v="Savon (avec eau)"/>
    <s v="Personne (autour de 0%)"/>
    <x v="0"/>
    <m/>
    <m/>
    <m/>
    <x v="3"/>
    <m/>
    <m/>
    <m/>
    <m/>
    <s v="Téléphone Radio, Télévision"/>
    <n v="0"/>
    <x v="1"/>
    <x v="0"/>
    <x v="0"/>
    <x v="0"/>
    <x v="0"/>
    <x v="1"/>
    <x v="0"/>
    <x v="0"/>
    <x v="0"/>
    <x v="0"/>
    <x v="0"/>
    <x v="0"/>
    <n v="0"/>
    <x v="0"/>
    <x v="1"/>
    <s v="Reduire les mouvements hors de la maison Arrêter de se serrer la main ou d'autres contacts physiques Eviter les espaces publiques et les rassemblements"/>
    <x v="1"/>
    <x v="1"/>
    <x v="0"/>
    <x v="1"/>
    <x v="0"/>
    <x v="1"/>
    <x v="0"/>
    <x v="0"/>
    <x v="0"/>
    <x v="0"/>
    <x v="0"/>
    <x v="0"/>
    <x v="0"/>
    <x v="0"/>
    <x v="0"/>
    <x v="0"/>
    <x v="0"/>
    <x v="0"/>
    <n v="0"/>
    <x v="0"/>
  </r>
  <r>
    <s v="2020-05-26"/>
    <s v="Féminin"/>
    <s v="Maine Soroa"/>
    <x v="9"/>
    <s v="Foulatari"/>
    <s v="Féminin"/>
    <n v="36"/>
    <x v="0"/>
    <s v="Représentant des PDI"/>
    <n v="0"/>
    <n v="0"/>
    <n v="0"/>
    <n v="1"/>
    <n v="0"/>
    <n v="0"/>
    <n v="0"/>
    <n v="0"/>
    <n v="0"/>
    <m/>
    <s v="Puits cimenté"/>
    <m/>
    <s v="De 16 à 30 minutes"/>
    <s v="Une majorité (autour de 75%);"/>
    <s v="Oui"/>
    <s v="Latrines familiales"/>
    <s v="Savon (avec eau)"/>
    <s v="Personne (autour de 0%)"/>
    <x v="0"/>
    <m/>
    <m/>
    <m/>
    <x v="3"/>
    <m/>
    <m/>
    <m/>
    <m/>
    <s v="Téléphone Radio, Télévision"/>
    <n v="0"/>
    <x v="1"/>
    <x v="0"/>
    <x v="0"/>
    <x v="0"/>
    <x v="0"/>
    <x v="1"/>
    <x v="0"/>
    <x v="0"/>
    <x v="0"/>
    <x v="0"/>
    <x v="0"/>
    <x v="0"/>
    <n v="0"/>
    <x v="0"/>
    <x v="1"/>
    <s v="Ne pas sortir de la maison Arrêter de se serrer la main ou d'autres contacts physiques"/>
    <x v="0"/>
    <x v="0"/>
    <x v="0"/>
    <x v="1"/>
    <x v="0"/>
    <x v="0"/>
    <x v="0"/>
    <x v="0"/>
    <x v="0"/>
    <x v="0"/>
    <x v="0"/>
    <x v="0"/>
    <x v="0"/>
    <x v="0"/>
    <x v="0"/>
    <x v="0"/>
    <x v="0"/>
    <x v="0"/>
    <n v="0"/>
    <x v="0"/>
  </r>
  <r>
    <s v="2020-05-26"/>
    <s v="Féminin"/>
    <s v="Goudoumaria"/>
    <x v="0"/>
    <s v="Boutti"/>
    <s v="Masculin"/>
    <n v="35"/>
    <x v="3"/>
    <s v="Autre"/>
    <n v="0"/>
    <n v="0"/>
    <n v="0"/>
    <n v="0"/>
    <n v="0"/>
    <n v="0"/>
    <n v="0"/>
    <n v="0"/>
    <n v="1"/>
    <s v="Représentant des retournés"/>
    <s v="Puits cimenté"/>
    <m/>
    <s v="De 16 à 30 minutes"/>
    <s v="Une majorité (autour de 75%);"/>
    <s v="Oui"/>
    <s v="Latrines familiales"/>
    <s v="Savon (avec eau)"/>
    <s v="Personne (autour de 0%)"/>
    <x v="0"/>
    <m/>
    <m/>
    <m/>
    <x v="3"/>
    <m/>
    <m/>
    <m/>
    <m/>
    <s v="Téléphone Radio, Télévision Famille, voisins ou amis Groupement de femmes"/>
    <n v="0"/>
    <x v="1"/>
    <x v="0"/>
    <x v="0"/>
    <x v="0"/>
    <x v="0"/>
    <x v="1"/>
    <x v="1"/>
    <x v="0"/>
    <x v="1"/>
    <x v="0"/>
    <x v="0"/>
    <x v="0"/>
    <n v="0"/>
    <x v="0"/>
    <x v="1"/>
    <s v="Reduire les mouvements hors de la maison Arrêter de se serrer la main ou d'autres contacts physiques"/>
    <x v="1"/>
    <x v="1"/>
    <x v="0"/>
    <x v="1"/>
    <x v="0"/>
    <x v="0"/>
    <x v="0"/>
    <x v="0"/>
    <x v="0"/>
    <x v="0"/>
    <x v="0"/>
    <x v="0"/>
    <x v="0"/>
    <x v="0"/>
    <x v="0"/>
    <x v="0"/>
    <x v="0"/>
    <x v="0"/>
    <n v="0"/>
    <x v="0"/>
  </r>
  <r>
    <s v="2020-05-26"/>
    <s v="Féminin"/>
    <s v="Maine Soroa"/>
    <x v="9"/>
    <s v="Beyinga Malam Abdourou"/>
    <s v="Masculin"/>
    <n v="32"/>
    <x v="1"/>
    <s v="Représentant du chef de village/communauté ou Boulama"/>
    <n v="0"/>
    <n v="1"/>
    <n v="0"/>
    <n v="0"/>
    <n v="0"/>
    <n v="0"/>
    <n v="0"/>
    <n v="0"/>
    <n v="0"/>
    <m/>
    <s v="Puits traditionnel"/>
    <m/>
    <s v="Entre 30 minutes et une heure"/>
    <s v="La moitié (autour de 50%);"/>
    <s v="Non"/>
    <s v="A l'air libre"/>
    <s v="Savon (avec eau)"/>
    <s v="Personne (autour de 0%)"/>
    <x v="0"/>
    <m/>
    <m/>
    <m/>
    <x v="3"/>
    <m/>
    <m/>
    <m/>
    <m/>
    <s v="Téléphone Radio, Télévision"/>
    <n v="0"/>
    <x v="1"/>
    <x v="0"/>
    <x v="0"/>
    <x v="0"/>
    <x v="0"/>
    <x v="1"/>
    <x v="0"/>
    <x v="0"/>
    <x v="0"/>
    <x v="0"/>
    <x v="0"/>
    <x v="0"/>
    <n v="0"/>
    <x v="0"/>
    <x v="0"/>
    <s v="Arrêter de se serrer la main ou d'autres contacts physiques Boire de l'eau propre Se laver avec de l'eau propre"/>
    <x v="1"/>
    <x v="0"/>
    <x v="0"/>
    <x v="1"/>
    <x v="0"/>
    <x v="0"/>
    <x v="0"/>
    <x v="0"/>
    <x v="0"/>
    <x v="0"/>
    <x v="0"/>
    <x v="1"/>
    <x v="1"/>
    <x v="0"/>
    <x v="0"/>
    <x v="0"/>
    <x v="0"/>
    <x v="0"/>
    <n v="0"/>
    <x v="0"/>
  </r>
  <r>
    <s v="2020-05-27"/>
    <s v="Masculin"/>
    <s v="Diffa"/>
    <x v="1"/>
    <s v="Biri Boula"/>
    <s v="Masculin"/>
    <n v="56"/>
    <x v="1"/>
    <s v="Chef de village/communauté ou Boulama"/>
    <n v="1"/>
    <n v="0"/>
    <n v="0"/>
    <n v="0"/>
    <n v="0"/>
    <n v="0"/>
    <n v="0"/>
    <n v="0"/>
    <n v="0"/>
    <m/>
    <s v="Forage PMH communautaire"/>
    <m/>
    <s v="De 0 à 15 minutes"/>
    <s v="Tous les ménages (autour de 100%);"/>
    <s v="Non"/>
    <s v="A l'air libre"/>
    <s v="Savon (avec eau)"/>
    <s v="L'ensemble (autour de 100%)"/>
    <x v="0"/>
    <m/>
    <m/>
    <m/>
    <x v="3"/>
    <m/>
    <m/>
    <m/>
    <m/>
    <s v="Radio, Télévision"/>
    <n v="0"/>
    <x v="0"/>
    <x v="0"/>
    <x v="0"/>
    <x v="0"/>
    <x v="0"/>
    <x v="1"/>
    <x v="0"/>
    <x v="0"/>
    <x v="0"/>
    <x v="0"/>
    <x v="0"/>
    <x v="0"/>
    <n v="0"/>
    <x v="0"/>
    <x v="3"/>
    <s v="Ne pas voyager à l'étranger Eviter les espaces publiques et les rassemblements Porter un masque Se laver les mains"/>
    <x v="1"/>
    <x v="0"/>
    <x v="1"/>
    <x v="0"/>
    <x v="0"/>
    <x v="1"/>
    <x v="1"/>
    <x v="0"/>
    <x v="0"/>
    <x v="1"/>
    <x v="0"/>
    <x v="0"/>
    <x v="0"/>
    <x v="0"/>
    <x v="0"/>
    <x v="0"/>
    <x v="0"/>
    <x v="0"/>
    <n v="0"/>
    <x v="0"/>
  </r>
  <r>
    <s v="2020-05-27"/>
    <s v="Masculin"/>
    <s v="Diffa"/>
    <x v="1"/>
    <s v="Gargada (Afofo I, II et III, Madou Adjiri, N'Gourtoua)"/>
    <s v="Masculin"/>
    <n v="50"/>
    <x v="0"/>
    <s v="Représentant du chef de village/communauté ou Boulama"/>
    <n v="0"/>
    <n v="1"/>
    <n v="0"/>
    <n v="0"/>
    <n v="0"/>
    <n v="0"/>
    <n v="0"/>
    <n v="0"/>
    <n v="0"/>
    <m/>
    <s v="Forage PMH communautaire"/>
    <m/>
    <s v="De 0 à 15 minutes"/>
    <s v="Tous les ménages (autour de 100%);"/>
    <s v="Oui"/>
    <s v="Latrines communes gratuites"/>
    <s v="Savon (avec eau)"/>
    <s v="L'ensemble (autour de 100%)"/>
    <x v="0"/>
    <m/>
    <m/>
    <m/>
    <x v="3"/>
    <m/>
    <m/>
    <m/>
    <m/>
    <s v="Radio, Télévision"/>
    <n v="0"/>
    <x v="0"/>
    <x v="0"/>
    <x v="0"/>
    <x v="0"/>
    <x v="0"/>
    <x v="1"/>
    <x v="0"/>
    <x v="0"/>
    <x v="0"/>
    <x v="0"/>
    <x v="0"/>
    <x v="0"/>
    <n v="0"/>
    <x v="0"/>
    <x v="3"/>
    <s v="Ne pas voyager à l'étranger Arrêter de se serrer la main ou d'autres contacts physiques Porter un masque Se laver les mains"/>
    <x v="1"/>
    <x v="0"/>
    <x v="1"/>
    <x v="1"/>
    <x v="0"/>
    <x v="0"/>
    <x v="1"/>
    <x v="0"/>
    <x v="0"/>
    <x v="1"/>
    <x v="0"/>
    <x v="0"/>
    <x v="0"/>
    <x v="0"/>
    <x v="0"/>
    <x v="0"/>
    <x v="0"/>
    <x v="0"/>
    <n v="0"/>
    <x v="0"/>
  </r>
  <r>
    <s v="2020-05-27"/>
    <s v="Masculin"/>
    <s v="Diffa"/>
    <x v="1"/>
    <s v="Gargada (Afofo I, II et III, Madou Adjiri, N'Gourtoua)"/>
    <s v="Masculin"/>
    <n v="52"/>
    <x v="2"/>
    <s v="Représentant des refugiés"/>
    <n v="0"/>
    <n v="0"/>
    <n v="1"/>
    <n v="0"/>
    <n v="0"/>
    <n v="0"/>
    <n v="0"/>
    <n v="0"/>
    <n v="0"/>
    <m/>
    <s v="Forage PMH communautaire"/>
    <m/>
    <s v="De 16 à 30 minutes"/>
    <s v="Tous les ménages (autour de 100%);"/>
    <s v="Oui"/>
    <s v="Latrines communes gratuites"/>
    <s v="Savon (avec eau)"/>
    <s v="L'ensemble (autour de 100%)"/>
    <x v="0"/>
    <m/>
    <m/>
    <m/>
    <x v="3"/>
    <m/>
    <m/>
    <m/>
    <m/>
    <s v="Radio, Télévision"/>
    <n v="0"/>
    <x v="0"/>
    <x v="0"/>
    <x v="0"/>
    <x v="0"/>
    <x v="0"/>
    <x v="1"/>
    <x v="0"/>
    <x v="0"/>
    <x v="0"/>
    <x v="0"/>
    <x v="0"/>
    <x v="0"/>
    <n v="0"/>
    <x v="0"/>
    <x v="3"/>
    <s v="Arrêter de se serrer la main ou d'autres contacts physiques Eviter les espaces publiques et les rassemblements Porter un masque Se laver les mains"/>
    <x v="1"/>
    <x v="0"/>
    <x v="0"/>
    <x v="1"/>
    <x v="0"/>
    <x v="1"/>
    <x v="1"/>
    <x v="0"/>
    <x v="0"/>
    <x v="1"/>
    <x v="0"/>
    <x v="0"/>
    <x v="0"/>
    <x v="0"/>
    <x v="0"/>
    <x v="0"/>
    <x v="0"/>
    <x v="0"/>
    <n v="0"/>
    <x v="0"/>
  </r>
  <r>
    <s v="2020-05-27"/>
    <s v="Masculin"/>
    <s v="Diffa"/>
    <x v="1"/>
    <s v="Gargada (Afofo I, II et III, Madou Adjiri, N'Gourtoua)"/>
    <s v="Masculin"/>
    <n v="54"/>
    <x v="3"/>
    <s v="Leader religeux"/>
    <n v="0"/>
    <n v="0"/>
    <n v="0"/>
    <n v="0"/>
    <n v="0"/>
    <n v="0"/>
    <n v="1"/>
    <n v="0"/>
    <n v="0"/>
    <m/>
    <s v="Forage PMH communautaire"/>
    <m/>
    <s v="De 0 à 15 minutes"/>
    <s v="Tous les ménages (autour de 100%);"/>
    <s v="Oui"/>
    <s v="Latrines communes gratuites"/>
    <s v="Savon (avec eau)"/>
    <s v="L'ensemble (autour de 100%)"/>
    <x v="0"/>
    <m/>
    <m/>
    <m/>
    <x v="3"/>
    <m/>
    <m/>
    <m/>
    <m/>
    <s v="Radio, Télévision"/>
    <n v="0"/>
    <x v="0"/>
    <x v="0"/>
    <x v="0"/>
    <x v="0"/>
    <x v="0"/>
    <x v="1"/>
    <x v="0"/>
    <x v="0"/>
    <x v="0"/>
    <x v="0"/>
    <x v="0"/>
    <x v="0"/>
    <n v="0"/>
    <x v="0"/>
    <x v="3"/>
    <s v="Porter un masque Se laver les mains"/>
    <x v="1"/>
    <x v="0"/>
    <x v="0"/>
    <x v="0"/>
    <x v="0"/>
    <x v="0"/>
    <x v="1"/>
    <x v="0"/>
    <x v="0"/>
    <x v="1"/>
    <x v="0"/>
    <x v="0"/>
    <x v="0"/>
    <x v="0"/>
    <x v="0"/>
    <x v="0"/>
    <x v="0"/>
    <x v="0"/>
    <n v="0"/>
    <x v="0"/>
  </r>
  <r>
    <s v="2020-05-27"/>
    <s v="Masculin"/>
    <s v="Diffa"/>
    <x v="1"/>
    <s v="Biri Boula"/>
    <s v="Masculin"/>
    <n v="45"/>
    <x v="0"/>
    <s v="Représentant des PDI"/>
    <n v="0"/>
    <n v="0"/>
    <n v="0"/>
    <n v="1"/>
    <n v="0"/>
    <n v="0"/>
    <n v="0"/>
    <n v="0"/>
    <n v="0"/>
    <m/>
    <s v="Forage PMH communautaire"/>
    <m/>
    <s v="De 16 à 30 minutes"/>
    <s v="Tous les ménages (autour de 100%);"/>
    <s v="Non"/>
    <s v="A l'air libre"/>
    <s v="Savon (avec eau)"/>
    <s v="L'ensemble (autour de 100%)"/>
    <x v="0"/>
    <m/>
    <m/>
    <m/>
    <x v="3"/>
    <m/>
    <m/>
    <m/>
    <m/>
    <s v="Radio, Télévision"/>
    <n v="0"/>
    <x v="0"/>
    <x v="0"/>
    <x v="0"/>
    <x v="0"/>
    <x v="0"/>
    <x v="1"/>
    <x v="0"/>
    <x v="0"/>
    <x v="0"/>
    <x v="0"/>
    <x v="0"/>
    <x v="0"/>
    <n v="0"/>
    <x v="0"/>
    <x v="0"/>
    <s v="Eviter les espaces publiques et les rassemblements Porter un masque"/>
    <x v="1"/>
    <x v="0"/>
    <x v="0"/>
    <x v="0"/>
    <x v="0"/>
    <x v="1"/>
    <x v="1"/>
    <x v="0"/>
    <x v="0"/>
    <x v="0"/>
    <x v="0"/>
    <x v="0"/>
    <x v="0"/>
    <x v="0"/>
    <x v="0"/>
    <x v="0"/>
    <x v="0"/>
    <x v="0"/>
    <n v="0"/>
    <x v="0"/>
  </r>
  <r>
    <s v="2020-05-27"/>
    <s v="Masculin"/>
    <s v="Diffa"/>
    <x v="1"/>
    <s v="Biri Boula"/>
    <s v="Masculin"/>
    <n v="47"/>
    <x v="2"/>
    <s v="Représentant des refugiés"/>
    <n v="0"/>
    <n v="0"/>
    <n v="1"/>
    <n v="0"/>
    <n v="0"/>
    <n v="0"/>
    <n v="0"/>
    <n v="0"/>
    <n v="0"/>
    <m/>
    <s v="Forage PMH communautaire"/>
    <m/>
    <s v="De 16 à 30 minutes"/>
    <s v="Tous les ménages (autour de 100%);"/>
    <s v="Non"/>
    <s v="A l'air libre"/>
    <s v="Savon (avec eau)"/>
    <s v="L'ensemble (autour de 100%)"/>
    <x v="0"/>
    <m/>
    <m/>
    <m/>
    <x v="3"/>
    <m/>
    <m/>
    <m/>
    <m/>
    <s v="Radio, Télévision"/>
    <n v="0"/>
    <x v="0"/>
    <x v="0"/>
    <x v="0"/>
    <x v="0"/>
    <x v="0"/>
    <x v="1"/>
    <x v="0"/>
    <x v="0"/>
    <x v="0"/>
    <x v="0"/>
    <x v="0"/>
    <x v="0"/>
    <n v="0"/>
    <x v="0"/>
    <x v="0"/>
    <s v="Arrêter de se serrer la main ou d'autres contacts physiques Eviter les espaces publiques et les rassemblements Porter un masque"/>
    <x v="1"/>
    <x v="0"/>
    <x v="0"/>
    <x v="1"/>
    <x v="0"/>
    <x v="1"/>
    <x v="1"/>
    <x v="0"/>
    <x v="0"/>
    <x v="0"/>
    <x v="0"/>
    <x v="0"/>
    <x v="0"/>
    <x v="0"/>
    <x v="0"/>
    <x v="0"/>
    <x v="0"/>
    <x v="0"/>
    <n v="0"/>
    <x v="0"/>
  </r>
  <r>
    <s v="2020-05-27"/>
    <s v="Masculin"/>
    <s v="N'Guigmi"/>
    <x v="7"/>
    <s v="Méléram"/>
    <s v="Masculin"/>
    <n v="62"/>
    <x v="1"/>
    <s v="Chef de village/communauté ou Boulama"/>
    <n v="1"/>
    <n v="0"/>
    <n v="0"/>
    <n v="0"/>
    <n v="0"/>
    <n v="0"/>
    <n v="0"/>
    <n v="0"/>
    <n v="0"/>
    <m/>
    <s v="Forage PMH communautaire"/>
    <m/>
    <s v="Entre une heure et moins de la moitié d'une journée"/>
    <s v="Une majorité (autour de 75%);"/>
    <s v="Non"/>
    <s v="A l'air libre"/>
    <s v="Savon (avec eau)"/>
    <s v="La moitié (autour de 50%)"/>
    <x v="0"/>
    <m/>
    <m/>
    <m/>
    <x v="3"/>
    <m/>
    <m/>
    <m/>
    <m/>
    <s v="Radio, Télévision"/>
    <n v="0"/>
    <x v="0"/>
    <x v="0"/>
    <x v="0"/>
    <x v="0"/>
    <x v="0"/>
    <x v="1"/>
    <x v="0"/>
    <x v="0"/>
    <x v="0"/>
    <x v="0"/>
    <x v="0"/>
    <x v="0"/>
    <n v="0"/>
    <x v="0"/>
    <x v="3"/>
    <s v="Ne pas voyager à l'étranger Arrêter de se serrer la main ou d'autres contacts physiques Porter un masque"/>
    <x v="1"/>
    <x v="0"/>
    <x v="1"/>
    <x v="1"/>
    <x v="0"/>
    <x v="0"/>
    <x v="1"/>
    <x v="0"/>
    <x v="0"/>
    <x v="0"/>
    <x v="0"/>
    <x v="0"/>
    <x v="0"/>
    <x v="0"/>
    <x v="0"/>
    <x v="0"/>
    <x v="0"/>
    <x v="0"/>
    <n v="0"/>
    <x v="0"/>
  </r>
  <r>
    <s v="2020-05-27"/>
    <s v="Masculin"/>
    <s v="N'Guigmi"/>
    <x v="7"/>
    <s v="Méléram"/>
    <s v="Masculin"/>
    <n v="56"/>
    <x v="2"/>
    <s v="Représentant des refugiés"/>
    <n v="0"/>
    <n v="0"/>
    <n v="1"/>
    <n v="0"/>
    <n v="0"/>
    <n v="0"/>
    <n v="0"/>
    <n v="0"/>
    <n v="0"/>
    <m/>
    <s v="Forage PMH communautaire"/>
    <m/>
    <s v="Entre une heure et moins de la moitié d'une journée"/>
    <s v="Une majorité (autour de 75%);"/>
    <s v="Non"/>
    <s v="A l'air libre"/>
    <s v="Savon (avec eau)"/>
    <s v="La majorité (autour de 75%)"/>
    <x v="0"/>
    <m/>
    <m/>
    <m/>
    <x v="3"/>
    <m/>
    <m/>
    <m/>
    <m/>
    <s v="Radio, Télévision"/>
    <n v="0"/>
    <x v="0"/>
    <x v="0"/>
    <x v="0"/>
    <x v="0"/>
    <x v="0"/>
    <x v="1"/>
    <x v="0"/>
    <x v="0"/>
    <x v="0"/>
    <x v="0"/>
    <x v="0"/>
    <x v="0"/>
    <n v="0"/>
    <x v="0"/>
    <x v="3"/>
    <s v="Arrêter de se serrer la main ou d'autres contacts physiques Eviter les espaces publiques et les rassemblements Se laver les mains"/>
    <x v="1"/>
    <x v="0"/>
    <x v="0"/>
    <x v="1"/>
    <x v="0"/>
    <x v="1"/>
    <x v="0"/>
    <x v="0"/>
    <x v="0"/>
    <x v="1"/>
    <x v="0"/>
    <x v="0"/>
    <x v="0"/>
    <x v="0"/>
    <x v="0"/>
    <x v="0"/>
    <x v="0"/>
    <x v="0"/>
    <n v="0"/>
    <x v="0"/>
  </r>
  <r>
    <s v="2020-05-27"/>
    <s v="Masculin"/>
    <s v="N'Guigmi"/>
    <x v="7"/>
    <s v="Méléram"/>
    <s v="Masculin"/>
    <n v="48"/>
    <x v="0"/>
    <s v="Représentant des PDI"/>
    <n v="0"/>
    <n v="0"/>
    <n v="0"/>
    <n v="1"/>
    <n v="0"/>
    <n v="0"/>
    <n v="0"/>
    <n v="0"/>
    <n v="0"/>
    <m/>
    <s v="Forage PMH communautaire"/>
    <m/>
    <s v="Entre une heure et moins de la moitié d'une journée"/>
    <s v="La moitié (autour de 50%);"/>
    <s v="Non"/>
    <s v="A l'air libre"/>
    <s v="Savon (avec eau)"/>
    <s v="La moitié (autour de 50%)"/>
    <x v="0"/>
    <m/>
    <m/>
    <m/>
    <x v="3"/>
    <m/>
    <m/>
    <m/>
    <m/>
    <s v="Radio, Télévision"/>
    <n v="0"/>
    <x v="0"/>
    <x v="0"/>
    <x v="0"/>
    <x v="0"/>
    <x v="0"/>
    <x v="1"/>
    <x v="0"/>
    <x v="0"/>
    <x v="0"/>
    <x v="0"/>
    <x v="0"/>
    <x v="0"/>
    <n v="0"/>
    <x v="0"/>
    <x v="0"/>
    <s v="Arrêter de se serrer la main ou d'autres contacts physiques Porter un masque Se laver les mains"/>
    <x v="1"/>
    <x v="0"/>
    <x v="0"/>
    <x v="1"/>
    <x v="0"/>
    <x v="0"/>
    <x v="1"/>
    <x v="0"/>
    <x v="0"/>
    <x v="1"/>
    <x v="0"/>
    <x v="0"/>
    <x v="0"/>
    <x v="0"/>
    <x v="0"/>
    <x v="0"/>
    <x v="0"/>
    <x v="0"/>
    <n v="0"/>
    <x v="0"/>
  </r>
  <r>
    <s v="2020-05-27"/>
    <s v="Masculin"/>
    <s v="Diffa"/>
    <x v="6"/>
    <s v="Koulokoura"/>
    <s v="Masculin"/>
    <n v="35"/>
    <x v="1"/>
    <s v="Représentant du chef de village/communauté ou Boulama"/>
    <n v="0"/>
    <n v="1"/>
    <n v="0"/>
    <n v="0"/>
    <n v="0"/>
    <n v="0"/>
    <n v="0"/>
    <n v="0"/>
    <n v="0"/>
    <m/>
    <s v="Puits cimenté"/>
    <m/>
    <s v="De 0 à 15 minutes"/>
    <s v="Une majorité (autour de 75%);"/>
    <s v="Non"/>
    <s v="A l'air libre"/>
    <s v="Eau seulement"/>
    <s v="Personne (autour de 0%)"/>
    <x v="1"/>
    <s v="Article trop cher"/>
    <n v="0"/>
    <n v="0"/>
    <x v="1"/>
    <n v="1"/>
    <n v="0"/>
    <n v="0"/>
    <n v="0"/>
    <s v="Téléphone Radio, Télévision Chef de village/ commuanuté ou Boulama"/>
    <n v="0"/>
    <x v="1"/>
    <x v="0"/>
    <x v="0"/>
    <x v="0"/>
    <x v="0"/>
    <x v="0"/>
    <x v="0"/>
    <x v="0"/>
    <x v="0"/>
    <x v="0"/>
    <x v="0"/>
    <x v="0"/>
    <n v="0"/>
    <x v="0"/>
    <x v="2"/>
    <s v="Garder une distance avec les autres gens Se laver les mains"/>
    <x v="1"/>
    <x v="0"/>
    <x v="0"/>
    <x v="0"/>
    <x v="1"/>
    <x v="0"/>
    <x v="0"/>
    <x v="0"/>
    <x v="0"/>
    <x v="1"/>
    <x v="0"/>
    <x v="0"/>
    <x v="0"/>
    <x v="0"/>
    <x v="0"/>
    <x v="0"/>
    <x v="0"/>
    <x v="0"/>
    <n v="0"/>
    <x v="0"/>
  </r>
  <r>
    <s v="2020-05-27"/>
    <s v="Masculin"/>
    <s v="Diffa"/>
    <x v="6"/>
    <s v="Koulokoura"/>
    <s v="Masculin"/>
    <n v="37"/>
    <x v="2"/>
    <s v="Représentant des refugiés"/>
    <n v="0"/>
    <n v="0"/>
    <n v="1"/>
    <n v="0"/>
    <n v="0"/>
    <n v="0"/>
    <n v="0"/>
    <n v="0"/>
    <n v="0"/>
    <m/>
    <s v="Puits cimenté"/>
    <m/>
    <s v="De 0 à 15 minutes"/>
    <s v="Une majorité (autour de 75%);"/>
    <s v="Oui"/>
    <s v="Latrines familiales"/>
    <s v="Eau seulement"/>
    <s v="Personne (autour de 0%)"/>
    <x v="1"/>
    <s v="Article trop cher"/>
    <n v="0"/>
    <n v="0"/>
    <x v="1"/>
    <n v="1"/>
    <n v="0"/>
    <n v="0"/>
    <n v="0"/>
    <s v="Téléphone Radio, Télévision Chef de village/ commuanuté ou Boulama"/>
    <n v="0"/>
    <x v="1"/>
    <x v="0"/>
    <x v="0"/>
    <x v="0"/>
    <x v="0"/>
    <x v="0"/>
    <x v="0"/>
    <x v="0"/>
    <x v="0"/>
    <x v="0"/>
    <x v="0"/>
    <x v="0"/>
    <n v="0"/>
    <x v="0"/>
    <x v="0"/>
    <s v="Garder une distance avec les autres gens Eviter les espaces publiques et les rassemblements Se laver les mains"/>
    <x v="1"/>
    <x v="0"/>
    <x v="0"/>
    <x v="0"/>
    <x v="1"/>
    <x v="1"/>
    <x v="0"/>
    <x v="0"/>
    <x v="0"/>
    <x v="1"/>
    <x v="0"/>
    <x v="0"/>
    <x v="0"/>
    <x v="0"/>
    <x v="0"/>
    <x v="0"/>
    <x v="0"/>
    <x v="0"/>
    <n v="0"/>
    <x v="0"/>
  </r>
  <r>
    <s v="2020-05-27"/>
    <s v="Masculin"/>
    <s v="Diffa"/>
    <x v="6"/>
    <s v="Awaridi"/>
    <s v="Masculin"/>
    <n v="49"/>
    <x v="0"/>
    <s v="Représentant des PDI"/>
    <n v="0"/>
    <n v="0"/>
    <n v="0"/>
    <n v="1"/>
    <n v="0"/>
    <n v="0"/>
    <n v="0"/>
    <n v="0"/>
    <n v="0"/>
    <m/>
    <s v="Forage PMH privé"/>
    <m/>
    <s v="De 16 à 30 minutes"/>
    <s v="La moitié (autour de 50%);"/>
    <s v="Oui"/>
    <s v="Latrines familiales"/>
    <s v="Savon (avec eau)"/>
    <s v="La majorité (autour de 75%)"/>
    <x v="0"/>
    <m/>
    <m/>
    <m/>
    <x v="3"/>
    <m/>
    <m/>
    <m/>
    <m/>
    <s v="Téléphone Radio, Télévision Chef de village/ commuanuté ou Boulama"/>
    <n v="0"/>
    <x v="1"/>
    <x v="0"/>
    <x v="0"/>
    <x v="0"/>
    <x v="0"/>
    <x v="0"/>
    <x v="0"/>
    <x v="0"/>
    <x v="0"/>
    <x v="0"/>
    <x v="0"/>
    <x v="0"/>
    <n v="0"/>
    <x v="0"/>
    <x v="0"/>
    <s v="Garder une distance avec les autres gens Eviter les espaces publiques et les rassemblements Porter un masque Se laver les mains"/>
    <x v="1"/>
    <x v="0"/>
    <x v="0"/>
    <x v="0"/>
    <x v="1"/>
    <x v="1"/>
    <x v="1"/>
    <x v="0"/>
    <x v="0"/>
    <x v="1"/>
    <x v="0"/>
    <x v="0"/>
    <x v="0"/>
    <x v="0"/>
    <x v="0"/>
    <x v="0"/>
    <x v="0"/>
    <x v="0"/>
    <n v="0"/>
    <x v="0"/>
  </r>
  <r>
    <s v="2020-05-27"/>
    <s v="Masculin"/>
    <s v="Diffa"/>
    <x v="6"/>
    <s v="Awaridi"/>
    <s v="Masculin"/>
    <n v="35"/>
    <x v="2"/>
    <s v="Représentant des refugiés"/>
    <n v="0"/>
    <n v="0"/>
    <n v="1"/>
    <n v="0"/>
    <n v="0"/>
    <n v="0"/>
    <n v="0"/>
    <n v="0"/>
    <n v="0"/>
    <m/>
    <s v="Forage PMH privé"/>
    <m/>
    <s v="De 16 à 30 minutes"/>
    <s v="La moitié (autour de 50%);"/>
    <s v="Oui"/>
    <s v="Latrines familiales"/>
    <s v="Savon (avec eau)"/>
    <s v="La majorité (autour de 75%)"/>
    <x v="0"/>
    <m/>
    <m/>
    <m/>
    <x v="3"/>
    <m/>
    <m/>
    <m/>
    <m/>
    <s v="Téléphone Radio, Télévision Chef de village/ commuanuté ou Boulama"/>
    <n v="0"/>
    <x v="1"/>
    <x v="0"/>
    <x v="0"/>
    <x v="0"/>
    <x v="0"/>
    <x v="0"/>
    <x v="0"/>
    <x v="0"/>
    <x v="0"/>
    <x v="0"/>
    <x v="0"/>
    <x v="0"/>
    <n v="0"/>
    <x v="0"/>
    <x v="0"/>
    <s v="Garder une distance avec les autres gens Eviter les espaces publiques et les rassemblements Se laver les mains"/>
    <x v="1"/>
    <x v="0"/>
    <x v="0"/>
    <x v="0"/>
    <x v="1"/>
    <x v="1"/>
    <x v="0"/>
    <x v="0"/>
    <x v="0"/>
    <x v="1"/>
    <x v="0"/>
    <x v="0"/>
    <x v="0"/>
    <x v="0"/>
    <x v="0"/>
    <x v="0"/>
    <x v="0"/>
    <x v="0"/>
    <n v="0"/>
    <x v="0"/>
  </r>
  <r>
    <s v="2020-05-27"/>
    <s v="Masculin"/>
    <s v="Diffa"/>
    <x v="6"/>
    <s v="Quartier Maloumdi"/>
    <s v="Masculin"/>
    <n v="40"/>
    <x v="1"/>
    <s v="Représentant du chef de village/communauté ou Boulama"/>
    <n v="0"/>
    <n v="1"/>
    <n v="0"/>
    <n v="0"/>
    <n v="0"/>
    <n v="0"/>
    <n v="0"/>
    <n v="0"/>
    <n v="0"/>
    <m/>
    <s v="Forage PMH privé"/>
    <m/>
    <s v="De 0 à 15 minutes"/>
    <s v="Tous les ménages (autour de 100%);"/>
    <s v="Oui"/>
    <s v="Latrines familiales"/>
    <s v="Savon (avec eau)"/>
    <s v="La minorité (autour de 25%)"/>
    <x v="0"/>
    <m/>
    <m/>
    <m/>
    <x v="3"/>
    <m/>
    <m/>
    <m/>
    <m/>
    <s v="Téléphone Réseaux sociaux Journal - Internet Chef de village/ commuanuté ou Boulama Famille, voisins ou amis"/>
    <n v="0"/>
    <x v="1"/>
    <x v="1"/>
    <x v="1"/>
    <x v="1"/>
    <x v="0"/>
    <x v="0"/>
    <x v="1"/>
    <x v="0"/>
    <x v="0"/>
    <x v="0"/>
    <x v="0"/>
    <x v="0"/>
    <n v="0"/>
    <x v="0"/>
    <x v="1"/>
    <s v="Garder une distance avec les autres gens Se laver les mains"/>
    <x v="1"/>
    <x v="0"/>
    <x v="0"/>
    <x v="0"/>
    <x v="1"/>
    <x v="0"/>
    <x v="0"/>
    <x v="0"/>
    <x v="0"/>
    <x v="1"/>
    <x v="0"/>
    <x v="0"/>
    <x v="0"/>
    <x v="0"/>
    <x v="0"/>
    <x v="0"/>
    <x v="0"/>
    <x v="0"/>
    <n v="0"/>
    <x v="0"/>
  </r>
  <r>
    <s v="2020-05-27"/>
    <s v="Masculin"/>
    <s v="Diffa"/>
    <x v="6"/>
    <s v="Koulokoura"/>
    <s v="Masculin"/>
    <n v="27"/>
    <x v="0"/>
    <s v="Représentant des PDI"/>
    <n v="0"/>
    <n v="0"/>
    <n v="0"/>
    <n v="1"/>
    <n v="0"/>
    <n v="0"/>
    <n v="0"/>
    <n v="0"/>
    <n v="0"/>
    <m/>
    <s v="Puits cimenté"/>
    <m/>
    <s v="De 16 à 30 minutes"/>
    <s v="Une majorité (autour de 75%);"/>
    <s v="Non"/>
    <s v="A l'air libre"/>
    <s v="Eau seulement"/>
    <s v="Personne (autour de 0%)"/>
    <x v="1"/>
    <s v="Savons non disponibles au niveau des marchés"/>
    <n v="0"/>
    <n v="1"/>
    <x v="1"/>
    <n v="0"/>
    <n v="0"/>
    <n v="0"/>
    <n v="0"/>
    <s v="Téléphone Radio, Télévision Chef de village/ commuanuté ou Boulama"/>
    <n v="0"/>
    <x v="1"/>
    <x v="0"/>
    <x v="0"/>
    <x v="0"/>
    <x v="0"/>
    <x v="0"/>
    <x v="0"/>
    <x v="0"/>
    <x v="0"/>
    <x v="0"/>
    <x v="0"/>
    <x v="0"/>
    <n v="0"/>
    <x v="0"/>
    <x v="1"/>
    <s v="Eviter les espaces publiques et les rassemblements Se laver les mains"/>
    <x v="1"/>
    <x v="0"/>
    <x v="0"/>
    <x v="0"/>
    <x v="0"/>
    <x v="1"/>
    <x v="0"/>
    <x v="0"/>
    <x v="0"/>
    <x v="1"/>
    <x v="0"/>
    <x v="0"/>
    <x v="0"/>
    <x v="0"/>
    <x v="0"/>
    <x v="0"/>
    <x v="0"/>
    <x v="0"/>
    <n v="0"/>
    <x v="0"/>
  </r>
  <r>
    <s v="2020-05-27"/>
    <s v="Masculin"/>
    <s v="Diffa"/>
    <x v="6"/>
    <s v="Grematori"/>
    <s v="Masculin"/>
    <n v="55"/>
    <x v="1"/>
    <s v="Chef de village/communauté ou Boulama"/>
    <n v="1"/>
    <n v="0"/>
    <n v="0"/>
    <n v="0"/>
    <n v="0"/>
    <n v="0"/>
    <n v="0"/>
    <n v="0"/>
    <n v="0"/>
    <m/>
    <s v="Bornes fontaines (Mini-AEP, système multi-villages, PEA et SPP)"/>
    <m/>
    <s v="De 0 à 15 minutes"/>
    <s v="Une majorité (autour de 75%);"/>
    <s v="Oui"/>
    <s v="Latrines communes gratuites"/>
    <s v="Savon (avec eau)"/>
    <s v="La minorité (autour de 25%)"/>
    <x v="0"/>
    <m/>
    <m/>
    <m/>
    <x v="3"/>
    <m/>
    <m/>
    <m/>
    <m/>
    <s v="Téléphone Radio, Télévision Chef de village/ commuanuté ou Boulama"/>
    <n v="0"/>
    <x v="1"/>
    <x v="0"/>
    <x v="0"/>
    <x v="0"/>
    <x v="0"/>
    <x v="0"/>
    <x v="0"/>
    <x v="0"/>
    <x v="0"/>
    <x v="0"/>
    <x v="0"/>
    <x v="0"/>
    <n v="0"/>
    <x v="0"/>
    <x v="2"/>
    <s v="Eviter les espaces publiques et les rassemblements Se laver les mains"/>
    <x v="1"/>
    <x v="0"/>
    <x v="0"/>
    <x v="0"/>
    <x v="0"/>
    <x v="1"/>
    <x v="0"/>
    <x v="0"/>
    <x v="0"/>
    <x v="1"/>
    <x v="0"/>
    <x v="0"/>
    <x v="0"/>
    <x v="0"/>
    <x v="0"/>
    <x v="0"/>
    <x v="0"/>
    <x v="0"/>
    <n v="0"/>
    <x v="0"/>
  </r>
  <r>
    <s v="2020-05-27"/>
    <s v="Masculin"/>
    <s v="N'Gourti"/>
    <x v="10"/>
    <s v="Maholi"/>
    <s v="Masculin"/>
    <n v="42"/>
    <x v="2"/>
    <s v="Représentant des refugiés"/>
    <n v="0"/>
    <n v="0"/>
    <n v="1"/>
    <n v="0"/>
    <n v="0"/>
    <n v="0"/>
    <n v="0"/>
    <n v="0"/>
    <n v="0"/>
    <m/>
    <s v="Puits traditionnel"/>
    <m/>
    <s v="De 16 à 30 minutes"/>
    <s v="La moitié (autour de 50%);"/>
    <s v="Non"/>
    <s v="A l'air libre"/>
    <s v="Cendre (avec eau)"/>
    <s v="Personne (autour de 0%)"/>
    <x v="1"/>
    <s v="Article trop cher"/>
    <n v="0"/>
    <n v="0"/>
    <x v="1"/>
    <n v="1"/>
    <n v="0"/>
    <n v="0"/>
    <n v="0"/>
    <s v="Chef de village/ commuanuté ou Boulama Différents comités villageois"/>
    <n v="0"/>
    <x v="0"/>
    <x v="0"/>
    <x v="1"/>
    <x v="0"/>
    <x v="0"/>
    <x v="0"/>
    <x v="0"/>
    <x v="0"/>
    <x v="0"/>
    <x v="1"/>
    <x v="0"/>
    <x v="0"/>
    <n v="0"/>
    <x v="0"/>
    <x v="3"/>
    <s v="Garder une distance avec les autres gens Se laver les mains Se laver avec de l'eau propre Prier"/>
    <x v="1"/>
    <x v="0"/>
    <x v="0"/>
    <x v="0"/>
    <x v="1"/>
    <x v="0"/>
    <x v="0"/>
    <x v="0"/>
    <x v="0"/>
    <x v="1"/>
    <x v="0"/>
    <x v="0"/>
    <x v="1"/>
    <x v="1"/>
    <x v="0"/>
    <x v="0"/>
    <x v="0"/>
    <x v="0"/>
    <n v="0"/>
    <x v="0"/>
  </r>
  <r>
    <s v="2020-05-27"/>
    <s v="Masculin"/>
    <s v="N'Gourti"/>
    <x v="10"/>
    <s v="Maholi"/>
    <s v="Masculin"/>
    <n v="55"/>
    <x v="1"/>
    <s v="Chef de village/communauté ou Boulama"/>
    <n v="1"/>
    <n v="0"/>
    <n v="0"/>
    <n v="0"/>
    <n v="0"/>
    <n v="0"/>
    <n v="0"/>
    <n v="0"/>
    <n v="0"/>
    <m/>
    <s v="Puits traditionnel"/>
    <m/>
    <s v="De 16 à 30 minutes"/>
    <s v="La moitié (autour de 50%);"/>
    <s v="Non"/>
    <s v="A l'air libre"/>
    <s v="Savon (avec eau)"/>
    <s v="La minorité (autour de 25%)"/>
    <x v="0"/>
    <m/>
    <m/>
    <m/>
    <x v="3"/>
    <m/>
    <m/>
    <m/>
    <m/>
    <s v="Radio, Télévision"/>
    <n v="0"/>
    <x v="0"/>
    <x v="0"/>
    <x v="0"/>
    <x v="0"/>
    <x v="0"/>
    <x v="1"/>
    <x v="0"/>
    <x v="0"/>
    <x v="0"/>
    <x v="0"/>
    <x v="0"/>
    <x v="0"/>
    <n v="0"/>
    <x v="0"/>
    <x v="3"/>
    <s v="Ne pas voyager à l'étranger Garder une distance avec les autres gens Se laver les mains Prier"/>
    <x v="1"/>
    <x v="0"/>
    <x v="1"/>
    <x v="0"/>
    <x v="1"/>
    <x v="0"/>
    <x v="0"/>
    <x v="0"/>
    <x v="0"/>
    <x v="1"/>
    <x v="0"/>
    <x v="0"/>
    <x v="0"/>
    <x v="1"/>
    <x v="0"/>
    <x v="0"/>
    <x v="0"/>
    <x v="0"/>
    <n v="0"/>
    <x v="0"/>
  </r>
  <r>
    <s v="2020-05-27"/>
    <s v="Masculin"/>
    <s v="N'Gourti"/>
    <x v="10"/>
    <s v="Maholi"/>
    <s v="Masculin"/>
    <n v="42"/>
    <x v="0"/>
    <s v="Représentant des PDI"/>
    <n v="0"/>
    <n v="0"/>
    <n v="0"/>
    <n v="1"/>
    <n v="0"/>
    <n v="0"/>
    <n v="0"/>
    <n v="0"/>
    <n v="0"/>
    <m/>
    <s v="Puits traditionnel"/>
    <m/>
    <s v="De 0 à 15 minutes"/>
    <s v="Tous les ménages (autour de 100%);"/>
    <s v="Non"/>
    <s v="A l'air libre"/>
    <s v="Savon (avec eau)"/>
    <s v="La moitié (autour de 50%)"/>
    <x v="0"/>
    <m/>
    <m/>
    <m/>
    <x v="3"/>
    <m/>
    <m/>
    <m/>
    <m/>
    <s v="Téléphone Radio, Télévision"/>
    <n v="0"/>
    <x v="1"/>
    <x v="0"/>
    <x v="0"/>
    <x v="0"/>
    <x v="0"/>
    <x v="1"/>
    <x v="0"/>
    <x v="0"/>
    <x v="0"/>
    <x v="0"/>
    <x v="0"/>
    <x v="0"/>
    <n v="0"/>
    <x v="0"/>
    <x v="3"/>
    <s v="Arrêter de se serrer la main ou d'autres contacts physiques Garder une distance avec les autres gens Eviter les espaces publiques et les rassemblements Se laver les mains Prier"/>
    <x v="1"/>
    <x v="0"/>
    <x v="0"/>
    <x v="1"/>
    <x v="1"/>
    <x v="1"/>
    <x v="0"/>
    <x v="0"/>
    <x v="0"/>
    <x v="1"/>
    <x v="0"/>
    <x v="0"/>
    <x v="0"/>
    <x v="1"/>
    <x v="0"/>
    <x v="0"/>
    <x v="0"/>
    <x v="0"/>
    <n v="0"/>
    <x v="0"/>
  </r>
  <r>
    <s v="2020-05-27"/>
    <s v="Masculin"/>
    <s v="N'Guigmi"/>
    <x v="7"/>
    <s v="N'Guigmi Ville (Djoulari, Kameroun, Dileram, Kanembouri, Sabon Carré……..)"/>
    <s v="Masculin"/>
    <n v="53"/>
    <x v="1"/>
    <s v="Chef de village/communauté ou Boulama"/>
    <n v="1"/>
    <n v="0"/>
    <n v="0"/>
    <n v="0"/>
    <n v="0"/>
    <n v="0"/>
    <n v="0"/>
    <n v="0"/>
    <n v="0"/>
    <m/>
    <s v="Reseau d'eau publique SEEN - robinet privé"/>
    <m/>
    <s v="L'eau est disponible dans la maison"/>
    <s v="Une majorité (autour de 75%);"/>
    <s v="Oui"/>
    <s v="Latrines familiales"/>
    <s v="Savon (avec eau)"/>
    <s v="L'ensemble (autour de 100%)"/>
    <x v="0"/>
    <m/>
    <m/>
    <m/>
    <x v="3"/>
    <m/>
    <m/>
    <m/>
    <m/>
    <s v="Téléphone Radio, Télévision"/>
    <n v="0"/>
    <x v="1"/>
    <x v="0"/>
    <x v="0"/>
    <x v="0"/>
    <x v="0"/>
    <x v="1"/>
    <x v="0"/>
    <x v="0"/>
    <x v="0"/>
    <x v="0"/>
    <x v="0"/>
    <x v="0"/>
    <n v="0"/>
    <x v="0"/>
    <x v="3"/>
    <s v="Ne pas voyager à l'étranger Arrêter de se serrer la main ou d'autres contacts physiques Garder une distance avec les autres gens Se laver les mains Autre, préciser"/>
    <x v="1"/>
    <x v="0"/>
    <x v="1"/>
    <x v="1"/>
    <x v="1"/>
    <x v="0"/>
    <x v="0"/>
    <x v="0"/>
    <x v="0"/>
    <x v="1"/>
    <x v="0"/>
    <x v="0"/>
    <x v="0"/>
    <x v="0"/>
    <x v="0"/>
    <x v="0"/>
    <x v="0"/>
    <x v="1"/>
    <n v="0"/>
    <x v="0"/>
  </r>
  <r>
    <s v="2020-05-27"/>
    <s v="Masculin"/>
    <s v="N'Guigmi"/>
    <x v="7"/>
    <s v="N'Guigmi Ville (Djoulari, Kameroun, Dileram, Kanembouri, Sabon Carré……..)"/>
    <s v="Masculin"/>
    <n v="48"/>
    <x v="2"/>
    <s v="Représentant des refugiés"/>
    <n v="0"/>
    <n v="0"/>
    <n v="1"/>
    <n v="0"/>
    <n v="0"/>
    <n v="0"/>
    <n v="0"/>
    <n v="0"/>
    <n v="0"/>
    <m/>
    <s v="Forage PMH communautaire"/>
    <m/>
    <s v="Entre 30 minutes et une heure"/>
    <s v="La moitié (autour de 50%);"/>
    <s v="Non"/>
    <s v="A l'air libre"/>
    <s v="Savon (avec eau)"/>
    <s v="La minorité (autour de 25%)"/>
    <x v="0"/>
    <m/>
    <m/>
    <m/>
    <x v="3"/>
    <m/>
    <m/>
    <m/>
    <m/>
    <s v="Radio, Télévision Travailleurs sociaux / humanitaires"/>
    <n v="0"/>
    <x v="0"/>
    <x v="0"/>
    <x v="0"/>
    <x v="0"/>
    <x v="0"/>
    <x v="1"/>
    <x v="0"/>
    <x v="0"/>
    <x v="0"/>
    <x v="0"/>
    <x v="0"/>
    <x v="1"/>
    <n v="0"/>
    <x v="0"/>
    <x v="0"/>
    <s v="Garder une distance avec les autres gens Eviter les espaces publiques et les rassemblements Se laver les mains"/>
    <x v="1"/>
    <x v="0"/>
    <x v="0"/>
    <x v="0"/>
    <x v="1"/>
    <x v="1"/>
    <x v="0"/>
    <x v="0"/>
    <x v="0"/>
    <x v="1"/>
    <x v="0"/>
    <x v="0"/>
    <x v="0"/>
    <x v="0"/>
    <x v="0"/>
    <x v="0"/>
    <x v="0"/>
    <x v="0"/>
    <n v="0"/>
    <x v="0"/>
  </r>
  <r>
    <s v="2020-05-27"/>
    <s v="Masculin"/>
    <s v="N'Guigmi"/>
    <x v="7"/>
    <s v="N'Guigmi Ville (Djoulari, Kameroun, Dileram, Kanembouri, Sabon Carré……..)"/>
    <s v="Masculin"/>
    <n v="37"/>
    <x v="0"/>
    <s v="Représentant des PDI"/>
    <n v="0"/>
    <n v="0"/>
    <n v="0"/>
    <n v="1"/>
    <n v="0"/>
    <n v="0"/>
    <n v="0"/>
    <n v="0"/>
    <n v="0"/>
    <m/>
    <s v="Forage PMH communautaire"/>
    <m/>
    <s v="De 16 à 30 minutes"/>
    <s v="La moitié (autour de 50%);"/>
    <s v="Non"/>
    <s v="A l'air libre"/>
    <s v="Savon (avec eau)"/>
    <s v="La minorité (autour de 25%)"/>
    <x v="0"/>
    <m/>
    <m/>
    <m/>
    <x v="3"/>
    <m/>
    <m/>
    <m/>
    <m/>
    <s v="Radio, Télévision Travailleurs sociaux / humanitaires"/>
    <n v="0"/>
    <x v="0"/>
    <x v="0"/>
    <x v="0"/>
    <x v="0"/>
    <x v="0"/>
    <x v="1"/>
    <x v="0"/>
    <x v="0"/>
    <x v="0"/>
    <x v="0"/>
    <x v="0"/>
    <x v="1"/>
    <n v="0"/>
    <x v="0"/>
    <x v="0"/>
    <s v="Arrêter de se serrer la main ou d'autres contacts physiques Eviter les espaces publiques et les rassemblements Se laver les mains Prier"/>
    <x v="1"/>
    <x v="0"/>
    <x v="0"/>
    <x v="1"/>
    <x v="0"/>
    <x v="1"/>
    <x v="0"/>
    <x v="0"/>
    <x v="0"/>
    <x v="1"/>
    <x v="0"/>
    <x v="0"/>
    <x v="0"/>
    <x v="1"/>
    <x v="0"/>
    <x v="0"/>
    <x v="0"/>
    <x v="0"/>
    <n v="0"/>
    <x v="0"/>
  </r>
  <r>
    <s v="2020-05-27"/>
    <s v="Masculin"/>
    <s v="Maine Soroa"/>
    <x v="4"/>
    <s v="Site Aveugle"/>
    <s v="Féminin"/>
    <n v="42"/>
    <x v="0"/>
    <s v="Représentant des PDI"/>
    <n v="0"/>
    <n v="0"/>
    <n v="0"/>
    <n v="1"/>
    <n v="0"/>
    <n v="0"/>
    <n v="0"/>
    <n v="0"/>
    <n v="0"/>
    <m/>
    <s v="Reseau d'eau publique SEEN - robinet privé"/>
    <m/>
    <s v="De 0 à 15 minutes"/>
    <s v="Une majorité (autour de 75%);"/>
    <s v="Oui"/>
    <s v="Latrines communes gratuites"/>
    <s v="Savon (avec eau)"/>
    <s v="Personne (autour de 0%)"/>
    <x v="0"/>
    <m/>
    <m/>
    <m/>
    <x v="3"/>
    <m/>
    <m/>
    <m/>
    <m/>
    <s v="Radio, Télévision Travailleurs sociaux / humanitaires"/>
    <n v="0"/>
    <x v="0"/>
    <x v="0"/>
    <x v="0"/>
    <x v="0"/>
    <x v="0"/>
    <x v="1"/>
    <x v="0"/>
    <x v="0"/>
    <x v="0"/>
    <x v="0"/>
    <x v="0"/>
    <x v="1"/>
    <n v="0"/>
    <x v="0"/>
    <x v="0"/>
    <s v="Arrêter de se serrer la main ou d'autres contacts physiques Garder une distance avec les autres gens Porter un masque Se laver les mains Prier"/>
    <x v="1"/>
    <x v="0"/>
    <x v="0"/>
    <x v="1"/>
    <x v="1"/>
    <x v="0"/>
    <x v="1"/>
    <x v="0"/>
    <x v="0"/>
    <x v="1"/>
    <x v="0"/>
    <x v="0"/>
    <x v="0"/>
    <x v="1"/>
    <x v="0"/>
    <x v="0"/>
    <x v="0"/>
    <x v="0"/>
    <n v="0"/>
    <x v="0"/>
  </r>
  <r>
    <s v="2020-05-27"/>
    <s v="Masculin"/>
    <s v="Maine Soroa"/>
    <x v="4"/>
    <s v="Site Aveugle"/>
    <s v="Féminin"/>
    <n v="35"/>
    <x v="2"/>
    <s v="Représentant des refugiés"/>
    <n v="0"/>
    <n v="0"/>
    <n v="1"/>
    <n v="0"/>
    <n v="0"/>
    <n v="0"/>
    <n v="0"/>
    <n v="0"/>
    <n v="0"/>
    <m/>
    <s v="Reseau d'eau publique SEEN - robinet privé"/>
    <m/>
    <s v="De 0 à 15 minutes"/>
    <s v="Tous les ménages (autour de 100%);"/>
    <s v="Oui"/>
    <s v="Latrines communes gratuites"/>
    <s v="Cendre (avec eau)"/>
    <s v="Personne (autour de 0%)"/>
    <x v="1"/>
    <s v="Article trop cher"/>
    <n v="0"/>
    <n v="0"/>
    <x v="1"/>
    <n v="1"/>
    <n v="0"/>
    <n v="0"/>
    <n v="0"/>
    <s v="Radio, Télévision Travailleurs sociaux / humanitaires"/>
    <n v="0"/>
    <x v="0"/>
    <x v="0"/>
    <x v="0"/>
    <x v="0"/>
    <x v="0"/>
    <x v="1"/>
    <x v="0"/>
    <x v="0"/>
    <x v="0"/>
    <x v="0"/>
    <x v="0"/>
    <x v="1"/>
    <n v="0"/>
    <x v="0"/>
    <x v="3"/>
    <s v="Arrêter de se serrer la main ou d'autres contacts physiques Garder une distance avec les autres gens Se laver les mains Prier"/>
    <x v="1"/>
    <x v="0"/>
    <x v="0"/>
    <x v="1"/>
    <x v="1"/>
    <x v="0"/>
    <x v="0"/>
    <x v="0"/>
    <x v="0"/>
    <x v="1"/>
    <x v="0"/>
    <x v="0"/>
    <x v="0"/>
    <x v="1"/>
    <x v="0"/>
    <x v="0"/>
    <x v="0"/>
    <x v="0"/>
    <n v="0"/>
    <x v="0"/>
  </r>
  <r>
    <s v="2020-05-27"/>
    <s v="Masculin"/>
    <s v="Maine Soroa"/>
    <x v="4"/>
    <s v="Site Aveugle"/>
    <s v="Féminin"/>
    <n v="30"/>
    <x v="1"/>
    <s v="Autre"/>
    <n v="0"/>
    <n v="0"/>
    <n v="0"/>
    <n v="0"/>
    <n v="0"/>
    <n v="0"/>
    <n v="0"/>
    <n v="0"/>
    <n v="1"/>
    <s v="Représentante des aveugles non déplacés  "/>
    <s v="Reseau d'eau publique SEEN - robinet privé"/>
    <m/>
    <s v="De 0 à 15 minutes"/>
    <s v="Tous les ménages (autour de 100%);"/>
    <s v="Oui"/>
    <s v="Latrines communes gratuites"/>
    <s v="Savon (avec eau)"/>
    <s v="La minorité (autour de 25%)"/>
    <x v="0"/>
    <m/>
    <m/>
    <m/>
    <x v="3"/>
    <m/>
    <m/>
    <m/>
    <m/>
    <s v="Radio, Télévision Travailleurs sociaux / humanitaires"/>
    <n v="0"/>
    <x v="0"/>
    <x v="0"/>
    <x v="0"/>
    <x v="0"/>
    <x v="0"/>
    <x v="1"/>
    <x v="0"/>
    <x v="0"/>
    <x v="0"/>
    <x v="0"/>
    <x v="0"/>
    <x v="1"/>
    <n v="0"/>
    <x v="0"/>
    <x v="0"/>
    <s v="Garder une distance avec les autres gens Eviter les espaces publiques et les rassemblements Se laver les mains Prier"/>
    <x v="1"/>
    <x v="0"/>
    <x v="0"/>
    <x v="0"/>
    <x v="1"/>
    <x v="1"/>
    <x v="0"/>
    <x v="0"/>
    <x v="0"/>
    <x v="1"/>
    <x v="0"/>
    <x v="0"/>
    <x v="0"/>
    <x v="1"/>
    <x v="0"/>
    <x v="0"/>
    <x v="0"/>
    <x v="0"/>
    <n v="0"/>
    <x v="0"/>
  </r>
  <r>
    <s v="2020-05-27"/>
    <s v="Masculin"/>
    <s v="Diffa"/>
    <x v="3"/>
    <s v="Djaboulam"/>
    <s v="Masculin"/>
    <n v="51"/>
    <x v="1"/>
    <s v="Représentant du chef de village/communauté ou Boulama"/>
    <n v="0"/>
    <n v="1"/>
    <n v="0"/>
    <n v="0"/>
    <n v="0"/>
    <n v="0"/>
    <n v="0"/>
    <n v="0"/>
    <n v="0"/>
    <m/>
    <s v="Forage PMH communautaire"/>
    <m/>
    <s v="De 0 à 15 minutes"/>
    <s v="Tous les ménages (autour de 100%);"/>
    <s v="Non"/>
    <s v="A l'air libre"/>
    <s v="Cendre (avec eau)"/>
    <s v="La minorité (autour de 25%)"/>
    <x v="1"/>
    <s v="Article trop cher L'achat de savon ne constitue pas une priorité"/>
    <n v="0"/>
    <n v="0"/>
    <x v="1"/>
    <n v="1"/>
    <n v="1"/>
    <n v="0"/>
    <n v="0"/>
    <s v="Téléphone Radio, Télévision Travailleurs sociaux / humanitaires"/>
    <n v="0"/>
    <x v="1"/>
    <x v="0"/>
    <x v="0"/>
    <x v="0"/>
    <x v="0"/>
    <x v="1"/>
    <x v="0"/>
    <x v="0"/>
    <x v="0"/>
    <x v="0"/>
    <x v="0"/>
    <x v="1"/>
    <n v="0"/>
    <x v="0"/>
    <x v="0"/>
    <s v="Arrêter de se serrer la main ou d'autres contacts physiques Porter un masque Se laver les mains"/>
    <x v="1"/>
    <x v="0"/>
    <x v="0"/>
    <x v="1"/>
    <x v="0"/>
    <x v="0"/>
    <x v="1"/>
    <x v="0"/>
    <x v="0"/>
    <x v="1"/>
    <x v="0"/>
    <x v="0"/>
    <x v="0"/>
    <x v="0"/>
    <x v="0"/>
    <x v="0"/>
    <x v="0"/>
    <x v="0"/>
    <n v="0"/>
    <x v="0"/>
  </r>
  <r>
    <s v="2020-05-27"/>
    <s v="Masculin"/>
    <s v="Diffa"/>
    <x v="3"/>
    <s v="Djaboulam"/>
    <s v="Masculin"/>
    <n v="46"/>
    <x v="2"/>
    <s v="Représentant des refugiés"/>
    <n v="0"/>
    <n v="0"/>
    <n v="1"/>
    <n v="0"/>
    <n v="0"/>
    <n v="0"/>
    <n v="0"/>
    <n v="0"/>
    <n v="0"/>
    <m/>
    <s v="Forage PMH communautaire"/>
    <m/>
    <s v="De 0 à 15 minutes"/>
    <s v="Tous les ménages (autour de 100%);"/>
    <s v="Non"/>
    <s v="A l'air libre"/>
    <s v="Cendre (avec eau)"/>
    <s v="La minorité (autour de 25%)"/>
    <x v="1"/>
    <s v="Article trop cher"/>
    <n v="0"/>
    <n v="0"/>
    <x v="1"/>
    <n v="1"/>
    <n v="0"/>
    <n v="0"/>
    <n v="0"/>
    <s v="Téléphone Travailleurs sociaux / humanitaires"/>
    <n v="0"/>
    <x v="1"/>
    <x v="0"/>
    <x v="1"/>
    <x v="0"/>
    <x v="0"/>
    <x v="1"/>
    <x v="0"/>
    <x v="0"/>
    <x v="0"/>
    <x v="0"/>
    <x v="0"/>
    <x v="1"/>
    <n v="0"/>
    <x v="0"/>
    <x v="1"/>
    <s v="Ne pas voyager à l'étranger Arrêter de se serrer la main ou d'autres contacts physiques Porter un masque Se laver les mains"/>
    <x v="1"/>
    <x v="0"/>
    <x v="1"/>
    <x v="1"/>
    <x v="0"/>
    <x v="0"/>
    <x v="1"/>
    <x v="0"/>
    <x v="0"/>
    <x v="1"/>
    <x v="0"/>
    <x v="0"/>
    <x v="0"/>
    <x v="0"/>
    <x v="0"/>
    <x v="0"/>
    <x v="0"/>
    <x v="0"/>
    <n v="0"/>
    <x v="0"/>
  </r>
  <r>
    <s v="2020-05-27"/>
    <s v="Masculin"/>
    <s v="Diffa"/>
    <x v="3"/>
    <s v="Djaboulam"/>
    <s v="Masculin"/>
    <n v="53"/>
    <x v="0"/>
    <s v="Représentant des PDI"/>
    <n v="0"/>
    <n v="0"/>
    <n v="0"/>
    <n v="1"/>
    <n v="0"/>
    <n v="0"/>
    <n v="0"/>
    <n v="0"/>
    <n v="0"/>
    <m/>
    <s v="Forage PMH communautaire"/>
    <m/>
    <s v="De 16 à 30 minutes"/>
    <s v="Tous les ménages (autour de 100%);"/>
    <s v="Non"/>
    <s v="A l'air libre"/>
    <s v="Cendre (avec eau)"/>
    <s v="La minorité (autour de 25%)"/>
    <x v="1"/>
    <s v="Article trop cher L'achat de savon ne constitue pas une priorité"/>
    <n v="0"/>
    <n v="0"/>
    <x v="1"/>
    <n v="1"/>
    <n v="1"/>
    <n v="0"/>
    <n v="0"/>
    <s v="Téléphone Chef de village/ commuanuté ou Boulama"/>
    <n v="0"/>
    <x v="1"/>
    <x v="0"/>
    <x v="1"/>
    <x v="0"/>
    <x v="0"/>
    <x v="0"/>
    <x v="0"/>
    <x v="0"/>
    <x v="0"/>
    <x v="0"/>
    <x v="0"/>
    <x v="0"/>
    <n v="0"/>
    <x v="0"/>
    <x v="2"/>
    <s v="Ne pas voyager à l'étranger Arrêter de se serrer la main ou d'autres contacts physiques Garder une distance avec les autres gens"/>
    <x v="1"/>
    <x v="0"/>
    <x v="1"/>
    <x v="1"/>
    <x v="1"/>
    <x v="0"/>
    <x v="0"/>
    <x v="0"/>
    <x v="0"/>
    <x v="0"/>
    <x v="0"/>
    <x v="0"/>
    <x v="0"/>
    <x v="0"/>
    <x v="0"/>
    <x v="0"/>
    <x v="0"/>
    <x v="0"/>
    <n v="0"/>
    <x v="0"/>
  </r>
  <r>
    <s v="2020-05-27"/>
    <s v="Masculin"/>
    <s v="Diffa"/>
    <x v="3"/>
    <s v="Malamm Boulori"/>
    <s v="Masculin"/>
    <n v="56"/>
    <x v="1"/>
    <s v="Chef de village/communauté ou Boulama"/>
    <n v="1"/>
    <n v="0"/>
    <n v="0"/>
    <n v="0"/>
    <n v="0"/>
    <n v="0"/>
    <n v="0"/>
    <n v="0"/>
    <n v="0"/>
    <m/>
    <s v="Forage PMH communautaire"/>
    <m/>
    <s v="De 16 à 30 minutes"/>
    <s v="Tous les ménages (autour de 100%);"/>
    <s v="Non"/>
    <s v="A l'air libre"/>
    <s v="Savon (avec eau)"/>
    <s v="La minorité (autour de 25%)"/>
    <x v="0"/>
    <m/>
    <m/>
    <m/>
    <x v="3"/>
    <m/>
    <m/>
    <m/>
    <m/>
    <s v="Téléphone Travailleurs sociaux / humanitaires"/>
    <n v="0"/>
    <x v="1"/>
    <x v="0"/>
    <x v="1"/>
    <x v="0"/>
    <x v="0"/>
    <x v="1"/>
    <x v="0"/>
    <x v="0"/>
    <x v="0"/>
    <x v="0"/>
    <x v="0"/>
    <x v="1"/>
    <n v="0"/>
    <x v="0"/>
    <x v="0"/>
    <s v="Eviter les espaces publiques et les rassemblements Porter un masque Se laver les mains"/>
    <x v="1"/>
    <x v="0"/>
    <x v="0"/>
    <x v="0"/>
    <x v="0"/>
    <x v="1"/>
    <x v="1"/>
    <x v="0"/>
    <x v="0"/>
    <x v="1"/>
    <x v="0"/>
    <x v="0"/>
    <x v="0"/>
    <x v="0"/>
    <x v="0"/>
    <x v="0"/>
    <x v="0"/>
    <x v="0"/>
    <n v="0"/>
    <x v="0"/>
  </r>
  <r>
    <s v="2020-05-27"/>
    <s v="Masculin"/>
    <s v="Diffa"/>
    <x v="6"/>
    <s v="Quartier Administratif"/>
    <s v="Masculin"/>
    <n v="45"/>
    <x v="1"/>
    <s v="Chef de village/communauté ou Boulama"/>
    <n v="1"/>
    <n v="0"/>
    <n v="0"/>
    <n v="0"/>
    <n v="0"/>
    <n v="0"/>
    <n v="0"/>
    <n v="0"/>
    <n v="0"/>
    <m/>
    <s v="Reseau d'eau publique SEEN - robinet privé"/>
    <m/>
    <s v="De 0 à 15 minutes"/>
    <s v="Tous les ménages (autour de 100%);"/>
    <s v="Oui"/>
    <s v="Latrines familiales"/>
    <s v="Savon (avec eau)"/>
    <s v="La moitié (autour de 50%)"/>
    <x v="0"/>
    <m/>
    <m/>
    <m/>
    <x v="3"/>
    <m/>
    <m/>
    <m/>
    <m/>
    <s v="Téléphone Réseaux sociaux Radio, Télévision Gouvernement Travailleurs sociaux / humanitaires"/>
    <n v="0"/>
    <x v="1"/>
    <x v="1"/>
    <x v="0"/>
    <x v="0"/>
    <x v="0"/>
    <x v="1"/>
    <x v="0"/>
    <x v="0"/>
    <x v="0"/>
    <x v="0"/>
    <x v="1"/>
    <x v="1"/>
    <n v="0"/>
    <x v="0"/>
    <x v="0"/>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x v="0"/>
  </r>
  <r>
    <s v="2020-05-27"/>
    <s v="Masculin"/>
    <s v="Bosso"/>
    <x v="8"/>
    <s v="Bosso Ville"/>
    <s v="Masculin"/>
    <n v="58"/>
    <x v="2"/>
    <s v="Représentant des refugiés"/>
    <n v="0"/>
    <n v="0"/>
    <n v="1"/>
    <n v="0"/>
    <n v="0"/>
    <n v="0"/>
    <n v="0"/>
    <n v="0"/>
    <n v="0"/>
    <m/>
    <s v="Bornes fontaines (Mini-AEP, système multi-villages, PEA et SPP)"/>
    <m/>
    <s v="De 16 à 30 minutes"/>
    <s v="Une minorité (autour de 25%);"/>
    <s v="Oui"/>
    <s v="Latrines familiales"/>
    <s v="Savon (avec eau)"/>
    <s v="La minorité (autour de 25%)"/>
    <x v="0"/>
    <m/>
    <m/>
    <m/>
    <x v="3"/>
    <m/>
    <m/>
    <m/>
    <m/>
    <s v="Téléphone Réseaux sociaux Radio, Télévision"/>
    <n v="0"/>
    <x v="1"/>
    <x v="1"/>
    <x v="0"/>
    <x v="0"/>
    <x v="0"/>
    <x v="1"/>
    <x v="0"/>
    <x v="0"/>
    <x v="0"/>
    <x v="0"/>
    <x v="0"/>
    <x v="0"/>
    <n v="0"/>
    <x v="0"/>
    <x v="2"/>
    <s v="Se laver les mains"/>
    <x v="1"/>
    <x v="0"/>
    <x v="0"/>
    <x v="0"/>
    <x v="0"/>
    <x v="0"/>
    <x v="0"/>
    <x v="0"/>
    <x v="0"/>
    <x v="1"/>
    <x v="0"/>
    <x v="0"/>
    <x v="0"/>
    <x v="0"/>
    <x v="0"/>
    <x v="0"/>
    <x v="0"/>
    <x v="0"/>
    <n v="0"/>
    <x v="0"/>
  </r>
  <r>
    <s v="2020-05-27"/>
    <s v="Masculin"/>
    <s v="Bosso"/>
    <x v="8"/>
    <s v="Bosso Ville"/>
    <s v="Masculin"/>
    <n v="48"/>
    <x v="0"/>
    <s v="Représentant des PDI"/>
    <n v="0"/>
    <n v="0"/>
    <n v="0"/>
    <n v="1"/>
    <n v="0"/>
    <n v="0"/>
    <n v="0"/>
    <n v="0"/>
    <n v="0"/>
    <m/>
    <s v="Bornes fontaines (Mini-AEP, système multi-villages, PEA et SPP)"/>
    <m/>
    <s v="La moitié d'une journée"/>
    <s v="Aucun ménage (autour de 0%);"/>
    <s v="Oui"/>
    <s v="Latrines familiales"/>
    <s v="Savon (avec eau)"/>
    <s v="La minorité (autour de 25%)"/>
    <x v="0"/>
    <m/>
    <m/>
    <m/>
    <x v="3"/>
    <m/>
    <m/>
    <m/>
    <m/>
    <s v="Téléphone Réseaux sociaux Radio, Télévision"/>
    <n v="0"/>
    <x v="1"/>
    <x v="1"/>
    <x v="0"/>
    <x v="0"/>
    <x v="0"/>
    <x v="1"/>
    <x v="0"/>
    <x v="0"/>
    <x v="0"/>
    <x v="0"/>
    <x v="0"/>
    <x v="0"/>
    <n v="0"/>
    <x v="0"/>
    <x v="2"/>
    <s v="Arrêter de se serrer la main ou d'autres contacts physiques Se laver avec de l'eau propre"/>
    <x v="1"/>
    <x v="0"/>
    <x v="0"/>
    <x v="1"/>
    <x v="0"/>
    <x v="0"/>
    <x v="0"/>
    <x v="0"/>
    <x v="0"/>
    <x v="0"/>
    <x v="0"/>
    <x v="0"/>
    <x v="1"/>
    <x v="0"/>
    <x v="0"/>
    <x v="0"/>
    <x v="0"/>
    <x v="0"/>
    <n v="0"/>
    <x v="0"/>
  </r>
  <r>
    <s v="2020-05-27"/>
    <s v="Masculin"/>
    <s v="N'Guigmi"/>
    <x v="5"/>
    <s v="Ari Koukouri/Kablewa"/>
    <s v="Masculin"/>
    <n v="60"/>
    <x v="0"/>
    <s v="Chef de village/communauté ou Boulama"/>
    <n v="1"/>
    <n v="0"/>
    <n v="0"/>
    <n v="0"/>
    <n v="0"/>
    <n v="0"/>
    <n v="0"/>
    <n v="0"/>
    <n v="0"/>
    <m/>
    <s v="Bornes fontaines (Mini-AEP, système multi-villages, PEA et SPP)"/>
    <m/>
    <s v="La moitié d'une journée"/>
    <s v="Une minorité (autour de 25%);"/>
    <s v="Oui"/>
    <s v="Latrines communes gratuites"/>
    <s v="Savon (avec eau)"/>
    <s v="La minorité (autour de 25%)"/>
    <x v="0"/>
    <m/>
    <m/>
    <m/>
    <x v="3"/>
    <m/>
    <m/>
    <m/>
    <m/>
    <s v="Téléphone Radio, Télévision"/>
    <n v="0"/>
    <x v="1"/>
    <x v="0"/>
    <x v="0"/>
    <x v="0"/>
    <x v="0"/>
    <x v="1"/>
    <x v="0"/>
    <x v="0"/>
    <x v="0"/>
    <x v="0"/>
    <x v="0"/>
    <x v="0"/>
    <n v="0"/>
    <x v="0"/>
    <x v="2"/>
    <s v="Se laver les mains"/>
    <x v="1"/>
    <x v="0"/>
    <x v="0"/>
    <x v="0"/>
    <x v="0"/>
    <x v="0"/>
    <x v="0"/>
    <x v="0"/>
    <x v="0"/>
    <x v="1"/>
    <x v="0"/>
    <x v="0"/>
    <x v="0"/>
    <x v="0"/>
    <x v="0"/>
    <x v="0"/>
    <x v="0"/>
    <x v="0"/>
    <n v="0"/>
    <x v="0"/>
  </r>
  <r>
    <s v="2020-05-27"/>
    <s v="Masculin"/>
    <s v="Bosso"/>
    <x v="8"/>
    <s v="Bosso Ville"/>
    <s v="Masculin"/>
    <n v="42"/>
    <x v="1"/>
    <s v="Représentant du chef de village/communauté ou Boulama"/>
    <n v="0"/>
    <n v="1"/>
    <n v="0"/>
    <n v="0"/>
    <n v="0"/>
    <n v="0"/>
    <n v="0"/>
    <n v="0"/>
    <n v="0"/>
    <m/>
    <s v="Bornes fontaines (Mini-AEP, système multi-villages, PEA et SPP)"/>
    <m/>
    <s v="De 16 à 30 minutes"/>
    <s v="Une minorité (autour de 25%);"/>
    <s v="Oui"/>
    <s v="Latrines familiales"/>
    <s v="Savon (avec eau)"/>
    <s v="La minorité (autour de 25%)"/>
    <x v="0"/>
    <m/>
    <m/>
    <m/>
    <x v="3"/>
    <m/>
    <m/>
    <m/>
    <m/>
    <s v="Téléphone Réseaux sociaux Radio, Télévision"/>
    <n v="0"/>
    <x v="1"/>
    <x v="1"/>
    <x v="0"/>
    <x v="0"/>
    <x v="0"/>
    <x v="1"/>
    <x v="0"/>
    <x v="0"/>
    <x v="0"/>
    <x v="0"/>
    <x v="0"/>
    <x v="0"/>
    <n v="0"/>
    <x v="0"/>
    <x v="1"/>
    <s v="Arrêter de se serrer la main ou d'autres contacts physiques Se laver les mains"/>
    <x v="1"/>
    <x v="0"/>
    <x v="0"/>
    <x v="1"/>
    <x v="0"/>
    <x v="0"/>
    <x v="0"/>
    <x v="0"/>
    <x v="0"/>
    <x v="1"/>
    <x v="0"/>
    <x v="0"/>
    <x v="0"/>
    <x v="0"/>
    <x v="0"/>
    <x v="0"/>
    <x v="0"/>
    <x v="0"/>
    <n v="0"/>
    <x v="0"/>
  </r>
  <r>
    <s v="2020-05-27"/>
    <s v="Masculin"/>
    <s v="N'Guigmi"/>
    <x v="5"/>
    <s v="Kadjidjia"/>
    <s v="Masculin"/>
    <n v="58"/>
    <x v="0"/>
    <s v="Chef de village/communauté ou Boulama"/>
    <n v="1"/>
    <n v="0"/>
    <n v="0"/>
    <n v="0"/>
    <n v="0"/>
    <n v="0"/>
    <n v="0"/>
    <n v="0"/>
    <n v="0"/>
    <m/>
    <s v="Bornes fontaines (Mini-AEP, système multi-villages, PEA et SPP)"/>
    <m/>
    <s v="Entre une heure et moins de la moitié d'une journée"/>
    <s v="Aucun ménage (autour de 0%);"/>
    <s v="Oui"/>
    <s v="Latrines communes gratuites"/>
    <s v="Savon (avec eau)"/>
    <s v="Personne (autour de 0%)"/>
    <x v="0"/>
    <m/>
    <m/>
    <m/>
    <x v="3"/>
    <m/>
    <m/>
    <m/>
    <m/>
    <s v="Téléphone Radio, Télévision"/>
    <n v="0"/>
    <x v="1"/>
    <x v="0"/>
    <x v="0"/>
    <x v="0"/>
    <x v="0"/>
    <x v="1"/>
    <x v="0"/>
    <x v="0"/>
    <x v="0"/>
    <x v="0"/>
    <x v="0"/>
    <x v="0"/>
    <n v="0"/>
    <x v="0"/>
    <x v="2"/>
    <s v="Se laver les mains"/>
    <x v="1"/>
    <x v="0"/>
    <x v="0"/>
    <x v="0"/>
    <x v="0"/>
    <x v="0"/>
    <x v="0"/>
    <x v="0"/>
    <x v="0"/>
    <x v="1"/>
    <x v="0"/>
    <x v="0"/>
    <x v="0"/>
    <x v="0"/>
    <x v="0"/>
    <x v="0"/>
    <x v="0"/>
    <x v="0"/>
    <n v="0"/>
    <x v="0"/>
  </r>
  <r>
    <s v="2020-05-27"/>
    <s v="Masculin"/>
    <s v="N'Guigmi"/>
    <x v="7"/>
    <s v="Djakimé I"/>
    <s v="Masculin"/>
    <n v="27"/>
    <x v="1"/>
    <s v="Autre"/>
    <n v="0"/>
    <n v="0"/>
    <n v="0"/>
    <n v="0"/>
    <n v="0"/>
    <n v="0"/>
    <n v="0"/>
    <n v="0"/>
    <n v="1"/>
    <s v="Pas de role dans la localité"/>
    <s v="Forage PMH communautaire"/>
    <m/>
    <s v="De 16 à 30 minutes"/>
    <s v="Tous les ménages (autour de 100%);"/>
    <s v="Oui"/>
    <s v="Latrines familiales"/>
    <s v="Savon (avec eau)"/>
    <s v="La minorité (autour de 25%)"/>
    <x v="0"/>
    <m/>
    <m/>
    <m/>
    <x v="3"/>
    <m/>
    <m/>
    <m/>
    <m/>
    <s v="Radio, Télévision"/>
    <n v="0"/>
    <x v="0"/>
    <x v="0"/>
    <x v="0"/>
    <x v="0"/>
    <x v="0"/>
    <x v="1"/>
    <x v="0"/>
    <x v="0"/>
    <x v="0"/>
    <x v="0"/>
    <x v="0"/>
    <x v="0"/>
    <n v="0"/>
    <x v="0"/>
    <x v="3"/>
    <s v="Reduire les mouvements hors de la maison Se laver les mains Se laver avec de l'eau propre"/>
    <x v="1"/>
    <x v="1"/>
    <x v="0"/>
    <x v="0"/>
    <x v="0"/>
    <x v="0"/>
    <x v="0"/>
    <x v="0"/>
    <x v="0"/>
    <x v="1"/>
    <x v="0"/>
    <x v="0"/>
    <x v="1"/>
    <x v="0"/>
    <x v="0"/>
    <x v="0"/>
    <x v="0"/>
    <x v="0"/>
    <n v="0"/>
    <x v="0"/>
  </r>
  <r>
    <s v="2020-05-27"/>
    <s v="Masculin"/>
    <s v="N'Guigmi"/>
    <x v="7"/>
    <s v="Djakimé I"/>
    <s v="Masculin"/>
    <n v="35"/>
    <x v="0"/>
    <s v="Représentant des PDI"/>
    <n v="0"/>
    <n v="0"/>
    <n v="0"/>
    <n v="1"/>
    <n v="0"/>
    <n v="0"/>
    <n v="0"/>
    <n v="0"/>
    <n v="0"/>
    <m/>
    <s v="Forage PMH communautaire"/>
    <m/>
    <s v="De 16 à 30 minutes"/>
    <s v="Une majorité (autour de 75%);"/>
    <s v="Oui"/>
    <s v="Latrines familiales"/>
    <s v="Savon (avec eau)"/>
    <s v="La minorité (autour de 25%)"/>
    <x v="0"/>
    <m/>
    <m/>
    <m/>
    <x v="3"/>
    <m/>
    <m/>
    <m/>
    <m/>
    <s v="Téléphone Radio, Télévision"/>
    <n v="0"/>
    <x v="1"/>
    <x v="0"/>
    <x v="0"/>
    <x v="0"/>
    <x v="0"/>
    <x v="1"/>
    <x v="0"/>
    <x v="0"/>
    <x v="0"/>
    <x v="0"/>
    <x v="0"/>
    <x v="0"/>
    <n v="0"/>
    <x v="0"/>
    <x v="1"/>
    <s v="Ne pas sortir de la maison Eviter les espaces publiques et les rassemblements"/>
    <x v="0"/>
    <x v="0"/>
    <x v="0"/>
    <x v="0"/>
    <x v="0"/>
    <x v="1"/>
    <x v="0"/>
    <x v="0"/>
    <x v="0"/>
    <x v="0"/>
    <x v="0"/>
    <x v="0"/>
    <x v="0"/>
    <x v="0"/>
    <x v="0"/>
    <x v="0"/>
    <x v="0"/>
    <x v="0"/>
    <n v="0"/>
    <x v="0"/>
  </r>
  <r>
    <s v="2020-05-27"/>
    <s v="Masculin"/>
    <s v="N'Guigmi"/>
    <x v="7"/>
    <s v="Fanta Kaleram"/>
    <s v="Masculin"/>
    <n v="38"/>
    <x v="1"/>
    <s v="Autre"/>
    <n v="0"/>
    <n v="0"/>
    <n v="0"/>
    <n v="0"/>
    <n v="0"/>
    <n v="0"/>
    <n v="0"/>
    <n v="0"/>
    <n v="1"/>
    <s v="Pas de role dans la localité"/>
    <s v="Bornes fontaines (Mini-AEP, système multi-villages, PEA et SPP)"/>
    <m/>
    <s v="L'eau est disponible dans la maison"/>
    <s v="Une majorité (autour de 75%);"/>
    <s v="Oui"/>
    <s v="Latrines familiales"/>
    <s v="Savon (avec eau)"/>
    <s v="La majorité (autour de 75%)"/>
    <x v="0"/>
    <m/>
    <m/>
    <m/>
    <x v="3"/>
    <m/>
    <m/>
    <m/>
    <m/>
    <s v="Téléphone Radio, Télévision"/>
    <n v="0"/>
    <x v="1"/>
    <x v="0"/>
    <x v="0"/>
    <x v="0"/>
    <x v="0"/>
    <x v="1"/>
    <x v="0"/>
    <x v="0"/>
    <x v="0"/>
    <x v="0"/>
    <x v="0"/>
    <x v="0"/>
    <n v="0"/>
    <x v="0"/>
    <x v="1"/>
    <s v="Porter un masque Se laver les mains"/>
    <x v="1"/>
    <x v="0"/>
    <x v="0"/>
    <x v="0"/>
    <x v="0"/>
    <x v="0"/>
    <x v="1"/>
    <x v="0"/>
    <x v="0"/>
    <x v="1"/>
    <x v="0"/>
    <x v="0"/>
    <x v="0"/>
    <x v="0"/>
    <x v="0"/>
    <x v="0"/>
    <x v="0"/>
    <x v="0"/>
    <n v="0"/>
    <x v="0"/>
  </r>
  <r>
    <s v="2020-05-27"/>
    <s v="Masculin"/>
    <s v="N'Guigmi"/>
    <x v="7"/>
    <s v="Djakimé II"/>
    <s v="Masculin"/>
    <n v="68"/>
    <x v="2"/>
    <s v="Représentant des refugiés"/>
    <n v="0"/>
    <n v="0"/>
    <n v="1"/>
    <n v="0"/>
    <n v="0"/>
    <n v="0"/>
    <n v="0"/>
    <n v="0"/>
    <n v="0"/>
    <m/>
    <s v="Bornes fontaines (Mini-AEP, système multi-villages, PEA et SPP)"/>
    <m/>
    <s v="Entre 30 minutes et une heure"/>
    <s v="Tous les ménages (autour de 100%);"/>
    <s v="Non"/>
    <s v="A l'air libre"/>
    <s v="Savon (avec eau)"/>
    <s v="La moitié (autour de 50%)"/>
    <x v="0"/>
    <m/>
    <m/>
    <m/>
    <x v="3"/>
    <m/>
    <m/>
    <m/>
    <m/>
    <s v="Radio, Télévision"/>
    <n v="0"/>
    <x v="0"/>
    <x v="0"/>
    <x v="0"/>
    <x v="0"/>
    <x v="0"/>
    <x v="1"/>
    <x v="0"/>
    <x v="0"/>
    <x v="0"/>
    <x v="0"/>
    <x v="0"/>
    <x v="0"/>
    <n v="0"/>
    <x v="0"/>
    <x v="0"/>
    <s v="Ne pas sortir de la maison Reduire les mouvements hors de la maison Se laver les mains"/>
    <x v="0"/>
    <x v="1"/>
    <x v="0"/>
    <x v="0"/>
    <x v="0"/>
    <x v="0"/>
    <x v="0"/>
    <x v="0"/>
    <x v="0"/>
    <x v="1"/>
    <x v="0"/>
    <x v="0"/>
    <x v="0"/>
    <x v="0"/>
    <x v="0"/>
    <x v="0"/>
    <x v="0"/>
    <x v="0"/>
    <n v="0"/>
    <x v="0"/>
  </r>
  <r>
    <s v="2020-05-27"/>
    <s v="Masculin"/>
    <s v="N'Guigmi"/>
    <x v="7"/>
    <s v="Djakimé II"/>
    <s v="Masculin"/>
    <n v="42"/>
    <x v="1"/>
    <s v="Autre"/>
    <n v="0"/>
    <n v="0"/>
    <n v="0"/>
    <n v="0"/>
    <n v="0"/>
    <n v="0"/>
    <n v="0"/>
    <n v="0"/>
    <n v="1"/>
    <s v="Pas de role dans la localité"/>
    <s v="Bornes fontaines (Mini-AEP, système multi-villages, PEA et SPP)"/>
    <m/>
    <s v="De 16 à 30 minutes"/>
    <s v="Une majorité (autour de 75%);"/>
    <s v="Non"/>
    <s v="Trou dans la cour"/>
    <s v="Savon (avec eau)"/>
    <s v="La moitié (autour de 50%)"/>
    <x v="0"/>
    <m/>
    <m/>
    <m/>
    <x v="3"/>
    <m/>
    <m/>
    <m/>
    <m/>
    <s v="Téléphone Réseaux sociaux Leaders religieux"/>
    <n v="0"/>
    <x v="1"/>
    <x v="1"/>
    <x v="1"/>
    <x v="0"/>
    <x v="0"/>
    <x v="1"/>
    <x v="0"/>
    <x v="1"/>
    <x v="0"/>
    <x v="0"/>
    <x v="0"/>
    <x v="0"/>
    <n v="0"/>
    <x v="0"/>
    <x v="1"/>
    <s v="Ne pas sortir de la maison Arrêter de se serrer la main ou d'autres contacts physiques Se laver les mains"/>
    <x v="0"/>
    <x v="0"/>
    <x v="0"/>
    <x v="1"/>
    <x v="0"/>
    <x v="0"/>
    <x v="0"/>
    <x v="0"/>
    <x v="0"/>
    <x v="1"/>
    <x v="0"/>
    <x v="0"/>
    <x v="0"/>
    <x v="0"/>
    <x v="0"/>
    <x v="0"/>
    <x v="0"/>
    <x v="0"/>
    <n v="0"/>
    <x v="0"/>
  </r>
  <r>
    <s v="2020-05-27"/>
    <s v="Masculin"/>
    <s v="Diffa"/>
    <x v="1"/>
    <s v="Camp Sayam Forage"/>
    <s v="Masculin"/>
    <n v="40"/>
    <x v="2"/>
    <s v="Représentant des refugiés Leader religeux"/>
    <n v="0"/>
    <n v="0"/>
    <n v="1"/>
    <n v="0"/>
    <n v="0"/>
    <n v="0"/>
    <n v="1"/>
    <n v="0"/>
    <n v="0"/>
    <m/>
    <s v="Forage PMH communautaire"/>
    <m/>
    <s v="De 16 à 30 minutes"/>
    <s v="La moitié (autour de 50%);"/>
    <s v="Oui"/>
    <s v="Latrines communes gratuites"/>
    <s v="Eau seulement"/>
    <s v="La moitié (autour de 50%)"/>
    <x v="0"/>
    <m/>
    <m/>
    <m/>
    <x v="3"/>
    <m/>
    <m/>
    <m/>
    <m/>
    <s v="Radio, Télévision Chef de village/ commuanuté ou Boulama Différents comités villageois"/>
    <n v="0"/>
    <x v="0"/>
    <x v="0"/>
    <x v="0"/>
    <x v="0"/>
    <x v="0"/>
    <x v="0"/>
    <x v="0"/>
    <x v="0"/>
    <x v="0"/>
    <x v="1"/>
    <x v="0"/>
    <x v="0"/>
    <n v="0"/>
    <x v="0"/>
    <x v="0"/>
    <s v="Ne pas voyager à l'étranger Arrêter de se serrer la main ou d'autres contacts physiques"/>
    <x v="1"/>
    <x v="0"/>
    <x v="1"/>
    <x v="1"/>
    <x v="0"/>
    <x v="0"/>
    <x v="0"/>
    <x v="0"/>
    <x v="0"/>
    <x v="0"/>
    <x v="0"/>
    <x v="0"/>
    <x v="0"/>
    <x v="0"/>
    <x v="0"/>
    <x v="0"/>
    <x v="0"/>
    <x v="0"/>
    <n v="0"/>
    <x v="0"/>
  </r>
  <r>
    <s v="2020-05-27"/>
    <s v="Masculin"/>
    <s v="Diffa"/>
    <x v="1"/>
    <s v="Camp Sayam Forage"/>
    <s v="Masculin"/>
    <n v="35"/>
    <x v="1"/>
    <s v="Représentant du chef de village/communauté ou Boulama"/>
    <n v="0"/>
    <n v="1"/>
    <n v="0"/>
    <n v="0"/>
    <n v="0"/>
    <n v="0"/>
    <n v="0"/>
    <n v="0"/>
    <n v="0"/>
    <m/>
    <s v="Forage PMH communautaire"/>
    <m/>
    <s v="Entre 30 minutes et une heure"/>
    <s v="Une minorité (autour de 25%);"/>
    <s v="Oui"/>
    <s v="Latrines communes payantes"/>
    <s v="Savon (avec eau)"/>
    <s v="La minorité (autour de 25%)"/>
    <x v="0"/>
    <m/>
    <m/>
    <m/>
    <x v="3"/>
    <m/>
    <m/>
    <m/>
    <m/>
    <s v="Radio, Télévision Différents comités villageois"/>
    <n v="0"/>
    <x v="0"/>
    <x v="0"/>
    <x v="0"/>
    <x v="0"/>
    <x v="0"/>
    <x v="1"/>
    <x v="0"/>
    <x v="0"/>
    <x v="0"/>
    <x v="1"/>
    <x v="0"/>
    <x v="0"/>
    <n v="0"/>
    <x v="0"/>
    <x v="1"/>
    <s v="Arrêter de se serrer la main ou d'autres contacts physiques"/>
    <x v="1"/>
    <x v="0"/>
    <x v="0"/>
    <x v="1"/>
    <x v="0"/>
    <x v="0"/>
    <x v="0"/>
    <x v="0"/>
    <x v="0"/>
    <x v="0"/>
    <x v="0"/>
    <x v="0"/>
    <x v="0"/>
    <x v="0"/>
    <x v="0"/>
    <x v="0"/>
    <x v="0"/>
    <x v="0"/>
    <n v="0"/>
    <x v="0"/>
  </r>
  <r>
    <s v="2020-05-27"/>
    <s v="Masculin"/>
    <s v="Diffa"/>
    <x v="1"/>
    <s v="Camp Sayam Forage"/>
    <s v="Masculin"/>
    <n v="33"/>
    <x v="0"/>
    <s v="Leader communautaire"/>
    <n v="0"/>
    <n v="0"/>
    <n v="0"/>
    <n v="0"/>
    <n v="0"/>
    <n v="0"/>
    <n v="0"/>
    <n v="1"/>
    <n v="0"/>
    <m/>
    <s v="Forage PMH communautaire"/>
    <m/>
    <s v="Entre 30 minutes et une heure"/>
    <s v="Une minorité (autour de 25%);"/>
    <s v="Oui"/>
    <s v="Latrines communes payantes"/>
    <s v="Savon (avec eau)"/>
    <s v="La moitié (autour de 50%)"/>
    <x v="0"/>
    <m/>
    <m/>
    <m/>
    <x v="3"/>
    <m/>
    <m/>
    <m/>
    <m/>
    <s v="Radio, Télévision Différents comités villageois"/>
    <n v="0"/>
    <x v="0"/>
    <x v="0"/>
    <x v="0"/>
    <x v="0"/>
    <x v="0"/>
    <x v="1"/>
    <x v="0"/>
    <x v="0"/>
    <x v="0"/>
    <x v="1"/>
    <x v="0"/>
    <x v="0"/>
    <n v="0"/>
    <x v="0"/>
    <x v="1"/>
    <s v="Se laver les mains Se laver avec de l'eau propre"/>
    <x v="1"/>
    <x v="0"/>
    <x v="0"/>
    <x v="0"/>
    <x v="0"/>
    <x v="0"/>
    <x v="0"/>
    <x v="0"/>
    <x v="0"/>
    <x v="1"/>
    <x v="0"/>
    <x v="0"/>
    <x v="1"/>
    <x v="0"/>
    <x v="0"/>
    <x v="0"/>
    <x v="0"/>
    <x v="0"/>
    <n v="0"/>
    <x v="0"/>
  </r>
  <r>
    <s v="2020-05-27"/>
    <s v="Masculin"/>
    <s v="Diffa"/>
    <x v="1"/>
    <s v="Boudouri/Lamana"/>
    <s v="Masculin"/>
    <n v="47"/>
    <x v="1"/>
    <s v="Leader communautaire"/>
    <n v="0"/>
    <n v="0"/>
    <n v="0"/>
    <n v="0"/>
    <n v="0"/>
    <n v="0"/>
    <n v="0"/>
    <n v="1"/>
    <n v="0"/>
    <m/>
    <s v="Forage PMH communautaire"/>
    <m/>
    <s v="Entre 30 minutes et une heure"/>
    <s v="La moitié (autour de 50%);"/>
    <s v="Oui"/>
    <s v="Latrines communes gratuites"/>
    <s v="Savon (avec eau)"/>
    <s v="La minorité (autour de 25%)"/>
    <x v="0"/>
    <m/>
    <m/>
    <m/>
    <x v="3"/>
    <m/>
    <m/>
    <m/>
    <m/>
    <s v="Radio, Télévision Chef de village/ commuanuté ou Boulama Différents comités villageois"/>
    <n v="0"/>
    <x v="0"/>
    <x v="0"/>
    <x v="0"/>
    <x v="0"/>
    <x v="0"/>
    <x v="0"/>
    <x v="0"/>
    <x v="0"/>
    <x v="0"/>
    <x v="1"/>
    <x v="0"/>
    <x v="0"/>
    <n v="0"/>
    <x v="0"/>
    <x v="0"/>
    <s v="Garder une distance avec les autres gens Eviter les espaces publiques et les rassemblements Se laver avec de l'eau propre"/>
    <x v="1"/>
    <x v="0"/>
    <x v="0"/>
    <x v="0"/>
    <x v="1"/>
    <x v="1"/>
    <x v="0"/>
    <x v="0"/>
    <x v="0"/>
    <x v="0"/>
    <x v="0"/>
    <x v="0"/>
    <x v="1"/>
    <x v="0"/>
    <x v="0"/>
    <x v="0"/>
    <x v="0"/>
    <x v="0"/>
    <n v="0"/>
    <x v="0"/>
  </r>
  <r>
    <s v="2020-05-27"/>
    <s v="Masculin"/>
    <s v="Diffa"/>
    <x v="1"/>
    <s v="Boudouri/Lamana"/>
    <s v="Féminin"/>
    <n v="50"/>
    <x v="0"/>
    <s v="Leader communautaire"/>
    <n v="0"/>
    <n v="0"/>
    <n v="0"/>
    <n v="0"/>
    <n v="0"/>
    <n v="0"/>
    <n v="0"/>
    <n v="1"/>
    <n v="0"/>
    <m/>
    <s v="Forage PMH communautaire"/>
    <m/>
    <s v="Entre 30 minutes et une heure"/>
    <s v="Une majorité (autour de 75%);"/>
    <s v="Oui"/>
    <s v="Latrines communes gratuites"/>
    <s v="Savon (avec eau)"/>
    <s v="La moitié (autour de 50%)"/>
    <x v="0"/>
    <m/>
    <m/>
    <m/>
    <x v="3"/>
    <m/>
    <m/>
    <m/>
    <m/>
    <s v="Radio, Télévision Différents comités villageois"/>
    <n v="0"/>
    <x v="0"/>
    <x v="0"/>
    <x v="0"/>
    <x v="0"/>
    <x v="0"/>
    <x v="1"/>
    <x v="0"/>
    <x v="0"/>
    <x v="0"/>
    <x v="1"/>
    <x v="0"/>
    <x v="0"/>
    <n v="0"/>
    <x v="0"/>
    <x v="0"/>
    <s v="Arrêter de se serrer la main ou d'autres contacts physiques Porter un masque Se laver les mains"/>
    <x v="1"/>
    <x v="0"/>
    <x v="0"/>
    <x v="1"/>
    <x v="0"/>
    <x v="0"/>
    <x v="1"/>
    <x v="0"/>
    <x v="0"/>
    <x v="1"/>
    <x v="0"/>
    <x v="0"/>
    <x v="0"/>
    <x v="0"/>
    <x v="0"/>
    <x v="0"/>
    <x v="0"/>
    <x v="0"/>
    <n v="0"/>
    <x v="0"/>
  </r>
  <r>
    <s v="2020-05-27"/>
    <s v="Masculin"/>
    <s v="Diffa"/>
    <x v="3"/>
    <s v="Kindjandi"/>
    <s v="Masculin"/>
    <n v="55"/>
    <x v="0"/>
    <s v="Représentant des PDI"/>
    <n v="0"/>
    <n v="0"/>
    <n v="0"/>
    <n v="1"/>
    <n v="0"/>
    <n v="0"/>
    <n v="0"/>
    <n v="0"/>
    <n v="0"/>
    <m/>
    <s v="Bornes fontaines (Mini-AEP, système multi-villages, PEA et SPP)"/>
    <m/>
    <s v="De 16 à 30 minutes"/>
    <s v="Tous les ménages (autour de 100%);"/>
    <s v="Oui"/>
    <s v="Latrines familiales"/>
    <s v="Eau seulement"/>
    <s v="La minorité (autour de 25%)"/>
    <x v="1"/>
    <s v="L'achat de savon ne constitue pas une priorité"/>
    <n v="0"/>
    <n v="0"/>
    <x v="1"/>
    <n v="0"/>
    <n v="1"/>
    <n v="0"/>
    <n v="0"/>
    <s v="Radio, Télévision Chef de village/ commuanuté ou Boulama Différents comités villageois"/>
    <n v="0"/>
    <x v="0"/>
    <x v="0"/>
    <x v="0"/>
    <x v="0"/>
    <x v="0"/>
    <x v="0"/>
    <x v="0"/>
    <x v="0"/>
    <x v="0"/>
    <x v="1"/>
    <x v="0"/>
    <x v="0"/>
    <n v="0"/>
    <x v="0"/>
    <x v="3"/>
    <s v="Ne pas voyager à l'étranger Arrêter de se serrer la main ou d'autres contacts physiques Porter un masque Se laver les mains Se laver avec de l'eau propre"/>
    <x v="1"/>
    <x v="0"/>
    <x v="1"/>
    <x v="1"/>
    <x v="0"/>
    <x v="0"/>
    <x v="1"/>
    <x v="0"/>
    <x v="0"/>
    <x v="1"/>
    <x v="0"/>
    <x v="0"/>
    <x v="1"/>
    <x v="0"/>
    <x v="0"/>
    <x v="0"/>
    <x v="0"/>
    <x v="0"/>
    <n v="0"/>
    <x v="0"/>
  </r>
  <r>
    <s v="2020-05-27"/>
    <s v="Masculin"/>
    <s v="Diffa"/>
    <x v="3"/>
    <s v="Kindjandi"/>
    <s v="Masculin"/>
    <n v="46"/>
    <x v="2"/>
    <s v="Représentant des refugiés"/>
    <n v="0"/>
    <n v="0"/>
    <n v="1"/>
    <n v="0"/>
    <n v="0"/>
    <n v="0"/>
    <n v="0"/>
    <n v="0"/>
    <n v="0"/>
    <m/>
    <s v="Bornes fontaines (Mini-AEP, système multi-villages, PEA et SPP)"/>
    <m/>
    <s v="De 16 à 30 minutes"/>
    <s v="Tous les ménages (autour de 100%);"/>
    <s v="Oui"/>
    <s v="Latrines communes gratuites"/>
    <s v="Eau seulement"/>
    <s v="La minorité (autour de 25%)"/>
    <x v="1"/>
    <s v="Article trop cher L'achat de savon ne constitue pas une priorité"/>
    <n v="0"/>
    <n v="0"/>
    <x v="1"/>
    <n v="1"/>
    <n v="1"/>
    <n v="0"/>
    <n v="0"/>
    <s v="Téléphone Réseaux sociaux Radio, Télévision Chef de village/ commuanuté ou Boulama Famille, voisins ou amis Différents comités villageois"/>
    <n v="0"/>
    <x v="1"/>
    <x v="1"/>
    <x v="0"/>
    <x v="0"/>
    <x v="0"/>
    <x v="0"/>
    <x v="1"/>
    <x v="0"/>
    <x v="0"/>
    <x v="1"/>
    <x v="0"/>
    <x v="0"/>
    <n v="0"/>
    <x v="0"/>
    <x v="3"/>
    <s v="Ne pas voyager à l'étranger Arrêter de se serrer la main ou d'autres contacts physiques Garder une distance avec les autres gens Porter un masque Se laver les mains Se laver avec de l'eau propre"/>
    <x v="1"/>
    <x v="0"/>
    <x v="1"/>
    <x v="1"/>
    <x v="1"/>
    <x v="0"/>
    <x v="1"/>
    <x v="0"/>
    <x v="0"/>
    <x v="1"/>
    <x v="0"/>
    <x v="0"/>
    <x v="1"/>
    <x v="0"/>
    <x v="0"/>
    <x v="0"/>
    <x v="0"/>
    <x v="0"/>
    <n v="0"/>
    <x v="0"/>
  </r>
  <r>
    <s v="2020-05-27"/>
    <s v="Masculin"/>
    <s v="Diffa"/>
    <x v="3"/>
    <s v="Alla Dewa"/>
    <s v="Masculin"/>
    <n v="49"/>
    <x v="2"/>
    <s v="Représentant des refugiés"/>
    <n v="0"/>
    <n v="0"/>
    <n v="1"/>
    <n v="0"/>
    <n v="0"/>
    <n v="0"/>
    <n v="0"/>
    <n v="0"/>
    <n v="0"/>
    <m/>
    <s v="Forage PMH communautaire"/>
    <m/>
    <s v="De 16 à 30 minutes"/>
    <s v="Tous les ménages (autour de 100%);"/>
    <s v="Non"/>
    <s v="A l'air libre"/>
    <s v="Eau seulement"/>
    <s v="La minorité (autour de 25%)"/>
    <x v="1"/>
    <s v="L'achat de savon ne constitue pas une priorité"/>
    <n v="0"/>
    <n v="0"/>
    <x v="1"/>
    <n v="0"/>
    <n v="1"/>
    <n v="0"/>
    <n v="0"/>
    <s v="Téléphone Radio, Télévision Chef de village/ commuanuté ou Boulama Famille, voisins ou amis Différents comités villageois"/>
    <n v="0"/>
    <x v="1"/>
    <x v="0"/>
    <x v="0"/>
    <x v="0"/>
    <x v="0"/>
    <x v="0"/>
    <x v="1"/>
    <x v="0"/>
    <x v="0"/>
    <x v="1"/>
    <x v="0"/>
    <x v="0"/>
    <n v="0"/>
    <x v="0"/>
    <x v="3"/>
    <s v="Arrêter de se serrer la main ou d'autres contacts physiques Garder une distance avec les autres gens Porter des gants Se laver les mains"/>
    <x v="1"/>
    <x v="0"/>
    <x v="0"/>
    <x v="1"/>
    <x v="1"/>
    <x v="0"/>
    <x v="0"/>
    <x v="1"/>
    <x v="0"/>
    <x v="1"/>
    <x v="0"/>
    <x v="0"/>
    <x v="0"/>
    <x v="0"/>
    <x v="0"/>
    <x v="0"/>
    <x v="0"/>
    <x v="0"/>
    <n v="0"/>
    <x v="0"/>
  </r>
  <r>
    <s v="2020-05-27"/>
    <s v="Masculin"/>
    <s v="Diffa"/>
    <x v="3"/>
    <s v="Gueskerou"/>
    <s v="Masculin"/>
    <n v="50"/>
    <x v="0"/>
    <s v="Représentant des PDI"/>
    <n v="0"/>
    <n v="0"/>
    <n v="0"/>
    <n v="1"/>
    <n v="0"/>
    <n v="0"/>
    <n v="0"/>
    <n v="0"/>
    <n v="0"/>
    <m/>
    <s v="Forage PMH communautaire"/>
    <m/>
    <s v="Entre 30 minutes et une heure"/>
    <s v="La moitié (autour de 50%);"/>
    <s v="Non"/>
    <s v="A l'air libre"/>
    <s v="Eau seulement"/>
    <s v="La minorité (autour de 25%)"/>
    <x v="1"/>
    <s v="Article trop cher L'achat de savon ne constitue pas une priorité"/>
    <n v="0"/>
    <n v="0"/>
    <x v="1"/>
    <n v="1"/>
    <n v="1"/>
    <n v="0"/>
    <n v="0"/>
    <s v="Téléphone Radio, Télévision Chef de village/ commuanuté ou Boulama Différents comités villageois"/>
    <n v="0"/>
    <x v="1"/>
    <x v="0"/>
    <x v="0"/>
    <x v="0"/>
    <x v="0"/>
    <x v="0"/>
    <x v="0"/>
    <x v="0"/>
    <x v="0"/>
    <x v="1"/>
    <x v="0"/>
    <x v="0"/>
    <n v="0"/>
    <x v="0"/>
    <x v="3"/>
    <s v="Ne pas voyager à l'étranger Arrêter de se serrer la main ou d'autres contacts physiques Garder une distance avec les autres gens Porter un masque Se laver les mains"/>
    <x v="1"/>
    <x v="0"/>
    <x v="1"/>
    <x v="1"/>
    <x v="1"/>
    <x v="0"/>
    <x v="1"/>
    <x v="0"/>
    <x v="0"/>
    <x v="1"/>
    <x v="0"/>
    <x v="0"/>
    <x v="0"/>
    <x v="0"/>
    <x v="0"/>
    <x v="0"/>
    <x v="0"/>
    <x v="0"/>
    <n v="0"/>
    <x v="0"/>
  </r>
  <r>
    <s v="2020-05-27"/>
    <s v="Masculin"/>
    <s v="Diffa"/>
    <x v="3"/>
    <s v="Gueskerou"/>
    <s v="Masculin"/>
    <n v="53"/>
    <x v="2"/>
    <s v="Représentant des refugiés"/>
    <n v="0"/>
    <n v="0"/>
    <n v="1"/>
    <n v="0"/>
    <n v="0"/>
    <n v="0"/>
    <n v="0"/>
    <n v="0"/>
    <n v="0"/>
    <m/>
    <s v="Forage PMH communautaire"/>
    <m/>
    <s v="De 16 à 30 minutes"/>
    <s v="Une majorité (autour de 75%);"/>
    <s v="Non"/>
    <s v="A l'air libre"/>
    <s v="Eau seulement"/>
    <s v="La minorité (autour de 25%)"/>
    <x v="1"/>
    <s v="Article trop cher L'achat de savon ne constitue pas une priorité"/>
    <n v="0"/>
    <n v="0"/>
    <x v="1"/>
    <n v="1"/>
    <n v="1"/>
    <n v="0"/>
    <n v="0"/>
    <s v="Radio, Télévision Chef de village/ commuanuté ou Boulama Différents comités villageois"/>
    <n v="0"/>
    <x v="0"/>
    <x v="0"/>
    <x v="0"/>
    <x v="0"/>
    <x v="0"/>
    <x v="0"/>
    <x v="0"/>
    <x v="0"/>
    <x v="0"/>
    <x v="1"/>
    <x v="0"/>
    <x v="0"/>
    <n v="0"/>
    <x v="0"/>
    <x v="3"/>
    <s v="Arrêter de se serrer la main ou d'autres contacts physiques Garder une distance avec les autres gens Se laver les mains Se laver avec de l'eau propre"/>
    <x v="1"/>
    <x v="0"/>
    <x v="0"/>
    <x v="1"/>
    <x v="1"/>
    <x v="0"/>
    <x v="0"/>
    <x v="0"/>
    <x v="0"/>
    <x v="1"/>
    <x v="0"/>
    <x v="0"/>
    <x v="1"/>
    <x v="0"/>
    <x v="0"/>
    <x v="0"/>
    <x v="0"/>
    <x v="0"/>
    <n v="0"/>
    <x v="0"/>
  </r>
  <r>
    <s v="2020-05-27"/>
    <s v="Féminin"/>
    <s v="Diffa"/>
    <x v="6"/>
    <s v="Quartier Festival"/>
    <s v="Masculin"/>
    <n v="43"/>
    <x v="0"/>
    <s v="Représentant des PDI"/>
    <n v="0"/>
    <n v="0"/>
    <n v="0"/>
    <n v="1"/>
    <n v="0"/>
    <n v="0"/>
    <n v="0"/>
    <n v="0"/>
    <n v="0"/>
    <m/>
    <s v="Reseau d'eau publique SEEN - robinet privé"/>
    <m/>
    <s v="De 16 à 30 minutes"/>
    <s v="Tous les ménages (autour de 100%);"/>
    <s v="Oui"/>
    <s v="Latrines familiales"/>
    <s v="Savon (avec eau)"/>
    <s v="La minorité (autour de 25%)"/>
    <x v="0"/>
    <m/>
    <m/>
    <m/>
    <x v="3"/>
    <m/>
    <m/>
    <m/>
    <m/>
    <s v="Téléphone Radio, Télévision Chef de village/ commuanuté ou Boulama Leaders religieux Travailleurs sociaux / humanitaires"/>
    <n v="0"/>
    <x v="1"/>
    <x v="0"/>
    <x v="0"/>
    <x v="0"/>
    <x v="0"/>
    <x v="0"/>
    <x v="0"/>
    <x v="1"/>
    <x v="0"/>
    <x v="0"/>
    <x v="0"/>
    <x v="1"/>
    <n v="0"/>
    <x v="0"/>
    <x v="0"/>
    <s v="Reduire les mouvements hors de la maison Arrêter de se serrer la main ou d'autres contacts physiques Eviter les espaces publiques et les rassemblements Se laver les mains Prier"/>
    <x v="1"/>
    <x v="1"/>
    <x v="0"/>
    <x v="1"/>
    <x v="0"/>
    <x v="1"/>
    <x v="0"/>
    <x v="0"/>
    <x v="0"/>
    <x v="1"/>
    <x v="0"/>
    <x v="0"/>
    <x v="0"/>
    <x v="1"/>
    <x v="0"/>
    <x v="0"/>
    <x v="0"/>
    <x v="0"/>
    <n v="0"/>
    <x v="0"/>
  </r>
  <r>
    <s v="2020-05-27"/>
    <s v="Féminin"/>
    <s v="Bosso"/>
    <x v="2"/>
    <s v="Kachacho"/>
    <s v="Masculin"/>
    <n v="26"/>
    <x v="2"/>
    <s v="Représentant des refugiés"/>
    <n v="0"/>
    <n v="0"/>
    <n v="1"/>
    <n v="0"/>
    <n v="0"/>
    <n v="0"/>
    <n v="0"/>
    <n v="0"/>
    <n v="0"/>
    <m/>
    <s v="Autre"/>
    <s v="Leurs forage n est pas fonctionnel . Ils partent à tourmour pour chercher de l'eau "/>
    <s v="Entre une heure et moins de la moitié d'une journée"/>
    <s v="Une majorité (autour de 75%);"/>
    <s v="Non"/>
    <s v="A l'air libre"/>
    <s v="Cendre (avec eau)"/>
    <s v="Personne (autour de 0%)"/>
    <x v="1"/>
    <s v="Article trop cher L'achat de savon ne constitue pas une priorité"/>
    <n v="0"/>
    <n v="0"/>
    <x v="1"/>
    <n v="1"/>
    <n v="1"/>
    <n v="0"/>
    <n v="0"/>
    <s v="Téléphone Radio, Télévision Chef de village/ commuanuté ou Boulama"/>
    <n v="0"/>
    <x v="1"/>
    <x v="0"/>
    <x v="0"/>
    <x v="0"/>
    <x v="0"/>
    <x v="0"/>
    <x v="0"/>
    <x v="0"/>
    <x v="0"/>
    <x v="0"/>
    <x v="0"/>
    <x v="0"/>
    <n v="0"/>
    <x v="0"/>
    <x v="3"/>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x v="0"/>
  </r>
  <r>
    <s v="2020-05-27"/>
    <s v="Féminin"/>
    <s v="Bosso"/>
    <x v="2"/>
    <s v="N'Gouba"/>
    <s v="Masculin"/>
    <n v="44"/>
    <x v="0"/>
    <s v="Représentant des PDI"/>
    <n v="0"/>
    <n v="0"/>
    <n v="0"/>
    <n v="1"/>
    <n v="0"/>
    <n v="0"/>
    <n v="0"/>
    <n v="0"/>
    <n v="0"/>
    <m/>
    <s v="Forage PMH privé"/>
    <m/>
    <s v="Entre 30 minutes et une heure"/>
    <s v="Tous les ménages (autour de 100%);"/>
    <s v="Oui"/>
    <s v="Latrines communes gratuites"/>
    <s v="Savon (avec eau)"/>
    <s v="La minorité (autour de 25%)"/>
    <x v="0"/>
    <m/>
    <m/>
    <m/>
    <x v="3"/>
    <m/>
    <m/>
    <m/>
    <m/>
    <s v="Téléphone Radio, Télévision Chef de village/ commuanuté ou Boulama"/>
    <n v="0"/>
    <x v="1"/>
    <x v="0"/>
    <x v="0"/>
    <x v="0"/>
    <x v="0"/>
    <x v="0"/>
    <x v="0"/>
    <x v="0"/>
    <x v="0"/>
    <x v="0"/>
    <x v="0"/>
    <x v="0"/>
    <n v="0"/>
    <x v="0"/>
    <x v="3"/>
    <s v="Reduire les mouvements hors de la maison Arrêter de se serrer la main ou d'autres contacts physiques Eviter les espaces publiques et les rassemblements Se laver les mains Garder les surfaces propres"/>
    <x v="1"/>
    <x v="1"/>
    <x v="0"/>
    <x v="1"/>
    <x v="0"/>
    <x v="1"/>
    <x v="0"/>
    <x v="0"/>
    <x v="0"/>
    <x v="1"/>
    <x v="1"/>
    <x v="0"/>
    <x v="0"/>
    <x v="0"/>
    <x v="0"/>
    <x v="0"/>
    <x v="0"/>
    <x v="0"/>
    <n v="0"/>
    <x v="0"/>
  </r>
  <r>
    <s v="2020-05-27"/>
    <s v="Féminin"/>
    <s v="Bosso"/>
    <x v="2"/>
    <s v="Gawoussa"/>
    <s v="Masculin"/>
    <n v="60"/>
    <x v="2"/>
    <s v="Représentant des refugiés"/>
    <n v="0"/>
    <n v="0"/>
    <n v="1"/>
    <n v="0"/>
    <n v="0"/>
    <n v="0"/>
    <n v="0"/>
    <n v="0"/>
    <n v="0"/>
    <m/>
    <s v="Forage PMH privé"/>
    <m/>
    <s v="Entre 30 minutes et une heure"/>
    <s v="Tous les ménages (autour de 100%);"/>
    <s v="Non"/>
    <s v="A l'air libre"/>
    <s v="Cendre (avec eau)"/>
    <s v="Personne (autour de 0%)"/>
    <x v="1"/>
    <s v="Article trop cher L'achat de savon ne constitue pas une priorité"/>
    <n v="0"/>
    <n v="0"/>
    <x v="1"/>
    <n v="1"/>
    <n v="1"/>
    <n v="0"/>
    <n v="0"/>
    <s v="Téléphone Radio, Télévision Chef de village/ commuanuté ou Boulama"/>
    <n v="0"/>
    <x v="1"/>
    <x v="0"/>
    <x v="0"/>
    <x v="0"/>
    <x v="0"/>
    <x v="0"/>
    <x v="0"/>
    <x v="0"/>
    <x v="0"/>
    <x v="0"/>
    <x v="0"/>
    <x v="0"/>
    <n v="0"/>
    <x v="0"/>
    <x v="3"/>
    <s v="Reduire les mouvements hors de la maison Arrêter de se serrer la main ou d'autres contacts physiques Eviter les espaces publiques et les rassemblements Se laver les mains Garder les surfaces propres Prier"/>
    <x v="1"/>
    <x v="1"/>
    <x v="0"/>
    <x v="1"/>
    <x v="0"/>
    <x v="1"/>
    <x v="0"/>
    <x v="0"/>
    <x v="0"/>
    <x v="1"/>
    <x v="1"/>
    <x v="0"/>
    <x v="0"/>
    <x v="1"/>
    <x v="0"/>
    <x v="0"/>
    <x v="0"/>
    <x v="0"/>
    <n v="0"/>
    <x v="0"/>
  </r>
  <r>
    <s v="2020-05-27"/>
    <s v="Féminin"/>
    <s v="Bosso"/>
    <x v="2"/>
    <s v="Gawoussa"/>
    <s v="Masculin"/>
    <n v="48"/>
    <x v="0"/>
    <s v="Représentant des PDI"/>
    <n v="0"/>
    <n v="0"/>
    <n v="0"/>
    <n v="1"/>
    <n v="0"/>
    <n v="0"/>
    <n v="0"/>
    <n v="0"/>
    <n v="0"/>
    <m/>
    <s v="Forage PMH privé"/>
    <m/>
    <s v="Entre 30 minutes et une heure"/>
    <s v="Tous les ménages (autour de 100%);"/>
    <s v="Non"/>
    <s v="A l'air libre"/>
    <s v="Cendre (avec eau)"/>
    <s v="Personne (autour de 0%)"/>
    <x v="1"/>
    <s v="Article trop cher L'achat de savon ne constitue pas une priorité"/>
    <n v="0"/>
    <n v="0"/>
    <x v="1"/>
    <n v="1"/>
    <n v="1"/>
    <n v="0"/>
    <n v="0"/>
    <s v="Téléphone Radio, Télévision Chef de village/ commuanuté ou Boulama"/>
    <n v="0"/>
    <x v="1"/>
    <x v="0"/>
    <x v="0"/>
    <x v="0"/>
    <x v="0"/>
    <x v="0"/>
    <x v="0"/>
    <x v="0"/>
    <x v="0"/>
    <x v="0"/>
    <x v="0"/>
    <x v="0"/>
    <n v="0"/>
    <x v="0"/>
    <x v="0"/>
    <s v="Reduire les mouvements hors de la maison Eviter les espaces publiques et les rassemblements Se laver les mains Garder les surfaces propres Prier"/>
    <x v="1"/>
    <x v="1"/>
    <x v="0"/>
    <x v="0"/>
    <x v="0"/>
    <x v="1"/>
    <x v="0"/>
    <x v="0"/>
    <x v="0"/>
    <x v="1"/>
    <x v="1"/>
    <x v="0"/>
    <x v="0"/>
    <x v="1"/>
    <x v="0"/>
    <x v="0"/>
    <x v="0"/>
    <x v="0"/>
    <n v="0"/>
    <x v="0"/>
  </r>
  <r>
    <s v="2020-05-27"/>
    <s v="Féminin"/>
    <s v="Diffa"/>
    <x v="6"/>
    <s v="Quartier château"/>
    <s v="Masculin"/>
    <n v="41"/>
    <x v="1"/>
    <s v="Chef de village/communauté ou Boulama"/>
    <n v="1"/>
    <n v="0"/>
    <n v="0"/>
    <n v="0"/>
    <n v="0"/>
    <n v="0"/>
    <n v="0"/>
    <n v="0"/>
    <n v="0"/>
    <m/>
    <s v="Reseau d'eau publique SEEN - robinet privé"/>
    <m/>
    <s v="De 0 à 15 minutes"/>
    <s v="Tous les ménages (autour de 100%);"/>
    <s v="Oui"/>
    <s v="Latrines familiales"/>
    <s v="Savon (avec eau)"/>
    <s v="La minorité (autour de 25%)"/>
    <x v="0"/>
    <m/>
    <m/>
    <m/>
    <x v="3"/>
    <m/>
    <m/>
    <m/>
    <m/>
    <s v="Téléphone Réseaux sociaux Radio, Télévision Journal - Internet Chef de village/ commuanuté ou Boulama Gouvernement"/>
    <n v="0"/>
    <x v="1"/>
    <x v="1"/>
    <x v="0"/>
    <x v="1"/>
    <x v="0"/>
    <x v="0"/>
    <x v="0"/>
    <x v="0"/>
    <x v="0"/>
    <x v="0"/>
    <x v="1"/>
    <x v="0"/>
    <n v="0"/>
    <x v="0"/>
    <x v="3"/>
    <s v="Reduire les mouvements hors de la maison Arrêter de se serrer la main ou d'autres contacts physiques Eviter les espaces publiques et les rassemblements Porter un masque Porter des gants Se laver les mains Garder les surfaces propres Prier"/>
    <x v="1"/>
    <x v="1"/>
    <x v="0"/>
    <x v="1"/>
    <x v="0"/>
    <x v="1"/>
    <x v="1"/>
    <x v="1"/>
    <x v="0"/>
    <x v="1"/>
    <x v="1"/>
    <x v="0"/>
    <x v="0"/>
    <x v="1"/>
    <x v="0"/>
    <x v="0"/>
    <x v="0"/>
    <x v="0"/>
    <n v="0"/>
    <x v="0"/>
  </r>
  <r>
    <s v="2020-05-27"/>
    <s v="Féminin"/>
    <s v="Diffa"/>
    <x v="6"/>
    <s v="Quartier château"/>
    <s v="Masculin"/>
    <n v="62"/>
    <x v="0"/>
    <s v="Représentant des PDI"/>
    <n v="0"/>
    <n v="0"/>
    <n v="0"/>
    <n v="1"/>
    <n v="0"/>
    <n v="0"/>
    <n v="0"/>
    <n v="0"/>
    <n v="0"/>
    <m/>
    <s v="Forage PMH privé"/>
    <m/>
    <s v="De 16 à 30 minutes"/>
    <s v="Tous les ménages (autour de 100%);"/>
    <s v="Oui"/>
    <s v="Latrines familiales"/>
    <s v="Cendre (avec eau)"/>
    <s v="Personne (autour de 0%)"/>
    <x v="1"/>
    <s v="Article trop cher L'achat de savon ne constitue pas une priorité"/>
    <n v="0"/>
    <n v="0"/>
    <x v="1"/>
    <n v="1"/>
    <n v="1"/>
    <n v="0"/>
    <n v="0"/>
    <s v="Téléphone Radio, Télévision Chef de village/ commuanuté ou Boulama"/>
    <n v="0"/>
    <x v="1"/>
    <x v="0"/>
    <x v="0"/>
    <x v="0"/>
    <x v="0"/>
    <x v="0"/>
    <x v="0"/>
    <x v="0"/>
    <x v="0"/>
    <x v="0"/>
    <x v="0"/>
    <x v="0"/>
    <n v="0"/>
    <x v="0"/>
    <x v="3"/>
    <s v="Reduire les mouvements hors de la maison Arrêter de se serrer la main ou d'autres contacts physiques Eviter les espaces publiques et les rassemblements Se laver les mains Se laver avec de l'eau propre Prier"/>
    <x v="1"/>
    <x v="1"/>
    <x v="0"/>
    <x v="1"/>
    <x v="0"/>
    <x v="1"/>
    <x v="0"/>
    <x v="0"/>
    <x v="0"/>
    <x v="1"/>
    <x v="0"/>
    <x v="0"/>
    <x v="1"/>
    <x v="1"/>
    <x v="0"/>
    <x v="0"/>
    <x v="0"/>
    <x v="0"/>
    <n v="0"/>
    <x v="0"/>
  </r>
  <r>
    <s v="2020-05-27"/>
    <s v="Féminin"/>
    <s v="Diffa"/>
    <x v="6"/>
    <s v="Quartier château"/>
    <s v="Masculin"/>
    <n v="54"/>
    <x v="2"/>
    <s v="Représentant des refugiés"/>
    <n v="0"/>
    <n v="0"/>
    <n v="1"/>
    <n v="0"/>
    <n v="0"/>
    <n v="0"/>
    <n v="0"/>
    <n v="0"/>
    <n v="0"/>
    <m/>
    <s v="Reseau d'eau publique SEEN - robinet privé"/>
    <m/>
    <s v="De 16 à 30 minutes"/>
    <s v="Tous les ménages (autour de 100%);"/>
    <s v="Non"/>
    <s v="A l'air libre"/>
    <s v="Savon (avec eau)"/>
    <s v="La minorité (autour de 25%)"/>
    <x v="0"/>
    <m/>
    <m/>
    <m/>
    <x v="3"/>
    <m/>
    <m/>
    <m/>
    <m/>
    <s v="Téléphone Réseaux sociaux Chef de village/ commuanuté ou Boulama Travailleurs sociaux / humanitaires"/>
    <n v="0"/>
    <x v="1"/>
    <x v="1"/>
    <x v="1"/>
    <x v="0"/>
    <x v="0"/>
    <x v="0"/>
    <x v="0"/>
    <x v="0"/>
    <x v="0"/>
    <x v="0"/>
    <x v="0"/>
    <x v="1"/>
    <n v="0"/>
    <x v="0"/>
    <x v="3"/>
    <s v="Reduire les mouvements hors de la maison Arrêter de se serrer la main ou d'autres contacts physiques Eviter les espaces publiques et les rassemblements Se laver les mains Garder les surfaces propres Prier"/>
    <x v="1"/>
    <x v="1"/>
    <x v="0"/>
    <x v="1"/>
    <x v="0"/>
    <x v="1"/>
    <x v="0"/>
    <x v="0"/>
    <x v="0"/>
    <x v="1"/>
    <x v="1"/>
    <x v="0"/>
    <x v="0"/>
    <x v="1"/>
    <x v="0"/>
    <x v="0"/>
    <x v="0"/>
    <x v="0"/>
    <n v="0"/>
    <x v="0"/>
  </r>
  <r>
    <s v="2020-05-27"/>
    <s v="Masculin"/>
    <s v="N'Guigmi"/>
    <x v="7"/>
    <s v="Kangouri"/>
    <s v="Masculin"/>
    <n v="42"/>
    <x v="2"/>
    <s v="Représentant des refugiés"/>
    <n v="0"/>
    <n v="0"/>
    <n v="1"/>
    <n v="0"/>
    <n v="0"/>
    <n v="0"/>
    <n v="0"/>
    <n v="0"/>
    <n v="0"/>
    <m/>
    <s v="Forage PMH communautaire"/>
    <m/>
    <s v="Entre 30 minutes et une heure"/>
    <s v="Une minorité (autour de 25%);"/>
    <s v="Oui"/>
    <s v="Latrines communes gratuites"/>
    <s v="Savon (avec eau)"/>
    <s v="La moitié (autour de 50%)"/>
    <x v="0"/>
    <m/>
    <m/>
    <m/>
    <x v="3"/>
    <m/>
    <m/>
    <m/>
    <m/>
    <s v="Téléphone Chef de village/ commuanuté ou Boulama"/>
    <n v="0"/>
    <x v="1"/>
    <x v="0"/>
    <x v="1"/>
    <x v="0"/>
    <x v="0"/>
    <x v="0"/>
    <x v="0"/>
    <x v="0"/>
    <x v="0"/>
    <x v="0"/>
    <x v="0"/>
    <x v="0"/>
    <n v="0"/>
    <x v="0"/>
    <x v="0"/>
    <s v="Ne pas sortir de la maison Eviter les espaces publiques et les rassemblements Se laver les mains"/>
    <x v="0"/>
    <x v="0"/>
    <x v="0"/>
    <x v="0"/>
    <x v="0"/>
    <x v="1"/>
    <x v="0"/>
    <x v="0"/>
    <x v="0"/>
    <x v="1"/>
    <x v="0"/>
    <x v="0"/>
    <x v="0"/>
    <x v="0"/>
    <x v="0"/>
    <x v="0"/>
    <x v="0"/>
    <x v="0"/>
    <n v="0"/>
    <x v="0"/>
  </r>
  <r>
    <s v="2020-05-27"/>
    <s v="Masculin"/>
    <s v="Maine Soroa"/>
    <x v="11"/>
    <s v="N'Guel Beyli"/>
    <s v="Masculin"/>
    <n v="36"/>
    <x v="1"/>
    <s v="Leader communautaire"/>
    <n v="0"/>
    <n v="0"/>
    <n v="0"/>
    <n v="0"/>
    <n v="0"/>
    <n v="0"/>
    <n v="0"/>
    <n v="1"/>
    <n v="0"/>
    <m/>
    <s v="Puits cimenté"/>
    <m/>
    <s v="Entre 30 minutes et une heure"/>
    <s v="Une majorité (autour de 75%);"/>
    <s v="Non"/>
    <s v="A l'air libre"/>
    <s v="Savon (avec eau)"/>
    <s v="La moitié (autour de 50%)"/>
    <x v="0"/>
    <m/>
    <m/>
    <m/>
    <x v="3"/>
    <m/>
    <m/>
    <m/>
    <m/>
    <s v="Téléphone Chef de village/ commuanuté ou Boulama"/>
    <n v="0"/>
    <x v="1"/>
    <x v="0"/>
    <x v="1"/>
    <x v="0"/>
    <x v="0"/>
    <x v="0"/>
    <x v="0"/>
    <x v="0"/>
    <x v="0"/>
    <x v="0"/>
    <x v="0"/>
    <x v="0"/>
    <n v="0"/>
    <x v="0"/>
    <x v="3"/>
    <s v="Porter un masque Se laver les mains"/>
    <x v="1"/>
    <x v="0"/>
    <x v="0"/>
    <x v="0"/>
    <x v="0"/>
    <x v="0"/>
    <x v="1"/>
    <x v="0"/>
    <x v="0"/>
    <x v="1"/>
    <x v="0"/>
    <x v="0"/>
    <x v="0"/>
    <x v="0"/>
    <x v="0"/>
    <x v="0"/>
    <x v="0"/>
    <x v="0"/>
    <n v="0"/>
    <x v="0"/>
  </r>
  <r>
    <s v="2020-05-27"/>
    <s v="Masculin"/>
    <s v="N'Guigmi"/>
    <x v="7"/>
    <s v="Gagala Peulh"/>
    <s v="Masculin"/>
    <n v="38"/>
    <x v="0"/>
    <s v="Leader communautaire"/>
    <n v="0"/>
    <n v="0"/>
    <n v="0"/>
    <n v="0"/>
    <n v="0"/>
    <n v="0"/>
    <n v="0"/>
    <n v="1"/>
    <n v="0"/>
    <m/>
    <s v="Bornes fontaines (Mini-AEP, système multi-villages, PEA et SPP)"/>
    <m/>
    <s v="De 16 à 30 minutes"/>
    <s v="La moitié (autour de 50%);"/>
    <s v="Oui"/>
    <s v="Latrines communes gratuites"/>
    <s v="Savon (avec eau)"/>
    <s v="La moitié (autour de 50%)"/>
    <x v="0"/>
    <m/>
    <m/>
    <m/>
    <x v="3"/>
    <m/>
    <m/>
    <m/>
    <m/>
    <s v="Téléphone Chef de village/ commuanuté ou Boulama"/>
    <n v="0"/>
    <x v="1"/>
    <x v="0"/>
    <x v="1"/>
    <x v="0"/>
    <x v="0"/>
    <x v="0"/>
    <x v="0"/>
    <x v="0"/>
    <x v="0"/>
    <x v="0"/>
    <x v="0"/>
    <x v="0"/>
    <n v="0"/>
    <x v="0"/>
    <x v="3"/>
    <s v="Garder une distance avec les autres gens Eviter les espaces publiques et les rassemblements Porter un masque"/>
    <x v="1"/>
    <x v="0"/>
    <x v="0"/>
    <x v="0"/>
    <x v="1"/>
    <x v="1"/>
    <x v="1"/>
    <x v="0"/>
    <x v="0"/>
    <x v="0"/>
    <x v="0"/>
    <x v="0"/>
    <x v="0"/>
    <x v="0"/>
    <x v="0"/>
    <x v="0"/>
    <x v="0"/>
    <x v="0"/>
    <n v="0"/>
    <x v="0"/>
  </r>
  <r>
    <s v="2020-05-27"/>
    <s v="Masculin"/>
    <s v="N'Guigmi"/>
    <x v="5"/>
    <s v="Oudi Peulh"/>
    <s v="Masculin"/>
    <n v="39"/>
    <x v="1"/>
    <s v="Représentant d'une instance gouvernementale locale"/>
    <n v="0"/>
    <n v="0"/>
    <n v="0"/>
    <n v="0"/>
    <n v="0"/>
    <n v="1"/>
    <n v="0"/>
    <n v="0"/>
    <n v="0"/>
    <m/>
    <s v="Bornes fontaines (Mini-AEP, système multi-villages, PEA et SPP)"/>
    <m/>
    <s v="De 16 à 30 minutes"/>
    <s v="Tous les ménages (autour de 100%);"/>
    <s v="Oui"/>
    <s v="Latrines familiales"/>
    <s v="Savon (avec eau)"/>
    <s v="Personne (autour de 0%)"/>
    <x v="0"/>
    <m/>
    <m/>
    <m/>
    <x v="3"/>
    <m/>
    <m/>
    <m/>
    <m/>
    <s v="Téléphone Radio, Télévision"/>
    <n v="0"/>
    <x v="1"/>
    <x v="0"/>
    <x v="0"/>
    <x v="0"/>
    <x v="0"/>
    <x v="1"/>
    <x v="0"/>
    <x v="0"/>
    <x v="0"/>
    <x v="0"/>
    <x v="0"/>
    <x v="0"/>
    <n v="0"/>
    <x v="0"/>
    <x v="0"/>
    <s v="Arrêter de se serrer la main ou d'autres contacts physiques Porter un masque Se laver les mains"/>
    <x v="1"/>
    <x v="0"/>
    <x v="0"/>
    <x v="1"/>
    <x v="0"/>
    <x v="0"/>
    <x v="1"/>
    <x v="0"/>
    <x v="0"/>
    <x v="1"/>
    <x v="0"/>
    <x v="0"/>
    <x v="0"/>
    <x v="0"/>
    <x v="0"/>
    <x v="0"/>
    <x v="0"/>
    <x v="0"/>
    <n v="0"/>
    <x v="0"/>
  </r>
  <r>
    <s v="2020-05-27"/>
    <s v="Masculin"/>
    <s v="Diffa"/>
    <x v="3"/>
    <s v="Malamm Boulori"/>
    <s v="Masculin"/>
    <n v="56"/>
    <x v="0"/>
    <s v="Représentant des PDI"/>
    <n v="0"/>
    <n v="0"/>
    <n v="0"/>
    <n v="1"/>
    <n v="0"/>
    <n v="0"/>
    <n v="0"/>
    <n v="0"/>
    <n v="0"/>
    <m/>
    <s v="Forage PMH communautaire"/>
    <m/>
    <s v="De 16 à 30 minutes"/>
    <s v="Une majorité (autour de 75%);"/>
    <s v="Non"/>
    <s v="A l'air libre"/>
    <s v="Cendre (avec eau)"/>
    <s v="Personne (autour de 0%)"/>
    <x v="1"/>
    <s v="Article trop cher L'achat de savon ne constitue pas une priorité"/>
    <n v="0"/>
    <n v="0"/>
    <x v="1"/>
    <n v="1"/>
    <n v="1"/>
    <n v="0"/>
    <n v="0"/>
    <s v="Téléphone Réseaux sociaux Famille, voisins ou amis"/>
    <n v="0"/>
    <x v="1"/>
    <x v="1"/>
    <x v="1"/>
    <x v="0"/>
    <x v="0"/>
    <x v="1"/>
    <x v="1"/>
    <x v="0"/>
    <x v="0"/>
    <x v="0"/>
    <x v="0"/>
    <x v="0"/>
    <n v="0"/>
    <x v="0"/>
    <x v="1"/>
    <s v="Garder une distance avec les autres gens Se laver les mains"/>
    <x v="1"/>
    <x v="0"/>
    <x v="0"/>
    <x v="0"/>
    <x v="1"/>
    <x v="0"/>
    <x v="0"/>
    <x v="0"/>
    <x v="0"/>
    <x v="1"/>
    <x v="0"/>
    <x v="0"/>
    <x v="0"/>
    <x v="0"/>
    <x v="0"/>
    <x v="0"/>
    <x v="0"/>
    <x v="0"/>
    <n v="0"/>
    <x v="0"/>
  </r>
  <r>
    <s v="2020-05-27"/>
    <s v="Masculin"/>
    <s v="Diffa"/>
    <x v="3"/>
    <s v="Malamm Boulori"/>
    <s v="Masculin"/>
    <n v="35"/>
    <x v="2"/>
    <s v="Représentant des refugiés"/>
    <n v="0"/>
    <n v="0"/>
    <n v="1"/>
    <n v="0"/>
    <n v="0"/>
    <n v="0"/>
    <n v="0"/>
    <n v="0"/>
    <n v="0"/>
    <m/>
    <s v="Forage PMH communautaire"/>
    <m/>
    <s v="De 16 à 30 minutes"/>
    <s v="Une majorité (autour de 75%);"/>
    <s v="Oui"/>
    <s v="Latrines communes gratuites"/>
    <s v="Savon (avec eau)"/>
    <s v="Personne (autour de 0%)"/>
    <x v="0"/>
    <m/>
    <m/>
    <m/>
    <x v="3"/>
    <m/>
    <m/>
    <m/>
    <m/>
    <s v="Téléphone Réseaux sociaux Chef de village/ commuanuté ou Boulama"/>
    <n v="0"/>
    <x v="1"/>
    <x v="1"/>
    <x v="1"/>
    <x v="0"/>
    <x v="0"/>
    <x v="0"/>
    <x v="0"/>
    <x v="0"/>
    <x v="0"/>
    <x v="0"/>
    <x v="0"/>
    <x v="0"/>
    <n v="0"/>
    <x v="0"/>
    <x v="1"/>
    <s v="Arrêter de se serrer la main ou d'autres contacts physiques Eviter les espaces publiques et les rassemblements Se laver les mains"/>
    <x v="1"/>
    <x v="0"/>
    <x v="0"/>
    <x v="1"/>
    <x v="0"/>
    <x v="1"/>
    <x v="0"/>
    <x v="0"/>
    <x v="0"/>
    <x v="1"/>
    <x v="0"/>
    <x v="0"/>
    <x v="0"/>
    <x v="0"/>
    <x v="0"/>
    <x v="0"/>
    <x v="0"/>
    <x v="0"/>
    <n v="0"/>
    <x v="0"/>
  </r>
  <r>
    <s v="2020-05-27"/>
    <s v="Masculin"/>
    <s v="N'Guigmi"/>
    <x v="5"/>
    <s v="Oudi Peulh"/>
    <s v="Masculin"/>
    <n v="30"/>
    <x v="0"/>
    <s v="Représentant des PDI"/>
    <n v="0"/>
    <n v="0"/>
    <n v="0"/>
    <n v="1"/>
    <n v="0"/>
    <n v="0"/>
    <n v="0"/>
    <n v="0"/>
    <n v="0"/>
    <m/>
    <s v="Forage PMH communautaire"/>
    <m/>
    <s v="Entre 30 minutes et une heure"/>
    <s v="Une majorité (autour de 75%);"/>
    <s v="Non"/>
    <s v="A l'air libre"/>
    <s v="Cendre (avec eau)"/>
    <s v="Personne (autour de 0%)"/>
    <x v="1"/>
    <s v="Article trop cher L'achat de savon ne constitue pas une priorité"/>
    <n v="0"/>
    <n v="0"/>
    <x v="1"/>
    <n v="1"/>
    <n v="1"/>
    <n v="0"/>
    <n v="0"/>
    <s v="Téléphone Réseaux sociaux"/>
    <n v="0"/>
    <x v="1"/>
    <x v="1"/>
    <x v="1"/>
    <x v="0"/>
    <x v="0"/>
    <x v="1"/>
    <x v="0"/>
    <x v="0"/>
    <x v="0"/>
    <x v="0"/>
    <x v="0"/>
    <x v="0"/>
    <n v="0"/>
    <x v="0"/>
    <x v="3"/>
    <s v="Garder une distance avec les autres gens Porter un masque"/>
    <x v="1"/>
    <x v="0"/>
    <x v="0"/>
    <x v="0"/>
    <x v="1"/>
    <x v="0"/>
    <x v="1"/>
    <x v="0"/>
    <x v="0"/>
    <x v="0"/>
    <x v="0"/>
    <x v="0"/>
    <x v="0"/>
    <x v="0"/>
    <x v="0"/>
    <x v="0"/>
    <x v="0"/>
    <x v="0"/>
    <n v="0"/>
    <x v="0"/>
  </r>
  <r>
    <s v="2020-05-27"/>
    <s v="Féminin"/>
    <s v="Goudoumaria"/>
    <x v="0"/>
    <s v="Boutti"/>
    <s v="Masculin"/>
    <n v="36"/>
    <x v="0"/>
    <s v="Représentant des PDI"/>
    <n v="0"/>
    <n v="0"/>
    <n v="0"/>
    <n v="1"/>
    <n v="0"/>
    <n v="0"/>
    <n v="0"/>
    <n v="0"/>
    <n v="0"/>
    <m/>
    <s v="Bornes fontaines (Mini-AEP, système multi-villages, PEA et SPP)"/>
    <m/>
    <s v="Entre une heure et moins de la moitié d'une journée"/>
    <s v="La moitié (autour de 50%);"/>
    <s v="Oui"/>
    <s v="Latrines familiales"/>
    <s v="Savon (avec eau)"/>
    <s v="Personne (autour de 0%)"/>
    <x v="0"/>
    <m/>
    <m/>
    <m/>
    <x v="3"/>
    <m/>
    <m/>
    <m/>
    <m/>
    <s v="Téléphone Radio, Télévision Chef de village/ commuanuté ou Boulama"/>
    <n v="0"/>
    <x v="1"/>
    <x v="0"/>
    <x v="0"/>
    <x v="0"/>
    <x v="0"/>
    <x v="0"/>
    <x v="0"/>
    <x v="0"/>
    <x v="0"/>
    <x v="0"/>
    <x v="0"/>
    <x v="0"/>
    <n v="0"/>
    <x v="0"/>
    <x v="0"/>
    <s v="Ne pas sortir de la maison Arrêter de se serrer la main ou d'autres contacts physiques"/>
    <x v="0"/>
    <x v="0"/>
    <x v="0"/>
    <x v="1"/>
    <x v="0"/>
    <x v="0"/>
    <x v="0"/>
    <x v="0"/>
    <x v="0"/>
    <x v="0"/>
    <x v="0"/>
    <x v="0"/>
    <x v="0"/>
    <x v="0"/>
    <x v="0"/>
    <x v="0"/>
    <x v="0"/>
    <x v="0"/>
    <n v="0"/>
    <x v="0"/>
  </r>
  <r>
    <s v="2020-05-27"/>
    <s v="Féminin"/>
    <s v="Goudoumaria"/>
    <x v="0"/>
    <s v="Boutti"/>
    <s v="Masculin"/>
    <n v="30"/>
    <x v="2"/>
    <s v="Représentant des refugiés"/>
    <n v="0"/>
    <n v="0"/>
    <n v="1"/>
    <n v="0"/>
    <n v="0"/>
    <n v="0"/>
    <n v="0"/>
    <n v="0"/>
    <n v="0"/>
    <m/>
    <s v="Bornes fontaines (Mini-AEP, système multi-villages, PEA et SPP)"/>
    <m/>
    <s v="Entre 30 minutes et une heure"/>
    <s v="La moitié (autour de 50%);"/>
    <s v="Non"/>
    <s v="A l'air libre"/>
    <s v="Savon (avec eau)"/>
    <s v="Personne (autour de 0%)"/>
    <x v="0"/>
    <m/>
    <m/>
    <m/>
    <x v="3"/>
    <m/>
    <m/>
    <m/>
    <m/>
    <s v="Téléphone Journal - Internet"/>
    <n v="0"/>
    <x v="1"/>
    <x v="0"/>
    <x v="1"/>
    <x v="1"/>
    <x v="0"/>
    <x v="1"/>
    <x v="0"/>
    <x v="0"/>
    <x v="0"/>
    <x v="0"/>
    <x v="0"/>
    <x v="0"/>
    <n v="0"/>
    <x v="0"/>
    <x v="0"/>
    <s v="Reduire les mouvements hors de la maison Arrêter de se serrer la main ou d'autres contacts physiques Se laver avec de l'eau propre"/>
    <x v="1"/>
    <x v="1"/>
    <x v="0"/>
    <x v="1"/>
    <x v="0"/>
    <x v="0"/>
    <x v="0"/>
    <x v="0"/>
    <x v="0"/>
    <x v="0"/>
    <x v="0"/>
    <x v="0"/>
    <x v="1"/>
    <x v="0"/>
    <x v="0"/>
    <x v="0"/>
    <x v="0"/>
    <x v="0"/>
    <n v="0"/>
    <x v="0"/>
  </r>
  <r>
    <s v="2020-05-27"/>
    <s v="Féminin"/>
    <s v="Maine Soroa"/>
    <x v="9"/>
    <s v="Beyinga Malam Abdourou"/>
    <s v="Masculin"/>
    <n v="46"/>
    <x v="2"/>
    <s v="Représentant des refugiés"/>
    <n v="0"/>
    <n v="0"/>
    <n v="1"/>
    <n v="0"/>
    <n v="0"/>
    <n v="0"/>
    <n v="0"/>
    <n v="0"/>
    <n v="0"/>
    <m/>
    <s v="Puits traditionnel"/>
    <m/>
    <s v="De 16 à 30 minutes"/>
    <s v="La moitié (autour de 50%);"/>
    <s v="Non"/>
    <s v="A l'air libre"/>
    <s v="Savon (avec eau)"/>
    <s v="Personne (autour de 0%)"/>
    <x v="0"/>
    <m/>
    <m/>
    <m/>
    <x v="3"/>
    <m/>
    <m/>
    <m/>
    <m/>
    <s v="Téléphone Radio, Télévision"/>
    <n v="0"/>
    <x v="1"/>
    <x v="0"/>
    <x v="0"/>
    <x v="0"/>
    <x v="0"/>
    <x v="1"/>
    <x v="0"/>
    <x v="0"/>
    <x v="0"/>
    <x v="0"/>
    <x v="0"/>
    <x v="0"/>
    <n v="0"/>
    <x v="0"/>
    <x v="2"/>
    <s v="Arrêter de se serrer la main ou d'autres contacts physiques Eviter les espaces publiques et les rassemblements"/>
    <x v="1"/>
    <x v="0"/>
    <x v="0"/>
    <x v="1"/>
    <x v="0"/>
    <x v="1"/>
    <x v="0"/>
    <x v="0"/>
    <x v="0"/>
    <x v="0"/>
    <x v="0"/>
    <x v="0"/>
    <x v="0"/>
    <x v="0"/>
    <x v="0"/>
    <x v="0"/>
    <x v="0"/>
    <x v="0"/>
    <n v="0"/>
    <x v="0"/>
  </r>
  <r>
    <s v="2020-05-27"/>
    <s v="Féminin"/>
    <s v="Maine Soroa"/>
    <x v="9"/>
    <s v="Beyinga Malam Abdourou"/>
    <s v="Masculin"/>
    <n v="30"/>
    <x v="0"/>
    <s v="Représentant des PDI"/>
    <n v="0"/>
    <n v="0"/>
    <n v="0"/>
    <n v="1"/>
    <n v="0"/>
    <n v="0"/>
    <n v="0"/>
    <n v="0"/>
    <n v="0"/>
    <m/>
    <s v="Puits traditionnel"/>
    <m/>
    <s v="De 16 à 30 minutes"/>
    <s v="Une minorité (autour de 25%);"/>
    <s v="Non"/>
    <s v="A l'air libre"/>
    <s v="Savon (avec eau)"/>
    <s v="Personne (autour de 0%)"/>
    <x v="0"/>
    <m/>
    <m/>
    <m/>
    <x v="3"/>
    <m/>
    <m/>
    <m/>
    <m/>
    <s v="Téléphone Radio, Télévision"/>
    <n v="0"/>
    <x v="1"/>
    <x v="0"/>
    <x v="0"/>
    <x v="0"/>
    <x v="0"/>
    <x v="1"/>
    <x v="0"/>
    <x v="0"/>
    <x v="0"/>
    <x v="0"/>
    <x v="0"/>
    <x v="0"/>
    <n v="0"/>
    <x v="0"/>
    <x v="1"/>
    <s v="Boire de l'eau propre Se laver avec de l'eau propre"/>
    <x v="1"/>
    <x v="0"/>
    <x v="0"/>
    <x v="0"/>
    <x v="0"/>
    <x v="0"/>
    <x v="0"/>
    <x v="0"/>
    <x v="0"/>
    <x v="0"/>
    <x v="0"/>
    <x v="1"/>
    <x v="1"/>
    <x v="0"/>
    <x v="0"/>
    <x v="0"/>
    <x v="0"/>
    <x v="0"/>
    <n v="0"/>
    <x v="0"/>
  </r>
  <r>
    <s v="2020-05-28"/>
    <s v="Masculin"/>
    <s v="N'Guigmi"/>
    <x v="7"/>
    <s v="Baram Dawé"/>
    <s v="Masculin"/>
    <n v="42"/>
    <x v="0"/>
    <s v="Représentant des PDI"/>
    <n v="0"/>
    <n v="0"/>
    <n v="0"/>
    <n v="1"/>
    <n v="0"/>
    <n v="0"/>
    <n v="0"/>
    <n v="0"/>
    <n v="0"/>
    <m/>
    <s v="Forage PMH communautaire"/>
    <m/>
    <s v="De 0 à 15 minutes"/>
    <s v="Une majorité (autour de 75%);"/>
    <s v="Non"/>
    <s v="A l'air libre"/>
    <s v="Savon (avec eau)"/>
    <s v="La moitié (autour de 50%)"/>
    <x v="0"/>
    <m/>
    <m/>
    <m/>
    <x v="3"/>
    <m/>
    <m/>
    <m/>
    <m/>
    <s v="Radio, Télévision Chef de village/ commuanuté ou Boulama"/>
    <n v="0"/>
    <x v="0"/>
    <x v="0"/>
    <x v="0"/>
    <x v="0"/>
    <x v="0"/>
    <x v="0"/>
    <x v="0"/>
    <x v="0"/>
    <x v="0"/>
    <x v="0"/>
    <x v="0"/>
    <x v="0"/>
    <n v="0"/>
    <x v="0"/>
    <x v="0"/>
    <s v="Reduire les mouvements hors de la maison Arrêter de se serrer la main ou d'autres contacts physiques Eviter les espaces publiques et les rassemblements Se laver les mains"/>
    <x v="1"/>
    <x v="1"/>
    <x v="0"/>
    <x v="1"/>
    <x v="0"/>
    <x v="1"/>
    <x v="0"/>
    <x v="0"/>
    <x v="0"/>
    <x v="1"/>
    <x v="0"/>
    <x v="0"/>
    <x v="0"/>
    <x v="0"/>
    <x v="0"/>
    <x v="0"/>
    <x v="0"/>
    <x v="0"/>
    <n v="0"/>
    <x v="0"/>
  </r>
  <r>
    <s v="2020-05-28"/>
    <s v="Masculin"/>
    <s v="N'Guigmi"/>
    <x v="7"/>
    <s v="Baram Dawé"/>
    <s v="Masculin"/>
    <n v="35"/>
    <x v="3"/>
    <s v="Autre"/>
    <n v="0"/>
    <n v="0"/>
    <n v="0"/>
    <n v="0"/>
    <n v="0"/>
    <n v="0"/>
    <n v="0"/>
    <n v="0"/>
    <n v="1"/>
    <s v="Représentant des retournés"/>
    <s v="Forage PMH communautaire"/>
    <m/>
    <s v="De 0 à 15 minutes"/>
    <s v="Une majorité (autour de 75%);"/>
    <s v="Non"/>
    <s v="A l'air libre"/>
    <s v="Savon (avec eau)"/>
    <s v="La moitié (autour de 50%)"/>
    <x v="0"/>
    <m/>
    <m/>
    <m/>
    <x v="3"/>
    <m/>
    <m/>
    <m/>
    <m/>
    <s v="Radio, Télévision Chef de village/ commuanuté ou Boulama"/>
    <n v="0"/>
    <x v="0"/>
    <x v="0"/>
    <x v="0"/>
    <x v="0"/>
    <x v="0"/>
    <x v="0"/>
    <x v="0"/>
    <x v="0"/>
    <x v="0"/>
    <x v="0"/>
    <x v="0"/>
    <x v="0"/>
    <n v="0"/>
    <x v="0"/>
    <x v="0"/>
    <s v="Ne pas sortir de la maison Reduire les mouvements hors de la maison Arrêter de se serrer la main ou d'autres contacts physiques Garder une distance avec les autres gens Se laver les mains"/>
    <x v="0"/>
    <x v="1"/>
    <x v="0"/>
    <x v="1"/>
    <x v="1"/>
    <x v="0"/>
    <x v="0"/>
    <x v="0"/>
    <x v="0"/>
    <x v="1"/>
    <x v="0"/>
    <x v="0"/>
    <x v="0"/>
    <x v="0"/>
    <x v="0"/>
    <x v="0"/>
    <x v="0"/>
    <x v="0"/>
    <n v="0"/>
    <x v="0"/>
  </r>
  <r>
    <s v="2020-05-28"/>
    <s v="Masculin"/>
    <s v="N'Guigmi"/>
    <x v="7"/>
    <s v="Baram Dawé"/>
    <s v="Masculin"/>
    <n v="36"/>
    <x v="1"/>
    <s v="Représentant d'une instance gouvernementale locale"/>
    <n v="0"/>
    <n v="0"/>
    <n v="0"/>
    <n v="0"/>
    <n v="0"/>
    <n v="1"/>
    <n v="0"/>
    <n v="0"/>
    <n v="0"/>
    <m/>
    <s v="Puits cimenté"/>
    <m/>
    <s v="De 16 à 30 minutes"/>
    <s v="Tous les ménages (autour de 100%);"/>
    <s v="Non"/>
    <s v="A l'air libre"/>
    <s v="Savon (avec eau)"/>
    <s v="La minorité (autour de 25%)"/>
    <x v="0"/>
    <m/>
    <m/>
    <m/>
    <x v="3"/>
    <m/>
    <m/>
    <m/>
    <m/>
    <s v="Téléphone Radio, Télévision Chef de village/ commuanuté ou Boulama"/>
    <n v="0"/>
    <x v="1"/>
    <x v="0"/>
    <x v="0"/>
    <x v="0"/>
    <x v="0"/>
    <x v="0"/>
    <x v="0"/>
    <x v="0"/>
    <x v="0"/>
    <x v="0"/>
    <x v="0"/>
    <x v="0"/>
    <n v="0"/>
    <x v="0"/>
    <x v="0"/>
    <s v="Ne pas voyager à l'étranger Arrêter de se serrer la main ou d'autres contacts physiques Eviter les espaces publiques et les rassemblements Se laver les mains Prier"/>
    <x v="1"/>
    <x v="0"/>
    <x v="1"/>
    <x v="1"/>
    <x v="0"/>
    <x v="1"/>
    <x v="0"/>
    <x v="0"/>
    <x v="0"/>
    <x v="1"/>
    <x v="0"/>
    <x v="0"/>
    <x v="0"/>
    <x v="1"/>
    <x v="0"/>
    <x v="0"/>
    <x v="0"/>
    <x v="0"/>
    <n v="0"/>
    <x v="0"/>
  </r>
  <r>
    <s v="2020-05-28"/>
    <s v="Masculin"/>
    <s v="N'Guigmi"/>
    <x v="7"/>
    <s v="Balé"/>
    <s v="Masculin"/>
    <n v="30"/>
    <x v="1"/>
    <s v="Chef de village/communauté ou Boulama"/>
    <n v="1"/>
    <n v="0"/>
    <n v="0"/>
    <n v="0"/>
    <n v="0"/>
    <n v="0"/>
    <n v="0"/>
    <n v="0"/>
    <n v="0"/>
    <m/>
    <s v="Bornes fontaines (Mini-AEP, système multi-villages, PEA et SPP)"/>
    <m/>
    <s v="De 0 à 15 minutes"/>
    <s v="Tous les ménages (autour de 100%);"/>
    <s v="Oui"/>
    <s v="Latrines familiales"/>
    <s v="Savon (avec eau)"/>
    <s v="La moitié (autour de 50%)"/>
    <x v="0"/>
    <m/>
    <m/>
    <m/>
    <x v="3"/>
    <m/>
    <m/>
    <m/>
    <m/>
    <s v="Radio, Télévision Travailleurs sociaux / humanitaires"/>
    <n v="0"/>
    <x v="0"/>
    <x v="0"/>
    <x v="0"/>
    <x v="0"/>
    <x v="0"/>
    <x v="1"/>
    <x v="0"/>
    <x v="0"/>
    <x v="0"/>
    <x v="0"/>
    <x v="0"/>
    <x v="1"/>
    <n v="0"/>
    <x v="0"/>
    <x v="0"/>
    <s v="Ne pas voyager à l'étranger Arrêter de se serrer la main ou d'autres contacts physiques Se laver les mains Autre, préciser"/>
    <x v="1"/>
    <x v="0"/>
    <x v="1"/>
    <x v="1"/>
    <x v="0"/>
    <x v="0"/>
    <x v="0"/>
    <x v="0"/>
    <x v="0"/>
    <x v="1"/>
    <x v="0"/>
    <x v="0"/>
    <x v="0"/>
    <x v="0"/>
    <x v="0"/>
    <x v="0"/>
    <x v="0"/>
    <x v="1"/>
    <n v="0"/>
    <x v="0"/>
  </r>
  <r>
    <s v="2020-05-28"/>
    <s v="Masculin"/>
    <s v="N'Guigmi"/>
    <x v="7"/>
    <s v="Balé"/>
    <s v="Masculin"/>
    <n v="35"/>
    <x v="2"/>
    <s v="Représentant des refugiés"/>
    <n v="0"/>
    <n v="0"/>
    <n v="1"/>
    <n v="0"/>
    <n v="0"/>
    <n v="0"/>
    <n v="0"/>
    <n v="0"/>
    <n v="0"/>
    <m/>
    <s v="Bornes fontaines (Mini-AEP, système multi-villages, PEA et SPP)"/>
    <m/>
    <s v="De 0 à 15 minutes"/>
    <s v="Tous les ménages (autour de 100%);"/>
    <s v="Oui"/>
    <s v="Latrines familiales"/>
    <s v="Savon (avec eau)"/>
    <s v="La moitié (autour de 50%)"/>
    <x v="0"/>
    <m/>
    <m/>
    <m/>
    <x v="3"/>
    <m/>
    <m/>
    <m/>
    <m/>
    <s v="Radio, Télévision"/>
    <n v="0"/>
    <x v="0"/>
    <x v="0"/>
    <x v="0"/>
    <x v="0"/>
    <x v="0"/>
    <x v="1"/>
    <x v="0"/>
    <x v="0"/>
    <x v="0"/>
    <x v="0"/>
    <x v="0"/>
    <x v="0"/>
    <n v="0"/>
    <x v="0"/>
    <x v="1"/>
    <s v="Ne pas voyager à l'étranger Arrêter de se serrer la main ou d'autres contacts physiques Se laver les mains Garder les surfaces propres"/>
    <x v="1"/>
    <x v="0"/>
    <x v="1"/>
    <x v="1"/>
    <x v="0"/>
    <x v="0"/>
    <x v="0"/>
    <x v="0"/>
    <x v="0"/>
    <x v="1"/>
    <x v="1"/>
    <x v="0"/>
    <x v="0"/>
    <x v="0"/>
    <x v="0"/>
    <x v="0"/>
    <x v="0"/>
    <x v="0"/>
    <n v="0"/>
    <x v="0"/>
  </r>
  <r>
    <s v="2020-05-28"/>
    <s v="Masculin"/>
    <s v="N'Guigmi"/>
    <x v="7"/>
    <s v="Balé"/>
    <s v="Masculin"/>
    <n v="67"/>
    <x v="0"/>
    <s v="Représentant des PDI"/>
    <n v="0"/>
    <n v="0"/>
    <n v="0"/>
    <n v="1"/>
    <n v="0"/>
    <n v="0"/>
    <n v="0"/>
    <n v="0"/>
    <n v="0"/>
    <m/>
    <s v="Bornes fontaines (Mini-AEP, système multi-villages, PEA et SPP)"/>
    <m/>
    <s v="De 0 à 15 minutes"/>
    <s v="Une majorité (autour de 75%);"/>
    <s v="Oui"/>
    <s v="Latrines familiales"/>
    <s v="Savon (avec eau)"/>
    <s v="La majorité (autour de 75%)"/>
    <x v="0"/>
    <m/>
    <m/>
    <m/>
    <x v="3"/>
    <m/>
    <m/>
    <m/>
    <m/>
    <s v="Radio, Télévision Chef de village/ commuanuté ou Boulama"/>
    <n v="0"/>
    <x v="0"/>
    <x v="0"/>
    <x v="0"/>
    <x v="0"/>
    <x v="0"/>
    <x v="0"/>
    <x v="0"/>
    <x v="0"/>
    <x v="0"/>
    <x v="0"/>
    <x v="0"/>
    <x v="0"/>
    <n v="0"/>
    <x v="0"/>
    <x v="0"/>
    <s v="Garder une distance avec les autres gens Eviter les espaces publiques et les rassemblements Se laver les mains"/>
    <x v="1"/>
    <x v="0"/>
    <x v="0"/>
    <x v="0"/>
    <x v="1"/>
    <x v="1"/>
    <x v="0"/>
    <x v="0"/>
    <x v="0"/>
    <x v="1"/>
    <x v="0"/>
    <x v="0"/>
    <x v="0"/>
    <x v="0"/>
    <x v="0"/>
    <x v="0"/>
    <x v="0"/>
    <x v="0"/>
    <n v="0"/>
    <x v="0"/>
  </r>
  <r>
    <s v="2020-05-28"/>
    <s v="Masculin"/>
    <s v="N'Guigmi"/>
    <x v="7"/>
    <s v="Bonégral"/>
    <s v="Féminin"/>
    <n v="40"/>
    <x v="1"/>
    <s v="Représentant du chef de village/communauté ou Boulama"/>
    <n v="0"/>
    <n v="1"/>
    <n v="0"/>
    <n v="0"/>
    <n v="0"/>
    <n v="0"/>
    <n v="0"/>
    <n v="0"/>
    <n v="0"/>
    <m/>
    <s v="Puits cimenté"/>
    <m/>
    <s v="De 0 à 15 minutes"/>
    <s v="Une majorité (autour de 75%);"/>
    <s v="Non"/>
    <s v="A l'air libre"/>
    <s v="Savon (avec eau)"/>
    <s v="La moitié (autour de 50%)"/>
    <x v="0"/>
    <m/>
    <m/>
    <m/>
    <x v="3"/>
    <m/>
    <m/>
    <m/>
    <m/>
    <s v="Radio, Télévision"/>
    <n v="0"/>
    <x v="0"/>
    <x v="0"/>
    <x v="0"/>
    <x v="0"/>
    <x v="0"/>
    <x v="1"/>
    <x v="0"/>
    <x v="0"/>
    <x v="0"/>
    <x v="0"/>
    <x v="0"/>
    <x v="0"/>
    <n v="0"/>
    <x v="0"/>
    <x v="3"/>
    <s v="Ne pas voyager à l'étranger Garder une distance avec les autres gens Eviter les espaces publiques et les rassemblements Se laver les mains Se laver avec de l'eau propre"/>
    <x v="1"/>
    <x v="0"/>
    <x v="1"/>
    <x v="0"/>
    <x v="1"/>
    <x v="1"/>
    <x v="0"/>
    <x v="0"/>
    <x v="0"/>
    <x v="1"/>
    <x v="0"/>
    <x v="0"/>
    <x v="1"/>
    <x v="0"/>
    <x v="0"/>
    <x v="0"/>
    <x v="0"/>
    <x v="0"/>
    <n v="0"/>
    <x v="0"/>
  </r>
  <r>
    <s v="2020-05-28"/>
    <s v="Masculin"/>
    <s v="N'Guigmi"/>
    <x v="7"/>
    <s v="Bonégral"/>
    <s v="Féminin"/>
    <n v="23"/>
    <x v="0"/>
    <s v="Représentant des PDI"/>
    <n v="0"/>
    <n v="0"/>
    <n v="0"/>
    <n v="1"/>
    <n v="0"/>
    <n v="0"/>
    <n v="0"/>
    <n v="0"/>
    <n v="0"/>
    <m/>
    <s v="Puits cimenté"/>
    <m/>
    <s v="De 0 à 15 minutes"/>
    <s v="La moitié (autour de 50%);"/>
    <s v="Non"/>
    <s v="A l'air libre"/>
    <s v="Savon (avec eau)"/>
    <s v="La minorité (autour de 25%)"/>
    <x v="0"/>
    <m/>
    <m/>
    <m/>
    <x v="3"/>
    <m/>
    <m/>
    <m/>
    <m/>
    <s v="Radio, Télévision"/>
    <n v="0"/>
    <x v="0"/>
    <x v="0"/>
    <x v="0"/>
    <x v="0"/>
    <x v="0"/>
    <x v="1"/>
    <x v="0"/>
    <x v="0"/>
    <x v="0"/>
    <x v="0"/>
    <x v="0"/>
    <x v="0"/>
    <n v="0"/>
    <x v="0"/>
    <x v="0"/>
    <s v="Ne pas sortir de la maison Arrêter de se serrer la main ou d'autres contacts physiques Eviter les espaces publiques et les rassemblements Prier"/>
    <x v="0"/>
    <x v="0"/>
    <x v="0"/>
    <x v="1"/>
    <x v="0"/>
    <x v="1"/>
    <x v="0"/>
    <x v="0"/>
    <x v="0"/>
    <x v="0"/>
    <x v="0"/>
    <x v="0"/>
    <x v="0"/>
    <x v="1"/>
    <x v="0"/>
    <x v="0"/>
    <x v="0"/>
    <x v="0"/>
    <n v="0"/>
    <x v="0"/>
  </r>
  <r>
    <s v="2020-05-28"/>
    <s v="Masculin"/>
    <s v="N'Guigmi"/>
    <x v="7"/>
    <s v="Bonégral"/>
    <s v="Féminin"/>
    <n v="45"/>
    <x v="3"/>
    <s v="Autre"/>
    <n v="0"/>
    <n v="0"/>
    <n v="0"/>
    <n v="0"/>
    <n v="0"/>
    <n v="0"/>
    <n v="0"/>
    <n v="0"/>
    <n v="1"/>
    <s v="Représentant des retournés "/>
    <s v="Puits cimenté"/>
    <m/>
    <s v="De 16 à 30 minutes"/>
    <s v="La moitié (autour de 50%);"/>
    <s v="Non"/>
    <s v="A l'air libre"/>
    <s v="Savon (avec eau)"/>
    <s v="La minorité (autour de 25%)"/>
    <x v="0"/>
    <m/>
    <m/>
    <m/>
    <x v="3"/>
    <m/>
    <m/>
    <m/>
    <m/>
    <s v="Radio, Télévision"/>
    <n v="0"/>
    <x v="0"/>
    <x v="0"/>
    <x v="0"/>
    <x v="0"/>
    <x v="0"/>
    <x v="1"/>
    <x v="0"/>
    <x v="0"/>
    <x v="0"/>
    <x v="0"/>
    <x v="0"/>
    <x v="0"/>
    <n v="0"/>
    <x v="0"/>
    <x v="0"/>
    <s v="Reduire les mouvements hors de la maison Arrêter de se serrer la main ou d'autres contacts physiques Eviter les espaces publiques et les rassemblements Se laver les mains"/>
    <x v="1"/>
    <x v="1"/>
    <x v="0"/>
    <x v="1"/>
    <x v="0"/>
    <x v="1"/>
    <x v="0"/>
    <x v="0"/>
    <x v="0"/>
    <x v="1"/>
    <x v="0"/>
    <x v="0"/>
    <x v="0"/>
    <x v="0"/>
    <x v="0"/>
    <x v="0"/>
    <x v="0"/>
    <x v="0"/>
    <n v="0"/>
    <x v="0"/>
  </r>
  <r>
    <s v="2020-05-28"/>
    <s v="Masculin"/>
    <s v="Diffa"/>
    <x v="3"/>
    <s v="Makintari"/>
    <s v="Masculin"/>
    <n v="54"/>
    <x v="1"/>
    <s v="Représentant du chef de village/communauté ou Boulama"/>
    <n v="0"/>
    <n v="1"/>
    <n v="0"/>
    <n v="0"/>
    <n v="0"/>
    <n v="0"/>
    <n v="0"/>
    <n v="0"/>
    <n v="0"/>
    <m/>
    <s v="Forage PMH communautaire"/>
    <m/>
    <s v="De 0 à 15 minutes"/>
    <s v="Tous les ménages (autour de 100%);"/>
    <s v="Oui"/>
    <s v="Latrines familiales"/>
    <s v="Savon (avec eau)"/>
    <s v="La moitié (autour de 50%)"/>
    <x v="0"/>
    <m/>
    <m/>
    <m/>
    <x v="3"/>
    <m/>
    <m/>
    <m/>
    <m/>
    <s v="Téléphone Travailleurs sociaux / humanitaires"/>
    <n v="0"/>
    <x v="1"/>
    <x v="0"/>
    <x v="1"/>
    <x v="0"/>
    <x v="0"/>
    <x v="1"/>
    <x v="0"/>
    <x v="0"/>
    <x v="0"/>
    <x v="0"/>
    <x v="0"/>
    <x v="1"/>
    <n v="0"/>
    <x v="0"/>
    <x v="0"/>
    <s v="Ne pas voyager à l'étranger Garder une distance avec les autres gens Porter un masque Se laver les mains"/>
    <x v="1"/>
    <x v="0"/>
    <x v="1"/>
    <x v="0"/>
    <x v="1"/>
    <x v="0"/>
    <x v="1"/>
    <x v="0"/>
    <x v="0"/>
    <x v="1"/>
    <x v="0"/>
    <x v="0"/>
    <x v="0"/>
    <x v="0"/>
    <x v="0"/>
    <x v="0"/>
    <x v="0"/>
    <x v="0"/>
    <n v="0"/>
    <x v="0"/>
  </r>
  <r>
    <s v="2020-05-28"/>
    <s v="Masculin"/>
    <s v="Diffa"/>
    <x v="3"/>
    <s v="Makintari"/>
    <s v="Masculin"/>
    <n v="46"/>
    <x v="0"/>
    <s v="Représentant des PDI"/>
    <n v="0"/>
    <n v="0"/>
    <n v="0"/>
    <n v="1"/>
    <n v="0"/>
    <n v="0"/>
    <n v="0"/>
    <n v="0"/>
    <n v="0"/>
    <m/>
    <s v="Forage PMH communautaire"/>
    <m/>
    <s v="De 16 à 30 minutes"/>
    <s v="Tous les ménages (autour de 100%);"/>
    <s v="Oui"/>
    <s v="Latrines familiales"/>
    <s v="Savon (avec eau)"/>
    <s v="La minorité (autour de 25%)"/>
    <x v="0"/>
    <m/>
    <m/>
    <m/>
    <x v="3"/>
    <m/>
    <m/>
    <m/>
    <m/>
    <s v="Téléphone Chef de village/ commuanuté ou Boulama Travailleurs sociaux / humanitaires"/>
    <n v="0"/>
    <x v="1"/>
    <x v="0"/>
    <x v="1"/>
    <x v="0"/>
    <x v="0"/>
    <x v="0"/>
    <x v="0"/>
    <x v="0"/>
    <x v="0"/>
    <x v="0"/>
    <x v="0"/>
    <x v="1"/>
    <n v="0"/>
    <x v="0"/>
    <x v="1"/>
    <s v="Arrêter de se serrer la main ou d'autres contacts physiques Eviter les espaces publiques et les rassemblements Porter un masque"/>
    <x v="1"/>
    <x v="0"/>
    <x v="0"/>
    <x v="1"/>
    <x v="0"/>
    <x v="1"/>
    <x v="1"/>
    <x v="0"/>
    <x v="0"/>
    <x v="0"/>
    <x v="0"/>
    <x v="0"/>
    <x v="0"/>
    <x v="0"/>
    <x v="0"/>
    <x v="0"/>
    <x v="0"/>
    <x v="0"/>
    <n v="0"/>
    <x v="0"/>
  </r>
  <r>
    <s v="2020-05-28"/>
    <s v="Masculin"/>
    <s v="Diffa"/>
    <x v="3"/>
    <s v="Makintari"/>
    <s v="Masculin"/>
    <n v="50"/>
    <x v="2"/>
    <s v="Représentant des refugiés"/>
    <n v="0"/>
    <n v="0"/>
    <n v="1"/>
    <n v="0"/>
    <n v="0"/>
    <n v="0"/>
    <n v="0"/>
    <n v="0"/>
    <n v="0"/>
    <m/>
    <s v="Puits cimenté"/>
    <m/>
    <s v="Entre 30 minutes et une heure"/>
    <s v="Tous les ménages (autour de 100%);"/>
    <s v="Oui"/>
    <s v="Latrines familiales"/>
    <s v="Savon (avec eau)"/>
    <s v="La minorité (autour de 25%)"/>
    <x v="0"/>
    <m/>
    <m/>
    <m/>
    <x v="3"/>
    <m/>
    <m/>
    <m/>
    <m/>
    <s v="Téléphone Chef de village/ commuanuté ou Boulama Gouvernement Travailleurs sociaux / humanitaires"/>
    <n v="0"/>
    <x v="1"/>
    <x v="0"/>
    <x v="1"/>
    <x v="0"/>
    <x v="0"/>
    <x v="0"/>
    <x v="0"/>
    <x v="0"/>
    <x v="0"/>
    <x v="0"/>
    <x v="1"/>
    <x v="1"/>
    <n v="0"/>
    <x v="0"/>
    <x v="0"/>
    <s v="Arrêter de se serrer la main ou d'autres contacts physiques Eviter les espaces publiques et les rassemblements Porter un masque Se laver les mains"/>
    <x v="1"/>
    <x v="0"/>
    <x v="0"/>
    <x v="1"/>
    <x v="0"/>
    <x v="1"/>
    <x v="1"/>
    <x v="0"/>
    <x v="0"/>
    <x v="1"/>
    <x v="0"/>
    <x v="0"/>
    <x v="0"/>
    <x v="0"/>
    <x v="0"/>
    <x v="0"/>
    <x v="0"/>
    <x v="0"/>
    <n v="0"/>
    <x v="0"/>
  </r>
  <r>
    <s v="2020-05-28"/>
    <s v="Masculin"/>
    <s v="Diffa"/>
    <x v="6"/>
    <s v="Quartier Administratif"/>
    <s v="Masculin"/>
    <n v="42"/>
    <x v="2"/>
    <s v="Représentant des refugiés"/>
    <n v="0"/>
    <n v="0"/>
    <n v="1"/>
    <n v="0"/>
    <n v="0"/>
    <n v="0"/>
    <n v="0"/>
    <n v="0"/>
    <n v="0"/>
    <m/>
    <s v="Reseau d'eau publique SEEN - robinet privé"/>
    <m/>
    <s v="De 16 à 30 minutes"/>
    <s v="Tous les ménages (autour de 100%);"/>
    <s v="Oui"/>
    <s v="Latrines familiales"/>
    <s v="Savon (avec eau)"/>
    <s v="La minorité (autour de 25%)"/>
    <x v="0"/>
    <m/>
    <m/>
    <m/>
    <x v="3"/>
    <m/>
    <m/>
    <m/>
    <m/>
    <s v="Téléphone Radio, Télévision Gouvernement Travailleurs sociaux / humanitaires"/>
    <n v="0"/>
    <x v="1"/>
    <x v="0"/>
    <x v="0"/>
    <x v="0"/>
    <x v="0"/>
    <x v="1"/>
    <x v="0"/>
    <x v="0"/>
    <x v="0"/>
    <x v="0"/>
    <x v="1"/>
    <x v="1"/>
    <n v="0"/>
    <x v="0"/>
    <x v="0"/>
    <s v="Ne pas voyager à l'étranger Arrêter de se serrer la main ou d'autres contacts physiques Garder une distance avec les autres gens Eviter les espaces publiques et les rassemblements Porter un masque Se laver les mains"/>
    <x v="1"/>
    <x v="0"/>
    <x v="1"/>
    <x v="1"/>
    <x v="1"/>
    <x v="1"/>
    <x v="1"/>
    <x v="0"/>
    <x v="0"/>
    <x v="1"/>
    <x v="0"/>
    <x v="0"/>
    <x v="0"/>
    <x v="0"/>
    <x v="0"/>
    <x v="0"/>
    <x v="0"/>
    <x v="0"/>
    <n v="0"/>
    <x v="0"/>
  </r>
  <r>
    <s v="2020-05-28"/>
    <s v="Masculin"/>
    <s v="Diffa"/>
    <x v="6"/>
    <s v="Quartier Administratif"/>
    <s v="Masculin"/>
    <n v="39"/>
    <x v="0"/>
    <s v="Leader communautaire"/>
    <n v="0"/>
    <n v="0"/>
    <n v="0"/>
    <n v="0"/>
    <n v="0"/>
    <n v="0"/>
    <n v="0"/>
    <n v="1"/>
    <n v="0"/>
    <m/>
    <s v="Reseau d'eau publique SEEN - robinet privé"/>
    <m/>
    <s v="De 0 à 15 minutes"/>
    <s v="Tous les ménages (autour de 100%);"/>
    <s v="Oui"/>
    <s v="Latrines familiales"/>
    <s v="Savon (avec eau)"/>
    <s v="La minorité (autour de 25%)"/>
    <x v="0"/>
    <m/>
    <m/>
    <m/>
    <x v="3"/>
    <m/>
    <m/>
    <m/>
    <m/>
    <s v="Téléphone Radio, Télévision Gouvernement Travailleurs sociaux / humanitaires"/>
    <n v="0"/>
    <x v="1"/>
    <x v="0"/>
    <x v="0"/>
    <x v="0"/>
    <x v="0"/>
    <x v="1"/>
    <x v="0"/>
    <x v="0"/>
    <x v="0"/>
    <x v="0"/>
    <x v="1"/>
    <x v="1"/>
    <n v="0"/>
    <x v="0"/>
    <x v="0"/>
    <s v="Arrêter de se serrer la main ou d'autres contacts physiques Garder une distance avec les autres gens Porter des gants Se laver les mains"/>
    <x v="1"/>
    <x v="0"/>
    <x v="0"/>
    <x v="1"/>
    <x v="1"/>
    <x v="0"/>
    <x v="0"/>
    <x v="1"/>
    <x v="0"/>
    <x v="1"/>
    <x v="0"/>
    <x v="0"/>
    <x v="0"/>
    <x v="0"/>
    <x v="0"/>
    <x v="0"/>
    <x v="0"/>
    <x v="0"/>
    <n v="0"/>
    <x v="0"/>
  </r>
  <r>
    <s v="2020-05-28"/>
    <s v="Masculin"/>
    <s v="N'Guigmi"/>
    <x v="7"/>
    <s v="Bidjouram"/>
    <s v="Masculin"/>
    <n v="54"/>
    <x v="1"/>
    <s v="Représentant du chef de village/communauté ou Boulama"/>
    <n v="0"/>
    <n v="1"/>
    <n v="0"/>
    <n v="0"/>
    <n v="0"/>
    <n v="0"/>
    <n v="0"/>
    <n v="0"/>
    <n v="0"/>
    <m/>
    <s v="Forage PMH communautaire"/>
    <m/>
    <s v="Entre une heure et moins de la moitié d'une journée"/>
    <s v="La moitié (autour de 50%);"/>
    <s v="Non"/>
    <s v="A l'air libre"/>
    <s v="Savon (avec eau)"/>
    <s v="L'ensemble (autour de 100%)"/>
    <x v="0"/>
    <m/>
    <m/>
    <m/>
    <x v="3"/>
    <m/>
    <m/>
    <m/>
    <m/>
    <s v="Radio, Télévision"/>
    <n v="0"/>
    <x v="0"/>
    <x v="0"/>
    <x v="0"/>
    <x v="0"/>
    <x v="0"/>
    <x v="1"/>
    <x v="0"/>
    <x v="0"/>
    <x v="0"/>
    <x v="0"/>
    <x v="0"/>
    <x v="0"/>
    <n v="0"/>
    <x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x v="0"/>
  </r>
  <r>
    <s v="2020-05-28"/>
    <s v="Masculin"/>
    <s v="N'Guigmi"/>
    <x v="7"/>
    <s v="Bidjouram"/>
    <s v="Masculin"/>
    <n v="49"/>
    <x v="0"/>
    <s v="Représentant des PDI"/>
    <n v="0"/>
    <n v="0"/>
    <n v="0"/>
    <n v="1"/>
    <n v="0"/>
    <n v="0"/>
    <n v="0"/>
    <n v="0"/>
    <n v="0"/>
    <m/>
    <s v="Forage PMH communautaire"/>
    <m/>
    <s v="Entre une heure et moins de la moitié d'une journée"/>
    <s v="Une majorité (autour de 75%);"/>
    <s v="Non"/>
    <s v="A l'air libre"/>
    <s v="Savon (avec eau)"/>
    <s v="La moitié (autour de 50%)"/>
    <x v="0"/>
    <m/>
    <m/>
    <m/>
    <x v="3"/>
    <m/>
    <m/>
    <m/>
    <m/>
    <s v="Radio, Télévision"/>
    <n v="0"/>
    <x v="0"/>
    <x v="0"/>
    <x v="0"/>
    <x v="0"/>
    <x v="0"/>
    <x v="1"/>
    <x v="0"/>
    <x v="0"/>
    <x v="0"/>
    <x v="0"/>
    <x v="0"/>
    <x v="0"/>
    <n v="0"/>
    <x v="0"/>
    <x v="1"/>
    <s v="Ne pas voyager à l'étranger Arrêter de se serrer la main ou d'autres contacts physiques Garder une distance avec les autres gens Porter un masque"/>
    <x v="1"/>
    <x v="0"/>
    <x v="1"/>
    <x v="1"/>
    <x v="1"/>
    <x v="0"/>
    <x v="1"/>
    <x v="0"/>
    <x v="0"/>
    <x v="0"/>
    <x v="0"/>
    <x v="0"/>
    <x v="0"/>
    <x v="0"/>
    <x v="0"/>
    <x v="0"/>
    <x v="0"/>
    <x v="0"/>
    <n v="0"/>
    <x v="0"/>
  </r>
  <r>
    <s v="2020-05-28"/>
    <s v="Masculin"/>
    <s v="N'Guigmi"/>
    <x v="7"/>
    <s v="Bidjouram"/>
    <s v="Masculin"/>
    <n v="40"/>
    <x v="3"/>
    <s v="Autre"/>
    <n v="0"/>
    <n v="0"/>
    <n v="0"/>
    <n v="0"/>
    <n v="0"/>
    <n v="0"/>
    <n v="0"/>
    <n v="0"/>
    <n v="1"/>
    <s v="Personne ressource "/>
    <s v="Forage PMH communautaire"/>
    <m/>
    <s v="Entre 30 minutes et une heure"/>
    <s v="La moitié (autour de 50%);"/>
    <s v="Non"/>
    <s v="A l'air libre"/>
    <s v="Savon (avec eau)"/>
    <s v="La moitié (autour de 50%)"/>
    <x v="0"/>
    <m/>
    <m/>
    <m/>
    <x v="3"/>
    <m/>
    <m/>
    <m/>
    <m/>
    <s v="Chef de village/ commuanuté ou Boulama"/>
    <n v="0"/>
    <x v="0"/>
    <x v="0"/>
    <x v="1"/>
    <x v="0"/>
    <x v="0"/>
    <x v="0"/>
    <x v="0"/>
    <x v="0"/>
    <x v="0"/>
    <x v="0"/>
    <x v="0"/>
    <x v="0"/>
    <n v="0"/>
    <x v="0"/>
    <x v="1"/>
    <s v="Arrêter de se serrer la main ou d'autres contacts physiques Eviter les espaces publiques et les rassemblements Se laver les mains"/>
    <x v="1"/>
    <x v="0"/>
    <x v="0"/>
    <x v="1"/>
    <x v="0"/>
    <x v="1"/>
    <x v="0"/>
    <x v="0"/>
    <x v="0"/>
    <x v="1"/>
    <x v="0"/>
    <x v="0"/>
    <x v="0"/>
    <x v="0"/>
    <x v="0"/>
    <x v="0"/>
    <x v="0"/>
    <x v="0"/>
    <n v="0"/>
    <x v="0"/>
  </r>
  <r>
    <s v="2020-05-28"/>
    <s v="Masculin"/>
    <s v="Diffa"/>
    <x v="3"/>
    <s v="Assagana Gana"/>
    <s v="Masculin"/>
    <n v="47"/>
    <x v="1"/>
    <s v="Chef de village/communauté ou Boulama"/>
    <n v="1"/>
    <n v="0"/>
    <n v="0"/>
    <n v="0"/>
    <n v="0"/>
    <n v="0"/>
    <n v="0"/>
    <n v="0"/>
    <n v="0"/>
    <m/>
    <s v="Forage PMH communautaire"/>
    <m/>
    <s v="De 0 à 15 minutes"/>
    <s v="Tous les ménages (autour de 100%);"/>
    <s v="Oui"/>
    <s v="Latrines familiales"/>
    <s v="Savon (avec eau)"/>
    <s v="La moitié (autour de 50%)"/>
    <x v="0"/>
    <m/>
    <m/>
    <m/>
    <x v="3"/>
    <m/>
    <m/>
    <m/>
    <m/>
    <s v="Radio, Télévision"/>
    <n v="0"/>
    <x v="0"/>
    <x v="0"/>
    <x v="0"/>
    <x v="0"/>
    <x v="0"/>
    <x v="1"/>
    <x v="0"/>
    <x v="0"/>
    <x v="0"/>
    <x v="0"/>
    <x v="0"/>
    <x v="0"/>
    <n v="0"/>
    <x v="0"/>
    <x v="3"/>
    <s v="Arrêter de se serrer la main ou d'autres contacts physiques Garder une distance avec les autres gens Porter un masque Se laver les mains"/>
    <x v="1"/>
    <x v="0"/>
    <x v="0"/>
    <x v="1"/>
    <x v="1"/>
    <x v="0"/>
    <x v="1"/>
    <x v="0"/>
    <x v="0"/>
    <x v="1"/>
    <x v="0"/>
    <x v="0"/>
    <x v="0"/>
    <x v="0"/>
    <x v="0"/>
    <x v="0"/>
    <x v="0"/>
    <x v="0"/>
    <n v="0"/>
    <x v="0"/>
  </r>
  <r>
    <s v="2020-05-28"/>
    <s v="Masculin"/>
    <s v="Diffa"/>
    <x v="3"/>
    <s v="Assagana Gana"/>
    <s v="Masculin"/>
    <n v="43"/>
    <x v="0"/>
    <s v="Représentant des PDI"/>
    <n v="0"/>
    <n v="0"/>
    <n v="0"/>
    <n v="1"/>
    <n v="0"/>
    <n v="0"/>
    <n v="0"/>
    <n v="0"/>
    <n v="0"/>
    <m/>
    <s v="Forage PMH communautaire"/>
    <m/>
    <s v="De 0 à 15 minutes"/>
    <s v="Tous les ménages (autour de 100%);"/>
    <s v="Oui"/>
    <s v="Latrines familiales"/>
    <s v="Savon (avec eau)"/>
    <s v="La moitié (autour de 50%)"/>
    <x v="0"/>
    <m/>
    <m/>
    <m/>
    <x v="3"/>
    <m/>
    <m/>
    <m/>
    <m/>
    <s v="Radio, Télévision"/>
    <n v="0"/>
    <x v="0"/>
    <x v="0"/>
    <x v="0"/>
    <x v="0"/>
    <x v="0"/>
    <x v="1"/>
    <x v="0"/>
    <x v="0"/>
    <x v="0"/>
    <x v="0"/>
    <x v="0"/>
    <x v="0"/>
    <n v="0"/>
    <x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x v="0"/>
  </r>
  <r>
    <s v="2020-05-28"/>
    <s v="Masculin"/>
    <s v="Bosso"/>
    <x v="2"/>
    <s v="Gadaddo"/>
    <s v="Masculin"/>
    <n v="53"/>
    <x v="1"/>
    <s v="Chef de village/communauté ou Boulama"/>
    <n v="1"/>
    <n v="0"/>
    <n v="0"/>
    <n v="0"/>
    <n v="0"/>
    <n v="0"/>
    <n v="0"/>
    <n v="0"/>
    <n v="0"/>
    <m/>
    <s v="Forage PMH privé"/>
    <m/>
    <s v="Entre une heure et moins de la moitié d'une journée"/>
    <s v="Une minorité (autour de 25%);"/>
    <s v="Oui"/>
    <s v="Latrines communes gratuites"/>
    <s v="Savon (avec eau)"/>
    <s v="La majorité (autour de 75%)"/>
    <x v="0"/>
    <m/>
    <m/>
    <m/>
    <x v="3"/>
    <m/>
    <m/>
    <m/>
    <m/>
    <s v="Téléphone Radio, Télévision Chef de village/ commuanuté ou Boulama"/>
    <n v="0"/>
    <x v="1"/>
    <x v="0"/>
    <x v="0"/>
    <x v="0"/>
    <x v="0"/>
    <x v="0"/>
    <x v="0"/>
    <x v="0"/>
    <x v="0"/>
    <x v="0"/>
    <x v="0"/>
    <x v="0"/>
    <n v="0"/>
    <x v="0"/>
    <x v="2"/>
    <s v="Arrêter de se serrer la main ou d'autres contacts physiques Garder une distance avec les autres gens Eviter les espaces publiques et les rassemblements Se laver les mains"/>
    <x v="1"/>
    <x v="0"/>
    <x v="0"/>
    <x v="1"/>
    <x v="1"/>
    <x v="1"/>
    <x v="0"/>
    <x v="0"/>
    <x v="0"/>
    <x v="1"/>
    <x v="0"/>
    <x v="0"/>
    <x v="0"/>
    <x v="0"/>
    <x v="0"/>
    <x v="0"/>
    <x v="0"/>
    <x v="0"/>
    <n v="0"/>
    <x v="0"/>
  </r>
  <r>
    <s v="2020-05-28"/>
    <s v="Masculin"/>
    <s v="Bosso"/>
    <x v="2"/>
    <s v="Gadaddo"/>
    <s v="Masculin"/>
    <n v="32"/>
    <x v="2"/>
    <s v="Représentant des refugiés"/>
    <n v="0"/>
    <n v="0"/>
    <n v="1"/>
    <n v="0"/>
    <n v="0"/>
    <n v="0"/>
    <n v="0"/>
    <n v="0"/>
    <n v="0"/>
    <m/>
    <s v="Forage PMH privé"/>
    <m/>
    <s v="Entre une heure et moins de la moitié d'une journée"/>
    <s v="Une minorité (autour de 25%);"/>
    <s v="Oui"/>
    <s v="Latrines communes gratuites"/>
    <s v="Savon (avec eau)"/>
    <s v="Personne (autour de 0%)"/>
    <x v="0"/>
    <m/>
    <m/>
    <m/>
    <x v="3"/>
    <m/>
    <m/>
    <m/>
    <m/>
    <s v="Téléphone Radio, Télévision Chef de village/ commuanuté ou Boulama"/>
    <n v="0"/>
    <x v="1"/>
    <x v="0"/>
    <x v="0"/>
    <x v="0"/>
    <x v="0"/>
    <x v="0"/>
    <x v="0"/>
    <x v="0"/>
    <x v="0"/>
    <x v="0"/>
    <x v="0"/>
    <x v="0"/>
    <n v="0"/>
    <x v="0"/>
    <x v="1"/>
    <s v="Arrêter de se serrer la main ou d'autres contacts physiques Se laver les mains"/>
    <x v="1"/>
    <x v="0"/>
    <x v="0"/>
    <x v="1"/>
    <x v="0"/>
    <x v="0"/>
    <x v="0"/>
    <x v="0"/>
    <x v="0"/>
    <x v="1"/>
    <x v="0"/>
    <x v="0"/>
    <x v="0"/>
    <x v="0"/>
    <x v="0"/>
    <x v="0"/>
    <x v="0"/>
    <x v="0"/>
    <n v="0"/>
    <x v="0"/>
  </r>
  <r>
    <s v="2020-05-28"/>
    <s v="Masculin"/>
    <s v="Bosso"/>
    <x v="2"/>
    <s v="Gadaddo"/>
    <s v="Masculin"/>
    <n v="45"/>
    <x v="0"/>
    <s v="Représentant des PDI"/>
    <n v="0"/>
    <n v="0"/>
    <n v="0"/>
    <n v="1"/>
    <n v="0"/>
    <n v="0"/>
    <n v="0"/>
    <n v="0"/>
    <n v="0"/>
    <m/>
    <s v="Forage PMH privé"/>
    <m/>
    <s v="Entre une heure et moins de la moitié d'une journée"/>
    <s v="Une minorité (autour de 25%);"/>
    <s v="Oui"/>
    <s v="Latrines communes gratuites"/>
    <s v="Savon (avec eau)"/>
    <s v="Personne (autour de 0%)"/>
    <x v="0"/>
    <m/>
    <m/>
    <m/>
    <x v="3"/>
    <m/>
    <m/>
    <m/>
    <m/>
    <s v="Téléphone Radio, Télévision Chef de village/ commuanuté ou Boulama"/>
    <n v="0"/>
    <x v="1"/>
    <x v="0"/>
    <x v="0"/>
    <x v="0"/>
    <x v="0"/>
    <x v="0"/>
    <x v="0"/>
    <x v="0"/>
    <x v="0"/>
    <x v="0"/>
    <x v="0"/>
    <x v="0"/>
    <n v="0"/>
    <x v="0"/>
    <x v="1"/>
    <s v="Arrêter de se serrer la main ou d'autres contacts physiques Garder une distance avec les autres gens Se laver les mains"/>
    <x v="1"/>
    <x v="0"/>
    <x v="0"/>
    <x v="1"/>
    <x v="1"/>
    <x v="0"/>
    <x v="0"/>
    <x v="0"/>
    <x v="0"/>
    <x v="1"/>
    <x v="0"/>
    <x v="0"/>
    <x v="0"/>
    <x v="0"/>
    <x v="0"/>
    <x v="0"/>
    <x v="0"/>
    <x v="0"/>
    <n v="0"/>
    <x v="0"/>
  </r>
  <r>
    <s v="2020-05-28"/>
    <s v="Masculin"/>
    <s v="Diffa"/>
    <x v="6"/>
    <s v="Quartier Maloumdi"/>
    <s v="Masculin"/>
    <n v="45"/>
    <x v="0"/>
    <s v="Représentant des PDI"/>
    <n v="0"/>
    <n v="0"/>
    <n v="0"/>
    <n v="1"/>
    <n v="0"/>
    <n v="0"/>
    <n v="0"/>
    <n v="0"/>
    <n v="0"/>
    <m/>
    <s v="Forage PMH privé"/>
    <m/>
    <s v="De 0 à 15 minutes"/>
    <s v="Une majorité (autour de 75%);"/>
    <s v="Oui"/>
    <s v="Latrines familiales"/>
    <s v="Savon (avec eau)"/>
    <s v="La minorité (autour de 25%)"/>
    <x v="0"/>
    <m/>
    <m/>
    <m/>
    <x v="3"/>
    <m/>
    <m/>
    <m/>
    <m/>
    <s v="Téléphone Radio, Télévision Chef de village/ commuanuté ou Boulama"/>
    <n v="0"/>
    <x v="1"/>
    <x v="0"/>
    <x v="0"/>
    <x v="0"/>
    <x v="0"/>
    <x v="0"/>
    <x v="0"/>
    <x v="0"/>
    <x v="0"/>
    <x v="0"/>
    <x v="0"/>
    <x v="0"/>
    <n v="0"/>
    <x v="0"/>
    <x v="0"/>
    <s v="Arrêter de se serrer la main ou d'autres contacts physiques Garder une distance avec les autres gens Se laver les mains"/>
    <x v="1"/>
    <x v="0"/>
    <x v="0"/>
    <x v="1"/>
    <x v="1"/>
    <x v="0"/>
    <x v="0"/>
    <x v="0"/>
    <x v="0"/>
    <x v="1"/>
    <x v="0"/>
    <x v="0"/>
    <x v="0"/>
    <x v="0"/>
    <x v="0"/>
    <x v="0"/>
    <x v="0"/>
    <x v="0"/>
    <n v="0"/>
    <x v="0"/>
  </r>
  <r>
    <s v="2020-05-28"/>
    <s v="Masculin"/>
    <s v="Diffa"/>
    <x v="6"/>
    <s v="Quartier Maloumdi"/>
    <s v="Masculin"/>
    <n v="63"/>
    <x v="2"/>
    <s v="Représentant des refugiés"/>
    <n v="0"/>
    <n v="0"/>
    <n v="1"/>
    <n v="0"/>
    <n v="0"/>
    <n v="0"/>
    <n v="0"/>
    <n v="0"/>
    <n v="0"/>
    <m/>
    <s v="Forage PMH privé"/>
    <m/>
    <s v="De 0 à 15 minutes"/>
    <s v="Une majorité (autour de 75%);"/>
    <s v="Oui"/>
    <s v="Latrines familiales"/>
    <s v="Savon (avec eau)"/>
    <s v="La minorité (autour de 25%)"/>
    <x v="0"/>
    <m/>
    <m/>
    <m/>
    <x v="3"/>
    <m/>
    <m/>
    <m/>
    <m/>
    <s v="Téléphone Réseaux sociaux Radio, Télévision Chef de village/ commuanuté ou Boulama"/>
    <n v="0"/>
    <x v="1"/>
    <x v="1"/>
    <x v="0"/>
    <x v="0"/>
    <x v="0"/>
    <x v="0"/>
    <x v="0"/>
    <x v="0"/>
    <x v="0"/>
    <x v="0"/>
    <x v="0"/>
    <x v="0"/>
    <n v="0"/>
    <x v="0"/>
    <x v="1"/>
    <s v="Garder une distance avec les autres gens Se laver les mains"/>
    <x v="1"/>
    <x v="0"/>
    <x v="0"/>
    <x v="0"/>
    <x v="1"/>
    <x v="0"/>
    <x v="0"/>
    <x v="0"/>
    <x v="0"/>
    <x v="1"/>
    <x v="0"/>
    <x v="0"/>
    <x v="0"/>
    <x v="0"/>
    <x v="0"/>
    <x v="0"/>
    <x v="0"/>
    <x v="0"/>
    <n v="0"/>
    <x v="0"/>
  </r>
  <r>
    <s v="2020-05-28"/>
    <s v="Masculin"/>
    <s v="Diffa"/>
    <x v="6"/>
    <s v="Quarier Adjimeri"/>
    <s v="Masculin"/>
    <n v="60"/>
    <x v="2"/>
    <s v="Représentant des refugiés"/>
    <n v="0"/>
    <n v="0"/>
    <n v="1"/>
    <n v="0"/>
    <n v="0"/>
    <n v="0"/>
    <n v="0"/>
    <n v="0"/>
    <n v="0"/>
    <m/>
    <s v="Forage PMH privé"/>
    <m/>
    <s v="De 0 à 15 minutes"/>
    <s v="Une minorité (autour de 25%);"/>
    <s v="Non"/>
    <s v="Trou dans la cour"/>
    <s v="Eau seulement"/>
    <s v="Personne (autour de 0%)"/>
    <x v="0"/>
    <m/>
    <m/>
    <m/>
    <x v="3"/>
    <m/>
    <m/>
    <m/>
    <m/>
    <s v="Téléphone Radio, Télévision Chef de village/ commuanuté ou Boulama"/>
    <n v="0"/>
    <x v="1"/>
    <x v="0"/>
    <x v="0"/>
    <x v="0"/>
    <x v="0"/>
    <x v="0"/>
    <x v="0"/>
    <x v="0"/>
    <x v="0"/>
    <x v="0"/>
    <x v="0"/>
    <x v="0"/>
    <n v="0"/>
    <x v="0"/>
    <x v="0"/>
    <s v="Garder une distance avec les autres gens Porter un masque Se laver les mains"/>
    <x v="1"/>
    <x v="0"/>
    <x v="0"/>
    <x v="0"/>
    <x v="1"/>
    <x v="0"/>
    <x v="1"/>
    <x v="0"/>
    <x v="0"/>
    <x v="1"/>
    <x v="0"/>
    <x v="0"/>
    <x v="0"/>
    <x v="0"/>
    <x v="0"/>
    <x v="0"/>
    <x v="0"/>
    <x v="0"/>
    <n v="0"/>
    <x v="0"/>
  </r>
  <r>
    <s v="2020-05-28"/>
    <s v="Masculin"/>
    <s v="Diffa"/>
    <x v="6"/>
    <s v="Awaridi"/>
    <s v="Masculin"/>
    <n v="52"/>
    <x v="1"/>
    <s v="Représentant du chef de village/communauté ou Boulama"/>
    <n v="0"/>
    <n v="1"/>
    <n v="0"/>
    <n v="0"/>
    <n v="0"/>
    <n v="0"/>
    <n v="0"/>
    <n v="0"/>
    <n v="0"/>
    <m/>
    <s v="Bornes fontaines (Mini-AEP, système multi-villages, PEA et SPP)"/>
    <m/>
    <s v="De 0 à 15 minutes"/>
    <s v="Une majorité (autour de 75%);"/>
    <s v="Oui"/>
    <s v="Latrines familiales"/>
    <s v="Savon (avec eau)"/>
    <s v="La minorité (autour de 25%)"/>
    <x v="0"/>
    <m/>
    <m/>
    <m/>
    <x v="3"/>
    <m/>
    <m/>
    <m/>
    <m/>
    <s v="Téléphone Radio, Télévision Chef de village/ commuanuté ou Boulama"/>
    <n v="0"/>
    <x v="1"/>
    <x v="0"/>
    <x v="0"/>
    <x v="0"/>
    <x v="0"/>
    <x v="0"/>
    <x v="0"/>
    <x v="0"/>
    <x v="0"/>
    <x v="0"/>
    <x v="0"/>
    <x v="0"/>
    <n v="0"/>
    <x v="0"/>
    <x v="1"/>
    <s v="Garder une distance avec les autres gens Eviter les espaces publiques et les rassemblements Se laver les mains"/>
    <x v="1"/>
    <x v="0"/>
    <x v="0"/>
    <x v="0"/>
    <x v="1"/>
    <x v="1"/>
    <x v="0"/>
    <x v="0"/>
    <x v="0"/>
    <x v="1"/>
    <x v="0"/>
    <x v="0"/>
    <x v="0"/>
    <x v="0"/>
    <x v="0"/>
    <x v="0"/>
    <x v="0"/>
    <x v="0"/>
    <n v="0"/>
    <x v="0"/>
  </r>
  <r>
    <s v="2020-05-28"/>
    <s v="Masculin"/>
    <s v="Diffa"/>
    <x v="6"/>
    <s v="Quartier Bagara"/>
    <s v="Masculin"/>
    <n v="74"/>
    <x v="1"/>
    <s v="Représentant du chef de village/communauté ou Boulama"/>
    <n v="0"/>
    <n v="1"/>
    <n v="0"/>
    <n v="0"/>
    <n v="0"/>
    <n v="0"/>
    <n v="0"/>
    <n v="0"/>
    <n v="0"/>
    <m/>
    <s v="Forage PMH privé"/>
    <m/>
    <s v="De 0 à 15 minutes"/>
    <s v="Une majorité (autour de 75%);"/>
    <s v="Oui"/>
    <s v="Latrines familiales"/>
    <s v="Savon (avec eau)"/>
    <s v="La minorité (autour de 25%)"/>
    <x v="0"/>
    <m/>
    <m/>
    <m/>
    <x v="3"/>
    <m/>
    <m/>
    <m/>
    <m/>
    <s v="Téléphone Radio, Télévision Chef de village/ commuanuté ou Boulama"/>
    <n v="0"/>
    <x v="1"/>
    <x v="0"/>
    <x v="0"/>
    <x v="0"/>
    <x v="0"/>
    <x v="0"/>
    <x v="0"/>
    <x v="0"/>
    <x v="0"/>
    <x v="0"/>
    <x v="0"/>
    <x v="0"/>
    <n v="0"/>
    <x v="0"/>
    <x v="1"/>
    <s v="Garder une distance avec les autres gens Eviter les espaces publiques et les rassemblements Se laver les mains"/>
    <x v="1"/>
    <x v="0"/>
    <x v="0"/>
    <x v="0"/>
    <x v="1"/>
    <x v="1"/>
    <x v="0"/>
    <x v="0"/>
    <x v="0"/>
    <x v="1"/>
    <x v="0"/>
    <x v="0"/>
    <x v="0"/>
    <x v="0"/>
    <x v="0"/>
    <x v="0"/>
    <x v="0"/>
    <x v="0"/>
    <n v="0"/>
    <x v="0"/>
  </r>
  <r>
    <s v="2020-05-28"/>
    <s v="Féminin"/>
    <s v="N'Guigmi"/>
    <x v="7"/>
    <s v="Lari Kanori"/>
    <s v="Masculin"/>
    <n v="49"/>
    <x v="1"/>
    <s v="Représentant du chef de village/communauté ou Boulama"/>
    <n v="0"/>
    <n v="1"/>
    <n v="0"/>
    <n v="0"/>
    <n v="0"/>
    <n v="0"/>
    <n v="0"/>
    <n v="0"/>
    <n v="0"/>
    <m/>
    <s v="Puits cimenté"/>
    <m/>
    <s v="De 16 à 30 minutes"/>
    <s v="Une minorité (autour de 25%);"/>
    <s v="Oui"/>
    <s v="Latrines familiales"/>
    <s v="Savon (avec eau)"/>
    <s v="Personne (autour de 0%)"/>
    <x v="0"/>
    <m/>
    <m/>
    <m/>
    <x v="3"/>
    <m/>
    <m/>
    <m/>
    <m/>
    <s v="Téléphone Radio, Télévision"/>
    <n v="0"/>
    <x v="1"/>
    <x v="0"/>
    <x v="0"/>
    <x v="0"/>
    <x v="0"/>
    <x v="1"/>
    <x v="0"/>
    <x v="0"/>
    <x v="0"/>
    <x v="0"/>
    <x v="0"/>
    <x v="0"/>
    <n v="0"/>
    <x v="0"/>
    <x v="1"/>
    <s v="Reduire les mouvements hors de la maison Garder une distance avec les autres gens Eviter les espaces publiques et les rassemblements"/>
    <x v="1"/>
    <x v="1"/>
    <x v="0"/>
    <x v="0"/>
    <x v="1"/>
    <x v="1"/>
    <x v="0"/>
    <x v="0"/>
    <x v="0"/>
    <x v="0"/>
    <x v="0"/>
    <x v="0"/>
    <x v="0"/>
    <x v="0"/>
    <x v="0"/>
    <x v="0"/>
    <x v="0"/>
    <x v="0"/>
    <n v="0"/>
    <x v="0"/>
  </r>
  <r>
    <s v="2020-05-28"/>
    <s v="Féminin"/>
    <s v="N'Guigmi"/>
    <x v="7"/>
    <s v="Lari Kanori"/>
    <s v="Masculin"/>
    <n v="44"/>
    <x v="0"/>
    <s v="Représentant des PDI"/>
    <n v="0"/>
    <n v="0"/>
    <n v="0"/>
    <n v="1"/>
    <n v="0"/>
    <n v="0"/>
    <n v="0"/>
    <n v="0"/>
    <n v="0"/>
    <m/>
    <s v="Puits cimenté"/>
    <m/>
    <s v="De 16 à 30 minutes"/>
    <s v="Une minorité (autour de 25%);"/>
    <s v="Non"/>
    <s v="A l'air libre"/>
    <s v="Savon (avec eau)"/>
    <s v="Personne (autour de 0%)"/>
    <x v="0"/>
    <m/>
    <m/>
    <m/>
    <x v="3"/>
    <m/>
    <m/>
    <m/>
    <m/>
    <s v="Téléphone Radio, Télévision Chef de village/ commuanuté ou Boulama"/>
    <n v="0"/>
    <x v="1"/>
    <x v="0"/>
    <x v="0"/>
    <x v="0"/>
    <x v="0"/>
    <x v="0"/>
    <x v="0"/>
    <x v="0"/>
    <x v="0"/>
    <x v="0"/>
    <x v="0"/>
    <x v="0"/>
    <n v="0"/>
    <x v="0"/>
    <x v="1"/>
    <s v="Arrêter de se serrer la main ou d'autres contacts physiques Se laver avec de l'eau propre"/>
    <x v="1"/>
    <x v="0"/>
    <x v="0"/>
    <x v="1"/>
    <x v="0"/>
    <x v="0"/>
    <x v="0"/>
    <x v="0"/>
    <x v="0"/>
    <x v="0"/>
    <x v="0"/>
    <x v="0"/>
    <x v="1"/>
    <x v="0"/>
    <x v="0"/>
    <x v="0"/>
    <x v="0"/>
    <x v="0"/>
    <n v="0"/>
    <x v="0"/>
  </r>
  <r>
    <s v="2020-05-28"/>
    <s v="Féminin"/>
    <s v="N'Guigmi"/>
    <x v="7"/>
    <s v="Lari Kanori"/>
    <s v="Masculin"/>
    <n v="54"/>
    <x v="3"/>
    <s v="Autre"/>
    <n v="0"/>
    <n v="0"/>
    <n v="0"/>
    <n v="0"/>
    <n v="0"/>
    <n v="0"/>
    <n v="0"/>
    <n v="0"/>
    <n v="1"/>
    <s v="Représentant des retournés"/>
    <s v="Puits cimenté"/>
    <m/>
    <s v="De 16 à 30 minutes"/>
    <s v="La moitié (autour de 50%);"/>
    <s v="Non"/>
    <s v="A l'air libre"/>
    <s v="Savon (avec eau)"/>
    <s v="Personne (autour de 0%)"/>
    <x v="0"/>
    <m/>
    <m/>
    <m/>
    <x v="3"/>
    <m/>
    <m/>
    <m/>
    <m/>
    <s v="Téléphone Radio, Télévision Chef de village/ commuanuté ou Boulama"/>
    <n v="0"/>
    <x v="1"/>
    <x v="0"/>
    <x v="0"/>
    <x v="0"/>
    <x v="0"/>
    <x v="0"/>
    <x v="0"/>
    <x v="0"/>
    <x v="0"/>
    <x v="0"/>
    <x v="0"/>
    <x v="0"/>
    <n v="0"/>
    <x v="0"/>
    <x v="0"/>
    <s v="Ne pas sortir de la maison Eviter les espaces publiques et les rassemblements"/>
    <x v="0"/>
    <x v="0"/>
    <x v="0"/>
    <x v="0"/>
    <x v="0"/>
    <x v="1"/>
    <x v="0"/>
    <x v="0"/>
    <x v="0"/>
    <x v="0"/>
    <x v="0"/>
    <x v="0"/>
    <x v="0"/>
    <x v="0"/>
    <x v="0"/>
    <x v="0"/>
    <x v="0"/>
    <x v="0"/>
    <n v="0"/>
    <x v="0"/>
  </r>
  <r>
    <s v="2020-05-28"/>
    <s v="Masculin"/>
    <s v="N'Guigmi"/>
    <x v="5"/>
    <s v="Kadjidjia"/>
    <s v="Masculin"/>
    <n v="41"/>
    <x v="2"/>
    <s v="Leader communautaire"/>
    <n v="0"/>
    <n v="0"/>
    <n v="0"/>
    <n v="0"/>
    <n v="0"/>
    <n v="0"/>
    <n v="0"/>
    <n v="1"/>
    <n v="0"/>
    <m/>
    <s v="Bornes fontaines (Mini-AEP, système multi-villages, PEA et SPP)"/>
    <m/>
    <s v="Entre une heure et moins de la moitié d'une journée"/>
    <s v="Aucun ménage (autour de 0%);"/>
    <s v="Oui"/>
    <s v="Latrines communes gratuites"/>
    <s v="Savon (avec eau)"/>
    <s v="La minorité (autour de 25%)"/>
    <x v="0"/>
    <m/>
    <m/>
    <m/>
    <x v="3"/>
    <m/>
    <m/>
    <m/>
    <m/>
    <s v="Téléphone Radio, Télévision"/>
    <n v="0"/>
    <x v="1"/>
    <x v="0"/>
    <x v="0"/>
    <x v="0"/>
    <x v="0"/>
    <x v="1"/>
    <x v="0"/>
    <x v="0"/>
    <x v="0"/>
    <x v="0"/>
    <x v="0"/>
    <x v="0"/>
    <n v="0"/>
    <x v="0"/>
    <x v="2"/>
    <s v="Se laver les mains"/>
    <x v="1"/>
    <x v="0"/>
    <x v="0"/>
    <x v="0"/>
    <x v="0"/>
    <x v="0"/>
    <x v="0"/>
    <x v="0"/>
    <x v="0"/>
    <x v="1"/>
    <x v="0"/>
    <x v="0"/>
    <x v="0"/>
    <x v="0"/>
    <x v="0"/>
    <x v="0"/>
    <x v="0"/>
    <x v="0"/>
    <n v="0"/>
    <x v="0"/>
  </r>
  <r>
    <s v="2020-05-28"/>
    <s v="Masculin"/>
    <s v="Diffa"/>
    <x v="3"/>
    <s v="Kindjandi Arabe"/>
    <s v="Masculin"/>
    <n v="43"/>
    <x v="1"/>
    <s v="Leader communautaire"/>
    <n v="0"/>
    <n v="0"/>
    <n v="0"/>
    <n v="0"/>
    <n v="0"/>
    <n v="0"/>
    <n v="0"/>
    <n v="1"/>
    <n v="0"/>
    <m/>
    <s v="Bornes fontaines (Mini-AEP, système multi-villages, PEA et SPP)"/>
    <m/>
    <s v="De 0 à 15 minutes"/>
    <s v="Une minorité (autour de 25%);"/>
    <s v="Oui"/>
    <s v="Latrines familiales"/>
    <s v="Savon (avec eau)"/>
    <s v="La minorité (autour de 25%)"/>
    <x v="0"/>
    <m/>
    <m/>
    <m/>
    <x v="3"/>
    <m/>
    <m/>
    <m/>
    <m/>
    <s v="Téléphone Radio, Télévision"/>
    <n v="0"/>
    <x v="1"/>
    <x v="0"/>
    <x v="0"/>
    <x v="0"/>
    <x v="0"/>
    <x v="1"/>
    <x v="0"/>
    <x v="0"/>
    <x v="0"/>
    <x v="0"/>
    <x v="0"/>
    <x v="0"/>
    <n v="0"/>
    <x v="0"/>
    <x v="2"/>
    <s v="Se laver les mains"/>
    <x v="1"/>
    <x v="0"/>
    <x v="0"/>
    <x v="0"/>
    <x v="0"/>
    <x v="0"/>
    <x v="0"/>
    <x v="0"/>
    <x v="0"/>
    <x v="1"/>
    <x v="0"/>
    <x v="0"/>
    <x v="0"/>
    <x v="0"/>
    <x v="0"/>
    <x v="0"/>
    <x v="0"/>
    <x v="0"/>
    <n v="0"/>
    <x v="0"/>
  </r>
  <r>
    <s v="2020-05-28"/>
    <s v="Masculin"/>
    <s v="Diffa"/>
    <x v="3"/>
    <s v="Kindjandi Arabe"/>
    <s v="Masculin"/>
    <n v="41"/>
    <x v="2"/>
    <s v="Leader communautaire"/>
    <n v="0"/>
    <n v="0"/>
    <n v="0"/>
    <n v="0"/>
    <n v="0"/>
    <n v="0"/>
    <n v="0"/>
    <n v="1"/>
    <n v="0"/>
    <m/>
    <s v="Bornes fontaines (Mini-AEP, système multi-villages, PEA et SPP)"/>
    <m/>
    <s v="Entre 30 minutes et une heure"/>
    <s v="Aucun ménage (autour de 0%);"/>
    <s v="Oui"/>
    <s v="Latrines communes gratuites"/>
    <s v="Savon (avec eau)"/>
    <s v="Personne (autour de 0%)"/>
    <x v="0"/>
    <m/>
    <m/>
    <m/>
    <x v="3"/>
    <m/>
    <m/>
    <m/>
    <m/>
    <s v="Téléphone Radio, Télévision"/>
    <n v="0"/>
    <x v="1"/>
    <x v="0"/>
    <x v="0"/>
    <x v="0"/>
    <x v="0"/>
    <x v="1"/>
    <x v="0"/>
    <x v="0"/>
    <x v="0"/>
    <x v="0"/>
    <x v="0"/>
    <x v="0"/>
    <n v="0"/>
    <x v="0"/>
    <x v="2"/>
    <s v="Se laver les mains"/>
    <x v="1"/>
    <x v="0"/>
    <x v="0"/>
    <x v="0"/>
    <x v="0"/>
    <x v="0"/>
    <x v="0"/>
    <x v="0"/>
    <x v="0"/>
    <x v="1"/>
    <x v="0"/>
    <x v="0"/>
    <x v="0"/>
    <x v="0"/>
    <x v="0"/>
    <x v="0"/>
    <x v="0"/>
    <x v="0"/>
    <n v="0"/>
    <x v="0"/>
  </r>
  <r>
    <s v="2020-05-28"/>
    <s v="Masculin"/>
    <s v="Diffa"/>
    <x v="3"/>
    <s v="Kindjandi Arabe"/>
    <s v="Masculin"/>
    <n v="39"/>
    <x v="0"/>
    <s v="Représentant des PDI"/>
    <n v="0"/>
    <n v="0"/>
    <n v="0"/>
    <n v="1"/>
    <n v="0"/>
    <n v="0"/>
    <n v="0"/>
    <n v="0"/>
    <n v="0"/>
    <m/>
    <s v="Bornes fontaines (Mini-AEP, système multi-villages, PEA et SPP)"/>
    <m/>
    <s v="Entre une heure et moins de la moitié d'une journée"/>
    <s v="Aucun ménage (autour de 0%);"/>
    <s v="Oui"/>
    <s v="Latrines communes gratuites"/>
    <s v="Savon (avec eau)"/>
    <s v="La minorité (autour de 25%)"/>
    <x v="0"/>
    <m/>
    <m/>
    <m/>
    <x v="3"/>
    <m/>
    <m/>
    <m/>
    <m/>
    <s v="Téléphone Radio, Télévision"/>
    <n v="0"/>
    <x v="1"/>
    <x v="0"/>
    <x v="0"/>
    <x v="0"/>
    <x v="0"/>
    <x v="1"/>
    <x v="0"/>
    <x v="0"/>
    <x v="0"/>
    <x v="0"/>
    <x v="0"/>
    <x v="0"/>
    <n v="0"/>
    <x v="0"/>
    <x v="2"/>
    <s v="Se laver avec de l'eau propre"/>
    <x v="1"/>
    <x v="0"/>
    <x v="0"/>
    <x v="0"/>
    <x v="0"/>
    <x v="0"/>
    <x v="0"/>
    <x v="0"/>
    <x v="0"/>
    <x v="0"/>
    <x v="0"/>
    <x v="0"/>
    <x v="1"/>
    <x v="0"/>
    <x v="0"/>
    <x v="0"/>
    <x v="0"/>
    <x v="0"/>
    <n v="0"/>
    <x v="0"/>
  </r>
  <r>
    <s v="2020-05-28"/>
    <s v="Masculin"/>
    <s v="Diffa"/>
    <x v="3"/>
    <s v="Massa"/>
    <s v="Masculin"/>
    <n v="40"/>
    <x v="0"/>
    <s v="Leader communautaire"/>
    <n v="0"/>
    <n v="0"/>
    <n v="0"/>
    <n v="0"/>
    <n v="0"/>
    <n v="0"/>
    <n v="0"/>
    <n v="1"/>
    <n v="0"/>
    <m/>
    <s v="Forage PMH communautaire"/>
    <m/>
    <s v="De 16 à 30 minutes"/>
    <s v="La moitié (autour de 50%);"/>
    <s v="Non"/>
    <s v="A l'air libre"/>
    <s v="Savon (avec eau)"/>
    <s v="La minorité (autour de 25%)"/>
    <x v="0"/>
    <m/>
    <m/>
    <m/>
    <x v="3"/>
    <m/>
    <m/>
    <m/>
    <m/>
    <s v="Chef de village/ commuanuté ou Boulama"/>
    <n v="0"/>
    <x v="0"/>
    <x v="0"/>
    <x v="1"/>
    <x v="0"/>
    <x v="0"/>
    <x v="0"/>
    <x v="0"/>
    <x v="0"/>
    <x v="0"/>
    <x v="0"/>
    <x v="0"/>
    <x v="0"/>
    <n v="0"/>
    <x v="0"/>
    <x v="0"/>
    <s v="Garder une distance avec les autres gens Porter un masque"/>
    <x v="1"/>
    <x v="0"/>
    <x v="0"/>
    <x v="0"/>
    <x v="1"/>
    <x v="0"/>
    <x v="1"/>
    <x v="0"/>
    <x v="0"/>
    <x v="0"/>
    <x v="0"/>
    <x v="0"/>
    <x v="0"/>
    <x v="0"/>
    <x v="0"/>
    <x v="0"/>
    <x v="0"/>
    <x v="0"/>
    <n v="0"/>
    <x v="0"/>
  </r>
  <r>
    <s v="2020-05-28"/>
    <s v="Masculin"/>
    <s v="Diffa"/>
    <x v="3"/>
    <s v="Massa"/>
    <s v="Masculin"/>
    <n v="42"/>
    <x v="1"/>
    <s v="Représentant du chef de village/communauté ou Boulama"/>
    <n v="0"/>
    <n v="1"/>
    <n v="0"/>
    <n v="0"/>
    <n v="0"/>
    <n v="0"/>
    <n v="0"/>
    <n v="0"/>
    <n v="0"/>
    <m/>
    <s v="Forage PMH communautaire"/>
    <m/>
    <s v="De 16 à 30 minutes"/>
    <s v="Une minorité (autour de 25%);"/>
    <s v="Non"/>
    <s v="A l'air libre"/>
    <s v="Savon (avec eau)"/>
    <s v="La minorité (autour de 25%)"/>
    <x v="0"/>
    <m/>
    <m/>
    <m/>
    <x v="3"/>
    <m/>
    <m/>
    <m/>
    <m/>
    <s v="Téléphone Chef de village/ commuanuté ou Boulama"/>
    <n v="0"/>
    <x v="1"/>
    <x v="0"/>
    <x v="1"/>
    <x v="0"/>
    <x v="0"/>
    <x v="0"/>
    <x v="0"/>
    <x v="0"/>
    <x v="0"/>
    <x v="0"/>
    <x v="0"/>
    <x v="0"/>
    <n v="0"/>
    <x v="0"/>
    <x v="0"/>
    <s v="Garder une distance avec les autres gens Porter un masque Se laver les mains"/>
    <x v="1"/>
    <x v="0"/>
    <x v="0"/>
    <x v="0"/>
    <x v="1"/>
    <x v="0"/>
    <x v="1"/>
    <x v="0"/>
    <x v="0"/>
    <x v="1"/>
    <x v="0"/>
    <x v="0"/>
    <x v="0"/>
    <x v="0"/>
    <x v="0"/>
    <x v="0"/>
    <x v="0"/>
    <x v="0"/>
    <n v="0"/>
    <x v="0"/>
  </r>
  <r>
    <s v="2020-05-28"/>
    <s v="Masculin"/>
    <s v="Diffa"/>
    <x v="3"/>
    <s v="Djougoulou"/>
    <s v="Masculin"/>
    <n v="38"/>
    <x v="1"/>
    <s v="Leader communautaire"/>
    <n v="0"/>
    <n v="0"/>
    <n v="0"/>
    <n v="0"/>
    <n v="0"/>
    <n v="0"/>
    <n v="0"/>
    <n v="1"/>
    <n v="0"/>
    <m/>
    <s v="Forage PMH communautaire"/>
    <m/>
    <s v="De 16 à 30 minutes"/>
    <s v="Une minorité (autour de 25%);"/>
    <s v="Non"/>
    <s v="A l'air libre"/>
    <s v="Savon (avec eau)"/>
    <s v="La minorité (autour de 25%)"/>
    <x v="0"/>
    <m/>
    <m/>
    <m/>
    <x v="3"/>
    <m/>
    <m/>
    <m/>
    <m/>
    <s v="Téléphone Chef de village/ commuanuté ou Boulama"/>
    <n v="0"/>
    <x v="1"/>
    <x v="0"/>
    <x v="1"/>
    <x v="0"/>
    <x v="0"/>
    <x v="0"/>
    <x v="0"/>
    <x v="0"/>
    <x v="0"/>
    <x v="0"/>
    <x v="0"/>
    <x v="0"/>
    <n v="0"/>
    <x v="0"/>
    <x v="0"/>
    <s v="Garder une distance avec les autres gens Porter un masque Se laver avec de l'eau propre"/>
    <x v="1"/>
    <x v="0"/>
    <x v="0"/>
    <x v="0"/>
    <x v="1"/>
    <x v="0"/>
    <x v="1"/>
    <x v="0"/>
    <x v="0"/>
    <x v="0"/>
    <x v="0"/>
    <x v="0"/>
    <x v="1"/>
    <x v="0"/>
    <x v="0"/>
    <x v="0"/>
    <x v="0"/>
    <x v="0"/>
    <n v="0"/>
    <x v="0"/>
  </r>
  <r>
    <s v="2020-05-28"/>
    <s v="Masculin"/>
    <s v="Diffa"/>
    <x v="3"/>
    <s v="Douloum"/>
    <s v="Masculin"/>
    <n v="52"/>
    <x v="1"/>
    <s v="Leader communautaire"/>
    <n v="0"/>
    <n v="0"/>
    <n v="0"/>
    <n v="0"/>
    <n v="0"/>
    <n v="0"/>
    <n v="0"/>
    <n v="1"/>
    <n v="0"/>
    <m/>
    <s v="Forage PMH communautaire"/>
    <m/>
    <s v="De 16 à 30 minutes"/>
    <s v="Une minorité (autour de 25%);"/>
    <s v="Oui"/>
    <s v="Latrines familiales"/>
    <s v="Savon (avec eau)"/>
    <s v="La minorité (autour de 25%)"/>
    <x v="0"/>
    <m/>
    <m/>
    <m/>
    <x v="3"/>
    <m/>
    <m/>
    <m/>
    <m/>
    <s v="Téléphone Chef de village/ commuanuté ou Boulama"/>
    <n v="0"/>
    <x v="1"/>
    <x v="0"/>
    <x v="1"/>
    <x v="0"/>
    <x v="0"/>
    <x v="0"/>
    <x v="0"/>
    <x v="0"/>
    <x v="0"/>
    <x v="0"/>
    <x v="0"/>
    <x v="0"/>
    <n v="0"/>
    <x v="0"/>
    <x v="0"/>
    <s v="Porter un masque Se laver avec de l'eau propre"/>
    <x v="1"/>
    <x v="0"/>
    <x v="0"/>
    <x v="0"/>
    <x v="0"/>
    <x v="0"/>
    <x v="1"/>
    <x v="0"/>
    <x v="0"/>
    <x v="0"/>
    <x v="0"/>
    <x v="0"/>
    <x v="1"/>
    <x v="0"/>
    <x v="0"/>
    <x v="0"/>
    <x v="0"/>
    <x v="0"/>
    <n v="0"/>
    <x v="0"/>
  </r>
  <r>
    <s v="2020-05-28"/>
    <s v="Masculin"/>
    <s v="Diffa"/>
    <x v="3"/>
    <s v="Douloum"/>
    <s v="Masculin"/>
    <n v="43"/>
    <x v="0"/>
    <s v="Leader communautaire"/>
    <n v="0"/>
    <n v="0"/>
    <n v="0"/>
    <n v="0"/>
    <n v="0"/>
    <n v="0"/>
    <n v="0"/>
    <n v="1"/>
    <n v="0"/>
    <m/>
    <s v="Forage PMH communautaire"/>
    <m/>
    <s v="Entre 30 minutes et une heure"/>
    <s v="Une minorité (autour de 25%);"/>
    <s v="Non"/>
    <s v="A l'air libre"/>
    <s v="Savon (avec eau)"/>
    <s v="La minorité (autour de 25%)"/>
    <x v="0"/>
    <m/>
    <m/>
    <m/>
    <x v="3"/>
    <m/>
    <m/>
    <m/>
    <m/>
    <s v="Téléphone Chef de village/ commuanuté ou Boulama"/>
    <n v="0"/>
    <x v="1"/>
    <x v="0"/>
    <x v="1"/>
    <x v="0"/>
    <x v="0"/>
    <x v="0"/>
    <x v="0"/>
    <x v="0"/>
    <x v="0"/>
    <x v="0"/>
    <x v="0"/>
    <x v="0"/>
    <n v="0"/>
    <x v="0"/>
    <x v="0"/>
    <s v="Garder une distance avec les autres gens Porter un masque Se laver les mains"/>
    <x v="1"/>
    <x v="0"/>
    <x v="0"/>
    <x v="0"/>
    <x v="1"/>
    <x v="0"/>
    <x v="1"/>
    <x v="0"/>
    <x v="0"/>
    <x v="1"/>
    <x v="0"/>
    <x v="0"/>
    <x v="0"/>
    <x v="0"/>
    <x v="0"/>
    <x v="0"/>
    <x v="0"/>
    <x v="0"/>
    <n v="0"/>
    <x v="0"/>
  </r>
  <r>
    <s v="2020-05-28"/>
    <s v="Masculin"/>
    <s v="Diffa"/>
    <x v="1"/>
    <s v="Djori Kolo"/>
    <s v="Masculin"/>
    <n v="37"/>
    <x v="2"/>
    <s v="Leader communautaire"/>
    <n v="0"/>
    <n v="0"/>
    <n v="0"/>
    <n v="0"/>
    <n v="0"/>
    <n v="0"/>
    <n v="0"/>
    <n v="1"/>
    <n v="0"/>
    <m/>
    <s v="Forage PMH communautaire"/>
    <m/>
    <s v="Entre 30 minutes et une heure"/>
    <s v="La moitié (autour de 50%);"/>
    <s v="Oui"/>
    <s v="Latrines familiales"/>
    <s v="Savon (avec eau)"/>
    <s v="La minorité (autour de 25%)"/>
    <x v="0"/>
    <m/>
    <m/>
    <m/>
    <x v="3"/>
    <m/>
    <m/>
    <m/>
    <m/>
    <s v="Radio, Télévision Chef de village/ commuanuté ou Boulama"/>
    <n v="0"/>
    <x v="0"/>
    <x v="0"/>
    <x v="0"/>
    <x v="0"/>
    <x v="0"/>
    <x v="0"/>
    <x v="0"/>
    <x v="0"/>
    <x v="0"/>
    <x v="0"/>
    <x v="0"/>
    <x v="0"/>
    <n v="0"/>
    <x v="0"/>
    <x v="1"/>
    <s v="Ne pas voyager à l'étranger Arrêter de se serrer la main ou d'autres contacts physiques"/>
    <x v="1"/>
    <x v="0"/>
    <x v="1"/>
    <x v="1"/>
    <x v="0"/>
    <x v="0"/>
    <x v="0"/>
    <x v="0"/>
    <x v="0"/>
    <x v="0"/>
    <x v="0"/>
    <x v="0"/>
    <x v="0"/>
    <x v="0"/>
    <x v="0"/>
    <x v="0"/>
    <x v="0"/>
    <x v="0"/>
    <n v="0"/>
    <x v="0"/>
  </r>
  <r>
    <s v="2020-05-28"/>
    <s v="Masculin"/>
    <s v="Diffa"/>
    <x v="1"/>
    <s v="Djori Kolo"/>
    <s v="Masculin"/>
    <n v="42"/>
    <x v="1"/>
    <s v="Leader religeux Leader communautaire"/>
    <n v="0"/>
    <n v="0"/>
    <n v="0"/>
    <n v="0"/>
    <n v="0"/>
    <n v="0"/>
    <n v="1"/>
    <n v="1"/>
    <n v="0"/>
    <m/>
    <s v="Forage PMH communautaire"/>
    <m/>
    <s v="Entre une heure et moins de la moitié d'une journée"/>
    <s v="La moitié (autour de 50%);"/>
    <s v="Oui"/>
    <s v="Latrines familiales"/>
    <s v="Savon (avec eau)"/>
    <s v="La moitié (autour de 50%)"/>
    <x v="0"/>
    <m/>
    <m/>
    <m/>
    <x v="3"/>
    <m/>
    <m/>
    <m/>
    <m/>
    <s v="Radio, Télévision Différents comités villageois"/>
    <n v="0"/>
    <x v="0"/>
    <x v="0"/>
    <x v="0"/>
    <x v="0"/>
    <x v="0"/>
    <x v="1"/>
    <x v="0"/>
    <x v="0"/>
    <x v="0"/>
    <x v="1"/>
    <x v="0"/>
    <x v="0"/>
    <n v="0"/>
    <x v="0"/>
    <x v="0"/>
    <s v="Arrêter de se serrer la main ou d'autres contacts physiques Eviter les espaces publiques et les rassemblements"/>
    <x v="1"/>
    <x v="0"/>
    <x v="0"/>
    <x v="1"/>
    <x v="0"/>
    <x v="1"/>
    <x v="0"/>
    <x v="0"/>
    <x v="0"/>
    <x v="0"/>
    <x v="0"/>
    <x v="0"/>
    <x v="0"/>
    <x v="0"/>
    <x v="0"/>
    <x v="0"/>
    <x v="0"/>
    <x v="0"/>
    <n v="0"/>
    <x v="0"/>
  </r>
  <r>
    <s v="2020-05-28"/>
    <s v="Masculin"/>
    <s v="Diffa"/>
    <x v="1"/>
    <s v="Djori Kolo"/>
    <s v="Masculin"/>
    <n v="25"/>
    <x v="0"/>
    <s v="Leader communautaire"/>
    <n v="0"/>
    <n v="0"/>
    <n v="0"/>
    <n v="0"/>
    <n v="0"/>
    <n v="0"/>
    <n v="0"/>
    <n v="1"/>
    <n v="0"/>
    <m/>
    <s v="Forage PMH communautaire"/>
    <m/>
    <s v="Entre 30 minutes et une heure"/>
    <s v="La moitié (autour de 50%);"/>
    <s v="Oui"/>
    <s v="Latrines familiales"/>
    <s v="Savon (avec eau)"/>
    <s v="La moitié (autour de 50%)"/>
    <x v="0"/>
    <m/>
    <m/>
    <m/>
    <x v="3"/>
    <m/>
    <m/>
    <m/>
    <m/>
    <s v="Radio, Télévision Chef de village/ commuanuté ou Boulama"/>
    <n v="0"/>
    <x v="0"/>
    <x v="0"/>
    <x v="0"/>
    <x v="0"/>
    <x v="0"/>
    <x v="0"/>
    <x v="0"/>
    <x v="0"/>
    <x v="0"/>
    <x v="0"/>
    <x v="0"/>
    <x v="0"/>
    <n v="0"/>
    <x v="0"/>
    <x v="1"/>
    <s v="Ne pas voyager à l'étranger Arrêter de se serrer la main ou d'autres contacts physiques"/>
    <x v="1"/>
    <x v="0"/>
    <x v="1"/>
    <x v="1"/>
    <x v="0"/>
    <x v="0"/>
    <x v="0"/>
    <x v="0"/>
    <x v="0"/>
    <x v="0"/>
    <x v="0"/>
    <x v="0"/>
    <x v="0"/>
    <x v="0"/>
    <x v="0"/>
    <x v="0"/>
    <x v="0"/>
    <x v="0"/>
    <n v="0"/>
    <x v="0"/>
  </r>
  <r>
    <s v="2020-05-28"/>
    <s v="Masculin"/>
    <s v="Diffa"/>
    <x v="3"/>
    <s v="Blabrine"/>
    <s v="Masculin"/>
    <n v="46"/>
    <x v="1"/>
    <s v="Chef de village/communauté ou Boulama"/>
    <n v="1"/>
    <n v="0"/>
    <n v="0"/>
    <n v="0"/>
    <n v="0"/>
    <n v="0"/>
    <n v="0"/>
    <n v="0"/>
    <n v="0"/>
    <m/>
    <s v="Forage PMH communautaire"/>
    <m/>
    <s v="Entre 30 minutes et une heure"/>
    <s v="Une minorité (autour de 25%);"/>
    <s v="Oui"/>
    <s v="Latrines familiales"/>
    <s v="Eau seulement"/>
    <s v="La moitié (autour de 50%)"/>
    <x v="0"/>
    <m/>
    <m/>
    <m/>
    <x v="3"/>
    <m/>
    <m/>
    <m/>
    <m/>
    <s v="Chef de village/ commuanuté ou Boulama Leaders religieux"/>
    <n v="0"/>
    <x v="0"/>
    <x v="0"/>
    <x v="1"/>
    <x v="0"/>
    <x v="0"/>
    <x v="0"/>
    <x v="0"/>
    <x v="1"/>
    <x v="0"/>
    <x v="0"/>
    <x v="0"/>
    <x v="0"/>
    <n v="0"/>
    <x v="0"/>
    <x v="1"/>
    <s v="Arrêter de se serrer la main ou d'autres contacts physiques Se laver avec de l'eau propre"/>
    <x v="1"/>
    <x v="0"/>
    <x v="0"/>
    <x v="1"/>
    <x v="0"/>
    <x v="0"/>
    <x v="0"/>
    <x v="0"/>
    <x v="0"/>
    <x v="0"/>
    <x v="0"/>
    <x v="0"/>
    <x v="1"/>
    <x v="0"/>
    <x v="0"/>
    <x v="0"/>
    <x v="0"/>
    <x v="0"/>
    <n v="0"/>
    <x v="0"/>
  </r>
  <r>
    <s v="2020-05-28"/>
    <s v="Masculin"/>
    <s v="Diffa"/>
    <x v="3"/>
    <s v="Blabrine"/>
    <s v="Masculin"/>
    <n v="40"/>
    <x v="0"/>
    <s v="Représentant des PDI Leader communautaire"/>
    <n v="0"/>
    <n v="0"/>
    <n v="0"/>
    <n v="1"/>
    <n v="0"/>
    <n v="0"/>
    <n v="0"/>
    <n v="1"/>
    <n v="0"/>
    <m/>
    <s v="Forage PMH communautaire"/>
    <m/>
    <s v="Entre 30 minutes et une heure"/>
    <s v="La moitié (autour de 50%);"/>
    <s v="Oui"/>
    <s v="Latrines communes payantes"/>
    <s v="Savon (avec eau)"/>
    <s v="La moitié (autour de 50%)"/>
    <x v="0"/>
    <m/>
    <m/>
    <m/>
    <x v="3"/>
    <m/>
    <m/>
    <m/>
    <m/>
    <s v="Radio, Télévision Leaders religieux Groupement de femmes"/>
    <n v="0"/>
    <x v="0"/>
    <x v="0"/>
    <x v="0"/>
    <x v="0"/>
    <x v="0"/>
    <x v="1"/>
    <x v="0"/>
    <x v="1"/>
    <x v="1"/>
    <x v="0"/>
    <x v="0"/>
    <x v="0"/>
    <n v="0"/>
    <x v="0"/>
    <x v="1"/>
    <s v="Ne pas sortir de la maison Arrêter de se serrer la main ou d'autres contacts physiques"/>
    <x v="0"/>
    <x v="0"/>
    <x v="0"/>
    <x v="1"/>
    <x v="0"/>
    <x v="0"/>
    <x v="0"/>
    <x v="0"/>
    <x v="0"/>
    <x v="0"/>
    <x v="0"/>
    <x v="0"/>
    <x v="0"/>
    <x v="0"/>
    <x v="0"/>
    <x v="0"/>
    <x v="0"/>
    <x v="0"/>
    <n v="0"/>
    <x v="0"/>
  </r>
  <r>
    <s v="2020-05-28"/>
    <s v="Masculin"/>
    <s v="Diffa"/>
    <x v="3"/>
    <s v="Blabrine"/>
    <s v="Masculin"/>
    <n v="51"/>
    <x v="2"/>
    <s v="Représentant des refugiés Leader communautaire"/>
    <n v="0"/>
    <n v="0"/>
    <n v="1"/>
    <n v="0"/>
    <n v="0"/>
    <n v="0"/>
    <n v="0"/>
    <n v="1"/>
    <n v="0"/>
    <m/>
    <s v="Forage PMH communautaire"/>
    <m/>
    <s v="De 16 à 30 minutes"/>
    <s v="Une minorité (autour de 25%);"/>
    <s v="Oui"/>
    <s v="Latrines familiales"/>
    <s v="Savon (avec eau)"/>
    <s v="La moitié (autour de 50%)"/>
    <x v="0"/>
    <m/>
    <m/>
    <m/>
    <x v="3"/>
    <m/>
    <m/>
    <m/>
    <m/>
    <s v="Radio, Télévision Leaders religieux Différents comités villageois"/>
    <n v="0"/>
    <x v="0"/>
    <x v="0"/>
    <x v="0"/>
    <x v="0"/>
    <x v="0"/>
    <x v="1"/>
    <x v="0"/>
    <x v="1"/>
    <x v="0"/>
    <x v="1"/>
    <x v="0"/>
    <x v="0"/>
    <n v="0"/>
    <x v="0"/>
    <x v="0"/>
    <s v="Arrêter de se serrer la main ou d'autres contacts physiques Porter un masque Se laver les mains"/>
    <x v="1"/>
    <x v="0"/>
    <x v="0"/>
    <x v="1"/>
    <x v="0"/>
    <x v="0"/>
    <x v="1"/>
    <x v="0"/>
    <x v="0"/>
    <x v="1"/>
    <x v="0"/>
    <x v="0"/>
    <x v="0"/>
    <x v="0"/>
    <x v="0"/>
    <x v="0"/>
    <x v="0"/>
    <x v="0"/>
    <n v="0"/>
    <x v="0"/>
  </r>
  <r>
    <s v="2020-05-28"/>
    <s v="Masculin"/>
    <s v="Maine Soroa"/>
    <x v="9"/>
    <s v="Guel Mamadou"/>
    <s v="Masculin"/>
    <n v="42"/>
    <x v="1"/>
    <s v="Leader communautaire"/>
    <n v="0"/>
    <n v="0"/>
    <n v="0"/>
    <n v="0"/>
    <n v="0"/>
    <n v="0"/>
    <n v="0"/>
    <n v="1"/>
    <n v="0"/>
    <m/>
    <s v="Puits cimenté"/>
    <m/>
    <s v="Entre une heure et moins de la moitié d'une journée"/>
    <s v="La moitié (autour de 50%);"/>
    <s v="Oui"/>
    <s v="Latrines familiales"/>
    <s v="Savon (avec eau)"/>
    <s v="La moitié (autour de 50%)"/>
    <x v="0"/>
    <m/>
    <m/>
    <m/>
    <x v="3"/>
    <m/>
    <m/>
    <m/>
    <m/>
    <s v="Réseaux sociaux"/>
    <n v="0"/>
    <x v="0"/>
    <x v="1"/>
    <x v="1"/>
    <x v="0"/>
    <x v="0"/>
    <x v="1"/>
    <x v="0"/>
    <x v="0"/>
    <x v="0"/>
    <x v="0"/>
    <x v="0"/>
    <x v="0"/>
    <n v="0"/>
    <x v="0"/>
    <x v="1"/>
    <s v="Ne pas voyager à l'étranger Arrêter de se serrer la main ou d'autres contacts physiques"/>
    <x v="1"/>
    <x v="0"/>
    <x v="1"/>
    <x v="1"/>
    <x v="0"/>
    <x v="0"/>
    <x v="0"/>
    <x v="0"/>
    <x v="0"/>
    <x v="0"/>
    <x v="0"/>
    <x v="0"/>
    <x v="0"/>
    <x v="0"/>
    <x v="0"/>
    <x v="0"/>
    <x v="0"/>
    <x v="0"/>
    <n v="0"/>
    <x v="0"/>
  </r>
  <r>
    <s v="2020-05-28"/>
    <s v="Féminin"/>
    <s v="Diffa"/>
    <x v="6"/>
    <s v="Quartier Festival"/>
    <s v="Masculin"/>
    <n v="55"/>
    <x v="2"/>
    <s v="Représentant des refugiés"/>
    <n v="0"/>
    <n v="0"/>
    <n v="1"/>
    <n v="0"/>
    <n v="0"/>
    <n v="0"/>
    <n v="0"/>
    <n v="0"/>
    <n v="0"/>
    <m/>
    <s v="Reseau d'eau publique SEEN - robinet communautaire"/>
    <m/>
    <s v="De 0 à 15 minutes"/>
    <s v="Tous les ménages (autour de 100%);"/>
    <s v="Non"/>
    <s v="A l'air libre"/>
    <s v="Savon (avec eau)"/>
    <s v="L'ensemble (autour de 100%)"/>
    <x v="0"/>
    <m/>
    <m/>
    <m/>
    <x v="3"/>
    <m/>
    <m/>
    <m/>
    <m/>
    <s v="Téléphone Chef de village/ commuanuté ou Boulama Travailleurs sociaux / humanitaires"/>
    <n v="0"/>
    <x v="1"/>
    <x v="0"/>
    <x v="1"/>
    <x v="0"/>
    <x v="0"/>
    <x v="0"/>
    <x v="0"/>
    <x v="0"/>
    <x v="0"/>
    <x v="0"/>
    <x v="0"/>
    <x v="1"/>
    <n v="0"/>
    <x v="0"/>
    <x v="0"/>
    <s v="Reduire les mouvements hors de la maison Arrêter de se serrer la main ou d'autres contacts physiques Eviter les espaces publiques et les rassemblements Se laver les mains Se laver avec de l'eau propre Prier"/>
    <x v="1"/>
    <x v="1"/>
    <x v="0"/>
    <x v="1"/>
    <x v="0"/>
    <x v="1"/>
    <x v="0"/>
    <x v="0"/>
    <x v="0"/>
    <x v="1"/>
    <x v="0"/>
    <x v="0"/>
    <x v="1"/>
    <x v="1"/>
    <x v="0"/>
    <x v="0"/>
    <x v="0"/>
    <x v="0"/>
    <n v="0"/>
    <x v="0"/>
  </r>
  <r>
    <s v="2020-05-28"/>
    <s v="Féminin"/>
    <s v="Diffa"/>
    <x v="6"/>
    <s v="Quartier Diffa Koura"/>
    <s v="Masculin"/>
    <n v="61"/>
    <x v="1"/>
    <s v="Chef de village/communauté ou Boulama"/>
    <n v="1"/>
    <n v="0"/>
    <n v="0"/>
    <n v="0"/>
    <n v="0"/>
    <n v="0"/>
    <n v="0"/>
    <n v="0"/>
    <n v="0"/>
    <m/>
    <s v="Reseau d'eau publique SEEN - robinet privé"/>
    <m/>
    <s v="De 0 à 15 minutes"/>
    <s v="Tous les ménages (autour de 100%);"/>
    <s v="Oui"/>
    <s v="Latrines familiales"/>
    <s v="Savon (avec eau)"/>
    <s v="La minorité (autour de 25%)"/>
    <x v="0"/>
    <m/>
    <m/>
    <m/>
    <x v="3"/>
    <m/>
    <m/>
    <m/>
    <m/>
    <s v="Téléphone Réseaux sociaux Radio, Télévision Journal - Internet Chef de village/ commuanuté ou Boulama Gouvernement Travailleurs sociaux / humanitaires"/>
    <n v="0"/>
    <x v="1"/>
    <x v="1"/>
    <x v="0"/>
    <x v="1"/>
    <x v="0"/>
    <x v="0"/>
    <x v="0"/>
    <x v="0"/>
    <x v="0"/>
    <x v="0"/>
    <x v="1"/>
    <x v="1"/>
    <n v="0"/>
    <x v="0"/>
    <x v="0"/>
    <s v="Reduire les mouvements hors de la maison Arrêter de se serrer la main ou d'autres contacts physiques Eviter les espaces publiques et les rassemblements Porter un masque Se laver les mains Prier"/>
    <x v="1"/>
    <x v="1"/>
    <x v="0"/>
    <x v="1"/>
    <x v="0"/>
    <x v="1"/>
    <x v="1"/>
    <x v="0"/>
    <x v="0"/>
    <x v="1"/>
    <x v="0"/>
    <x v="0"/>
    <x v="0"/>
    <x v="1"/>
    <x v="0"/>
    <x v="0"/>
    <x v="0"/>
    <x v="0"/>
    <n v="0"/>
    <x v="0"/>
  </r>
  <r>
    <s v="2020-05-28"/>
    <s v="Féminin"/>
    <s v="Diffa"/>
    <x v="6"/>
    <s v="Quartier N'Guel Madou Maï"/>
    <s v="Masculin"/>
    <n v="50"/>
    <x v="2"/>
    <s v="Représentant des refugiés"/>
    <n v="0"/>
    <n v="0"/>
    <n v="1"/>
    <n v="0"/>
    <n v="0"/>
    <n v="0"/>
    <n v="0"/>
    <n v="0"/>
    <n v="0"/>
    <m/>
    <s v="Eau amenée par camion/bladders"/>
    <m/>
    <s v="Entre une heure et moins de la moitié d'une journée"/>
    <s v="Une majorité (autour de 75%);"/>
    <s v="Non"/>
    <s v="A l'air libre"/>
    <s v="Savon (avec eau)"/>
    <s v="La minorité (autour de 25%)"/>
    <x v="0"/>
    <m/>
    <m/>
    <m/>
    <x v="3"/>
    <m/>
    <m/>
    <m/>
    <m/>
    <s v="Téléphone Radio, Télévision Chef de village/ commuanuté ou Boulama Groupement de femmes Travailleurs sociaux / humanitaires"/>
    <n v="0"/>
    <x v="1"/>
    <x v="0"/>
    <x v="0"/>
    <x v="0"/>
    <x v="0"/>
    <x v="0"/>
    <x v="0"/>
    <x v="0"/>
    <x v="1"/>
    <x v="0"/>
    <x v="0"/>
    <x v="1"/>
    <n v="0"/>
    <x v="0"/>
    <x v="0"/>
    <s v="Reduire les mouvements hors de la maison Arrêter de se serrer la main ou d'autres contacts physiques Eviter les espaces publiques et les rassemblements Porter un masque Se laver les mains Prier"/>
    <x v="1"/>
    <x v="1"/>
    <x v="0"/>
    <x v="1"/>
    <x v="0"/>
    <x v="1"/>
    <x v="1"/>
    <x v="0"/>
    <x v="0"/>
    <x v="1"/>
    <x v="0"/>
    <x v="0"/>
    <x v="0"/>
    <x v="1"/>
    <x v="0"/>
    <x v="0"/>
    <x v="0"/>
    <x v="0"/>
    <n v="0"/>
    <x v="0"/>
  </r>
  <r>
    <s v="2020-05-28"/>
    <s v="Féminin"/>
    <s v="Diffa"/>
    <x v="6"/>
    <s v="Quartier N'Guel Madou Maï"/>
    <s v="Masculin"/>
    <n v="35"/>
    <x v="0"/>
    <s v="Représentant des PDI"/>
    <n v="0"/>
    <n v="0"/>
    <n v="0"/>
    <n v="1"/>
    <n v="0"/>
    <n v="0"/>
    <n v="0"/>
    <n v="0"/>
    <n v="0"/>
    <m/>
    <s v="Eau amenée par camion/bladders"/>
    <m/>
    <s v="Entre 30 minutes et une heure"/>
    <s v="Tous les ménages (autour de 100%);"/>
    <s v="Non"/>
    <s v="A l'air libre"/>
    <s v="Savon (avec eau)"/>
    <s v="La minorité (autour de 25%)"/>
    <x v="0"/>
    <m/>
    <m/>
    <m/>
    <x v="3"/>
    <m/>
    <m/>
    <m/>
    <m/>
    <s v="Téléphone Radio, Télévision Chef de village/ commuanuté ou Boulama Travailleurs sociaux / humanitaires"/>
    <n v="0"/>
    <x v="1"/>
    <x v="0"/>
    <x v="0"/>
    <x v="0"/>
    <x v="0"/>
    <x v="0"/>
    <x v="0"/>
    <x v="0"/>
    <x v="0"/>
    <x v="0"/>
    <x v="0"/>
    <x v="1"/>
    <n v="0"/>
    <x v="0"/>
    <x v="0"/>
    <s v="Reduire les mouvements hors de la maison Arrêter de se serrer la main ou d'autres contacts physiques Eviter les espaces publiques et les rassemblements Porter un masque Se laver les mains Garder les surfaces propres Prier"/>
    <x v="1"/>
    <x v="1"/>
    <x v="0"/>
    <x v="1"/>
    <x v="0"/>
    <x v="1"/>
    <x v="1"/>
    <x v="0"/>
    <x v="0"/>
    <x v="1"/>
    <x v="1"/>
    <x v="0"/>
    <x v="0"/>
    <x v="1"/>
    <x v="0"/>
    <x v="0"/>
    <x v="0"/>
    <x v="0"/>
    <n v="0"/>
    <x v="0"/>
  </r>
  <r>
    <s v="2020-05-28"/>
    <s v="Féminin"/>
    <s v="Bosso"/>
    <x v="2"/>
    <s v="Gadagoum"/>
    <s v="Masculin"/>
    <n v="49"/>
    <x v="0"/>
    <s v="Représentant des PDI"/>
    <n v="0"/>
    <n v="0"/>
    <n v="0"/>
    <n v="1"/>
    <n v="0"/>
    <n v="0"/>
    <n v="0"/>
    <n v="0"/>
    <n v="0"/>
    <m/>
    <s v="Forage PMH communautaire"/>
    <m/>
    <s v="De 16 à 30 minutes"/>
    <s v="Tous les ménages (autour de 100%);"/>
    <s v="Oui"/>
    <s v="Latrines communes gratuites"/>
    <s v="Savon (avec eau)"/>
    <s v="Personne (autour de 0%)"/>
    <x v="0"/>
    <m/>
    <m/>
    <m/>
    <x v="3"/>
    <m/>
    <m/>
    <m/>
    <m/>
    <s v="Téléphone Radio, Télévision Chef de village/ commuanuté ou Boulama Travailleurs sociaux / humanitaires"/>
    <n v="0"/>
    <x v="1"/>
    <x v="0"/>
    <x v="0"/>
    <x v="0"/>
    <x v="0"/>
    <x v="0"/>
    <x v="0"/>
    <x v="0"/>
    <x v="0"/>
    <x v="0"/>
    <x v="0"/>
    <x v="1"/>
    <n v="0"/>
    <x v="0"/>
    <x v="3"/>
    <s v="Reduire les mouvements hors de la maison Arrêter de se serrer la main ou d'autres contacts physiques Eviter les espaces publiques et les rassemblements Se laver les mains Prier"/>
    <x v="1"/>
    <x v="1"/>
    <x v="0"/>
    <x v="1"/>
    <x v="0"/>
    <x v="1"/>
    <x v="0"/>
    <x v="0"/>
    <x v="0"/>
    <x v="1"/>
    <x v="0"/>
    <x v="0"/>
    <x v="0"/>
    <x v="1"/>
    <x v="0"/>
    <x v="0"/>
    <x v="0"/>
    <x v="0"/>
    <n v="0"/>
    <x v="0"/>
  </r>
  <r>
    <s v="2020-05-28"/>
    <s v="Masculin"/>
    <s v="Goudoumaria"/>
    <x v="0"/>
    <s v="Lattouaram"/>
    <s v="Masculin"/>
    <n v="30"/>
    <x v="1"/>
    <s v="Autre"/>
    <n v="0"/>
    <n v="0"/>
    <n v="0"/>
    <n v="0"/>
    <n v="0"/>
    <n v="0"/>
    <n v="0"/>
    <n v="0"/>
    <n v="1"/>
    <s v="Pas de role dans la localité"/>
    <s v="Puits cimenté"/>
    <m/>
    <s v="De 0 à 15 minutes"/>
    <s v="Une minorité (autour de 25%);"/>
    <s v="Non"/>
    <s v="A l'air libre"/>
    <s v="Savon (avec eau)"/>
    <s v="Personne (autour de 0%)"/>
    <x v="0"/>
    <m/>
    <m/>
    <m/>
    <x v="3"/>
    <m/>
    <m/>
    <m/>
    <m/>
    <s v="Téléphone Réseaux sociaux Radio, Télévision"/>
    <n v="0"/>
    <x v="1"/>
    <x v="1"/>
    <x v="0"/>
    <x v="0"/>
    <x v="0"/>
    <x v="1"/>
    <x v="0"/>
    <x v="0"/>
    <x v="0"/>
    <x v="0"/>
    <x v="0"/>
    <x v="0"/>
    <n v="0"/>
    <x v="0"/>
    <x v="3"/>
    <s v="Ne pas sortir de la maison Arrêter de se serrer la main ou d'autres contacts physiques Se laver les mains Se laver avec de l'eau propre"/>
    <x v="0"/>
    <x v="0"/>
    <x v="0"/>
    <x v="1"/>
    <x v="0"/>
    <x v="0"/>
    <x v="0"/>
    <x v="0"/>
    <x v="0"/>
    <x v="1"/>
    <x v="0"/>
    <x v="0"/>
    <x v="1"/>
    <x v="0"/>
    <x v="0"/>
    <x v="0"/>
    <x v="0"/>
    <x v="0"/>
    <n v="0"/>
    <x v="0"/>
  </r>
  <r>
    <s v="2020-05-28"/>
    <s v="Masculin"/>
    <s v="Goudoumaria"/>
    <x v="0"/>
    <s v="Samsouram"/>
    <s v="Masculin"/>
    <n v="40"/>
    <x v="0"/>
    <s v="Représentant des PDI"/>
    <n v="0"/>
    <n v="0"/>
    <n v="0"/>
    <n v="1"/>
    <n v="0"/>
    <n v="0"/>
    <n v="0"/>
    <n v="0"/>
    <n v="0"/>
    <m/>
    <s v="Bornes fontaines (Mini-AEP, système multi-villages, PEA et SPP)"/>
    <m/>
    <s v="De 16 à 30 minutes"/>
    <s v="Une majorité (autour de 75%);"/>
    <s v="Oui"/>
    <s v="Latrines familiales"/>
    <s v="Savon (avec eau)"/>
    <s v="Personne (autour de 0%)"/>
    <x v="0"/>
    <m/>
    <m/>
    <m/>
    <x v="3"/>
    <m/>
    <m/>
    <m/>
    <m/>
    <s v="Téléphone Radio, Télévision"/>
    <n v="0"/>
    <x v="1"/>
    <x v="0"/>
    <x v="0"/>
    <x v="0"/>
    <x v="0"/>
    <x v="1"/>
    <x v="0"/>
    <x v="0"/>
    <x v="0"/>
    <x v="0"/>
    <x v="0"/>
    <x v="0"/>
    <n v="0"/>
    <x v="0"/>
    <x v="1"/>
    <s v="Arrêter de se serrer la main ou d'autres contacts physiques Se laver les mains"/>
    <x v="1"/>
    <x v="0"/>
    <x v="0"/>
    <x v="1"/>
    <x v="0"/>
    <x v="0"/>
    <x v="0"/>
    <x v="0"/>
    <x v="0"/>
    <x v="1"/>
    <x v="0"/>
    <x v="0"/>
    <x v="0"/>
    <x v="0"/>
    <x v="0"/>
    <x v="0"/>
    <x v="0"/>
    <x v="0"/>
    <n v="0"/>
    <x v="0"/>
  </r>
  <r>
    <s v="2020-05-28"/>
    <s v="Masculin"/>
    <s v="N'Guigmi"/>
    <x v="7"/>
    <s v="Djakimé II"/>
    <s v="Masculin"/>
    <n v="38"/>
    <x v="0"/>
    <s v="Représentant des PDI"/>
    <n v="0"/>
    <n v="0"/>
    <n v="0"/>
    <n v="1"/>
    <n v="0"/>
    <n v="0"/>
    <n v="0"/>
    <n v="0"/>
    <n v="0"/>
    <m/>
    <s v="Bornes fontaines (Mini-AEP, système multi-villages, PEA et SPP)"/>
    <m/>
    <s v="De 16 à 30 minutes"/>
    <s v="Une minorité (autour de 25%);"/>
    <s v="Non"/>
    <s v="A l'air libre"/>
    <s v="Savon (avec eau)"/>
    <s v="La minorité (autour de 25%)"/>
    <x v="0"/>
    <m/>
    <m/>
    <m/>
    <x v="3"/>
    <m/>
    <m/>
    <m/>
    <m/>
    <s v="Téléphone Radio, Télévision Leaders religieux"/>
    <n v="0"/>
    <x v="1"/>
    <x v="0"/>
    <x v="0"/>
    <x v="0"/>
    <x v="0"/>
    <x v="1"/>
    <x v="0"/>
    <x v="1"/>
    <x v="0"/>
    <x v="0"/>
    <x v="0"/>
    <x v="0"/>
    <n v="0"/>
    <x v="0"/>
    <x v="1"/>
    <s v="Ne pas sortir de la maison Eviter les espaces publiques et les rassemblements Garder les surfaces propres"/>
    <x v="0"/>
    <x v="0"/>
    <x v="0"/>
    <x v="0"/>
    <x v="0"/>
    <x v="1"/>
    <x v="0"/>
    <x v="0"/>
    <x v="0"/>
    <x v="0"/>
    <x v="1"/>
    <x v="0"/>
    <x v="0"/>
    <x v="0"/>
    <x v="0"/>
    <x v="0"/>
    <x v="0"/>
    <x v="0"/>
    <n v="0"/>
    <x v="0"/>
  </r>
  <r>
    <s v="2020-05-28"/>
    <s v="Masculin"/>
    <s v="Goudoumaria"/>
    <x v="0"/>
    <s v="Lattouaram"/>
    <s v="Masculin"/>
    <n v="45"/>
    <x v="2"/>
    <s v="Représentant des refugiés"/>
    <n v="0"/>
    <n v="0"/>
    <n v="1"/>
    <n v="0"/>
    <n v="0"/>
    <n v="0"/>
    <n v="0"/>
    <n v="0"/>
    <n v="0"/>
    <m/>
    <s v="Puits cimenté"/>
    <m/>
    <s v="Entre 30 minutes et une heure"/>
    <s v="La moitié (autour de 50%);"/>
    <s v="Oui"/>
    <s v="Latrines familiales"/>
    <s v="Savon (avec eau)"/>
    <s v="Personne (autour de 0%)"/>
    <x v="0"/>
    <m/>
    <m/>
    <m/>
    <x v="3"/>
    <m/>
    <m/>
    <m/>
    <m/>
    <s v="Radio, Télévision"/>
    <n v="0"/>
    <x v="0"/>
    <x v="0"/>
    <x v="0"/>
    <x v="0"/>
    <x v="0"/>
    <x v="1"/>
    <x v="0"/>
    <x v="0"/>
    <x v="0"/>
    <x v="0"/>
    <x v="0"/>
    <x v="0"/>
    <n v="0"/>
    <x v="0"/>
    <x v="0"/>
    <s v="Eviter les espaces publiques et les rassemblements Garder ses distances avec les animaux"/>
    <x v="1"/>
    <x v="0"/>
    <x v="0"/>
    <x v="0"/>
    <x v="0"/>
    <x v="1"/>
    <x v="0"/>
    <x v="0"/>
    <x v="0"/>
    <x v="0"/>
    <x v="0"/>
    <x v="0"/>
    <x v="0"/>
    <x v="0"/>
    <x v="1"/>
    <x v="0"/>
    <x v="0"/>
    <x v="0"/>
    <n v="0"/>
    <x v="0"/>
  </r>
  <r>
    <s v="2020-05-28"/>
    <s v="Masculin"/>
    <s v="Goudoumaria"/>
    <x v="0"/>
    <s v="Lattouaram"/>
    <s v="Masculin"/>
    <n v="32"/>
    <x v="0"/>
    <s v="Représentant des PDI"/>
    <n v="0"/>
    <n v="0"/>
    <n v="0"/>
    <n v="1"/>
    <n v="0"/>
    <n v="0"/>
    <n v="0"/>
    <n v="0"/>
    <n v="0"/>
    <m/>
    <s v="Puits cimenté"/>
    <m/>
    <s v="De 0 à 15 minutes"/>
    <s v="La moitié (autour de 50%);"/>
    <s v="Oui"/>
    <s v="Latrines familiales"/>
    <s v="Savon (avec eau)"/>
    <s v="La minorité (autour de 25%)"/>
    <x v="0"/>
    <m/>
    <m/>
    <m/>
    <x v="3"/>
    <m/>
    <m/>
    <m/>
    <m/>
    <s v="Téléphone Lieux de manifestation sociale"/>
    <n v="0"/>
    <x v="1"/>
    <x v="0"/>
    <x v="1"/>
    <x v="0"/>
    <x v="1"/>
    <x v="1"/>
    <x v="0"/>
    <x v="0"/>
    <x v="0"/>
    <x v="0"/>
    <x v="0"/>
    <x v="0"/>
    <n v="0"/>
    <x v="0"/>
    <x v="1"/>
    <s v="Ne pas sortir de la maison Reduire les mouvements hors de la maison Eviter les espaces publiques et les rassemblements"/>
    <x v="0"/>
    <x v="1"/>
    <x v="0"/>
    <x v="0"/>
    <x v="0"/>
    <x v="1"/>
    <x v="0"/>
    <x v="0"/>
    <x v="0"/>
    <x v="0"/>
    <x v="0"/>
    <x v="0"/>
    <x v="0"/>
    <x v="0"/>
    <x v="0"/>
    <x v="0"/>
    <x v="0"/>
    <x v="0"/>
    <n v="0"/>
    <x v="0"/>
  </r>
  <r>
    <s v="2020-05-28"/>
    <s v="Masculin"/>
    <s v="Diffa"/>
    <x v="3"/>
    <s v="Gorodi"/>
    <s v="Masculin"/>
    <n v="64"/>
    <x v="1"/>
    <s v="Chef de village/communauté ou Boulama"/>
    <n v="1"/>
    <n v="0"/>
    <n v="0"/>
    <n v="0"/>
    <n v="0"/>
    <n v="0"/>
    <n v="0"/>
    <n v="0"/>
    <n v="0"/>
    <m/>
    <s v="Bornes fontaines (Mini-AEP, système multi-villages, PEA et SPP)"/>
    <m/>
    <s v="Entre 30 minutes et une heure"/>
    <s v="Tous les ménages (autour de 100%);"/>
    <s v="Oui"/>
    <s v="Latrines familiales"/>
    <s v="Eau seulement"/>
    <s v="La minorité (autour de 25%)"/>
    <x v="1"/>
    <s v="Article trop cher"/>
    <n v="0"/>
    <n v="0"/>
    <x v="1"/>
    <n v="1"/>
    <n v="0"/>
    <n v="0"/>
    <n v="0"/>
    <s v="Radio, Télévision Chef de village/ commuanuté ou Boulama Différents comités villageois"/>
    <n v="0"/>
    <x v="0"/>
    <x v="0"/>
    <x v="0"/>
    <x v="0"/>
    <x v="0"/>
    <x v="0"/>
    <x v="0"/>
    <x v="0"/>
    <x v="0"/>
    <x v="1"/>
    <x v="0"/>
    <x v="0"/>
    <n v="0"/>
    <x v="0"/>
    <x v="3"/>
    <s v="Arrêter de se serrer la main ou d'autres contacts physiques Porter un masque Se laver les mains Se laver avec de l'eau propre"/>
    <x v="1"/>
    <x v="0"/>
    <x v="0"/>
    <x v="1"/>
    <x v="0"/>
    <x v="0"/>
    <x v="1"/>
    <x v="0"/>
    <x v="0"/>
    <x v="1"/>
    <x v="0"/>
    <x v="0"/>
    <x v="1"/>
    <x v="0"/>
    <x v="0"/>
    <x v="0"/>
    <x v="0"/>
    <x v="0"/>
    <n v="0"/>
    <x v="0"/>
  </r>
  <r>
    <s v="2020-05-28"/>
    <s v="Masculin"/>
    <s v="Diffa"/>
    <x v="3"/>
    <s v="Gorodi"/>
    <s v="Masculin"/>
    <n v="35"/>
    <x v="2"/>
    <s v="Leader communautaire"/>
    <n v="0"/>
    <n v="0"/>
    <n v="0"/>
    <n v="0"/>
    <n v="0"/>
    <n v="0"/>
    <n v="0"/>
    <n v="1"/>
    <n v="0"/>
    <m/>
    <s v="Bornes fontaines (Mini-AEP, système multi-villages, PEA et SPP)"/>
    <m/>
    <s v="De 16 à 30 minutes"/>
    <s v="Tous les ménages (autour de 100%);"/>
    <s v="Oui"/>
    <s v="Latrines familiales"/>
    <s v="Savon (avec eau)"/>
    <s v="La majorité (autour de 75%)"/>
    <x v="0"/>
    <m/>
    <m/>
    <m/>
    <x v="3"/>
    <m/>
    <m/>
    <m/>
    <m/>
    <s v="Radio, Télévision Chef de village/ commuanuté ou Boulama Différents comités villageois"/>
    <n v="0"/>
    <x v="0"/>
    <x v="0"/>
    <x v="0"/>
    <x v="0"/>
    <x v="0"/>
    <x v="0"/>
    <x v="0"/>
    <x v="0"/>
    <x v="0"/>
    <x v="1"/>
    <x v="0"/>
    <x v="0"/>
    <n v="0"/>
    <x v="0"/>
    <x v="3"/>
    <s v="Arrêter de se serrer la main ou d'autres contacts physiques Porter un masque Se laver les mains Se laver avec de l'eau propre"/>
    <x v="1"/>
    <x v="0"/>
    <x v="0"/>
    <x v="1"/>
    <x v="0"/>
    <x v="0"/>
    <x v="1"/>
    <x v="0"/>
    <x v="0"/>
    <x v="1"/>
    <x v="0"/>
    <x v="0"/>
    <x v="1"/>
    <x v="0"/>
    <x v="0"/>
    <x v="0"/>
    <x v="0"/>
    <x v="0"/>
    <n v="0"/>
    <x v="0"/>
  </r>
  <r>
    <s v="2020-05-28"/>
    <s v="Masculin"/>
    <s v="Diffa"/>
    <x v="3"/>
    <s v="Gorodi"/>
    <s v="Masculin"/>
    <n v="45"/>
    <x v="0"/>
    <s v="Représentant des PDI"/>
    <n v="0"/>
    <n v="0"/>
    <n v="0"/>
    <n v="1"/>
    <n v="0"/>
    <n v="0"/>
    <n v="0"/>
    <n v="0"/>
    <n v="0"/>
    <m/>
    <s v="Bornes fontaines (Mini-AEP, système multi-villages, PEA et SPP)"/>
    <m/>
    <s v="Entre 30 minutes et une heure"/>
    <s v="Une majorité (autour de 75%);"/>
    <s v="Oui"/>
    <s v="Latrines familiales"/>
    <s v="Eau seulement"/>
    <s v="La minorité (autour de 25%)"/>
    <x v="1"/>
    <s v="Article trop cher L'achat de savon ne constitue pas une priorité"/>
    <n v="0"/>
    <n v="0"/>
    <x v="1"/>
    <n v="1"/>
    <n v="1"/>
    <n v="0"/>
    <n v="0"/>
    <s v="Radio, Télévision Chef de village/ commuanuté ou Boulama Famille, voisins ou amis Différents comités villageois"/>
    <n v="0"/>
    <x v="0"/>
    <x v="0"/>
    <x v="0"/>
    <x v="0"/>
    <x v="0"/>
    <x v="0"/>
    <x v="1"/>
    <x v="0"/>
    <x v="0"/>
    <x v="1"/>
    <x v="0"/>
    <x v="0"/>
    <n v="0"/>
    <x v="0"/>
    <x v="3"/>
    <s v="Ne pas voyager à l'étranger Arrêter de se serrer la main ou d'autres contacts physiques Se laver les mains"/>
    <x v="1"/>
    <x v="0"/>
    <x v="1"/>
    <x v="1"/>
    <x v="0"/>
    <x v="0"/>
    <x v="0"/>
    <x v="0"/>
    <x v="0"/>
    <x v="1"/>
    <x v="0"/>
    <x v="0"/>
    <x v="0"/>
    <x v="0"/>
    <x v="0"/>
    <x v="0"/>
    <x v="0"/>
    <x v="0"/>
    <n v="0"/>
    <x v="0"/>
  </r>
  <r>
    <s v="2020-05-28"/>
    <s v="Masculin"/>
    <s v="Diffa"/>
    <x v="3"/>
    <s v="Massadina"/>
    <s v="Masculin"/>
    <n v="58"/>
    <x v="1"/>
    <s v="Chef de village/communauté ou Boulama"/>
    <n v="1"/>
    <n v="0"/>
    <n v="0"/>
    <n v="0"/>
    <n v="0"/>
    <n v="0"/>
    <n v="0"/>
    <n v="0"/>
    <n v="0"/>
    <m/>
    <s v="Puits cimenté"/>
    <m/>
    <s v="De 16 à 30 minutes"/>
    <s v="Tous les ménages (autour de 100%);"/>
    <s v="Non"/>
    <s v="A l'air libre"/>
    <s v="Eau seulement"/>
    <s v="La minorité (autour de 25%)"/>
    <x v="1"/>
    <s v="Article trop cher L'achat de savon ne constitue pas une priorité"/>
    <n v="0"/>
    <n v="0"/>
    <x v="1"/>
    <n v="1"/>
    <n v="1"/>
    <n v="0"/>
    <n v="0"/>
    <s v="Radio, Télévision Différents comités villageois"/>
    <n v="0"/>
    <x v="0"/>
    <x v="0"/>
    <x v="0"/>
    <x v="0"/>
    <x v="0"/>
    <x v="1"/>
    <x v="0"/>
    <x v="0"/>
    <x v="0"/>
    <x v="1"/>
    <x v="0"/>
    <x v="0"/>
    <n v="0"/>
    <x v="0"/>
    <x v="3"/>
    <s v="Ne pas voyager à l'étranger Arrêter de se serrer la main ou d'autres contacts physiques Se laver les mains Se laver avec de l'eau propre"/>
    <x v="1"/>
    <x v="0"/>
    <x v="1"/>
    <x v="1"/>
    <x v="0"/>
    <x v="0"/>
    <x v="0"/>
    <x v="0"/>
    <x v="0"/>
    <x v="1"/>
    <x v="0"/>
    <x v="0"/>
    <x v="1"/>
    <x v="0"/>
    <x v="0"/>
    <x v="0"/>
    <x v="0"/>
    <x v="0"/>
    <n v="0"/>
    <x v="0"/>
  </r>
  <r>
    <s v="2020-05-28"/>
    <s v="Masculin"/>
    <s v="Diffa"/>
    <x v="3"/>
    <s v="Massadina"/>
    <s v="Masculin"/>
    <n v="44"/>
    <x v="2"/>
    <s v="Représentant des refugiés"/>
    <n v="0"/>
    <n v="0"/>
    <n v="1"/>
    <n v="0"/>
    <n v="0"/>
    <n v="0"/>
    <n v="0"/>
    <n v="0"/>
    <n v="0"/>
    <m/>
    <s v="Puits cimenté"/>
    <m/>
    <s v="De 16 à 30 minutes"/>
    <s v="Tous les ménages (autour de 100%);"/>
    <s v="Non"/>
    <s v="A l'air libre"/>
    <s v="Eau seulement"/>
    <s v="La minorité (autour de 25%)"/>
    <x v="1"/>
    <s v="Article trop cher"/>
    <n v="0"/>
    <n v="0"/>
    <x v="1"/>
    <n v="1"/>
    <n v="0"/>
    <n v="0"/>
    <n v="0"/>
    <s v="Radio, Télévision Différents comités villageois"/>
    <n v="0"/>
    <x v="0"/>
    <x v="0"/>
    <x v="0"/>
    <x v="0"/>
    <x v="0"/>
    <x v="1"/>
    <x v="0"/>
    <x v="0"/>
    <x v="0"/>
    <x v="1"/>
    <x v="0"/>
    <x v="0"/>
    <n v="0"/>
    <x v="0"/>
    <x v="3"/>
    <s v="Arrêter de se serrer la main ou d'autres contacts physiques Porter un masque Se laver les mains"/>
    <x v="1"/>
    <x v="0"/>
    <x v="0"/>
    <x v="1"/>
    <x v="0"/>
    <x v="0"/>
    <x v="1"/>
    <x v="0"/>
    <x v="0"/>
    <x v="1"/>
    <x v="0"/>
    <x v="0"/>
    <x v="0"/>
    <x v="0"/>
    <x v="0"/>
    <x v="0"/>
    <x v="0"/>
    <x v="0"/>
    <n v="0"/>
    <x v="0"/>
  </r>
  <r>
    <s v="2020-05-28"/>
    <s v="Masculin"/>
    <s v="N'Guigmi"/>
    <x v="7"/>
    <s v="Koutou I"/>
    <s v="Masculin"/>
    <n v="35"/>
    <x v="0"/>
    <s v="Représentant du chef de village/communauté ou Boulama"/>
    <n v="0"/>
    <n v="1"/>
    <n v="0"/>
    <n v="0"/>
    <n v="0"/>
    <n v="0"/>
    <n v="0"/>
    <n v="0"/>
    <n v="0"/>
    <m/>
    <s v="Puits traditionnel"/>
    <m/>
    <s v="Entre 30 minutes et une heure"/>
    <s v="Une minorité (autour de 25%);"/>
    <s v="Non"/>
    <s v="A l'air libre"/>
    <s v="Eau seulement"/>
    <s v="Personne (autour de 0%)"/>
    <x v="1"/>
    <s v="Article trop cher L'achat de savon ne constitue pas une priorité"/>
    <n v="0"/>
    <n v="0"/>
    <x v="1"/>
    <n v="1"/>
    <n v="1"/>
    <n v="0"/>
    <n v="0"/>
    <s v="Téléphone Chef de village/ commuanuté ou Boulama Famille, voisins ou amis"/>
    <n v="0"/>
    <x v="1"/>
    <x v="0"/>
    <x v="1"/>
    <x v="0"/>
    <x v="0"/>
    <x v="0"/>
    <x v="1"/>
    <x v="0"/>
    <x v="0"/>
    <x v="0"/>
    <x v="0"/>
    <x v="0"/>
    <n v="0"/>
    <x v="0"/>
    <x v="1"/>
    <s v="Arrêter de se serrer la main ou d'autres contacts physiques Se laver les mains"/>
    <x v="1"/>
    <x v="0"/>
    <x v="0"/>
    <x v="1"/>
    <x v="0"/>
    <x v="0"/>
    <x v="0"/>
    <x v="0"/>
    <x v="0"/>
    <x v="1"/>
    <x v="0"/>
    <x v="0"/>
    <x v="0"/>
    <x v="0"/>
    <x v="0"/>
    <x v="0"/>
    <x v="0"/>
    <x v="0"/>
    <n v="0"/>
    <x v="0"/>
  </r>
  <r>
    <s v="2020-05-28"/>
    <s v="Masculin"/>
    <s v="N'Guigmi"/>
    <x v="5"/>
    <s v="Oudi Peulh"/>
    <s v="Masculin"/>
    <n v="30"/>
    <x v="3"/>
    <s v="Représentant d'une instance gouvernementale locale"/>
    <n v="0"/>
    <n v="0"/>
    <n v="0"/>
    <n v="0"/>
    <n v="0"/>
    <n v="1"/>
    <n v="0"/>
    <n v="0"/>
    <n v="0"/>
    <m/>
    <s v="Bornes fontaines (Mini-AEP, système multi-villages, PEA et SPP)"/>
    <m/>
    <s v="De 16 à 30 minutes"/>
    <s v="Tous les ménages (autour de 100%);"/>
    <s v="Non"/>
    <s v="A l'air libre"/>
    <s v="Cendre (avec eau)"/>
    <s v="Personne (autour de 0%)"/>
    <x v="1"/>
    <s v="Article trop cher"/>
    <n v="0"/>
    <n v="0"/>
    <x v="1"/>
    <n v="1"/>
    <n v="0"/>
    <n v="0"/>
    <n v="0"/>
    <s v="Téléphone Radio, Télévision"/>
    <n v="0"/>
    <x v="1"/>
    <x v="0"/>
    <x v="0"/>
    <x v="0"/>
    <x v="0"/>
    <x v="1"/>
    <x v="0"/>
    <x v="0"/>
    <x v="0"/>
    <x v="0"/>
    <x v="0"/>
    <x v="0"/>
    <n v="0"/>
    <x v="0"/>
    <x v="3"/>
    <s v="Ne pas voyager à l'étranger Porter un masque Se laver les mains Se laver avec de l'eau propre"/>
    <x v="1"/>
    <x v="0"/>
    <x v="1"/>
    <x v="0"/>
    <x v="0"/>
    <x v="0"/>
    <x v="1"/>
    <x v="0"/>
    <x v="0"/>
    <x v="1"/>
    <x v="0"/>
    <x v="0"/>
    <x v="1"/>
    <x v="0"/>
    <x v="0"/>
    <x v="0"/>
    <x v="0"/>
    <x v="0"/>
    <n v="0"/>
    <x v="0"/>
  </r>
  <r>
    <s v="2020-05-28"/>
    <s v="Masculin"/>
    <s v="N'Guigmi"/>
    <x v="7"/>
    <s v="Yambal"/>
    <s v="Masculin"/>
    <n v="60"/>
    <x v="1"/>
    <s v="Chef de village/communauté ou Boulama"/>
    <n v="1"/>
    <n v="0"/>
    <n v="0"/>
    <n v="0"/>
    <n v="0"/>
    <n v="0"/>
    <n v="0"/>
    <n v="0"/>
    <n v="0"/>
    <m/>
    <s v="Forage PMH communautaire"/>
    <m/>
    <s v="De 0 à 15 minutes"/>
    <s v="Une majorité (autour de 75%);"/>
    <s v="Oui"/>
    <s v="Latrines familiales"/>
    <s v="Savon (avec eau)"/>
    <s v="Personne (autour de 0%)"/>
    <x v="0"/>
    <m/>
    <m/>
    <m/>
    <x v="3"/>
    <m/>
    <m/>
    <m/>
    <m/>
    <s v="Téléphone Radio, Télévision Chef de village/ commuanuté ou Boulama Famille, voisins ou amis"/>
    <n v="0"/>
    <x v="1"/>
    <x v="0"/>
    <x v="0"/>
    <x v="0"/>
    <x v="0"/>
    <x v="0"/>
    <x v="1"/>
    <x v="0"/>
    <x v="0"/>
    <x v="0"/>
    <x v="0"/>
    <x v="0"/>
    <n v="0"/>
    <x v="0"/>
    <x v="3"/>
    <s v="Arrêter de se serrer la main ou d'autres contacts physiques Garder une distance avec les autres gens Se laver les mains Se laver avec de l'eau propre"/>
    <x v="1"/>
    <x v="0"/>
    <x v="0"/>
    <x v="1"/>
    <x v="1"/>
    <x v="0"/>
    <x v="0"/>
    <x v="0"/>
    <x v="0"/>
    <x v="1"/>
    <x v="0"/>
    <x v="0"/>
    <x v="1"/>
    <x v="0"/>
    <x v="0"/>
    <x v="0"/>
    <x v="0"/>
    <x v="0"/>
    <n v="0"/>
    <x v="0"/>
  </r>
  <r>
    <s v="2020-05-28"/>
    <s v="Masculin"/>
    <s v="N'Guigmi"/>
    <x v="7"/>
    <s v="Yambal"/>
    <s v="Masculin"/>
    <n v="35"/>
    <x v="0"/>
    <s v="Représentant des PDI"/>
    <n v="0"/>
    <n v="0"/>
    <n v="0"/>
    <n v="1"/>
    <n v="0"/>
    <n v="0"/>
    <n v="0"/>
    <n v="0"/>
    <n v="0"/>
    <m/>
    <s v="Forage PMH communautaire"/>
    <m/>
    <s v="De 16 à 30 minutes"/>
    <s v="La moitié (autour de 50%);"/>
    <s v="Oui"/>
    <s v="Latrines familiales"/>
    <s v="Savon (avec eau)"/>
    <s v="Personne (autour de 0%)"/>
    <x v="0"/>
    <m/>
    <m/>
    <m/>
    <x v="3"/>
    <m/>
    <m/>
    <m/>
    <m/>
    <s v="Téléphone Radio, Télévision Chef de village/ commuanuté ou Boulama Différents comités villageois Travailleurs sociaux / humanitaires"/>
    <n v="0"/>
    <x v="1"/>
    <x v="0"/>
    <x v="0"/>
    <x v="0"/>
    <x v="0"/>
    <x v="0"/>
    <x v="0"/>
    <x v="0"/>
    <x v="0"/>
    <x v="1"/>
    <x v="0"/>
    <x v="1"/>
    <n v="0"/>
    <x v="0"/>
    <x v="0"/>
    <s v="Arrêter de se serrer la main ou d'autres contacts physiques Garder une distance avec les autres gens Eviter les espaces publiques et les rassemblements Se laver les mains"/>
    <x v="1"/>
    <x v="0"/>
    <x v="0"/>
    <x v="1"/>
    <x v="1"/>
    <x v="1"/>
    <x v="0"/>
    <x v="0"/>
    <x v="0"/>
    <x v="1"/>
    <x v="0"/>
    <x v="0"/>
    <x v="0"/>
    <x v="0"/>
    <x v="0"/>
    <x v="0"/>
    <x v="0"/>
    <x v="0"/>
    <n v="0"/>
    <x v="0"/>
  </r>
  <r>
    <s v="2020-05-29"/>
    <s v="Masculin"/>
    <s v="Diffa"/>
    <x v="6"/>
    <s v="Grematori"/>
    <s v="Masculin"/>
    <n v="55"/>
    <x v="0"/>
    <s v="Représentant des PDI"/>
    <n v="0"/>
    <n v="0"/>
    <n v="0"/>
    <n v="1"/>
    <n v="0"/>
    <n v="0"/>
    <n v="0"/>
    <n v="0"/>
    <n v="0"/>
    <m/>
    <s v="Forage PMH communautaire"/>
    <m/>
    <s v="De 0 à 15 minutes"/>
    <s v="Une majorité (autour de 75%);"/>
    <s v="Non"/>
    <s v="A l'air libre"/>
    <s v="Savon (avec eau)"/>
    <s v="La minorité (autour de 25%)"/>
    <x v="0"/>
    <m/>
    <m/>
    <m/>
    <x v="3"/>
    <m/>
    <m/>
    <m/>
    <m/>
    <s v="Téléphone Radio, Télévision Chef de village/ commuanuté ou Boulama"/>
    <n v="0"/>
    <x v="1"/>
    <x v="0"/>
    <x v="0"/>
    <x v="0"/>
    <x v="0"/>
    <x v="0"/>
    <x v="0"/>
    <x v="0"/>
    <x v="0"/>
    <x v="0"/>
    <x v="0"/>
    <x v="0"/>
    <n v="0"/>
    <x v="0"/>
    <x v="0"/>
    <s v="Eviter les espaces publiques et les rassemblements Se laver les mains"/>
    <x v="1"/>
    <x v="0"/>
    <x v="0"/>
    <x v="0"/>
    <x v="0"/>
    <x v="1"/>
    <x v="0"/>
    <x v="0"/>
    <x v="0"/>
    <x v="1"/>
    <x v="0"/>
    <x v="0"/>
    <x v="0"/>
    <x v="0"/>
    <x v="0"/>
    <x v="0"/>
    <x v="0"/>
    <x v="0"/>
    <n v="0"/>
    <x v="0"/>
  </r>
  <r>
    <s v="2020-05-29"/>
    <s v="Masculin"/>
    <s v="Diffa"/>
    <x v="3"/>
    <s v="Assaga Koura"/>
    <s v="Masculin"/>
    <n v="64"/>
    <x v="0"/>
    <s v="Chef de village/communauté ou Boulama"/>
    <n v="1"/>
    <n v="0"/>
    <n v="0"/>
    <n v="0"/>
    <n v="0"/>
    <n v="0"/>
    <n v="0"/>
    <n v="0"/>
    <n v="0"/>
    <m/>
    <s v="Bornes fontaines (Mini-AEP, système multi-villages, PEA et SPP)"/>
    <m/>
    <s v="De 0 à 15 minutes"/>
    <s v="Tous les ménages (autour de 100%);"/>
    <s v="Oui"/>
    <s v="Latrines familiales"/>
    <s v="Savon (avec eau)"/>
    <s v="L'ensemble (autour de 100%)"/>
    <x v="0"/>
    <m/>
    <m/>
    <m/>
    <x v="3"/>
    <m/>
    <m/>
    <m/>
    <m/>
    <s v="Radio, Télévision"/>
    <n v="0"/>
    <x v="0"/>
    <x v="0"/>
    <x v="0"/>
    <x v="0"/>
    <x v="0"/>
    <x v="1"/>
    <x v="0"/>
    <x v="0"/>
    <x v="0"/>
    <x v="0"/>
    <x v="0"/>
    <x v="0"/>
    <n v="0"/>
    <x v="0"/>
    <x v="3"/>
    <s v="Arrêter de se serrer la main ou d'autres contacts physiques Garder une distance avec les autres gens Eviter les espaces publiques et les rassemblements"/>
    <x v="1"/>
    <x v="0"/>
    <x v="0"/>
    <x v="1"/>
    <x v="1"/>
    <x v="1"/>
    <x v="0"/>
    <x v="0"/>
    <x v="0"/>
    <x v="0"/>
    <x v="0"/>
    <x v="0"/>
    <x v="0"/>
    <x v="0"/>
    <x v="0"/>
    <x v="0"/>
    <x v="0"/>
    <x v="0"/>
    <n v="0"/>
    <x v="0"/>
  </r>
  <r>
    <s v="2020-05-29"/>
    <s v="Masculin"/>
    <s v="Bosso"/>
    <x v="2"/>
    <s v="Kaouré"/>
    <s v="Masculin"/>
    <n v="40"/>
    <x v="2"/>
    <s v="Représentant des refugiés"/>
    <n v="0"/>
    <n v="0"/>
    <n v="1"/>
    <n v="0"/>
    <n v="0"/>
    <n v="0"/>
    <n v="0"/>
    <n v="0"/>
    <n v="0"/>
    <m/>
    <s v="Puits traditionnel"/>
    <m/>
    <s v="De 0 à 15 minutes"/>
    <s v="Une minorité (autour de 25%);"/>
    <s v="Non"/>
    <s v="A l'air libre"/>
    <s v="Savon (avec eau)"/>
    <s v="Personne (autour de 0%)"/>
    <x v="0"/>
    <m/>
    <m/>
    <m/>
    <x v="3"/>
    <m/>
    <m/>
    <m/>
    <m/>
    <s v="Téléphone Radio, Télévision Chef de village/ commuanuté ou Boulama"/>
    <n v="0"/>
    <x v="1"/>
    <x v="0"/>
    <x v="0"/>
    <x v="0"/>
    <x v="0"/>
    <x v="0"/>
    <x v="0"/>
    <x v="0"/>
    <x v="0"/>
    <x v="0"/>
    <x v="0"/>
    <x v="0"/>
    <n v="0"/>
    <x v="0"/>
    <x v="0"/>
    <s v="Eviter les espaces publiques et les rassemblements Porter un masque Se laver les mains"/>
    <x v="1"/>
    <x v="0"/>
    <x v="0"/>
    <x v="0"/>
    <x v="0"/>
    <x v="1"/>
    <x v="1"/>
    <x v="0"/>
    <x v="0"/>
    <x v="1"/>
    <x v="0"/>
    <x v="0"/>
    <x v="0"/>
    <x v="0"/>
    <x v="0"/>
    <x v="0"/>
    <x v="0"/>
    <x v="0"/>
    <n v="0"/>
    <x v="0"/>
  </r>
  <r>
    <s v="2020-05-29"/>
    <s v="Masculin"/>
    <s v="Diffa"/>
    <x v="3"/>
    <s v="Assaga Nigéria I, II, II et IV"/>
    <s v="Masculin"/>
    <n v="52"/>
    <x v="2"/>
    <s v="Représentant des refugiés"/>
    <n v="0"/>
    <n v="0"/>
    <n v="1"/>
    <n v="0"/>
    <n v="0"/>
    <n v="0"/>
    <n v="0"/>
    <n v="0"/>
    <n v="0"/>
    <m/>
    <s v="Bornes fontaines (Mini-AEP, système multi-villages, PEA et SPP)"/>
    <m/>
    <s v="De 0 à 15 minutes"/>
    <s v="Tous les ménages (autour de 100%);"/>
    <s v="Oui"/>
    <s v="Latrines familiales"/>
    <s v="Savon (avec eau)"/>
    <s v="L'ensemble (autour de 100%)"/>
    <x v="0"/>
    <m/>
    <m/>
    <m/>
    <x v="3"/>
    <m/>
    <m/>
    <m/>
    <m/>
    <s v="Radio, Télévision Travailleurs sociaux / humanitaires"/>
    <n v="0"/>
    <x v="0"/>
    <x v="0"/>
    <x v="0"/>
    <x v="0"/>
    <x v="0"/>
    <x v="1"/>
    <x v="0"/>
    <x v="0"/>
    <x v="0"/>
    <x v="0"/>
    <x v="0"/>
    <x v="1"/>
    <n v="0"/>
    <x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x v="0"/>
  </r>
  <r>
    <s v="2020-05-29"/>
    <s v="Féminin"/>
    <s v="Diffa"/>
    <x v="6"/>
    <s v="CBLT"/>
    <s v="Masculin"/>
    <n v="40"/>
    <x v="0"/>
    <s v="Représentant des PDI"/>
    <n v="0"/>
    <n v="0"/>
    <n v="0"/>
    <n v="1"/>
    <n v="0"/>
    <n v="0"/>
    <n v="0"/>
    <n v="0"/>
    <n v="0"/>
    <m/>
    <s v="Forage PMH communautaire"/>
    <m/>
    <s v="De 0 à 15 minutes"/>
    <s v="La moitié (autour de 50%);"/>
    <s v="Non"/>
    <s v="A l'air libre"/>
    <s v="Savon (avec eau)"/>
    <s v="Personne (autour de 0%)"/>
    <x v="0"/>
    <m/>
    <m/>
    <m/>
    <x v="3"/>
    <m/>
    <m/>
    <m/>
    <m/>
    <s v="Téléphone Radio, Télévision Chef de village/ commuanuté ou Boulama"/>
    <n v="0"/>
    <x v="1"/>
    <x v="0"/>
    <x v="0"/>
    <x v="0"/>
    <x v="0"/>
    <x v="0"/>
    <x v="0"/>
    <x v="0"/>
    <x v="0"/>
    <x v="0"/>
    <x v="0"/>
    <x v="0"/>
    <n v="0"/>
    <x v="0"/>
    <x v="3"/>
    <s v="Ne pas sortir de la maison Reduire les mouvements hors de la maison Arrêter de se serrer la main ou d'autres contacts physiques Garder une distance avec les autres gens Eviter les espaces publiques et les rassemblements"/>
    <x v="0"/>
    <x v="1"/>
    <x v="0"/>
    <x v="1"/>
    <x v="1"/>
    <x v="1"/>
    <x v="0"/>
    <x v="0"/>
    <x v="0"/>
    <x v="0"/>
    <x v="0"/>
    <x v="0"/>
    <x v="0"/>
    <x v="0"/>
    <x v="0"/>
    <x v="0"/>
    <x v="0"/>
    <x v="0"/>
    <n v="0"/>
    <x v="0"/>
  </r>
  <r>
    <s v="2020-05-29"/>
    <s v="Féminin"/>
    <s v="Diffa"/>
    <x v="6"/>
    <s v="CBLT"/>
    <s v="Masculin"/>
    <n v="36"/>
    <x v="3"/>
    <s v="Autre"/>
    <n v="0"/>
    <n v="0"/>
    <n v="0"/>
    <n v="0"/>
    <n v="0"/>
    <n v="0"/>
    <n v="0"/>
    <n v="0"/>
    <n v="1"/>
    <s v="Représentant de retournés "/>
    <s v="Forage PMH communautaire"/>
    <m/>
    <s v="De 16 à 30 minutes"/>
    <s v="Une majorité (autour de 75%);"/>
    <s v="Non"/>
    <s v="A l'air libre"/>
    <s v="Savon (avec eau)"/>
    <s v="Personne (autour de 0%)"/>
    <x v="0"/>
    <m/>
    <m/>
    <m/>
    <x v="3"/>
    <m/>
    <m/>
    <m/>
    <m/>
    <s v="Téléphone Radio, Télévision"/>
    <n v="0"/>
    <x v="1"/>
    <x v="0"/>
    <x v="0"/>
    <x v="0"/>
    <x v="0"/>
    <x v="1"/>
    <x v="0"/>
    <x v="0"/>
    <x v="0"/>
    <x v="0"/>
    <x v="0"/>
    <x v="0"/>
    <n v="0"/>
    <x v="0"/>
    <x v="1"/>
    <s v="Arrêter de se serrer la main ou d'autres contacts physiques Eviter les espaces publiques et les rassemblements Se laver les mains Se laver avec de l'eau propre"/>
    <x v="1"/>
    <x v="0"/>
    <x v="0"/>
    <x v="1"/>
    <x v="0"/>
    <x v="1"/>
    <x v="0"/>
    <x v="0"/>
    <x v="0"/>
    <x v="1"/>
    <x v="0"/>
    <x v="0"/>
    <x v="1"/>
    <x v="0"/>
    <x v="0"/>
    <x v="0"/>
    <x v="0"/>
    <x v="0"/>
    <n v="0"/>
    <x v="0"/>
  </r>
  <r>
    <s v="2020-05-29"/>
    <s v="Féminin"/>
    <s v="Diffa"/>
    <x v="6"/>
    <s v="CBLT"/>
    <s v="Masculin"/>
    <n v="55"/>
    <x v="2"/>
    <s v="Représentant des refugiés"/>
    <n v="0"/>
    <n v="0"/>
    <n v="1"/>
    <n v="0"/>
    <n v="0"/>
    <n v="0"/>
    <n v="0"/>
    <n v="0"/>
    <n v="0"/>
    <m/>
    <s v="Forage PMH communautaire"/>
    <m/>
    <s v="De 16 à 30 minutes"/>
    <s v="La moitié (autour de 50%);"/>
    <s v="Non"/>
    <s v="A l'air libre"/>
    <s v="Savon (avec eau)"/>
    <s v="Personne (autour de 0%)"/>
    <x v="0"/>
    <m/>
    <m/>
    <m/>
    <x v="3"/>
    <m/>
    <m/>
    <m/>
    <m/>
    <s v="Téléphone Radio, Télévision Chef de village/ commuanuté ou Boulama Famille, voisins ou amis Groupement de femmes"/>
    <n v="0"/>
    <x v="1"/>
    <x v="0"/>
    <x v="0"/>
    <x v="0"/>
    <x v="0"/>
    <x v="0"/>
    <x v="1"/>
    <x v="0"/>
    <x v="1"/>
    <x v="0"/>
    <x v="0"/>
    <x v="0"/>
    <n v="0"/>
    <x v="0"/>
    <x v="0"/>
    <s v="Ne pas sortir de la maison Arrêter de se serrer la main ou d'autres contacts physiques Eviter les espaces publiques et les rassemblements"/>
    <x v="0"/>
    <x v="0"/>
    <x v="0"/>
    <x v="1"/>
    <x v="0"/>
    <x v="1"/>
    <x v="0"/>
    <x v="0"/>
    <x v="0"/>
    <x v="0"/>
    <x v="0"/>
    <x v="0"/>
    <x v="0"/>
    <x v="0"/>
    <x v="0"/>
    <x v="0"/>
    <x v="0"/>
    <x v="0"/>
    <n v="0"/>
    <x v="0"/>
  </r>
  <r>
    <s v="2020-05-29"/>
    <s v="Masculin"/>
    <s v="N'Guigmi"/>
    <x v="7"/>
    <s v="Klakmana"/>
    <s v="Masculin"/>
    <n v="58"/>
    <x v="2"/>
    <s v="Représentant des refugiés"/>
    <n v="0"/>
    <n v="0"/>
    <n v="1"/>
    <n v="0"/>
    <n v="0"/>
    <n v="0"/>
    <n v="0"/>
    <n v="0"/>
    <n v="0"/>
    <m/>
    <s v="Bornes fontaines (Mini-AEP, système multi-villages, PEA et SPP)"/>
    <m/>
    <s v="De 16 à 30 minutes"/>
    <s v="Une majorité (autour de 75%);"/>
    <s v="Oui"/>
    <s v="Latrines communes gratuites"/>
    <s v="Savon (avec eau)"/>
    <s v="Personne (autour de 0%)"/>
    <x v="0"/>
    <m/>
    <m/>
    <m/>
    <x v="3"/>
    <m/>
    <m/>
    <m/>
    <m/>
    <s v="Téléphone Radio, Télévision Famille, voisins ou amis Travailleurs sociaux / humanitaires"/>
    <n v="0"/>
    <x v="1"/>
    <x v="0"/>
    <x v="0"/>
    <x v="0"/>
    <x v="0"/>
    <x v="1"/>
    <x v="1"/>
    <x v="0"/>
    <x v="0"/>
    <x v="0"/>
    <x v="0"/>
    <x v="1"/>
    <n v="0"/>
    <x v="0"/>
    <x v="0"/>
    <s v="Arrêter de se serrer la main ou d'autres contacts physiques Eviter les espaces publiques et les rassemblements Porter un masque"/>
    <x v="1"/>
    <x v="0"/>
    <x v="0"/>
    <x v="1"/>
    <x v="0"/>
    <x v="1"/>
    <x v="1"/>
    <x v="0"/>
    <x v="0"/>
    <x v="0"/>
    <x v="0"/>
    <x v="0"/>
    <x v="0"/>
    <x v="0"/>
    <x v="0"/>
    <x v="0"/>
    <x v="0"/>
    <x v="0"/>
    <n v="0"/>
    <x v="0"/>
  </r>
  <r>
    <s v="2020-05-29"/>
    <s v="Masculin"/>
    <s v="N'Guigmi"/>
    <x v="7"/>
    <s v="Klakmana"/>
    <s v="Masculin"/>
    <n v="64"/>
    <x v="3"/>
    <s v="Leader communautaire"/>
    <n v="0"/>
    <n v="0"/>
    <n v="0"/>
    <n v="0"/>
    <n v="0"/>
    <n v="0"/>
    <n v="0"/>
    <n v="1"/>
    <n v="0"/>
    <m/>
    <s v="Bornes fontaines (Mini-AEP, système multi-villages, PEA et SPP)"/>
    <m/>
    <s v="De 0 à 15 minutes"/>
    <s v="Tous les ménages (autour de 100%);"/>
    <s v="Oui"/>
    <s v="Latrines communes gratuites"/>
    <s v="Savon (avec eau)"/>
    <s v="Personne (autour de 0%)"/>
    <x v="0"/>
    <m/>
    <m/>
    <m/>
    <x v="3"/>
    <m/>
    <m/>
    <m/>
    <m/>
    <s v="Téléphone Radio, Télévision Chef de village/ commuanuté ou Boulama"/>
    <n v="0"/>
    <x v="1"/>
    <x v="0"/>
    <x v="0"/>
    <x v="0"/>
    <x v="0"/>
    <x v="0"/>
    <x v="0"/>
    <x v="0"/>
    <x v="0"/>
    <x v="0"/>
    <x v="0"/>
    <x v="0"/>
    <n v="0"/>
    <x v="0"/>
    <x v="0"/>
    <s v="Arrêter de se serrer la main ou d'autres contacts physiques Porter des gants Se laver les mains Garder les surfaces propres"/>
    <x v="1"/>
    <x v="0"/>
    <x v="0"/>
    <x v="1"/>
    <x v="0"/>
    <x v="0"/>
    <x v="0"/>
    <x v="1"/>
    <x v="0"/>
    <x v="1"/>
    <x v="1"/>
    <x v="0"/>
    <x v="0"/>
    <x v="0"/>
    <x v="0"/>
    <x v="0"/>
    <x v="0"/>
    <x v="0"/>
    <n v="0"/>
    <x v="0"/>
  </r>
  <r>
    <s v="2020-05-29"/>
    <s v="Masculin"/>
    <s v="Diffa"/>
    <x v="6"/>
    <s v="Quartier sabon Carré"/>
    <s v="Masculin"/>
    <n v="62"/>
    <x v="1"/>
    <s v="Chef de village/communauté ou Boulama"/>
    <n v="1"/>
    <n v="0"/>
    <n v="0"/>
    <n v="0"/>
    <n v="0"/>
    <n v="0"/>
    <n v="0"/>
    <n v="0"/>
    <n v="0"/>
    <m/>
    <s v="Reseau d'eau publique SEEN - robinet privé"/>
    <m/>
    <s v="De 0 à 15 minutes"/>
    <s v="Tous les ménages (autour de 100%);"/>
    <s v="Oui"/>
    <s v="Latrines familiales"/>
    <s v="Savon (avec eau)"/>
    <s v="La moitié (autour de 50%)"/>
    <x v="0"/>
    <m/>
    <m/>
    <m/>
    <x v="3"/>
    <m/>
    <m/>
    <m/>
    <m/>
    <s v="Téléphone Réseaux sociaux Radio, Télévision Chef de village/ commuanuté ou Boulama Gouvernement Travailleurs sociaux / humanitaires"/>
    <n v="0"/>
    <x v="1"/>
    <x v="1"/>
    <x v="0"/>
    <x v="0"/>
    <x v="0"/>
    <x v="0"/>
    <x v="0"/>
    <x v="0"/>
    <x v="0"/>
    <x v="0"/>
    <x v="1"/>
    <x v="1"/>
    <n v="0"/>
    <x v="0"/>
    <x v="0"/>
    <s v="Ne pas voyager à l'étranger Arrêter de se serrer la main ou d'autres contacts physiques Garder une distance avec les autres gens Eviter les espaces publiques et les rassemblements Porter un masque Se laver les mains"/>
    <x v="1"/>
    <x v="0"/>
    <x v="1"/>
    <x v="1"/>
    <x v="1"/>
    <x v="1"/>
    <x v="1"/>
    <x v="0"/>
    <x v="0"/>
    <x v="1"/>
    <x v="0"/>
    <x v="0"/>
    <x v="0"/>
    <x v="0"/>
    <x v="0"/>
    <x v="0"/>
    <x v="0"/>
    <x v="0"/>
    <n v="0"/>
    <x v="0"/>
  </r>
  <r>
    <s v="2020-05-29"/>
    <s v="Masculin"/>
    <s v="Diffa"/>
    <x v="6"/>
    <s v="Quartier sabon Carré"/>
    <s v="Masculin"/>
    <n v="48"/>
    <x v="2"/>
    <s v="Représentant des refugiés"/>
    <n v="0"/>
    <n v="0"/>
    <n v="1"/>
    <n v="0"/>
    <n v="0"/>
    <n v="0"/>
    <n v="0"/>
    <n v="0"/>
    <n v="0"/>
    <m/>
    <s v="Reseau d'eau publique SEEN - robinet communautaire"/>
    <m/>
    <s v="De 16 à 30 minutes"/>
    <s v="Tous les ménages (autour de 100%);"/>
    <s v="Oui"/>
    <s v="Latrines familiales"/>
    <s v="Savon (avec eau)"/>
    <s v="La minorité (autour de 25%)"/>
    <x v="0"/>
    <m/>
    <m/>
    <m/>
    <x v="3"/>
    <m/>
    <m/>
    <m/>
    <m/>
    <s v="Téléphone Travailleurs sociaux / humanitaires"/>
    <n v="0"/>
    <x v="1"/>
    <x v="0"/>
    <x v="1"/>
    <x v="0"/>
    <x v="0"/>
    <x v="1"/>
    <x v="0"/>
    <x v="0"/>
    <x v="0"/>
    <x v="0"/>
    <x v="0"/>
    <x v="1"/>
    <n v="0"/>
    <x v="0"/>
    <x v="1"/>
    <s v="Ne pas voyager à l'étranger Arrêter de se serrer la main ou d'autres contacts physiques Porter un masque Se laver les mains"/>
    <x v="1"/>
    <x v="0"/>
    <x v="1"/>
    <x v="1"/>
    <x v="0"/>
    <x v="0"/>
    <x v="1"/>
    <x v="0"/>
    <x v="0"/>
    <x v="1"/>
    <x v="0"/>
    <x v="0"/>
    <x v="0"/>
    <x v="0"/>
    <x v="0"/>
    <x v="0"/>
    <x v="0"/>
    <x v="0"/>
    <n v="0"/>
    <x v="0"/>
  </r>
  <r>
    <s v="2020-05-29"/>
    <s v="Masculin"/>
    <s v="Diffa"/>
    <x v="6"/>
    <s v="Quartier sabon Carré"/>
    <s v="Masculin"/>
    <n v="49"/>
    <x v="0"/>
    <s v="Représentant des PDI"/>
    <n v="0"/>
    <n v="0"/>
    <n v="0"/>
    <n v="1"/>
    <n v="0"/>
    <n v="0"/>
    <n v="0"/>
    <n v="0"/>
    <n v="0"/>
    <m/>
    <s v="Reseau d'eau publique SEEN - robinet communautaire"/>
    <m/>
    <s v="De 0 à 15 minutes"/>
    <s v="Tous les ménages (autour de 100%);"/>
    <s v="Oui"/>
    <s v="Latrines familiales"/>
    <s v="Savon (avec eau)"/>
    <s v="La minorité (autour de 25%)"/>
    <x v="0"/>
    <m/>
    <m/>
    <m/>
    <x v="3"/>
    <m/>
    <m/>
    <m/>
    <m/>
    <s v="Téléphone Travailleurs sociaux / humanitaires"/>
    <n v="0"/>
    <x v="1"/>
    <x v="0"/>
    <x v="1"/>
    <x v="0"/>
    <x v="0"/>
    <x v="1"/>
    <x v="0"/>
    <x v="0"/>
    <x v="0"/>
    <x v="0"/>
    <x v="0"/>
    <x v="1"/>
    <n v="0"/>
    <x v="0"/>
    <x v="0"/>
    <s v="Arrêter de se serrer la main ou d'autres contacts physiques Eviter les espaces publiques et les rassemblements Porter un masque Se laver les mains"/>
    <x v="1"/>
    <x v="0"/>
    <x v="0"/>
    <x v="1"/>
    <x v="0"/>
    <x v="1"/>
    <x v="1"/>
    <x v="0"/>
    <x v="0"/>
    <x v="1"/>
    <x v="0"/>
    <x v="0"/>
    <x v="0"/>
    <x v="0"/>
    <x v="0"/>
    <x v="0"/>
    <x v="0"/>
    <x v="0"/>
    <n v="0"/>
    <x v="0"/>
  </r>
  <r>
    <s v="2020-05-29"/>
    <s v="Masculin"/>
    <s v="Diffa"/>
    <x v="3"/>
    <s v="N'Gadoua"/>
    <s v="Masculin"/>
    <n v="58"/>
    <x v="0"/>
    <s v="Représentant des PDI"/>
    <n v="0"/>
    <n v="0"/>
    <n v="0"/>
    <n v="1"/>
    <n v="0"/>
    <n v="0"/>
    <n v="0"/>
    <n v="0"/>
    <n v="0"/>
    <m/>
    <s v="Forage PMH communautaire"/>
    <m/>
    <s v="De 16 à 30 minutes"/>
    <s v="Tous les ménages (autour de 100%);"/>
    <s v="Non"/>
    <s v="A l'air libre"/>
    <s v="Cendre (avec eau)"/>
    <s v="La minorité (autour de 25%)"/>
    <x v="1"/>
    <s v="Article trop cher"/>
    <n v="0"/>
    <n v="0"/>
    <x v="1"/>
    <n v="1"/>
    <n v="0"/>
    <n v="0"/>
    <n v="0"/>
    <s v="Téléphone Travailleurs sociaux / humanitaires"/>
    <n v="0"/>
    <x v="1"/>
    <x v="0"/>
    <x v="1"/>
    <x v="0"/>
    <x v="0"/>
    <x v="1"/>
    <x v="0"/>
    <x v="0"/>
    <x v="0"/>
    <x v="0"/>
    <x v="0"/>
    <x v="1"/>
    <n v="0"/>
    <x v="0"/>
    <x v="0"/>
    <s v="Arrêter de se serrer la main ou d'autres contacts physiques Porter un masque Se laver les mains"/>
    <x v="1"/>
    <x v="0"/>
    <x v="0"/>
    <x v="1"/>
    <x v="0"/>
    <x v="0"/>
    <x v="1"/>
    <x v="0"/>
    <x v="0"/>
    <x v="1"/>
    <x v="0"/>
    <x v="0"/>
    <x v="0"/>
    <x v="0"/>
    <x v="0"/>
    <x v="0"/>
    <x v="0"/>
    <x v="0"/>
    <n v="0"/>
    <x v="0"/>
  </r>
  <r>
    <s v="2020-05-29"/>
    <s v="Masculin"/>
    <s v="Diffa"/>
    <x v="3"/>
    <s v="Assagana Gana"/>
    <s v="Masculin"/>
    <n v="52"/>
    <x v="2"/>
    <s v="Représentant des refugiés"/>
    <n v="0"/>
    <n v="0"/>
    <n v="1"/>
    <n v="0"/>
    <n v="0"/>
    <n v="0"/>
    <n v="0"/>
    <n v="0"/>
    <n v="0"/>
    <m/>
    <s v="Bornes fontaines (Mini-AEP, système multi-villages, PEA et SPP)"/>
    <m/>
    <s v="De 16 à 30 minutes"/>
    <s v="Tous les ménages (autour de 100%);"/>
    <s v="Oui"/>
    <s v="Latrines communes gratuites"/>
    <s v="Savon (avec eau)"/>
    <s v="L'ensemble (autour de 100%)"/>
    <x v="0"/>
    <m/>
    <m/>
    <m/>
    <x v="3"/>
    <m/>
    <m/>
    <m/>
    <m/>
    <s v="Radio, Télévision"/>
    <n v="0"/>
    <x v="0"/>
    <x v="0"/>
    <x v="0"/>
    <x v="0"/>
    <x v="0"/>
    <x v="1"/>
    <x v="0"/>
    <x v="0"/>
    <x v="0"/>
    <x v="0"/>
    <x v="0"/>
    <x v="0"/>
    <n v="0"/>
    <x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x v="0"/>
  </r>
  <r>
    <s v="2020-05-29"/>
    <s v="Masculin"/>
    <s v="Diffa"/>
    <x v="3"/>
    <s v="Mdou Kouroudi"/>
    <s v="Masculin"/>
    <n v="35"/>
    <x v="2"/>
    <s v="Représentant des refugiés"/>
    <n v="0"/>
    <n v="0"/>
    <n v="1"/>
    <n v="0"/>
    <n v="0"/>
    <n v="0"/>
    <n v="0"/>
    <n v="0"/>
    <n v="0"/>
    <m/>
    <s v="Bornes fontaines (Mini-AEP, système multi-villages, PEA et SPP)"/>
    <m/>
    <s v="De 0 à 15 minutes"/>
    <s v="Tous les ménages (autour de 100%);"/>
    <s v="Non"/>
    <s v="A l'air libre"/>
    <s v="Savon (avec eau)"/>
    <s v="La minorité (autour de 25%)"/>
    <x v="0"/>
    <m/>
    <m/>
    <m/>
    <x v="3"/>
    <m/>
    <m/>
    <m/>
    <m/>
    <s v="Radio, Télévision"/>
    <n v="0"/>
    <x v="0"/>
    <x v="0"/>
    <x v="0"/>
    <x v="0"/>
    <x v="0"/>
    <x v="1"/>
    <x v="0"/>
    <x v="0"/>
    <x v="0"/>
    <x v="0"/>
    <x v="0"/>
    <x v="0"/>
    <n v="0"/>
    <x v="0"/>
    <x v="1"/>
    <s v="Ne pas voyager à l'étranger Arrêter de se serrer la main ou d'autres contacts physiques Garder une distance avec les autres gens"/>
    <x v="1"/>
    <x v="0"/>
    <x v="1"/>
    <x v="1"/>
    <x v="1"/>
    <x v="0"/>
    <x v="0"/>
    <x v="0"/>
    <x v="0"/>
    <x v="0"/>
    <x v="0"/>
    <x v="0"/>
    <x v="0"/>
    <x v="0"/>
    <x v="0"/>
    <x v="0"/>
    <x v="0"/>
    <x v="0"/>
    <n v="0"/>
    <x v="0"/>
  </r>
  <r>
    <s v="2020-05-29"/>
    <s v="Masculin"/>
    <s v="Diffa"/>
    <x v="3"/>
    <s v="Mdou Kouroudi"/>
    <s v="Masculin"/>
    <n v="40"/>
    <x v="1"/>
    <s v="Chef de village/communauté ou Boulama"/>
    <n v="1"/>
    <n v="0"/>
    <n v="0"/>
    <n v="0"/>
    <n v="0"/>
    <n v="0"/>
    <n v="0"/>
    <n v="0"/>
    <n v="0"/>
    <m/>
    <s v="Bornes fontaines (Mini-AEP, système multi-villages, PEA et SPP)"/>
    <m/>
    <s v="De 0 à 15 minutes"/>
    <s v="Tous les ménages (autour de 100%);"/>
    <s v="Non"/>
    <s v="A l'air libre"/>
    <s v="Cendre (avec eau)"/>
    <s v="La minorité (autour de 25%)"/>
    <x v="1"/>
    <s v="Article trop cher"/>
    <n v="0"/>
    <n v="0"/>
    <x v="1"/>
    <n v="1"/>
    <n v="0"/>
    <n v="0"/>
    <n v="0"/>
    <s v="Radio, Télévision"/>
    <n v="0"/>
    <x v="0"/>
    <x v="0"/>
    <x v="0"/>
    <x v="0"/>
    <x v="0"/>
    <x v="1"/>
    <x v="0"/>
    <x v="0"/>
    <x v="0"/>
    <x v="0"/>
    <x v="0"/>
    <x v="0"/>
    <n v="0"/>
    <x v="0"/>
    <x v="1"/>
    <s v="Ne pas voyager à l'étranger Garder une distance avec les autres gens Se laver les mains Prier"/>
    <x v="1"/>
    <x v="0"/>
    <x v="1"/>
    <x v="0"/>
    <x v="1"/>
    <x v="0"/>
    <x v="0"/>
    <x v="0"/>
    <x v="0"/>
    <x v="1"/>
    <x v="0"/>
    <x v="0"/>
    <x v="0"/>
    <x v="1"/>
    <x v="0"/>
    <x v="0"/>
    <x v="0"/>
    <x v="0"/>
    <n v="0"/>
    <x v="0"/>
  </r>
  <r>
    <s v="2020-05-29"/>
    <s v="Masculin"/>
    <s v="Diffa"/>
    <x v="3"/>
    <s v="Mdou Kouroudi"/>
    <s v="Masculin"/>
    <n v="31"/>
    <x v="0"/>
    <s v="Représentant des PDI"/>
    <n v="0"/>
    <n v="0"/>
    <n v="0"/>
    <n v="1"/>
    <n v="0"/>
    <n v="0"/>
    <n v="0"/>
    <n v="0"/>
    <n v="0"/>
    <m/>
    <s v="Bornes fontaines (Mini-AEP, système multi-villages, PEA et SPP)"/>
    <m/>
    <s v="De 0 à 15 minutes"/>
    <s v="Tous les ménages (autour de 100%);"/>
    <s v="Non"/>
    <s v="A l'air libre"/>
    <s v="Savon (avec eau)"/>
    <s v="La majorité (autour de 75%)"/>
    <x v="0"/>
    <m/>
    <m/>
    <m/>
    <x v="3"/>
    <m/>
    <m/>
    <m/>
    <m/>
    <s v="Téléphone Radio, Télévision"/>
    <n v="0"/>
    <x v="1"/>
    <x v="0"/>
    <x v="0"/>
    <x v="0"/>
    <x v="0"/>
    <x v="1"/>
    <x v="0"/>
    <x v="0"/>
    <x v="0"/>
    <x v="0"/>
    <x v="0"/>
    <x v="0"/>
    <n v="0"/>
    <x v="0"/>
    <x v="3"/>
    <s v="Ne pas voyager à l'étranger Garder une distance avec les autres gens Eviter les espaces publiques et les rassemblements Se laver les mains"/>
    <x v="1"/>
    <x v="0"/>
    <x v="1"/>
    <x v="0"/>
    <x v="1"/>
    <x v="1"/>
    <x v="0"/>
    <x v="0"/>
    <x v="0"/>
    <x v="1"/>
    <x v="0"/>
    <x v="0"/>
    <x v="0"/>
    <x v="0"/>
    <x v="0"/>
    <x v="0"/>
    <x v="0"/>
    <x v="0"/>
    <n v="0"/>
    <x v="0"/>
  </r>
  <r>
    <s v="2020-05-29"/>
    <s v="Masculin"/>
    <s v="Maine Soroa"/>
    <x v="4"/>
    <s v="Toutourwa"/>
    <s v="Masculin"/>
    <n v="35"/>
    <x v="1"/>
    <s v="Représentant du chef de village/communauté ou Boulama"/>
    <n v="0"/>
    <n v="1"/>
    <n v="0"/>
    <n v="0"/>
    <n v="0"/>
    <n v="0"/>
    <n v="0"/>
    <n v="0"/>
    <n v="0"/>
    <m/>
    <s v="Forage PMH communautaire"/>
    <m/>
    <s v="Entre une heure et moins de la moitié d'une journée"/>
    <s v="Une minorité (autour de 25%);"/>
    <s v="Non"/>
    <s v="A l'air libre"/>
    <s v="Savon (avec eau)"/>
    <s v="La minorité (autour de 25%)"/>
    <x v="0"/>
    <m/>
    <m/>
    <m/>
    <x v="3"/>
    <m/>
    <m/>
    <m/>
    <m/>
    <s v="Radio, Télévision"/>
    <n v="0"/>
    <x v="0"/>
    <x v="0"/>
    <x v="0"/>
    <x v="0"/>
    <x v="0"/>
    <x v="1"/>
    <x v="0"/>
    <x v="0"/>
    <x v="0"/>
    <x v="0"/>
    <x v="0"/>
    <x v="0"/>
    <n v="0"/>
    <x v="0"/>
    <x v="3"/>
    <s v="Ne pas voyager à l'étranger Garder une distance avec les autres gens Eviter les espaces publiques et les rassemblements Se laver les mains"/>
    <x v="1"/>
    <x v="0"/>
    <x v="1"/>
    <x v="0"/>
    <x v="1"/>
    <x v="1"/>
    <x v="0"/>
    <x v="0"/>
    <x v="0"/>
    <x v="1"/>
    <x v="0"/>
    <x v="0"/>
    <x v="0"/>
    <x v="0"/>
    <x v="0"/>
    <x v="0"/>
    <x v="0"/>
    <x v="0"/>
    <n v="0"/>
    <x v="0"/>
  </r>
  <r>
    <s v="2020-05-29"/>
    <s v="Masculin"/>
    <s v="Maine Soroa"/>
    <x v="4"/>
    <s v="Toutourwa"/>
    <s v="Masculin"/>
    <n v="43"/>
    <x v="2"/>
    <s v="Représentant des refugiés"/>
    <n v="0"/>
    <n v="0"/>
    <n v="1"/>
    <n v="0"/>
    <n v="0"/>
    <n v="0"/>
    <n v="0"/>
    <n v="0"/>
    <n v="0"/>
    <m/>
    <s v="Forage PMH communautaire"/>
    <m/>
    <s v="Entre une heure et moins de la moitié d'une journée"/>
    <s v="Une minorité (autour de 25%);"/>
    <s v="Non"/>
    <s v="A l'air libre"/>
    <s v="Savon (avec eau)"/>
    <s v="La moitié (autour de 50%)"/>
    <x v="0"/>
    <m/>
    <m/>
    <m/>
    <x v="3"/>
    <m/>
    <m/>
    <m/>
    <m/>
    <s v="Téléphone Radio, Télévision Chef de village/ commuanuté ou Boulama"/>
    <n v="0"/>
    <x v="1"/>
    <x v="0"/>
    <x v="0"/>
    <x v="0"/>
    <x v="0"/>
    <x v="0"/>
    <x v="0"/>
    <x v="0"/>
    <x v="0"/>
    <x v="0"/>
    <x v="0"/>
    <x v="0"/>
    <n v="0"/>
    <x v="0"/>
    <x v="0"/>
    <s v="Ne pas voyager à l'étranger Garder une distance avec les autres gens Eviter les espaces publiques et les rassemblements Se laver les mains Prier"/>
    <x v="1"/>
    <x v="0"/>
    <x v="1"/>
    <x v="0"/>
    <x v="1"/>
    <x v="1"/>
    <x v="0"/>
    <x v="0"/>
    <x v="0"/>
    <x v="1"/>
    <x v="0"/>
    <x v="0"/>
    <x v="0"/>
    <x v="1"/>
    <x v="0"/>
    <x v="0"/>
    <x v="0"/>
    <x v="0"/>
    <n v="0"/>
    <x v="0"/>
  </r>
  <r>
    <s v="2020-05-29"/>
    <s v="Masculin"/>
    <s v="Maine Soroa"/>
    <x v="4"/>
    <s v="Toutourwa"/>
    <s v="Masculin"/>
    <n v="48"/>
    <x v="0"/>
    <s v="Représentant des PDI"/>
    <n v="0"/>
    <n v="0"/>
    <n v="0"/>
    <n v="1"/>
    <n v="0"/>
    <n v="0"/>
    <n v="0"/>
    <n v="0"/>
    <n v="0"/>
    <m/>
    <s v="Forage PMH communautaire"/>
    <m/>
    <s v="Entre une heure et moins de la moitié d'une journée"/>
    <s v="Une minorité (autour de 25%);"/>
    <s v="Non"/>
    <s v="A l'air libre"/>
    <s v="Savon (avec eau)"/>
    <s v="La minorité (autour de 25%)"/>
    <x v="0"/>
    <m/>
    <m/>
    <m/>
    <x v="3"/>
    <m/>
    <m/>
    <m/>
    <m/>
    <s v="Radio, Télévision"/>
    <n v="0"/>
    <x v="0"/>
    <x v="0"/>
    <x v="0"/>
    <x v="0"/>
    <x v="0"/>
    <x v="1"/>
    <x v="0"/>
    <x v="0"/>
    <x v="0"/>
    <x v="0"/>
    <x v="0"/>
    <x v="0"/>
    <n v="0"/>
    <x v="0"/>
    <x v="0"/>
    <s v="Reduire les mouvements hors de la maison Arrêter de se serrer la main ou d'autres contacts physiques Garder une distance avec les autres gens Se laver les mains"/>
    <x v="1"/>
    <x v="1"/>
    <x v="0"/>
    <x v="1"/>
    <x v="1"/>
    <x v="0"/>
    <x v="0"/>
    <x v="0"/>
    <x v="0"/>
    <x v="1"/>
    <x v="0"/>
    <x v="0"/>
    <x v="0"/>
    <x v="0"/>
    <x v="0"/>
    <x v="0"/>
    <x v="0"/>
    <x v="0"/>
    <n v="0"/>
    <x v="0"/>
  </r>
  <r>
    <s v="2020-05-29"/>
    <s v="Masculin"/>
    <s v="Diffa"/>
    <x v="3"/>
    <s v="Argou I et II"/>
    <s v="Masculin"/>
    <n v="42"/>
    <x v="0"/>
    <s v="Représentant du chef de village/communauté ou Boulama"/>
    <n v="0"/>
    <n v="1"/>
    <n v="0"/>
    <n v="0"/>
    <n v="0"/>
    <n v="0"/>
    <n v="0"/>
    <n v="0"/>
    <n v="0"/>
    <m/>
    <s v="Forage PMH communautaire"/>
    <m/>
    <s v="De 16 à 30 minutes"/>
    <s v="Une minorité (autour de 25%);"/>
    <s v="Oui"/>
    <s v="Latrines familiales"/>
    <s v="Savon (avec eau)"/>
    <s v="Personne (autour de 0%)"/>
    <x v="0"/>
    <m/>
    <m/>
    <m/>
    <x v="3"/>
    <m/>
    <m/>
    <m/>
    <m/>
    <s v="Téléphone Radio, Télévision"/>
    <n v="0"/>
    <x v="1"/>
    <x v="0"/>
    <x v="0"/>
    <x v="0"/>
    <x v="0"/>
    <x v="1"/>
    <x v="0"/>
    <x v="0"/>
    <x v="0"/>
    <x v="0"/>
    <x v="0"/>
    <x v="0"/>
    <n v="0"/>
    <x v="0"/>
    <x v="2"/>
    <s v="Se laver avec de l'eau propre"/>
    <x v="1"/>
    <x v="0"/>
    <x v="0"/>
    <x v="0"/>
    <x v="0"/>
    <x v="0"/>
    <x v="0"/>
    <x v="0"/>
    <x v="0"/>
    <x v="0"/>
    <x v="0"/>
    <x v="0"/>
    <x v="1"/>
    <x v="0"/>
    <x v="0"/>
    <x v="0"/>
    <x v="0"/>
    <x v="0"/>
    <n v="0"/>
    <x v="0"/>
  </r>
  <r>
    <s v="2020-05-29"/>
    <s v="Masculin"/>
    <s v="Diffa"/>
    <x v="3"/>
    <s v="Argou I et II"/>
    <s v="Masculin"/>
    <n v="38"/>
    <x v="2"/>
    <s v="Leader communautaire"/>
    <n v="0"/>
    <n v="0"/>
    <n v="0"/>
    <n v="0"/>
    <n v="0"/>
    <n v="0"/>
    <n v="0"/>
    <n v="1"/>
    <n v="0"/>
    <m/>
    <s v="Forage PMH communautaire"/>
    <m/>
    <s v="Entre 30 minutes et une heure"/>
    <s v="Une minorité (autour de 25%);"/>
    <s v="Oui"/>
    <s v="Latrines familiales"/>
    <s v="Savon (avec eau)"/>
    <s v="La minorité (autour de 25%)"/>
    <x v="0"/>
    <m/>
    <m/>
    <m/>
    <x v="3"/>
    <m/>
    <m/>
    <m/>
    <m/>
    <s v="Téléphone Radio, Télévision"/>
    <n v="0"/>
    <x v="1"/>
    <x v="0"/>
    <x v="0"/>
    <x v="0"/>
    <x v="0"/>
    <x v="1"/>
    <x v="0"/>
    <x v="0"/>
    <x v="0"/>
    <x v="0"/>
    <x v="0"/>
    <x v="0"/>
    <n v="0"/>
    <x v="0"/>
    <x v="2"/>
    <s v="Se laver avec de l'eau propre"/>
    <x v="1"/>
    <x v="0"/>
    <x v="0"/>
    <x v="0"/>
    <x v="0"/>
    <x v="0"/>
    <x v="0"/>
    <x v="0"/>
    <x v="0"/>
    <x v="0"/>
    <x v="0"/>
    <x v="0"/>
    <x v="1"/>
    <x v="0"/>
    <x v="0"/>
    <x v="0"/>
    <x v="0"/>
    <x v="0"/>
    <n v="0"/>
    <x v="0"/>
  </r>
  <r>
    <s v="2020-05-29"/>
    <s v="Féminin"/>
    <s v="Diffa"/>
    <x v="6"/>
    <s v="Quartier Diffa Koura"/>
    <s v="Masculin"/>
    <n v="24"/>
    <x v="0"/>
    <s v="Autre"/>
    <n v="0"/>
    <n v="0"/>
    <n v="0"/>
    <n v="0"/>
    <n v="0"/>
    <n v="0"/>
    <n v="0"/>
    <n v="0"/>
    <n v="1"/>
    <s v="Pas de rôle dans la  localité "/>
    <s v="Reseau d'eau publique SEEN - robinet communautaire"/>
    <m/>
    <s v="De 16 à 30 minutes"/>
    <s v="Tous les ménages (autour de 100%);"/>
    <s v="Oui"/>
    <s v="Dans la latrine des voisins"/>
    <s v="Savon (avec eau)"/>
    <s v="La minorité (autour de 25%)"/>
    <x v="0"/>
    <m/>
    <m/>
    <m/>
    <x v="3"/>
    <m/>
    <m/>
    <m/>
    <m/>
    <s v="Téléphone Radio, Télévision Chef de village/ commuanuté ou Boulama"/>
    <n v="0"/>
    <x v="1"/>
    <x v="0"/>
    <x v="0"/>
    <x v="0"/>
    <x v="0"/>
    <x v="0"/>
    <x v="0"/>
    <x v="0"/>
    <x v="0"/>
    <x v="0"/>
    <x v="0"/>
    <x v="0"/>
    <n v="0"/>
    <x v="0"/>
    <x v="3"/>
    <s v="Reduire les mouvements hors de la maison Arrêter de se serrer la main ou d'autres contacts physiques Eviter les espaces publiques et les rassemblements Porter un masque Se laver les mains Prier"/>
    <x v="1"/>
    <x v="1"/>
    <x v="0"/>
    <x v="1"/>
    <x v="0"/>
    <x v="1"/>
    <x v="1"/>
    <x v="0"/>
    <x v="0"/>
    <x v="1"/>
    <x v="0"/>
    <x v="0"/>
    <x v="0"/>
    <x v="1"/>
    <x v="0"/>
    <x v="0"/>
    <x v="0"/>
    <x v="0"/>
    <n v="0"/>
    <x v="0"/>
  </r>
  <r>
    <s v="2020-05-29"/>
    <s v="Masculin"/>
    <s v="N'Guigmi"/>
    <x v="7"/>
    <s v="Faya"/>
    <s v="Masculin"/>
    <n v="61"/>
    <x v="1"/>
    <s v="Chef de village/communauté ou Boulama"/>
    <n v="1"/>
    <n v="0"/>
    <n v="0"/>
    <n v="0"/>
    <n v="0"/>
    <n v="0"/>
    <n v="0"/>
    <n v="0"/>
    <n v="0"/>
    <m/>
    <s v="Puits cimenté"/>
    <m/>
    <s v="De 16 à 30 minutes"/>
    <s v="Tous les ménages (autour de 100%);"/>
    <s v="Non"/>
    <s v="A l'air libre"/>
    <s v="Eau seulement"/>
    <s v="La minorité (autour de 25%)"/>
    <x v="1"/>
    <s v="Article trop cher L'achat de savon ne constitue pas une priorité"/>
    <n v="0"/>
    <n v="0"/>
    <x v="1"/>
    <n v="1"/>
    <n v="1"/>
    <n v="0"/>
    <n v="0"/>
    <s v="Radio, Télévision Chef de village/ commuanuté ou Boulama Différents comités villageois"/>
    <n v="0"/>
    <x v="0"/>
    <x v="0"/>
    <x v="0"/>
    <x v="0"/>
    <x v="0"/>
    <x v="0"/>
    <x v="0"/>
    <x v="0"/>
    <x v="0"/>
    <x v="1"/>
    <x v="0"/>
    <x v="0"/>
    <n v="0"/>
    <x v="0"/>
    <x v="0"/>
    <s v="Arrêter de se serrer la main ou d'autres contacts physiques Se laver les mains Se laver avec de l'eau propre"/>
    <x v="1"/>
    <x v="0"/>
    <x v="0"/>
    <x v="1"/>
    <x v="0"/>
    <x v="0"/>
    <x v="0"/>
    <x v="0"/>
    <x v="0"/>
    <x v="1"/>
    <x v="0"/>
    <x v="0"/>
    <x v="1"/>
    <x v="0"/>
    <x v="0"/>
    <x v="0"/>
    <x v="0"/>
    <x v="0"/>
    <n v="0"/>
    <x v="0"/>
  </r>
  <r>
    <s v="2020-05-29"/>
    <s v="Masculin"/>
    <s v="Diffa"/>
    <x v="6"/>
    <s v="Quartier Dubaï (Dubai I, et II, Charré)"/>
    <s v="Féminin"/>
    <n v="35"/>
    <x v="2"/>
    <s v="Représentant des refugiés"/>
    <n v="0"/>
    <n v="0"/>
    <n v="1"/>
    <n v="0"/>
    <n v="0"/>
    <n v="0"/>
    <n v="0"/>
    <n v="0"/>
    <n v="0"/>
    <m/>
    <s v="Forage PMH communautaire"/>
    <m/>
    <s v="De 0 à 15 minutes"/>
    <s v="La moitié (autour de 50%);"/>
    <s v="Oui"/>
    <s v="Latrines familiales"/>
    <s v="Savon (avec eau)"/>
    <s v="La minorité (autour de 25%)"/>
    <x v="0"/>
    <m/>
    <m/>
    <m/>
    <x v="3"/>
    <m/>
    <m/>
    <m/>
    <m/>
    <s v="Téléphone"/>
    <n v="0"/>
    <x v="1"/>
    <x v="0"/>
    <x v="1"/>
    <x v="0"/>
    <x v="0"/>
    <x v="1"/>
    <x v="0"/>
    <x v="0"/>
    <x v="0"/>
    <x v="0"/>
    <x v="0"/>
    <x v="0"/>
    <n v="0"/>
    <x v="0"/>
    <x v="1"/>
    <s v="Ne pas sortir de la maison Porter un masque Se laver avec de l'eau propre"/>
    <x v="0"/>
    <x v="0"/>
    <x v="0"/>
    <x v="0"/>
    <x v="0"/>
    <x v="0"/>
    <x v="1"/>
    <x v="0"/>
    <x v="0"/>
    <x v="0"/>
    <x v="0"/>
    <x v="0"/>
    <x v="1"/>
    <x v="0"/>
    <x v="0"/>
    <x v="0"/>
    <x v="0"/>
    <x v="0"/>
    <n v="0"/>
    <x v="0"/>
  </r>
  <r>
    <s v="2020-05-29"/>
    <s v="Masculin"/>
    <s v="Diffa"/>
    <x v="6"/>
    <s v="Quartier Dubaï (Dubai I, et II, Charré)"/>
    <s v="Féminin"/>
    <n v="36"/>
    <x v="1"/>
    <s v="Représentant du chef de village/communauté ou Boulama"/>
    <n v="0"/>
    <n v="1"/>
    <n v="0"/>
    <n v="0"/>
    <n v="0"/>
    <n v="0"/>
    <n v="0"/>
    <n v="0"/>
    <n v="0"/>
    <m/>
    <s v="Reseau d'eau publique SEEN - robinet privé"/>
    <m/>
    <s v="De 0 à 15 minutes"/>
    <s v="Une majorité (autour de 75%);"/>
    <s v="Oui"/>
    <s v="Latrines familiales"/>
    <s v="Savon (avec eau)"/>
    <s v="Personne (autour de 0%)"/>
    <x v="0"/>
    <m/>
    <m/>
    <m/>
    <x v="3"/>
    <m/>
    <m/>
    <m/>
    <m/>
    <s v="Téléphone Leaders religieux Gouvernement"/>
    <n v="0"/>
    <x v="1"/>
    <x v="0"/>
    <x v="1"/>
    <x v="0"/>
    <x v="0"/>
    <x v="1"/>
    <x v="0"/>
    <x v="1"/>
    <x v="0"/>
    <x v="0"/>
    <x v="1"/>
    <x v="0"/>
    <n v="0"/>
    <x v="0"/>
    <x v="1"/>
    <s v="Ne pas sortir de la maison Ne pas voyager à l'étranger Porter un masque Porter des gants Se laver avec de l'eau propre"/>
    <x v="0"/>
    <x v="0"/>
    <x v="1"/>
    <x v="0"/>
    <x v="0"/>
    <x v="0"/>
    <x v="1"/>
    <x v="1"/>
    <x v="0"/>
    <x v="0"/>
    <x v="0"/>
    <x v="0"/>
    <x v="1"/>
    <x v="0"/>
    <x v="0"/>
    <x v="0"/>
    <x v="0"/>
    <x v="0"/>
    <n v="0"/>
    <x v="0"/>
  </r>
  <r>
    <s v="2020-05-29"/>
    <s v="Masculin"/>
    <s v="Diffa"/>
    <x v="6"/>
    <s v="Quartier Dubaï (Dubai I, et II, Charré)"/>
    <s v="Féminin"/>
    <n v="60"/>
    <x v="0"/>
    <s v="Représentant des PDI"/>
    <n v="0"/>
    <n v="0"/>
    <n v="0"/>
    <n v="1"/>
    <n v="0"/>
    <n v="0"/>
    <n v="0"/>
    <n v="0"/>
    <n v="0"/>
    <m/>
    <s v="Reseau d'eau publique SEEN - robinet privé"/>
    <m/>
    <s v="De 0 à 15 minutes"/>
    <s v="Une majorité (autour de 75%);"/>
    <s v="Oui"/>
    <s v="Latrines familiales"/>
    <s v="Savon (avec eau)"/>
    <s v="La minorité (autour de 25%)"/>
    <x v="0"/>
    <m/>
    <m/>
    <m/>
    <x v="3"/>
    <m/>
    <m/>
    <m/>
    <m/>
    <s v="Téléphone Radio, Télévision"/>
    <n v="0"/>
    <x v="1"/>
    <x v="0"/>
    <x v="0"/>
    <x v="0"/>
    <x v="0"/>
    <x v="1"/>
    <x v="0"/>
    <x v="0"/>
    <x v="0"/>
    <x v="0"/>
    <x v="0"/>
    <x v="0"/>
    <n v="0"/>
    <x v="0"/>
    <x v="1"/>
    <s v="Ne pas sortir de la maison Reduire les mouvements hors de la maison Se laver avec de l'eau propre"/>
    <x v="0"/>
    <x v="1"/>
    <x v="0"/>
    <x v="0"/>
    <x v="0"/>
    <x v="0"/>
    <x v="0"/>
    <x v="0"/>
    <x v="0"/>
    <x v="0"/>
    <x v="0"/>
    <x v="0"/>
    <x v="1"/>
    <x v="0"/>
    <x v="0"/>
    <x v="0"/>
    <x v="0"/>
    <x v="0"/>
    <n v="0"/>
    <x v="0"/>
  </r>
  <r>
    <s v="2020-05-29"/>
    <s v="Masculin"/>
    <s v="Goudoumaria"/>
    <x v="0"/>
    <s v="Samsouram"/>
    <s v="Masculin"/>
    <n v="25"/>
    <x v="2"/>
    <s v="Représentant des refugiés"/>
    <n v="0"/>
    <n v="0"/>
    <n v="1"/>
    <n v="0"/>
    <n v="0"/>
    <n v="0"/>
    <n v="0"/>
    <n v="0"/>
    <n v="0"/>
    <m/>
    <s v="Forage PMH communautaire"/>
    <m/>
    <s v="De 0 à 15 minutes"/>
    <s v="Une majorité (autour de 75%);"/>
    <s v="Oui"/>
    <s v="Latrines familiales"/>
    <s v="Savon (avec eau)"/>
    <s v="La minorité (autour de 25%)"/>
    <x v="0"/>
    <m/>
    <m/>
    <m/>
    <x v="3"/>
    <m/>
    <m/>
    <m/>
    <m/>
    <s v="Radio, Télévision"/>
    <n v="0"/>
    <x v="0"/>
    <x v="0"/>
    <x v="0"/>
    <x v="0"/>
    <x v="0"/>
    <x v="1"/>
    <x v="0"/>
    <x v="0"/>
    <x v="0"/>
    <x v="0"/>
    <x v="0"/>
    <x v="0"/>
    <n v="0"/>
    <x v="0"/>
    <x v="1"/>
    <s v="Reduire les mouvements hors de la maison"/>
    <x v="1"/>
    <x v="1"/>
    <x v="0"/>
    <x v="0"/>
    <x v="0"/>
    <x v="0"/>
    <x v="0"/>
    <x v="0"/>
    <x v="0"/>
    <x v="0"/>
    <x v="0"/>
    <x v="0"/>
    <x v="0"/>
    <x v="0"/>
    <x v="0"/>
    <x v="0"/>
    <x v="0"/>
    <x v="0"/>
    <n v="0"/>
    <x v="0"/>
  </r>
  <r>
    <s v="2020-05-29"/>
    <s v="Masculin"/>
    <s v="Goudoumaria"/>
    <x v="0"/>
    <s v="Samsouram"/>
    <s v="Masculin"/>
    <n v="57"/>
    <x v="1"/>
    <s v="Chef de village/communauté ou Boulama"/>
    <n v="1"/>
    <n v="0"/>
    <n v="0"/>
    <n v="0"/>
    <n v="0"/>
    <n v="0"/>
    <n v="0"/>
    <n v="0"/>
    <n v="0"/>
    <m/>
    <s v="Bornes fontaines (Mini-AEP, système multi-villages, PEA et SPP)"/>
    <m/>
    <s v="De 0 à 15 minutes"/>
    <s v="Une majorité (autour de 75%);"/>
    <s v="Non"/>
    <s v="A l'air libre"/>
    <s v="Savon (avec eau)"/>
    <s v="Personne (autour de 0%)"/>
    <x v="0"/>
    <m/>
    <m/>
    <m/>
    <x v="3"/>
    <m/>
    <m/>
    <m/>
    <m/>
    <s v="Téléphone Radio, Télévision"/>
    <n v="0"/>
    <x v="1"/>
    <x v="0"/>
    <x v="0"/>
    <x v="0"/>
    <x v="0"/>
    <x v="1"/>
    <x v="0"/>
    <x v="0"/>
    <x v="0"/>
    <x v="0"/>
    <x v="0"/>
    <x v="0"/>
    <n v="0"/>
    <x v="0"/>
    <x v="3"/>
    <s v="Reduire les mouvements hors de la maison Porter un masque"/>
    <x v="1"/>
    <x v="1"/>
    <x v="0"/>
    <x v="0"/>
    <x v="0"/>
    <x v="0"/>
    <x v="1"/>
    <x v="0"/>
    <x v="0"/>
    <x v="0"/>
    <x v="0"/>
    <x v="0"/>
    <x v="0"/>
    <x v="0"/>
    <x v="0"/>
    <x v="0"/>
    <x v="0"/>
    <x v="0"/>
    <n v="0"/>
    <x v="0"/>
  </r>
  <r>
    <s v="2020-05-29"/>
    <s v="Masculin"/>
    <s v="Diffa"/>
    <x v="3"/>
    <s v="Garin Dogo"/>
    <s v="Masculin"/>
    <n v="47"/>
    <x v="2"/>
    <s v="Représentant des refugiés"/>
    <n v="0"/>
    <n v="0"/>
    <n v="1"/>
    <n v="0"/>
    <n v="0"/>
    <n v="0"/>
    <n v="0"/>
    <n v="0"/>
    <n v="0"/>
    <m/>
    <s v="Forage PMH communautaire"/>
    <m/>
    <s v="Entre 30 minutes et une heure"/>
    <s v="Une minorité (autour de 25%);"/>
    <s v="Non"/>
    <s v="A l'air libre"/>
    <s v="Savon (avec eau)"/>
    <s v="La minorité (autour de 25%)"/>
    <x v="0"/>
    <m/>
    <m/>
    <m/>
    <x v="3"/>
    <m/>
    <m/>
    <m/>
    <m/>
    <s v="Téléphone Chef de village/ commuanuté ou Boulama"/>
    <n v="0"/>
    <x v="1"/>
    <x v="0"/>
    <x v="1"/>
    <x v="0"/>
    <x v="0"/>
    <x v="0"/>
    <x v="0"/>
    <x v="0"/>
    <x v="0"/>
    <x v="0"/>
    <x v="0"/>
    <x v="0"/>
    <n v="0"/>
    <x v="0"/>
    <x v="0"/>
    <s v="Garder une distance avec les autres gens Porter un masque"/>
    <x v="1"/>
    <x v="0"/>
    <x v="0"/>
    <x v="0"/>
    <x v="1"/>
    <x v="0"/>
    <x v="1"/>
    <x v="0"/>
    <x v="0"/>
    <x v="0"/>
    <x v="0"/>
    <x v="0"/>
    <x v="0"/>
    <x v="0"/>
    <x v="0"/>
    <x v="0"/>
    <x v="0"/>
    <x v="0"/>
    <n v="0"/>
    <x v="0"/>
  </r>
  <r>
    <s v="2020-05-29"/>
    <s v="Masculin"/>
    <s v="Diffa"/>
    <x v="3"/>
    <s v="Bosso/N'Gagam"/>
    <s v="Masculin"/>
    <n v="41"/>
    <x v="2"/>
    <s v="Leader communautaire"/>
    <n v="0"/>
    <n v="0"/>
    <n v="0"/>
    <n v="0"/>
    <n v="0"/>
    <n v="0"/>
    <n v="0"/>
    <n v="1"/>
    <n v="0"/>
    <m/>
    <s v="Forage PMH communautaire"/>
    <m/>
    <s v="De 0 à 15 minutes"/>
    <s v="Une majorité (autour de 75%);"/>
    <s v="Oui"/>
    <s v="Latrines familiales"/>
    <s v="Savon (avec eau)"/>
    <s v="La majorité (autour de 75%)"/>
    <x v="0"/>
    <m/>
    <m/>
    <m/>
    <x v="3"/>
    <m/>
    <m/>
    <m/>
    <m/>
    <s v="Téléphone Chef de village/ commuanuté ou Boulama"/>
    <n v="0"/>
    <x v="1"/>
    <x v="0"/>
    <x v="1"/>
    <x v="0"/>
    <x v="0"/>
    <x v="0"/>
    <x v="0"/>
    <x v="0"/>
    <x v="0"/>
    <x v="0"/>
    <x v="0"/>
    <x v="0"/>
    <n v="0"/>
    <x v="0"/>
    <x v="0"/>
    <s v="Garder une distance avec les autres gens Porter un masque Se laver avec de l'eau propre"/>
    <x v="1"/>
    <x v="0"/>
    <x v="0"/>
    <x v="0"/>
    <x v="1"/>
    <x v="0"/>
    <x v="1"/>
    <x v="0"/>
    <x v="0"/>
    <x v="0"/>
    <x v="0"/>
    <x v="0"/>
    <x v="1"/>
    <x v="0"/>
    <x v="0"/>
    <x v="0"/>
    <x v="0"/>
    <x v="0"/>
    <n v="0"/>
    <x v="0"/>
  </r>
  <r>
    <s v="2020-05-29"/>
    <s v="Masculin"/>
    <s v="Maine Soroa"/>
    <x v="4"/>
    <s v="Tcholori"/>
    <s v="Masculin"/>
    <n v="30"/>
    <x v="1"/>
    <s v="Représentant du chef de village/communauté ou Boulama"/>
    <n v="0"/>
    <n v="1"/>
    <n v="0"/>
    <n v="0"/>
    <n v="0"/>
    <n v="0"/>
    <n v="0"/>
    <n v="0"/>
    <n v="0"/>
    <m/>
    <s v="Puits cimenté"/>
    <m/>
    <s v="De 0 à 15 minutes"/>
    <s v="Une majorité (autour de 75%);"/>
    <s v="Oui"/>
    <s v="Latrines familiales"/>
    <s v="Savon (avec eau)"/>
    <s v="La moitié (autour de 50%)"/>
    <x v="0"/>
    <m/>
    <m/>
    <m/>
    <x v="3"/>
    <m/>
    <m/>
    <m/>
    <m/>
    <s v="Téléphone Radio, Télévision Chef de village/ commuanuté ou Boulama"/>
    <n v="0"/>
    <x v="1"/>
    <x v="0"/>
    <x v="0"/>
    <x v="0"/>
    <x v="0"/>
    <x v="0"/>
    <x v="0"/>
    <x v="0"/>
    <x v="0"/>
    <x v="0"/>
    <x v="0"/>
    <x v="0"/>
    <n v="0"/>
    <x v="0"/>
    <x v="0"/>
    <s v="Garder une distance avec les autres gens Porter un masque Se laver avec de l'eau propre"/>
    <x v="1"/>
    <x v="0"/>
    <x v="0"/>
    <x v="0"/>
    <x v="1"/>
    <x v="0"/>
    <x v="1"/>
    <x v="0"/>
    <x v="0"/>
    <x v="0"/>
    <x v="0"/>
    <x v="0"/>
    <x v="1"/>
    <x v="0"/>
    <x v="0"/>
    <x v="0"/>
    <x v="0"/>
    <x v="0"/>
    <n v="0"/>
    <x v="0"/>
  </r>
  <r>
    <s v="2020-05-29"/>
    <s v="Masculin"/>
    <s v="Maine Soroa"/>
    <x v="4"/>
    <s v="Tcholori"/>
    <s v="Masculin"/>
    <n v="34"/>
    <x v="2"/>
    <s v="Représentant des refugiés"/>
    <n v="0"/>
    <n v="0"/>
    <n v="1"/>
    <n v="0"/>
    <n v="0"/>
    <n v="0"/>
    <n v="0"/>
    <n v="0"/>
    <n v="0"/>
    <m/>
    <s v="Forage PMH communautaire"/>
    <m/>
    <s v="De 16 à 30 minutes"/>
    <s v="Une minorité (autour de 25%);"/>
    <s v="Non"/>
    <s v="A l'air libre"/>
    <s v="Savon (avec eau)"/>
    <s v="La minorité (autour de 25%)"/>
    <x v="0"/>
    <m/>
    <m/>
    <m/>
    <x v="3"/>
    <m/>
    <m/>
    <m/>
    <m/>
    <s v="Téléphone Chef de village/ commuanuté ou Boulama"/>
    <n v="0"/>
    <x v="1"/>
    <x v="0"/>
    <x v="1"/>
    <x v="0"/>
    <x v="0"/>
    <x v="0"/>
    <x v="0"/>
    <x v="0"/>
    <x v="0"/>
    <x v="0"/>
    <x v="0"/>
    <x v="0"/>
    <n v="0"/>
    <x v="0"/>
    <x v="0"/>
    <s v="Garder une distance avec les autres gens Porter un masque Se laver avec de l'eau propre"/>
    <x v="1"/>
    <x v="0"/>
    <x v="0"/>
    <x v="0"/>
    <x v="1"/>
    <x v="0"/>
    <x v="1"/>
    <x v="0"/>
    <x v="0"/>
    <x v="0"/>
    <x v="0"/>
    <x v="0"/>
    <x v="1"/>
    <x v="0"/>
    <x v="0"/>
    <x v="0"/>
    <x v="0"/>
    <x v="0"/>
    <n v="0"/>
    <x v="0"/>
  </r>
  <r>
    <s v="2020-05-29"/>
    <s v="Masculin"/>
    <s v="Maine Soroa"/>
    <x v="4"/>
    <s v="Balamari Kiari"/>
    <s v="Masculin"/>
    <n v="48"/>
    <x v="1"/>
    <s v="Représentant du chef de village/communauté ou Boulama"/>
    <n v="0"/>
    <n v="1"/>
    <n v="0"/>
    <n v="0"/>
    <n v="0"/>
    <n v="0"/>
    <n v="0"/>
    <n v="0"/>
    <n v="0"/>
    <m/>
    <s v="Puits cimenté"/>
    <m/>
    <s v="De 0 à 15 minutes"/>
    <s v="Une majorité (autour de 75%);"/>
    <s v="Oui"/>
    <s v="Latrines communes gratuites"/>
    <s v="Savon (avec eau)"/>
    <s v="La majorité (autour de 75%)"/>
    <x v="0"/>
    <m/>
    <m/>
    <m/>
    <x v="3"/>
    <m/>
    <m/>
    <m/>
    <m/>
    <s v="Téléphone Chef de village/ commuanuté ou Boulama"/>
    <n v="0"/>
    <x v="1"/>
    <x v="0"/>
    <x v="1"/>
    <x v="0"/>
    <x v="0"/>
    <x v="0"/>
    <x v="0"/>
    <x v="0"/>
    <x v="0"/>
    <x v="0"/>
    <x v="0"/>
    <x v="0"/>
    <n v="0"/>
    <x v="0"/>
    <x v="0"/>
    <s v="Garder une distance avec les autres gens Porter un masque Se laver avec de l'eau propre"/>
    <x v="1"/>
    <x v="0"/>
    <x v="0"/>
    <x v="0"/>
    <x v="1"/>
    <x v="0"/>
    <x v="1"/>
    <x v="0"/>
    <x v="0"/>
    <x v="0"/>
    <x v="0"/>
    <x v="0"/>
    <x v="1"/>
    <x v="0"/>
    <x v="0"/>
    <x v="0"/>
    <x v="0"/>
    <x v="0"/>
    <n v="0"/>
    <x v="0"/>
  </r>
  <r>
    <s v="2020-05-29"/>
    <s v="Masculin"/>
    <s v="Maine Soroa"/>
    <x v="4"/>
    <s v="Balamari Kiari"/>
    <s v="Masculin"/>
    <n v="38"/>
    <x v="0"/>
    <s v="Représentant des PDI"/>
    <n v="0"/>
    <n v="0"/>
    <n v="0"/>
    <n v="1"/>
    <n v="0"/>
    <n v="0"/>
    <n v="0"/>
    <n v="0"/>
    <n v="0"/>
    <m/>
    <s v="Puits cimenté"/>
    <m/>
    <s v="De 0 à 15 minutes"/>
    <s v="Une majorité (autour de 75%);"/>
    <s v="Oui"/>
    <s v="Latrines communes gratuites"/>
    <s v="Savon (avec eau)"/>
    <s v="La minorité (autour de 25%)"/>
    <x v="0"/>
    <m/>
    <m/>
    <m/>
    <x v="3"/>
    <m/>
    <m/>
    <m/>
    <m/>
    <s v="Téléphone Chef de village/ commuanuté ou Boulama"/>
    <n v="0"/>
    <x v="1"/>
    <x v="0"/>
    <x v="1"/>
    <x v="0"/>
    <x v="0"/>
    <x v="0"/>
    <x v="0"/>
    <x v="0"/>
    <x v="0"/>
    <x v="0"/>
    <x v="0"/>
    <x v="0"/>
    <n v="0"/>
    <x v="0"/>
    <x v="0"/>
    <s v="Garder une distance avec les autres gens Porter un masque Se laver avec de l'eau propre"/>
    <x v="1"/>
    <x v="0"/>
    <x v="0"/>
    <x v="0"/>
    <x v="1"/>
    <x v="0"/>
    <x v="1"/>
    <x v="0"/>
    <x v="0"/>
    <x v="0"/>
    <x v="0"/>
    <x v="0"/>
    <x v="1"/>
    <x v="0"/>
    <x v="0"/>
    <x v="0"/>
    <x v="0"/>
    <x v="0"/>
    <n v="0"/>
    <x v="0"/>
  </r>
  <r>
    <s v="2020-05-26"/>
    <s v="Masculin"/>
    <s v="Diffa"/>
    <x v="3"/>
    <s v="Kindjandi"/>
    <s v="Masculin"/>
    <s v="n/a"/>
    <x v="1"/>
    <s v="n/a"/>
    <m/>
    <m/>
    <m/>
    <m/>
    <m/>
    <m/>
    <m/>
    <m/>
    <m/>
    <m/>
    <s v="n/a"/>
    <m/>
    <s v="Environ 15 min"/>
    <s v="n/a"/>
    <s v="Oui"/>
    <s v="Latrines familiales"/>
    <s v="Savon (avec eau)"/>
    <s v="n/a"/>
    <x v="0"/>
    <m/>
    <m/>
    <m/>
    <x v="3"/>
    <m/>
    <m/>
    <m/>
    <m/>
    <s v="Radio, Télévision Chef de village / Boulama"/>
    <n v="0"/>
    <x v="0"/>
    <x v="0"/>
    <x v="0"/>
    <x v="0"/>
    <x v="0"/>
    <x v="0"/>
    <x v="0"/>
    <x v="0"/>
    <x v="0"/>
    <x v="0"/>
    <x v="0"/>
    <x v="0"/>
    <n v="0"/>
    <x v="0"/>
    <x v="4"/>
    <s v="Se laver les mains"/>
    <x v="1"/>
    <x v="0"/>
    <x v="0"/>
    <x v="0"/>
    <x v="0"/>
    <x v="0"/>
    <x v="0"/>
    <x v="0"/>
    <x v="0"/>
    <x v="1"/>
    <x v="0"/>
    <x v="0"/>
    <x v="0"/>
    <x v="0"/>
    <x v="0"/>
    <x v="0"/>
    <x v="0"/>
    <x v="0"/>
    <n v="0"/>
    <x v="0"/>
  </r>
  <r>
    <s v="n/a"/>
    <s v="Masculin"/>
    <s v="Diffa"/>
    <x v="3"/>
    <s v="Gueskerou"/>
    <s v="Masculin"/>
    <s v="n/a"/>
    <x v="1"/>
    <s v="n/a"/>
    <m/>
    <m/>
    <m/>
    <m/>
    <m/>
    <m/>
    <m/>
    <m/>
    <m/>
    <m/>
    <s v="Forage PMH communautaire"/>
    <m/>
    <s v="Environ 30 minutes"/>
    <s v="La moitié (autour de 50%);"/>
    <s v="n/a"/>
    <s v="n/a"/>
    <s v="Eau seulement"/>
    <s v="n/a"/>
    <x v="1"/>
    <s v="Article trop cher L'achat de savon ne constitue pas une priorité"/>
    <n v="0"/>
    <n v="0"/>
    <x v="1"/>
    <n v="1"/>
    <n v="1"/>
    <n v="0"/>
    <n v="0"/>
    <s v="Chef de village / Boulama"/>
    <n v="0"/>
    <x v="0"/>
    <x v="0"/>
    <x v="1"/>
    <x v="0"/>
    <x v="0"/>
    <x v="0"/>
    <x v="0"/>
    <x v="0"/>
    <x v="0"/>
    <x v="0"/>
    <x v="0"/>
    <x v="0"/>
    <n v="0"/>
    <x v="0"/>
    <x v="4"/>
    <s v="Porter un masque / Se laver les mains"/>
    <x v="1"/>
    <x v="0"/>
    <x v="0"/>
    <x v="0"/>
    <x v="0"/>
    <x v="0"/>
    <x v="1"/>
    <x v="0"/>
    <x v="0"/>
    <x v="1"/>
    <x v="0"/>
    <x v="0"/>
    <x v="0"/>
    <x v="0"/>
    <x v="0"/>
    <x v="0"/>
    <x v="0"/>
    <x v="0"/>
    <n v="0"/>
    <x v="0"/>
  </r>
  <r>
    <s v="n/a"/>
    <s v="Masculin"/>
    <s v="Diffa"/>
    <x v="3"/>
    <s v="N'Gadoua"/>
    <s v="Masculin"/>
    <s v="n/a"/>
    <x v="1"/>
    <s v="n/a"/>
    <m/>
    <m/>
    <m/>
    <m/>
    <m/>
    <m/>
    <m/>
    <m/>
    <m/>
    <m/>
    <s v="Forage PMH communautaire"/>
    <m/>
    <s v="De 16 à 30 minutes"/>
    <s v="Tous les ménages (autour de 100%);"/>
    <s v="Oui"/>
    <s v="n/a"/>
    <s v="Savon (avec eau)"/>
    <s v="n/a"/>
    <x v="0"/>
    <m/>
    <m/>
    <m/>
    <x v="3"/>
    <m/>
    <m/>
    <m/>
    <m/>
    <s v="Téléphone"/>
    <n v="0"/>
    <x v="1"/>
    <x v="0"/>
    <x v="1"/>
    <x v="0"/>
    <x v="0"/>
    <x v="1"/>
    <x v="0"/>
    <x v="0"/>
    <x v="0"/>
    <x v="0"/>
    <x v="0"/>
    <x v="0"/>
    <n v="0"/>
    <x v="0"/>
    <x v="1"/>
    <s v="Arrêter de se serrer les mains ou d'autres contacts physiques / Se laver les mains"/>
    <x v="1"/>
    <x v="0"/>
    <x v="0"/>
    <x v="1"/>
    <x v="0"/>
    <x v="0"/>
    <x v="0"/>
    <x v="0"/>
    <x v="0"/>
    <x v="1"/>
    <x v="0"/>
    <x v="0"/>
    <x v="0"/>
    <x v="0"/>
    <x v="0"/>
    <x v="0"/>
    <x v="0"/>
    <x v="0"/>
    <n v="0"/>
    <x v="0"/>
  </r>
  <r>
    <s v="n/a"/>
    <s v="Masculin"/>
    <s v="Diffa"/>
    <x v="3"/>
    <s v="N'Gagam"/>
    <s v="n/a"/>
    <s v="n/a"/>
    <x v="0"/>
    <s v="n/a"/>
    <m/>
    <m/>
    <m/>
    <m/>
    <m/>
    <m/>
    <m/>
    <m/>
    <m/>
    <m/>
    <s v="Forage PMH"/>
    <m/>
    <s v="Environ 30 minutes"/>
    <s v="n/a"/>
    <s v="Oui"/>
    <s v="n/a"/>
    <s v="Savon (avec eau)"/>
    <s v="La moitié (autour de 50%)"/>
    <x v="0"/>
    <m/>
    <m/>
    <m/>
    <x v="3"/>
    <m/>
    <m/>
    <m/>
    <m/>
    <s v="Téléphone"/>
    <n v="0"/>
    <x v="1"/>
    <x v="0"/>
    <x v="1"/>
    <x v="0"/>
    <x v="0"/>
    <x v="1"/>
    <x v="0"/>
    <x v="0"/>
    <x v="0"/>
    <x v="0"/>
    <x v="0"/>
    <x v="0"/>
    <n v="0"/>
    <x v="0"/>
    <x v="0"/>
    <s v="Garder une distance avec les autres gens // Porter un masque"/>
    <x v="1"/>
    <x v="0"/>
    <x v="0"/>
    <x v="0"/>
    <x v="1"/>
    <x v="0"/>
    <x v="1"/>
    <x v="0"/>
    <x v="0"/>
    <x v="0"/>
    <x v="0"/>
    <x v="0"/>
    <x v="0"/>
    <x v="0"/>
    <x v="0"/>
    <x v="0"/>
    <x v="0"/>
    <x v="0"/>
    <n v="0"/>
    <x v="0"/>
  </r>
  <r>
    <s v="n/a"/>
    <s v="Masculin"/>
    <s v="N'Guigmi"/>
    <x v="7"/>
    <s v="Klakmana"/>
    <s v="Masculin"/>
    <s v="n/a"/>
    <x v="0"/>
    <s v="n/a"/>
    <m/>
    <m/>
    <m/>
    <m/>
    <m/>
    <m/>
    <m/>
    <m/>
    <m/>
    <m/>
    <s v="n/a"/>
    <m/>
    <s v="Environ 30 minutes"/>
    <s v="n/a"/>
    <s v="Oui"/>
    <s v="Latrines communes gratuites"/>
    <s v="Savon (avec eau)"/>
    <s v="n/a"/>
    <x v="0"/>
    <m/>
    <m/>
    <m/>
    <x v="3"/>
    <m/>
    <m/>
    <m/>
    <m/>
    <s v="Téléphone"/>
    <n v="0"/>
    <x v="1"/>
    <x v="0"/>
    <x v="1"/>
    <x v="0"/>
    <x v="0"/>
    <x v="1"/>
    <x v="0"/>
    <x v="0"/>
    <x v="0"/>
    <x v="0"/>
    <x v="0"/>
    <x v="0"/>
    <n v="0"/>
    <x v="0"/>
    <x v="0"/>
    <s v="n/a"/>
    <x v="1"/>
    <x v="0"/>
    <x v="0"/>
    <x v="0"/>
    <x v="0"/>
    <x v="0"/>
    <x v="0"/>
    <x v="0"/>
    <x v="0"/>
    <x v="0"/>
    <x v="0"/>
    <x v="0"/>
    <x v="0"/>
    <x v="0"/>
    <x v="0"/>
    <x v="0"/>
    <x v="0"/>
    <x v="0"/>
    <n v="0"/>
    <x v="0"/>
  </r>
  <r>
    <s v="2020-05-25"/>
    <s v="Masculin"/>
    <s v="Diffa"/>
    <x v="3"/>
    <s v="Kayawa/Diffa"/>
    <s v="Masculin"/>
    <n v="40"/>
    <x v="0"/>
    <s v="Représentant du chef de village/communauté ou Boulama"/>
    <n v="0"/>
    <n v="1"/>
    <n v="0"/>
    <n v="0"/>
    <n v="0"/>
    <n v="0"/>
    <n v="0"/>
    <n v="0"/>
    <n v="0"/>
    <m/>
    <s v="Puits cimenté"/>
    <m/>
    <s v="De 16 à 30 minutes"/>
    <s v="Tous les ménages (autour de 100%);"/>
    <s v="Non"/>
    <s v="A l'air libre"/>
    <s v="Savon (avec eau)"/>
    <s v="L'ensemble (autour de 100%)"/>
    <x v="0"/>
    <m/>
    <m/>
    <m/>
    <x v="3"/>
    <m/>
    <m/>
    <m/>
    <m/>
    <s v="Chef de village / Boulama // Famille, amis, proches // Différents comités villageois"/>
    <n v="0"/>
    <x v="0"/>
    <x v="0"/>
    <x v="0"/>
    <x v="0"/>
    <x v="0"/>
    <x v="0"/>
    <x v="1"/>
    <x v="0"/>
    <x v="0"/>
    <x v="1"/>
    <x v="0"/>
    <x v="0"/>
    <n v="0"/>
    <x v="0"/>
    <x v="3"/>
    <s v="Se laver les mains // Porter un masque // Arrêter de se serrer la main ou d'autres contacts physiques"/>
    <x v="1"/>
    <x v="0"/>
    <x v="0"/>
    <x v="1"/>
    <x v="1"/>
    <x v="0"/>
    <x v="1"/>
    <x v="0"/>
    <x v="0"/>
    <x v="1"/>
    <x v="0"/>
    <x v="0"/>
    <x v="0"/>
    <x v="0"/>
    <x v="0"/>
    <x v="0"/>
    <x v="0"/>
    <x v="0"/>
    <n v="0"/>
    <x v="0"/>
  </r>
</pivotCacheRecords>
</file>

<file path=xl/pivotCache/pivotCacheRecords2.xml><?xml version="1.0" encoding="utf-8"?>
<pivotCacheRecords xmlns="http://schemas.openxmlformats.org/spreadsheetml/2006/main" xmlns:r="http://schemas.openxmlformats.org/officeDocument/2006/relationships" count="313">
  <r>
    <s v="2020-05-25"/>
    <s v="Masculin"/>
    <s v="Goudoumaria"/>
    <x v="0"/>
    <s v="Goudoumaria Ville"/>
    <s v="Masculin"/>
    <n v="40"/>
    <x v="0"/>
    <s v="Leader communautaire"/>
    <n v="0"/>
    <n v="0"/>
    <n v="0"/>
    <n v="0"/>
    <n v="0"/>
    <n v="0"/>
    <n v="0"/>
    <n v="1"/>
    <n v="0"/>
    <s v=""/>
    <s v="Forage PMH communautaire"/>
    <s v=""/>
    <s v="De 16 à 30 minutes"/>
    <s v="La moitié (autour de 50%);"/>
    <s v="Oui"/>
    <s v="Latrines familiales"/>
    <x v="0"/>
    <x v="0"/>
    <x v="0"/>
    <s v=""/>
    <s v=""/>
    <x v="0"/>
    <s v=""/>
    <x v="0"/>
    <x v="0"/>
    <s v=""/>
    <s v=""/>
  </r>
  <r>
    <s v="2020-05-25"/>
    <s v="Masculin"/>
    <s v="Goudoumaria"/>
    <x v="0"/>
    <s v="Goudoumaria Ville"/>
    <s v="Masculin"/>
    <n v="56"/>
    <x v="1"/>
    <s v="Chef de village/communauté ou Boulama"/>
    <n v="1"/>
    <n v="0"/>
    <n v="0"/>
    <n v="0"/>
    <n v="0"/>
    <n v="0"/>
    <n v="0"/>
    <n v="0"/>
    <n v="0"/>
    <s v=""/>
    <s v="Forage PMH communautaire"/>
    <s v=""/>
    <s v="Entre 30 minutes et une heure"/>
    <s v="La moitié (autour de 50%);"/>
    <s v="Oui"/>
    <s v="Latrines familiales"/>
    <x v="0"/>
    <x v="1"/>
    <x v="0"/>
    <s v=""/>
    <s v=""/>
    <x v="0"/>
    <s v=""/>
    <x v="0"/>
    <x v="0"/>
    <s v=""/>
    <s v=""/>
  </r>
  <r>
    <s v="2020-05-25"/>
    <s v="Masculin"/>
    <s v="Goudoumaria"/>
    <x v="0"/>
    <s v="Goudoumaria Ville"/>
    <s v="Masculin"/>
    <n v="32"/>
    <x v="2"/>
    <s v="Représentant des refugiés"/>
    <n v="0"/>
    <n v="0"/>
    <n v="1"/>
    <n v="0"/>
    <n v="0"/>
    <n v="0"/>
    <n v="0"/>
    <n v="0"/>
    <n v="0"/>
    <s v=""/>
    <s v="Forage PMH communautaire"/>
    <s v=""/>
    <s v="Entre 30 minutes et une heure"/>
    <s v="Une minorité (autour de 25%);"/>
    <s v="Oui"/>
    <s v="Latrines familiales"/>
    <x v="1"/>
    <x v="1"/>
    <x v="1"/>
    <s v="Article trop cher"/>
    <n v="0"/>
    <x v="1"/>
    <n v="0"/>
    <x v="1"/>
    <x v="1"/>
    <n v="0"/>
    <n v="0"/>
  </r>
  <r>
    <s v="2020-05-25"/>
    <s v="Masculin"/>
    <s v="Diffa"/>
    <x v="1"/>
    <s v="Boudouri (Rouda, Zarwaram, Maya I et II, Logo I et II, Loumbram, Adjiri, Bororo)"/>
    <s v="Masculin"/>
    <n v="41"/>
    <x v="2"/>
    <s v="Représentant des refugiés"/>
    <n v="0"/>
    <n v="0"/>
    <n v="1"/>
    <n v="0"/>
    <n v="0"/>
    <n v="0"/>
    <n v="0"/>
    <n v="0"/>
    <n v="0"/>
    <s v=""/>
    <s v="Forage PMH communautaire"/>
    <s v=""/>
    <s v="Entre 30 minutes et une heure"/>
    <s v="La moitié (autour de 50%);"/>
    <s v="Oui"/>
    <s v="Latrines communes payantes"/>
    <x v="2"/>
    <x v="1"/>
    <x v="1"/>
    <s v="Article trop cher"/>
    <n v="0"/>
    <x v="1"/>
    <n v="0"/>
    <x v="1"/>
    <x v="1"/>
    <n v="0"/>
    <n v="0"/>
  </r>
  <r>
    <s v="2020-05-25"/>
    <s v="Masculin"/>
    <s v="Diffa"/>
    <x v="1"/>
    <s v="Boudouri (Rouda, Zarwaram, Maya I et II, Logo I et II, Loumbram, Adjiri, Bororo)"/>
    <s v="Masculin"/>
    <n v="35"/>
    <x v="0"/>
    <s v="Leader communautaire"/>
    <n v="0"/>
    <n v="0"/>
    <n v="0"/>
    <n v="0"/>
    <n v="0"/>
    <n v="0"/>
    <n v="0"/>
    <n v="1"/>
    <n v="0"/>
    <s v=""/>
    <s v="Forage PMH communautaire"/>
    <s v=""/>
    <s v="Entre 30 minutes et une heure"/>
    <s v="Une minorité (autour de 25%);"/>
    <s v="Oui"/>
    <s v="Latrines communes payantes"/>
    <x v="2"/>
    <x v="2"/>
    <x v="1"/>
    <s v="Article trop cher"/>
    <n v="0"/>
    <x v="1"/>
    <n v="0"/>
    <x v="1"/>
    <x v="1"/>
    <n v="0"/>
    <n v="0"/>
  </r>
  <r>
    <s v="2020-05-25"/>
    <s v="Masculin"/>
    <s v="Diffa"/>
    <x v="1"/>
    <s v="Boudouri (Rouda, Zarwaram, Maya I et II, Logo I et II, Loumbram, Adjiri, Bororo)"/>
    <s v="Féminin"/>
    <n v="44"/>
    <x v="3"/>
    <s v="Leader communautaire"/>
    <n v="0"/>
    <n v="0"/>
    <n v="0"/>
    <n v="0"/>
    <n v="0"/>
    <n v="0"/>
    <n v="0"/>
    <n v="1"/>
    <n v="0"/>
    <s v=""/>
    <s v="Forage PMH communautaire"/>
    <s v=""/>
    <s v="De 16 à 30 minutes"/>
    <s v="Une minorité (autour de 25%);"/>
    <s v="Oui"/>
    <s v="Latrines familiales"/>
    <x v="0"/>
    <x v="0"/>
    <x v="0"/>
    <s v=""/>
    <s v=""/>
    <x v="0"/>
    <s v=""/>
    <x v="0"/>
    <x v="0"/>
    <s v=""/>
    <s v=""/>
  </r>
  <r>
    <s v="2020-05-25"/>
    <s v="Masculin"/>
    <s v="Diffa"/>
    <x v="1"/>
    <s v="Doubougoun Kayawa (Dabougoun I et II, Ari Arnadi)"/>
    <s v="Masculin"/>
    <n v="33"/>
    <x v="2"/>
    <s v="Leader communautaire"/>
    <n v="0"/>
    <n v="0"/>
    <n v="0"/>
    <n v="0"/>
    <n v="0"/>
    <n v="0"/>
    <n v="0"/>
    <n v="1"/>
    <n v="0"/>
    <s v=""/>
    <s v="Forage PMH communautaire"/>
    <s v=""/>
    <s v="De 16 à 30 minutes"/>
    <s v="Une minorité (autour de 25%);"/>
    <s v="Oui"/>
    <s v="Latrines familiales"/>
    <x v="2"/>
    <x v="1"/>
    <x v="1"/>
    <s v="Article trop cher L'achat de savon ne constitue pas une priorité"/>
    <n v="0"/>
    <x v="1"/>
    <n v="0"/>
    <x v="1"/>
    <x v="2"/>
    <n v="0"/>
    <n v="0"/>
  </r>
  <r>
    <s v="2020-05-25"/>
    <s v="Masculin"/>
    <s v="Diffa"/>
    <x v="1"/>
    <s v="Doubougoun Kayawa (Dabougoun I et II, Ari Arnadi)"/>
    <s v="Masculin"/>
    <n v="45"/>
    <x v="1"/>
    <s v="Leader communautaire"/>
    <n v="0"/>
    <n v="0"/>
    <n v="0"/>
    <n v="0"/>
    <n v="0"/>
    <n v="0"/>
    <n v="0"/>
    <n v="1"/>
    <n v="0"/>
    <s v=""/>
    <s v="Forage PMH communautaire"/>
    <s v=""/>
    <s v="Entre 30 minutes et une heure"/>
    <s v="Une minorité (autour de 25%);"/>
    <s v="Oui"/>
    <s v="Latrines familiales"/>
    <x v="2"/>
    <x v="0"/>
    <x v="1"/>
    <s v="Article trop cher"/>
    <n v="0"/>
    <x v="1"/>
    <n v="0"/>
    <x v="1"/>
    <x v="1"/>
    <n v="0"/>
    <n v="0"/>
  </r>
  <r>
    <s v="2020-05-25"/>
    <s v="Féminin"/>
    <s v="Bosso"/>
    <x v="2"/>
    <s v="Gadagoum"/>
    <s v="Masculin"/>
    <n v="46"/>
    <x v="3"/>
    <s v="Chef de village/communauté ou Boulama"/>
    <n v="1"/>
    <n v="0"/>
    <n v="0"/>
    <n v="0"/>
    <n v="0"/>
    <n v="0"/>
    <n v="0"/>
    <n v="0"/>
    <n v="0"/>
    <s v=""/>
    <s v="Puits traditionnel"/>
    <s v=""/>
    <s v="Entre une heure et moins de la moitié d'une journée"/>
    <s v="Une minorité (autour de 25%);"/>
    <s v="Non"/>
    <s v="A l'air libre"/>
    <x v="0"/>
    <x v="2"/>
    <x v="0"/>
    <s v=""/>
    <s v=""/>
    <x v="0"/>
    <s v=""/>
    <x v="0"/>
    <x v="0"/>
    <s v=""/>
    <s v=""/>
  </r>
  <r>
    <s v="2020-05-25"/>
    <s v="Féminin"/>
    <s v="Bosso"/>
    <x v="2"/>
    <s v="Djaba"/>
    <s v="Masculin"/>
    <n v="52"/>
    <x v="1"/>
    <s v="Chef de village/communauté ou Boulama"/>
    <n v="1"/>
    <n v="0"/>
    <n v="0"/>
    <n v="0"/>
    <n v="0"/>
    <n v="0"/>
    <n v="0"/>
    <n v="0"/>
    <n v="0"/>
    <s v=""/>
    <s v="Forage PMH communautaire"/>
    <s v=""/>
    <s v="Entre 30 minutes et une heure"/>
    <s v="Tous les ménages (autour de 100%);"/>
    <s v="Oui"/>
    <s v="Latrines communes gratuites"/>
    <x v="1"/>
    <x v="1"/>
    <x v="1"/>
    <s v="Savons non disponibles au niveau des marchés Article trop cher L'achat de savon ne constitue pas une priorité"/>
    <n v="0"/>
    <x v="2"/>
    <n v="0"/>
    <x v="1"/>
    <x v="2"/>
    <n v="0"/>
    <n v="0"/>
  </r>
  <r>
    <s v="2020-05-25"/>
    <s v="Féminin"/>
    <s v="Bosso"/>
    <x v="2"/>
    <s v="Djaba"/>
    <s v="Masculin"/>
    <n v="49"/>
    <x v="3"/>
    <s v="Autre"/>
    <n v="0"/>
    <n v="0"/>
    <n v="0"/>
    <n v="0"/>
    <n v="0"/>
    <n v="0"/>
    <n v="0"/>
    <n v="0"/>
    <n v="0"/>
    <s v="Représentant des retournés"/>
    <s v="Forage PMH communautaire"/>
    <s v=""/>
    <s v="Entre 30 minutes et une heure"/>
    <s v="Une majorité (autour de 75%);"/>
    <s v="Oui"/>
    <s v="Latrines communes gratuites"/>
    <x v="0"/>
    <x v="2"/>
    <x v="0"/>
    <s v=""/>
    <s v=""/>
    <x v="0"/>
    <s v=""/>
    <x v="0"/>
    <x v="0"/>
    <s v=""/>
    <s v=""/>
  </r>
  <r>
    <s v="2020-05-25"/>
    <s v="Masculin"/>
    <s v="Diffa"/>
    <x v="1"/>
    <s v="Maina Kaderi (Geidam Tchoukou, Gadjadji, Chatima Wango, Barewas)"/>
    <s v="Masculin"/>
    <n v="40"/>
    <x v="3"/>
    <s v="Autre"/>
    <n v="0"/>
    <n v="0"/>
    <n v="0"/>
    <n v="0"/>
    <n v="0"/>
    <n v="0"/>
    <n v="0"/>
    <n v="0"/>
    <n v="0"/>
    <s v="Représentant des retournés"/>
    <s v="Bornes fontaines (Mini-AEP, système multi-villages, PEA et SPP)"/>
    <s v=""/>
    <s v="De 16 à 30 minutes"/>
    <s v="Une majorité (autour de 75%);"/>
    <s v="Oui"/>
    <s v="Latrines familiales"/>
    <x v="0"/>
    <x v="3"/>
    <x v="0"/>
    <s v=""/>
    <s v=""/>
    <x v="0"/>
    <s v=""/>
    <x v="0"/>
    <x v="0"/>
    <s v=""/>
    <s v=""/>
  </r>
  <r>
    <s v="2020-05-25"/>
    <s v="Masculin"/>
    <s v="Diffa"/>
    <x v="1"/>
    <s v="Maina Kaderi (Geidam Tchoukou, Gadjadji, Chatima Wango, Barewas)"/>
    <s v="Masculin"/>
    <n v="43"/>
    <x v="0"/>
    <s v="Chef de village/communauté ou Boulama"/>
    <n v="1"/>
    <n v="0"/>
    <n v="0"/>
    <n v="0"/>
    <n v="0"/>
    <n v="0"/>
    <n v="0"/>
    <n v="0"/>
    <n v="0"/>
    <s v=""/>
    <s v="Bornes fontaines (Mini-AEP, système multi-villages, PEA et SPP)"/>
    <s v=""/>
    <s v="Entre une heure et moins de la moitié d'une journée"/>
    <s v="Tous les ménages (autour de 100%);"/>
    <s v="Oui"/>
    <s v="Latrines familiales"/>
    <x v="0"/>
    <x v="3"/>
    <x v="0"/>
    <s v=""/>
    <s v=""/>
    <x v="0"/>
    <s v=""/>
    <x v="0"/>
    <x v="0"/>
    <s v=""/>
    <s v=""/>
  </r>
  <r>
    <s v="2020-05-25"/>
    <s v="Masculin"/>
    <s v="Diffa"/>
    <x v="1"/>
    <s v="Maina Kaderi (Geidam Tchoukou, Gadjadji, Chatima Wango, Barewas)"/>
    <s v="Masculin"/>
    <n v="33"/>
    <x v="2"/>
    <s v="Leader communautaire"/>
    <n v="0"/>
    <n v="0"/>
    <n v="0"/>
    <n v="0"/>
    <n v="0"/>
    <n v="0"/>
    <n v="0"/>
    <n v="1"/>
    <n v="0"/>
    <s v=""/>
    <s v="Bornes fontaines (Mini-AEP, système multi-villages, PEA et SPP)"/>
    <s v=""/>
    <s v="Entre 30 minutes et une heure"/>
    <s v="Une majorité (autour de 75%);"/>
    <s v="Oui"/>
    <s v="Latrines familiales"/>
    <x v="0"/>
    <x v="0"/>
    <x v="0"/>
    <s v=""/>
    <s v=""/>
    <x v="0"/>
    <s v=""/>
    <x v="0"/>
    <x v="0"/>
    <s v=""/>
    <s v=""/>
  </r>
  <r>
    <s v="2020-05-25"/>
    <s v="Masculin"/>
    <s v="Diffa"/>
    <x v="1"/>
    <s v="Chétimari (Mandalari, Kaoua I, II et II, Damaram, Barawas, Garin Doli Arabe,  Blabrine, Galaouro, Tchamba, Mamatra I et Mamatra II)"/>
    <s v="Masculin"/>
    <n v="47"/>
    <x v="0"/>
    <s v="Leader communautaire"/>
    <n v="0"/>
    <n v="0"/>
    <n v="0"/>
    <n v="0"/>
    <n v="0"/>
    <n v="0"/>
    <n v="0"/>
    <n v="1"/>
    <n v="0"/>
    <s v=""/>
    <s v="Bornes fontaines (Mini-AEP, système multi-villages, PEA et SPP)"/>
    <s v=""/>
    <s v="Entre une heure et moins de la moitié d'une journée"/>
    <s v="Tous les ménages (autour de 100%);"/>
    <s v="Oui"/>
    <s v="Latrines familiales"/>
    <x v="0"/>
    <x v="4"/>
    <x v="0"/>
    <s v=""/>
    <s v=""/>
    <x v="0"/>
    <s v=""/>
    <x v="0"/>
    <x v="0"/>
    <s v=""/>
    <s v=""/>
  </r>
  <r>
    <s v="2020-05-25"/>
    <s v="Masculin"/>
    <s v="Diffa"/>
    <x v="1"/>
    <s v="Chétimari (Mandalari, Kaoua I, II et II, Damaram, Barawas, Garin Doli Arabe,  Blabrine, Galaouro, Tchamba, Mamatra I et Mamatra II)"/>
    <s v="Masculin"/>
    <n v="32"/>
    <x v="2"/>
    <s v="Représentant des refugiés"/>
    <n v="0"/>
    <n v="0"/>
    <n v="1"/>
    <n v="0"/>
    <n v="0"/>
    <n v="0"/>
    <n v="0"/>
    <n v="0"/>
    <n v="0"/>
    <s v=""/>
    <s v="Bornes fontaines (Mini-AEP, système multi-villages, PEA et SPP)"/>
    <s v=""/>
    <s v="Entre une heure et moins de la moitié d'une journée"/>
    <s v="Tous les ménages (autour de 100%);"/>
    <s v="Oui"/>
    <s v="Latrines familiales"/>
    <x v="0"/>
    <x v="3"/>
    <x v="0"/>
    <s v=""/>
    <s v=""/>
    <x v="0"/>
    <s v=""/>
    <x v="0"/>
    <x v="0"/>
    <s v=""/>
    <s v=""/>
  </r>
  <r>
    <s v="2020-05-25"/>
    <s v="Masculin"/>
    <s v="Diffa"/>
    <x v="1"/>
    <s v="Chétimari (Mandalari, Kaoua I, II et II, Damaram, Barawas, Garin Doli Arabe,  Blabrine, Galaouro, Tchamba, Mamatra I et Mamatra II)"/>
    <s v="Masculin"/>
    <n v="50"/>
    <x v="1"/>
    <s v="Leader communautaire"/>
    <n v="0"/>
    <n v="0"/>
    <n v="0"/>
    <n v="0"/>
    <n v="0"/>
    <n v="0"/>
    <n v="0"/>
    <n v="1"/>
    <n v="0"/>
    <s v=""/>
    <s v="Bornes fontaines (Mini-AEP, système multi-villages, PEA et SPP)"/>
    <s v=""/>
    <s v="Entre 30 minutes et une heure"/>
    <s v="Tous les ménages (autour de 100%);"/>
    <s v="Oui"/>
    <s v="Latrines familiales"/>
    <x v="0"/>
    <x v="3"/>
    <x v="0"/>
    <s v=""/>
    <s v=""/>
    <x v="0"/>
    <s v=""/>
    <x v="0"/>
    <x v="0"/>
    <s v=""/>
    <s v=""/>
  </r>
  <r>
    <s v="2020-05-25"/>
    <s v="Masculin"/>
    <s v="Diffa"/>
    <x v="1"/>
    <s v="Gagamari"/>
    <s v="Masculin"/>
    <n v="40"/>
    <x v="1"/>
    <s v="Représentant du chef de village/communauté ou Boulama"/>
    <n v="0"/>
    <n v="1"/>
    <n v="0"/>
    <n v="0"/>
    <n v="0"/>
    <n v="0"/>
    <n v="0"/>
    <n v="0"/>
    <n v="0"/>
    <s v=""/>
    <s v="Bornes fontaines (Mini-AEP, système multi-villages, PEA et SPP)"/>
    <s v=""/>
    <s v="De 16 à 30 minutes"/>
    <s v="Tous les ménages (autour de 100%);"/>
    <s v="Oui"/>
    <s v="Latrines familiales"/>
    <x v="0"/>
    <x v="4"/>
    <x v="0"/>
    <s v=""/>
    <s v=""/>
    <x v="0"/>
    <s v=""/>
    <x v="0"/>
    <x v="0"/>
    <s v=""/>
    <s v=""/>
  </r>
  <r>
    <s v="2020-05-25"/>
    <s v="Masculin"/>
    <s v="Diffa"/>
    <x v="1"/>
    <s v="Gagamari"/>
    <s v="Masculin"/>
    <n v="45"/>
    <x v="2"/>
    <s v="Représentant des refugiés"/>
    <n v="0"/>
    <n v="0"/>
    <n v="1"/>
    <n v="0"/>
    <n v="0"/>
    <n v="0"/>
    <n v="0"/>
    <n v="0"/>
    <n v="0"/>
    <s v=""/>
    <s v="Bornes fontaines (Mini-AEP, système multi-villages, PEA et SPP)"/>
    <s v=""/>
    <s v="De 0 à 15 minutes"/>
    <s v="Tous les ménages (autour de 100%);"/>
    <s v="Oui"/>
    <s v="Latrines familiales"/>
    <x v="0"/>
    <x v="3"/>
    <x v="0"/>
    <s v=""/>
    <s v=""/>
    <x v="0"/>
    <s v=""/>
    <x v="0"/>
    <x v="0"/>
    <s v=""/>
    <s v=""/>
  </r>
  <r>
    <s v="2020-05-25"/>
    <s v="Masculin"/>
    <s v="Diffa"/>
    <x v="1"/>
    <s v="Gagamari"/>
    <s v="Masculin"/>
    <n v="65"/>
    <x v="0"/>
    <s v="Représentant des PDI"/>
    <n v="0"/>
    <n v="0"/>
    <n v="0"/>
    <n v="1"/>
    <n v="0"/>
    <n v="0"/>
    <n v="0"/>
    <n v="0"/>
    <n v="0"/>
    <s v=""/>
    <s v="Bornes fontaines (Mini-AEP, système multi-villages, PEA et SPP)"/>
    <s v=""/>
    <s v="De 16 à 30 minutes"/>
    <s v="Tous les ménages (autour de 100%);"/>
    <s v="Oui"/>
    <s v="Latrines familiales"/>
    <x v="0"/>
    <x v="3"/>
    <x v="0"/>
    <s v=""/>
    <s v=""/>
    <x v="0"/>
    <s v=""/>
    <x v="0"/>
    <x v="0"/>
    <s v=""/>
    <s v=""/>
  </r>
  <r>
    <s v="2020-05-25"/>
    <s v="Masculin"/>
    <s v="Diffa"/>
    <x v="3"/>
    <s v="N'Garoua Koura et N'Garoua Gana"/>
    <s v="Masculin"/>
    <n v="40"/>
    <x v="1"/>
    <s v="Représentant du chef de village/communauté ou Boulama"/>
    <n v="0"/>
    <n v="1"/>
    <n v="0"/>
    <n v="0"/>
    <n v="0"/>
    <n v="0"/>
    <n v="0"/>
    <n v="0"/>
    <n v="0"/>
    <s v=""/>
    <s v="Forage PMH communautaire"/>
    <s v=""/>
    <s v="De 0 à 15 minutes"/>
    <s v="Tous les ménages (autour de 100%);"/>
    <s v="Oui"/>
    <s v="Latrines familiales"/>
    <x v="0"/>
    <x v="4"/>
    <x v="0"/>
    <s v=""/>
    <s v=""/>
    <x v="0"/>
    <s v=""/>
    <x v="0"/>
    <x v="0"/>
    <s v=""/>
    <s v=""/>
  </r>
  <r>
    <s v="2020-05-25"/>
    <s v="Masculin"/>
    <s v="Diffa"/>
    <x v="3"/>
    <s v="N'Garoua Koura et N'Garoua Gana"/>
    <s v="Masculin"/>
    <n v="53"/>
    <x v="2"/>
    <s v="Représentant du chef de village/communauté ou Boulama"/>
    <n v="0"/>
    <n v="1"/>
    <n v="0"/>
    <n v="0"/>
    <n v="0"/>
    <n v="0"/>
    <n v="0"/>
    <n v="0"/>
    <n v="0"/>
    <s v=""/>
    <s v="Forage PMH communautaire"/>
    <s v=""/>
    <s v="Entre 30 minutes et une heure"/>
    <s v="Tous les ménages (autour de 100%);"/>
    <s v="Oui"/>
    <s v="Latrines familiales"/>
    <x v="0"/>
    <x v="0"/>
    <x v="0"/>
    <s v=""/>
    <s v=""/>
    <x v="0"/>
    <s v=""/>
    <x v="0"/>
    <x v="0"/>
    <s v=""/>
    <s v=""/>
  </r>
  <r>
    <s v="2020-05-25"/>
    <s v="Masculin"/>
    <s v="Diffa"/>
    <x v="3"/>
    <s v="N'Garoua Koura et N'Garoua Gana"/>
    <s v="Masculin"/>
    <n v="65"/>
    <x v="0"/>
    <s v="Représentant du chef de village/communauté ou Boulama"/>
    <n v="0"/>
    <n v="1"/>
    <n v="0"/>
    <n v="0"/>
    <n v="0"/>
    <n v="0"/>
    <n v="0"/>
    <n v="0"/>
    <n v="0"/>
    <s v=""/>
    <s v="Puits cimenté"/>
    <s v=""/>
    <s v="Entre 30 minutes et une heure"/>
    <s v="Tous les ménages (autour de 100%);"/>
    <s v="Oui"/>
    <s v="Latrines familiales"/>
    <x v="0"/>
    <x v="0"/>
    <x v="0"/>
    <s v=""/>
    <s v=""/>
    <x v="0"/>
    <s v=""/>
    <x v="0"/>
    <x v="0"/>
    <s v=""/>
    <s v=""/>
  </r>
  <r>
    <s v="2020-05-25"/>
    <s v="Masculin"/>
    <s v="Diffa"/>
    <x v="3"/>
    <s v="N'Gagam"/>
    <s v="Masculin"/>
    <n v="46"/>
    <x v="2"/>
    <s v="Représentant des refugiés"/>
    <n v="0"/>
    <n v="0"/>
    <n v="1"/>
    <n v="0"/>
    <n v="0"/>
    <n v="0"/>
    <n v="0"/>
    <n v="0"/>
    <n v="0"/>
    <s v=""/>
    <s v="Forage PMH privé"/>
    <s v=""/>
    <s v="Entre 30 minutes et une heure"/>
    <s v="Tous les ménages (autour de 100%);"/>
    <s v="Oui"/>
    <s v="Latrines familiales"/>
    <x v="0"/>
    <x v="0"/>
    <x v="0"/>
    <s v=""/>
    <s v=""/>
    <x v="0"/>
    <s v=""/>
    <x v="0"/>
    <x v="0"/>
    <s v=""/>
    <s v=""/>
  </r>
  <r>
    <s v="2020-05-25"/>
    <s v="Masculin"/>
    <s v="Diffa"/>
    <x v="3"/>
    <s v="Barwa I et II"/>
    <s v="Masculin"/>
    <n v="65"/>
    <x v="0"/>
    <s v="Chef de village/communauté ou Boulama"/>
    <n v="1"/>
    <n v="0"/>
    <n v="0"/>
    <n v="0"/>
    <n v="0"/>
    <n v="0"/>
    <n v="0"/>
    <n v="0"/>
    <n v="0"/>
    <s v=""/>
    <s v="Puits cimenté"/>
    <s v=""/>
    <s v="De 16 à 30 minutes"/>
    <s v="Tous les ménages (autour de 100%);"/>
    <s v="Oui"/>
    <s v="Latrines communes gratuites"/>
    <x v="0"/>
    <x v="4"/>
    <x v="0"/>
    <s v=""/>
    <s v=""/>
    <x v="0"/>
    <s v=""/>
    <x v="0"/>
    <x v="0"/>
    <s v=""/>
    <s v=""/>
  </r>
  <r>
    <s v="2020-05-25"/>
    <s v="Masculin"/>
    <s v="Diffa"/>
    <x v="3"/>
    <s v="Barwa I et II"/>
    <s v="Masculin"/>
    <n v="42"/>
    <x v="2"/>
    <s v="Chef de village/communauté ou Boulama"/>
    <n v="1"/>
    <n v="0"/>
    <n v="0"/>
    <n v="0"/>
    <n v="0"/>
    <n v="0"/>
    <n v="0"/>
    <n v="0"/>
    <n v="0"/>
    <s v=""/>
    <s v="Forage PMH communautaire"/>
    <s v=""/>
    <s v="De 16 à 30 minutes"/>
    <s v="Tous les ménages (autour de 100%);"/>
    <s v="Oui"/>
    <s v="Latrines communes gratuites"/>
    <x v="0"/>
    <x v="0"/>
    <x v="0"/>
    <s v=""/>
    <s v=""/>
    <x v="0"/>
    <s v=""/>
    <x v="0"/>
    <x v="0"/>
    <s v=""/>
    <s v=""/>
  </r>
  <r>
    <s v="2020-05-25"/>
    <s v="Masculin"/>
    <s v="Diffa"/>
    <x v="3"/>
    <s v="Barwa I et II"/>
    <s v="Masculin"/>
    <n v="49"/>
    <x v="1"/>
    <s v="Représentant du chef de village/communauté ou Boulama"/>
    <n v="0"/>
    <n v="1"/>
    <n v="0"/>
    <n v="0"/>
    <n v="0"/>
    <n v="0"/>
    <n v="0"/>
    <n v="0"/>
    <n v="0"/>
    <s v=""/>
    <s v="Forage PMH communautaire"/>
    <s v=""/>
    <s v="De 0 à 15 minutes"/>
    <s v="La moitié (autour de 50%);"/>
    <s v="Oui"/>
    <s v="Latrines familiales"/>
    <x v="0"/>
    <x v="0"/>
    <x v="0"/>
    <s v=""/>
    <s v=""/>
    <x v="0"/>
    <s v=""/>
    <x v="0"/>
    <x v="0"/>
    <s v=""/>
    <s v=""/>
  </r>
  <r>
    <s v="2020-05-25"/>
    <s v="Masculin"/>
    <s v="Maine Soroa"/>
    <x v="4"/>
    <s v="Djambourou Dune"/>
    <s v="Masculin"/>
    <n v="47"/>
    <x v="2"/>
    <s v="Représentant des refugiés"/>
    <n v="0"/>
    <n v="0"/>
    <n v="1"/>
    <n v="0"/>
    <n v="0"/>
    <n v="0"/>
    <n v="0"/>
    <n v="0"/>
    <n v="0"/>
    <s v=""/>
    <s v="Forage PMH communautaire"/>
    <s v=""/>
    <s v="De 16 à 30 minutes"/>
    <s v="Une minorité (autour de 25%);"/>
    <s v="Oui"/>
    <s v="Latrines familiales"/>
    <x v="0"/>
    <x v="0"/>
    <x v="0"/>
    <s v=""/>
    <s v=""/>
    <x v="0"/>
    <s v=""/>
    <x v="0"/>
    <x v="0"/>
    <s v=""/>
    <s v=""/>
  </r>
  <r>
    <s v="2020-05-25"/>
    <s v="Masculin"/>
    <s v="Maine Soroa"/>
    <x v="4"/>
    <s v="Djambourou Dune"/>
    <s v="Masculin"/>
    <n v="36"/>
    <x v="0"/>
    <s v="Représentant des PDI"/>
    <n v="0"/>
    <n v="0"/>
    <n v="0"/>
    <n v="1"/>
    <n v="0"/>
    <n v="0"/>
    <n v="0"/>
    <n v="0"/>
    <n v="0"/>
    <s v=""/>
    <s v="Forage PMH communautaire"/>
    <s v=""/>
    <s v="De 16 à 30 minutes"/>
    <s v="Une minorité (autour de 25%);"/>
    <s v="Non"/>
    <s v="A l'air libre"/>
    <x v="0"/>
    <x v="3"/>
    <x v="0"/>
    <s v=""/>
    <s v=""/>
    <x v="0"/>
    <s v=""/>
    <x v="0"/>
    <x v="0"/>
    <s v=""/>
    <s v=""/>
  </r>
  <r>
    <s v="2020-05-25"/>
    <s v="Masculin"/>
    <s v="Maine Soroa"/>
    <x v="4"/>
    <s v="Djambourou Dune"/>
    <s v="Masculin"/>
    <n v="55"/>
    <x v="1"/>
    <s v="Représentant du chef de village/communauté ou Boulama"/>
    <n v="0"/>
    <n v="1"/>
    <n v="0"/>
    <n v="0"/>
    <n v="0"/>
    <n v="0"/>
    <n v="0"/>
    <n v="0"/>
    <n v="0"/>
    <s v=""/>
    <s v="Forage PMH communautaire"/>
    <s v=""/>
    <s v="De 0 à 15 minutes"/>
    <s v="Une minorité (autour de 25%);"/>
    <s v="Non"/>
    <s v="A l'air libre"/>
    <x v="0"/>
    <x v="4"/>
    <x v="0"/>
    <s v=""/>
    <s v=""/>
    <x v="0"/>
    <s v=""/>
    <x v="0"/>
    <x v="0"/>
    <s v=""/>
    <s v=""/>
  </r>
  <r>
    <s v="2020-05-25"/>
    <s v="Masculin"/>
    <s v="Maine Soroa"/>
    <x v="4"/>
    <s v="Ambouram Ali"/>
    <s v="Masculin"/>
    <n v="60"/>
    <x v="1"/>
    <s v="Représentant du chef de village/communauté ou Boulama"/>
    <n v="0"/>
    <n v="1"/>
    <n v="0"/>
    <n v="0"/>
    <n v="0"/>
    <n v="0"/>
    <n v="0"/>
    <n v="0"/>
    <n v="0"/>
    <s v=""/>
    <s v="Bornes fontaines (Mini-AEP, système multi-villages, PEA et SPP)"/>
    <s v=""/>
    <s v="De 0 à 15 minutes"/>
    <s v="Tous les ménages (autour de 100%);"/>
    <s v="Non"/>
    <s v="A l'air libre"/>
    <x v="0"/>
    <x v="3"/>
    <x v="0"/>
    <s v=""/>
    <s v=""/>
    <x v="0"/>
    <s v=""/>
    <x v="0"/>
    <x v="0"/>
    <s v=""/>
    <s v=""/>
  </r>
  <r>
    <s v="2020-05-25"/>
    <s v="Masculin"/>
    <s v="Maine Soroa"/>
    <x v="4"/>
    <s v="Ambouram Ali"/>
    <s v="Masculin"/>
    <n v="46"/>
    <x v="2"/>
    <s v="Représentant des refugiés"/>
    <n v="0"/>
    <n v="0"/>
    <n v="1"/>
    <n v="0"/>
    <n v="0"/>
    <n v="0"/>
    <n v="0"/>
    <n v="0"/>
    <n v="0"/>
    <s v=""/>
    <s v="Bornes fontaines (Mini-AEP, système multi-villages, PEA et SPP)"/>
    <s v=""/>
    <s v="De 0 à 15 minutes"/>
    <s v="Tous les ménages (autour de 100%);"/>
    <s v="Non"/>
    <s v="A l'air libre"/>
    <x v="0"/>
    <x v="4"/>
    <x v="0"/>
    <s v=""/>
    <s v=""/>
    <x v="0"/>
    <s v=""/>
    <x v="0"/>
    <x v="0"/>
    <s v=""/>
    <s v=""/>
  </r>
  <r>
    <s v="2020-05-25"/>
    <s v="Masculin"/>
    <s v="Maine Soroa"/>
    <x v="4"/>
    <s v="Ambouram Ali"/>
    <s v="Masculin"/>
    <n v="55"/>
    <x v="0"/>
    <s v="Représentant des PDI"/>
    <n v="0"/>
    <n v="0"/>
    <n v="0"/>
    <n v="1"/>
    <n v="0"/>
    <n v="0"/>
    <n v="0"/>
    <n v="0"/>
    <n v="0"/>
    <s v=""/>
    <s v="Bornes fontaines (Mini-AEP, système multi-villages, PEA et SPP)"/>
    <s v=""/>
    <s v="De 16 à 30 minutes"/>
    <s v="Tous les ménages (autour de 100%);"/>
    <s v="Non"/>
    <s v="A l'air libre"/>
    <x v="0"/>
    <x v="3"/>
    <x v="0"/>
    <s v=""/>
    <s v=""/>
    <x v="0"/>
    <s v=""/>
    <x v="0"/>
    <x v="0"/>
    <s v=""/>
    <s v=""/>
  </r>
  <r>
    <s v="2020-05-25"/>
    <s v="Masculin"/>
    <s v="Maine Soroa"/>
    <x v="4"/>
    <s v="Issari Bagara"/>
    <s v="Masculin"/>
    <n v="51"/>
    <x v="1"/>
    <s v="Chef de village/communauté ou Boulama"/>
    <n v="1"/>
    <n v="0"/>
    <n v="0"/>
    <n v="0"/>
    <n v="0"/>
    <n v="0"/>
    <n v="0"/>
    <n v="0"/>
    <n v="0"/>
    <s v=""/>
    <s v="Bornes fontaines (Mini-AEP, système multi-villages, PEA et SPP)"/>
    <s v=""/>
    <s v="De 16 à 30 minutes"/>
    <s v="Une majorité (autour de 75%);"/>
    <s v="Non"/>
    <s v="A l'air libre"/>
    <x v="0"/>
    <x v="0"/>
    <x v="0"/>
    <s v=""/>
    <s v=""/>
    <x v="0"/>
    <s v=""/>
    <x v="0"/>
    <x v="0"/>
    <s v=""/>
    <s v=""/>
  </r>
  <r>
    <s v="2020-05-25"/>
    <s v="Masculin"/>
    <s v="Maine Soroa"/>
    <x v="4"/>
    <s v="Issari Bagara"/>
    <s v="Masculin"/>
    <n v="38"/>
    <x v="2"/>
    <s v="Représentant des refugiés"/>
    <n v="0"/>
    <n v="0"/>
    <n v="1"/>
    <n v="0"/>
    <n v="0"/>
    <n v="0"/>
    <n v="0"/>
    <n v="0"/>
    <n v="0"/>
    <s v=""/>
    <s v="Bornes fontaines (Mini-AEP, système multi-villages, PEA et SPP)"/>
    <s v=""/>
    <s v="De 16 à 30 minutes"/>
    <s v="Une majorité (autour de 75%);"/>
    <s v="Non"/>
    <s v="A l'air libre"/>
    <x v="0"/>
    <x v="1"/>
    <x v="0"/>
    <s v=""/>
    <s v=""/>
    <x v="0"/>
    <s v=""/>
    <x v="0"/>
    <x v="0"/>
    <s v=""/>
    <s v=""/>
  </r>
  <r>
    <s v="2020-05-25"/>
    <s v="Masculin"/>
    <s v="Maine Soroa"/>
    <x v="4"/>
    <s v="Issari Bagara"/>
    <s v="Masculin"/>
    <n v="55"/>
    <x v="0"/>
    <s v="Représentant des PDI"/>
    <n v="0"/>
    <n v="0"/>
    <n v="0"/>
    <n v="1"/>
    <n v="0"/>
    <n v="0"/>
    <n v="0"/>
    <n v="0"/>
    <n v="0"/>
    <s v=""/>
    <s v="Bornes fontaines (Mini-AEP, système multi-villages, PEA et SPP)"/>
    <s v=""/>
    <s v="De 0 à 15 minutes"/>
    <s v="La moitié (autour de 50%);"/>
    <s v="Non"/>
    <s v="A l'air libre"/>
    <x v="1"/>
    <x v="0"/>
    <x v="1"/>
    <s v="L'achat de savon ne constitue pas une priorité Article trop cher"/>
    <n v="0"/>
    <x v="1"/>
    <n v="0"/>
    <x v="1"/>
    <x v="2"/>
    <n v="0"/>
    <n v="0"/>
  </r>
  <r>
    <s v="2020-05-25"/>
    <s v="Masculin"/>
    <s v="Bosso"/>
    <x v="2"/>
    <s v="Kaouré"/>
    <s v="Masculin"/>
    <n v="52"/>
    <x v="1"/>
    <s v="Chef de village/communauté ou Boulama"/>
    <n v="1"/>
    <n v="0"/>
    <n v="0"/>
    <n v="0"/>
    <n v="0"/>
    <n v="0"/>
    <n v="0"/>
    <n v="0"/>
    <n v="0"/>
    <s v=""/>
    <s v="Puits traditionnel"/>
    <s v=""/>
    <s v="De 16 à 30 minutes"/>
    <s v="Une minorité (autour de 25%);"/>
    <s v="Non"/>
    <s v="A l'air libre"/>
    <x v="1"/>
    <x v="2"/>
    <x v="1"/>
    <s v="Article trop cher"/>
    <n v="0"/>
    <x v="1"/>
    <n v="0"/>
    <x v="1"/>
    <x v="1"/>
    <n v="0"/>
    <n v="0"/>
  </r>
  <r>
    <s v="2020-05-25"/>
    <s v="Masculin"/>
    <s v="Bosso"/>
    <x v="2"/>
    <s v="Guégoowa"/>
    <s v="Masculin"/>
    <n v="52"/>
    <x v="0"/>
    <s v="Représentant du chef de village/communauté ou Boulama"/>
    <n v="0"/>
    <n v="1"/>
    <n v="0"/>
    <n v="0"/>
    <n v="0"/>
    <n v="0"/>
    <n v="0"/>
    <n v="0"/>
    <n v="0"/>
    <s v=""/>
    <s v="Forage PMH communautaire"/>
    <s v=""/>
    <s v="De 16 à 30 minutes"/>
    <s v="Une majorité (autour de 75%);"/>
    <s v="Non"/>
    <s v="A l'air libre"/>
    <x v="0"/>
    <x v="2"/>
    <x v="0"/>
    <s v=""/>
    <s v=""/>
    <x v="0"/>
    <s v=""/>
    <x v="0"/>
    <x v="0"/>
    <s v=""/>
    <s v=""/>
  </r>
  <r>
    <s v="2020-05-25"/>
    <s v="Masculin"/>
    <s v="Bosso"/>
    <x v="2"/>
    <s v="Guelléhole"/>
    <s v="Masculin"/>
    <n v="62"/>
    <x v="1"/>
    <s v="Chef de village/communauté ou Boulama"/>
    <n v="1"/>
    <n v="0"/>
    <n v="0"/>
    <n v="0"/>
    <n v="0"/>
    <n v="0"/>
    <n v="0"/>
    <n v="0"/>
    <n v="0"/>
    <s v=""/>
    <s v="Forage PMH privé"/>
    <s v=""/>
    <s v="De 16 à 30 minutes"/>
    <s v="La moitié (autour de 50%);"/>
    <s v="Oui"/>
    <s v="Latrines communes gratuites"/>
    <x v="0"/>
    <x v="4"/>
    <x v="0"/>
    <s v=""/>
    <s v=""/>
    <x v="0"/>
    <s v=""/>
    <x v="0"/>
    <x v="0"/>
    <s v=""/>
    <s v=""/>
  </r>
  <r>
    <s v="2020-05-25"/>
    <s v="Masculin"/>
    <s v="Bosso"/>
    <x v="2"/>
    <s v="Guelléhole"/>
    <s v="Masculin"/>
    <n v="42"/>
    <x v="2"/>
    <s v="Représentant des refugiés"/>
    <n v="0"/>
    <n v="0"/>
    <n v="1"/>
    <n v="0"/>
    <n v="0"/>
    <n v="0"/>
    <n v="0"/>
    <n v="0"/>
    <n v="0"/>
    <s v=""/>
    <s v="Forage PMH privé"/>
    <s v=""/>
    <s v="De 16 à 30 minutes"/>
    <s v="Une majorité (autour de 75%);"/>
    <s v="Oui"/>
    <s v="Latrines communes gratuites"/>
    <x v="0"/>
    <x v="4"/>
    <x v="0"/>
    <s v=""/>
    <s v=""/>
    <x v="0"/>
    <s v=""/>
    <x v="0"/>
    <x v="0"/>
    <s v=""/>
    <s v=""/>
  </r>
  <r>
    <s v="2020-05-25"/>
    <s v="Masculin"/>
    <s v="Bosso"/>
    <x v="2"/>
    <s v="Gala Ilaha"/>
    <s v="Masculin"/>
    <n v="56"/>
    <x v="1"/>
    <s v="Chef de village/communauté ou Boulama"/>
    <n v="1"/>
    <n v="0"/>
    <n v="0"/>
    <n v="0"/>
    <n v="0"/>
    <n v="0"/>
    <n v="0"/>
    <n v="0"/>
    <n v="0"/>
    <s v=""/>
    <s v="Forage PMH privé"/>
    <s v=""/>
    <s v="La moitié d'une journée"/>
    <s v="Une minorité (autour de 25%);"/>
    <s v="Non"/>
    <s v="A l'air libre"/>
    <x v="2"/>
    <x v="2"/>
    <x v="0"/>
    <s v=""/>
    <s v=""/>
    <x v="0"/>
    <s v=""/>
    <x v="0"/>
    <x v="0"/>
    <s v=""/>
    <s v=""/>
  </r>
  <r>
    <s v="2020-05-25"/>
    <s v="Masculin"/>
    <s v="N'Guigmi"/>
    <x v="5"/>
    <s v="Baram Tchandi"/>
    <s v="Masculin"/>
    <n v="50"/>
    <x v="1"/>
    <s v="Chef de village/communauté ou Boulama"/>
    <n v="1"/>
    <n v="0"/>
    <n v="0"/>
    <n v="0"/>
    <n v="0"/>
    <n v="0"/>
    <n v="0"/>
    <n v="0"/>
    <n v="0"/>
    <s v=""/>
    <s v="Forage PMH communautaire"/>
    <s v=""/>
    <s v="Entre une heure et moins de la moitié d'une journée"/>
    <s v="Une minorité (autour de 25%);"/>
    <s v="Non"/>
    <s v="A l'air libre"/>
    <x v="0"/>
    <x v="0"/>
    <x v="0"/>
    <s v=""/>
    <s v=""/>
    <x v="0"/>
    <s v=""/>
    <x v="0"/>
    <x v="0"/>
    <s v=""/>
    <s v=""/>
  </r>
  <r>
    <s v="2020-05-25"/>
    <s v="Masculin"/>
    <s v="N'Guigmi"/>
    <x v="5"/>
    <s v="Baram Tchandi"/>
    <s v="Masculin"/>
    <n v="35"/>
    <x v="0"/>
    <s v="Leader communautaire"/>
    <n v="0"/>
    <n v="0"/>
    <n v="0"/>
    <n v="0"/>
    <n v="0"/>
    <n v="0"/>
    <n v="0"/>
    <n v="1"/>
    <n v="0"/>
    <s v=""/>
    <s v="Forage PMH communautaire"/>
    <s v=""/>
    <s v="Entre une heure et moins de la moitié d'une journée"/>
    <s v="Une minorité (autour de 25%);"/>
    <s v="Non"/>
    <s v="A l'air libre"/>
    <x v="1"/>
    <x v="1"/>
    <x v="1"/>
    <s v="Savons non disponibles à la vente en dehors des marchés (boutiques/magasins) Article trop cher"/>
    <n v="0"/>
    <x v="1"/>
    <n v="1"/>
    <x v="1"/>
    <x v="1"/>
    <n v="0"/>
    <n v="0"/>
  </r>
  <r>
    <s v="2020-05-25"/>
    <s v="Masculin"/>
    <s v="N'Guigmi"/>
    <x v="5"/>
    <s v="Baram Tchandi"/>
    <s v="Masculin"/>
    <n v="32"/>
    <x v="2"/>
    <s v="Représentant des refugiés"/>
    <n v="0"/>
    <n v="0"/>
    <n v="1"/>
    <n v="0"/>
    <n v="0"/>
    <n v="0"/>
    <n v="0"/>
    <n v="0"/>
    <n v="0"/>
    <s v=""/>
    <s v="Forage PMH communautaire"/>
    <s v=""/>
    <s v="La moitié d'une journée"/>
    <s v="Une minorité (autour de 25%);"/>
    <s v="Non"/>
    <s v="A l'air libre"/>
    <x v="1"/>
    <x v="1"/>
    <x v="1"/>
    <s v="Article trop cher L'achat de savon ne constitue pas une priorité"/>
    <n v="0"/>
    <x v="1"/>
    <n v="0"/>
    <x v="1"/>
    <x v="2"/>
    <n v="0"/>
    <n v="0"/>
  </r>
  <r>
    <s v="2020-05-25"/>
    <s v="Masculin"/>
    <s v="N'Guigmi"/>
    <x v="5"/>
    <s v="Kaoua"/>
    <s v="Masculin"/>
    <n v="35"/>
    <x v="1"/>
    <s v="Représentant d'une instance gouvernementale locale"/>
    <n v="0"/>
    <n v="0"/>
    <n v="0"/>
    <n v="0"/>
    <n v="0"/>
    <n v="1"/>
    <n v="0"/>
    <n v="0"/>
    <n v="0"/>
    <s v=""/>
    <s v="Forage PMH communautaire"/>
    <s v=""/>
    <s v="La moitié d'une journée"/>
    <s v="La moitié (autour de 50%);"/>
    <s v="Non"/>
    <s v="A l'air libre"/>
    <x v="0"/>
    <x v="1"/>
    <x v="0"/>
    <s v=""/>
    <s v=""/>
    <x v="0"/>
    <s v=""/>
    <x v="0"/>
    <x v="0"/>
    <s v=""/>
    <s v=""/>
  </r>
  <r>
    <s v="2020-05-25"/>
    <s v="Masculin"/>
    <s v="N'Guigmi"/>
    <x v="5"/>
    <s v="Kaoua"/>
    <s v="Masculin"/>
    <n v="34"/>
    <x v="0"/>
    <s v="Leader communautaire"/>
    <n v="0"/>
    <n v="0"/>
    <n v="0"/>
    <n v="0"/>
    <n v="0"/>
    <n v="0"/>
    <n v="0"/>
    <n v="1"/>
    <n v="0"/>
    <s v=""/>
    <s v="Forage PMH communautaire"/>
    <s v=""/>
    <s v="Entre une heure et moins de la moitié d'une journée"/>
    <s v="La moitié (autour de 50%);"/>
    <s v="Non"/>
    <s v="A l'air libre"/>
    <x v="0"/>
    <x v="1"/>
    <x v="0"/>
    <s v=""/>
    <s v=""/>
    <x v="0"/>
    <s v=""/>
    <x v="0"/>
    <x v="0"/>
    <s v=""/>
    <s v=""/>
  </r>
  <r>
    <s v="2020-05-25"/>
    <s v="Masculin"/>
    <s v="Maine Soroa"/>
    <x v="4"/>
    <s v="Guidan  Kadji/Tam"/>
    <s v="Masculin"/>
    <n v="52"/>
    <x v="2"/>
    <s v="Leader communautaire"/>
    <n v="0"/>
    <n v="0"/>
    <n v="0"/>
    <n v="0"/>
    <n v="0"/>
    <n v="0"/>
    <n v="0"/>
    <n v="1"/>
    <n v="0"/>
    <s v=""/>
    <s v="Forage PMH communautaire"/>
    <s v=""/>
    <s v="De 0 à 15 minutes"/>
    <s v="La moitié (autour de 50%);"/>
    <s v="Oui"/>
    <s v="Latrines familiales"/>
    <x v="0"/>
    <x v="4"/>
    <x v="0"/>
    <s v=""/>
    <s v=""/>
    <x v="0"/>
    <s v=""/>
    <x v="0"/>
    <x v="0"/>
    <s v=""/>
    <s v=""/>
  </r>
  <r>
    <s v="2020-05-25"/>
    <s v="Masculin"/>
    <s v="Maine Soroa"/>
    <x v="4"/>
    <s v="Guidan  Kadji/Tam"/>
    <s v="Masculin"/>
    <n v="55"/>
    <x v="0"/>
    <s v="Leader communautaire"/>
    <n v="0"/>
    <n v="0"/>
    <n v="0"/>
    <n v="0"/>
    <n v="0"/>
    <n v="0"/>
    <n v="0"/>
    <n v="1"/>
    <n v="0"/>
    <s v=""/>
    <s v="Forage PMH communautaire"/>
    <s v=""/>
    <s v="De 16 à 30 minutes"/>
    <s v="Une majorité (autour de 75%);"/>
    <s v="Oui"/>
    <s v="Latrines communes gratuites"/>
    <x v="0"/>
    <x v="4"/>
    <x v="0"/>
    <s v=""/>
    <s v=""/>
    <x v="0"/>
    <s v=""/>
    <x v="0"/>
    <x v="0"/>
    <s v=""/>
    <s v=""/>
  </r>
  <r>
    <s v="2020-05-25"/>
    <s v="Masculin"/>
    <s v="Maine Soroa"/>
    <x v="4"/>
    <s v="Guidan  Kadji/Tam"/>
    <s v="Masculin"/>
    <n v="42"/>
    <x v="1"/>
    <s v="Leader communautaire"/>
    <n v="0"/>
    <n v="0"/>
    <n v="0"/>
    <n v="0"/>
    <n v="0"/>
    <n v="0"/>
    <n v="0"/>
    <n v="1"/>
    <n v="0"/>
    <s v=""/>
    <s v="Forage PMH communautaire"/>
    <s v=""/>
    <s v="De 0 à 15 minutes"/>
    <s v="La moitié (autour de 50%);"/>
    <s v="Oui"/>
    <s v="Latrines familiales"/>
    <x v="0"/>
    <x v="4"/>
    <x v="0"/>
    <s v=""/>
    <s v=""/>
    <x v="0"/>
    <s v=""/>
    <x v="0"/>
    <x v="0"/>
    <s v=""/>
    <s v=""/>
  </r>
  <r>
    <s v="2020-05-25"/>
    <s v="Masculin"/>
    <s v="Maine Soroa"/>
    <x v="4"/>
    <s v="Sabon Gari I et II"/>
    <s v="Masculin"/>
    <n v="26"/>
    <x v="1"/>
    <s v="Chef de village/communauté ou Boulama"/>
    <n v="1"/>
    <n v="0"/>
    <n v="0"/>
    <n v="0"/>
    <n v="0"/>
    <n v="0"/>
    <n v="0"/>
    <n v="0"/>
    <n v="0"/>
    <s v=""/>
    <s v="Forage PMH privé"/>
    <s v=""/>
    <s v="De 16 à 30 minutes"/>
    <s v="La moitié (autour de 50%);"/>
    <s v="Non"/>
    <s v="A l'air libre"/>
    <x v="0"/>
    <x v="4"/>
    <x v="0"/>
    <s v=""/>
    <s v=""/>
    <x v="0"/>
    <s v=""/>
    <x v="0"/>
    <x v="0"/>
    <s v=""/>
    <s v=""/>
  </r>
  <r>
    <s v="2020-05-25"/>
    <s v="Masculin"/>
    <s v="Maine Soroa"/>
    <x v="4"/>
    <s v="Sabon Gari I et II"/>
    <s v="Féminin"/>
    <n v="32"/>
    <x v="2"/>
    <s v="Leader communautaire"/>
    <n v="0"/>
    <n v="0"/>
    <n v="0"/>
    <n v="0"/>
    <n v="0"/>
    <n v="0"/>
    <n v="0"/>
    <n v="1"/>
    <n v="0"/>
    <s v=""/>
    <s v="Forage PMH privé"/>
    <s v=""/>
    <s v="De 16 à 30 minutes"/>
    <s v="La moitié (autour de 50%);"/>
    <s v="Oui"/>
    <s v="Latrines familiales"/>
    <x v="0"/>
    <x v="1"/>
    <x v="0"/>
    <m/>
    <m/>
    <x v="3"/>
    <m/>
    <x v="2"/>
    <x v="3"/>
    <m/>
    <m/>
  </r>
  <r>
    <s v="2020-05-25"/>
    <s v="Féminin"/>
    <s v="Goudoumaria"/>
    <x v="0"/>
    <s v="N'Gario"/>
    <s v="Masculin"/>
    <n v="47"/>
    <x v="1"/>
    <s v="Chef de village/communauté ou Boulama"/>
    <n v="1"/>
    <n v="0"/>
    <n v="0"/>
    <n v="0"/>
    <n v="0"/>
    <n v="0"/>
    <n v="0"/>
    <n v="0"/>
    <n v="0"/>
    <s v=""/>
    <s v="Puits cimenté"/>
    <s v=""/>
    <s v="De 16 à 30 minutes"/>
    <s v="Une majorité (autour de 75%);"/>
    <s v="Non"/>
    <s v="A l'air libre"/>
    <x v="0"/>
    <x v="2"/>
    <x v="0"/>
    <s v=""/>
    <s v=""/>
    <x v="0"/>
    <s v=""/>
    <x v="0"/>
    <x v="0"/>
    <s v=""/>
    <s v=""/>
  </r>
  <r>
    <s v="2020-05-25"/>
    <s v="Féminin"/>
    <s v="Goudoumaria"/>
    <x v="0"/>
    <s v="Kadellaboua"/>
    <s v="Masculin"/>
    <n v="81"/>
    <x v="1"/>
    <s v="Chef de village/communauté ou Boulama"/>
    <n v="1"/>
    <n v="0"/>
    <n v="0"/>
    <n v="0"/>
    <n v="0"/>
    <n v="0"/>
    <n v="0"/>
    <n v="0"/>
    <n v="0"/>
    <s v=""/>
    <s v="Puits cimenté"/>
    <s v=""/>
    <s v="De 0 à 15 minutes"/>
    <s v="Tous les ménages (autour de 100%);"/>
    <s v="Non"/>
    <s v="A l'air libre"/>
    <x v="0"/>
    <x v="2"/>
    <x v="0"/>
    <s v=""/>
    <s v=""/>
    <x v="0"/>
    <s v=""/>
    <x v="0"/>
    <x v="0"/>
    <s v=""/>
    <s v=""/>
  </r>
  <r>
    <s v="2020-05-25"/>
    <s v="Féminin"/>
    <s v="Goudoumaria"/>
    <x v="0"/>
    <s v="N'Gario"/>
    <s v="Féminin"/>
    <n v="25"/>
    <x v="2"/>
    <s v="Représentant des refugiés"/>
    <n v="0"/>
    <n v="0"/>
    <n v="1"/>
    <n v="0"/>
    <n v="0"/>
    <n v="0"/>
    <n v="0"/>
    <n v="0"/>
    <n v="0"/>
    <s v=""/>
    <s v="Bornes fontaines (Mini-AEP, système multi-villages, PEA et SPP)"/>
    <s v=""/>
    <s v="De 16 à 30 minutes"/>
    <s v="Tous les ménages (autour de 100%);"/>
    <s v="Non"/>
    <s v="A l'air libre"/>
    <x v="0"/>
    <x v="2"/>
    <x v="0"/>
    <s v=""/>
    <s v=""/>
    <x v="0"/>
    <s v=""/>
    <x v="0"/>
    <x v="0"/>
    <s v=""/>
    <s v=""/>
  </r>
  <r>
    <s v="2020-05-25"/>
    <s v="Féminin"/>
    <s v="Goudoumaria"/>
    <x v="0"/>
    <s v="Kadellaboua"/>
    <s v="Masculin"/>
    <n v="36"/>
    <x v="3"/>
    <s v="Autre"/>
    <n v="0"/>
    <n v="0"/>
    <n v="0"/>
    <n v="0"/>
    <n v="0"/>
    <n v="0"/>
    <n v="0"/>
    <n v="0"/>
    <n v="1"/>
    <s v="Pas de role dans la localité"/>
    <s v="Puits traditionnel"/>
    <s v=""/>
    <s v="De 0 à 15 minutes"/>
    <s v="La moitié (autour de 50%);"/>
    <s v="Oui"/>
    <s v="Latrines familiales"/>
    <x v="0"/>
    <x v="2"/>
    <x v="0"/>
    <s v=""/>
    <s v=""/>
    <x v="0"/>
    <s v=""/>
    <x v="0"/>
    <x v="0"/>
    <s v=""/>
    <s v=""/>
  </r>
  <r>
    <s v="2020-05-25"/>
    <s v="Féminin"/>
    <s v="Goudoumaria"/>
    <x v="0"/>
    <s v="Kadellaboua"/>
    <s v="Féminin"/>
    <n v="29"/>
    <x v="2"/>
    <s v="Autre"/>
    <n v="0"/>
    <n v="0"/>
    <n v="0"/>
    <n v="0"/>
    <n v="0"/>
    <n v="0"/>
    <n v="0"/>
    <n v="0"/>
    <n v="1"/>
    <s v="Pas de role dans la localité"/>
    <s v="Puits cimenté"/>
    <s v=""/>
    <s v="De 16 à 30 minutes"/>
    <s v="Une majorité (autour de 75%);"/>
    <s v="Non"/>
    <s v="A l'air libre"/>
    <x v="0"/>
    <x v="2"/>
    <x v="0"/>
    <s v=""/>
    <s v=""/>
    <x v="0"/>
    <s v=""/>
    <x v="0"/>
    <x v="0"/>
    <s v=""/>
    <s v=""/>
  </r>
  <r>
    <s v="2020-05-25"/>
    <s v="Masculin"/>
    <s v="N'Guigmi"/>
    <x v="5"/>
    <s v="Kablewa"/>
    <s v="Masculin"/>
    <n v="35"/>
    <x v="2"/>
    <s v="Leader communautaire"/>
    <n v="0"/>
    <n v="0"/>
    <n v="0"/>
    <n v="0"/>
    <n v="0"/>
    <n v="0"/>
    <n v="0"/>
    <n v="1"/>
    <n v="0"/>
    <s v=""/>
    <s v="Forage PMH communautaire"/>
    <s v=""/>
    <s v="La moitié d'une journée"/>
    <s v="Une minorité (autour de 25%);"/>
    <s v="Oui"/>
    <s v="Latrines familiales"/>
    <x v="0"/>
    <x v="1"/>
    <x v="0"/>
    <s v=""/>
    <s v=""/>
    <x v="0"/>
    <s v=""/>
    <x v="0"/>
    <x v="0"/>
    <s v=""/>
    <s v=""/>
  </r>
  <r>
    <s v="2020-05-25"/>
    <s v="Masculin"/>
    <s v="N'Guigmi"/>
    <x v="5"/>
    <s v="Kablewa"/>
    <s v="Féminin"/>
    <n v="55"/>
    <x v="1"/>
    <s v="Leader communautaire"/>
    <n v="0"/>
    <n v="0"/>
    <n v="0"/>
    <n v="0"/>
    <n v="0"/>
    <n v="0"/>
    <n v="0"/>
    <n v="1"/>
    <n v="0"/>
    <s v=""/>
    <s v="Forage PMH communautaire"/>
    <s v=""/>
    <s v="Plus de la moitié d'une journée"/>
    <s v="Une minorité (autour de 25%);"/>
    <s v="Oui"/>
    <s v="Latrines familiales"/>
    <x v="0"/>
    <x v="0"/>
    <x v="0"/>
    <s v=""/>
    <s v=""/>
    <x v="0"/>
    <s v=""/>
    <x v="0"/>
    <x v="0"/>
    <s v=""/>
    <s v=""/>
  </r>
  <r>
    <s v="2020-05-25"/>
    <s v="Masculin"/>
    <s v="N'Guigmi"/>
    <x v="5"/>
    <s v="Kablewa"/>
    <s v="Féminin"/>
    <n v="30"/>
    <x v="0"/>
    <s v="Leader communautaire"/>
    <n v="0"/>
    <n v="0"/>
    <n v="0"/>
    <n v="0"/>
    <n v="0"/>
    <n v="0"/>
    <n v="0"/>
    <n v="1"/>
    <n v="0"/>
    <s v=""/>
    <s v="Forage PMH communautaire"/>
    <s v=""/>
    <s v="Entre une heure et moins de la moitié d'une journée"/>
    <s v="Aucun ménage (autour de 0%);"/>
    <s v="Oui"/>
    <s v="Latrines familiales"/>
    <x v="0"/>
    <x v="2"/>
    <x v="0"/>
    <s v=""/>
    <s v=""/>
    <x v="0"/>
    <s v=""/>
    <x v="0"/>
    <x v="0"/>
    <s v=""/>
    <s v=""/>
  </r>
  <r>
    <s v="2020-05-25"/>
    <s v="Masculin"/>
    <s v="N'Guigmi"/>
    <x v="5"/>
    <s v="Jagada"/>
    <s v="Masculin"/>
    <n v="47"/>
    <x v="0"/>
    <s v="Chef de village/communauté ou Boulama"/>
    <n v="1"/>
    <n v="0"/>
    <n v="0"/>
    <n v="0"/>
    <n v="0"/>
    <n v="0"/>
    <n v="0"/>
    <n v="0"/>
    <n v="0"/>
    <s v=""/>
    <s v="Forage PMH communautaire"/>
    <s v=""/>
    <s v="Entre une heure et moins de la moitié d'une journée"/>
    <s v="Aucun ménage (autour de 0%);"/>
    <s v="Non"/>
    <s v="Fosse du village"/>
    <x v="0"/>
    <x v="2"/>
    <x v="0"/>
    <s v=""/>
    <s v=""/>
    <x v="0"/>
    <s v=""/>
    <x v="0"/>
    <x v="0"/>
    <s v=""/>
    <s v=""/>
  </r>
  <r>
    <s v="2020-05-25"/>
    <s v="Masculin"/>
    <s v="Goudoumaria"/>
    <x v="0"/>
    <s v="Djadjeri"/>
    <s v="Masculin"/>
    <n v="52"/>
    <x v="1"/>
    <s v="Chef de village/communauté ou Boulama"/>
    <n v="1"/>
    <n v="0"/>
    <n v="0"/>
    <n v="0"/>
    <n v="0"/>
    <n v="0"/>
    <n v="0"/>
    <n v="0"/>
    <n v="0"/>
    <s v=""/>
    <s v="Forage PMH privé"/>
    <s v=""/>
    <s v="De 0 à 15 minutes"/>
    <s v="Une minorité (autour de 25%);"/>
    <s v="Non"/>
    <s v="A l'air libre"/>
    <x v="0"/>
    <x v="4"/>
    <x v="0"/>
    <s v=""/>
    <s v=""/>
    <x v="0"/>
    <s v=""/>
    <x v="0"/>
    <x v="0"/>
    <s v=""/>
    <s v=""/>
  </r>
  <r>
    <s v="2020-05-25"/>
    <s v="Masculin"/>
    <s v="Maine Soroa"/>
    <x v="4"/>
    <s v="Abdouri"/>
    <s v="Masculin"/>
    <n v="26"/>
    <x v="3"/>
    <s v="Autre"/>
    <n v="0"/>
    <n v="0"/>
    <n v="0"/>
    <n v="0"/>
    <n v="0"/>
    <n v="0"/>
    <n v="0"/>
    <n v="0"/>
    <n v="1"/>
    <s v="Pas de role dans la localité"/>
    <s v="Reseau d'eau publique SEEN - robinet privé"/>
    <s v=""/>
    <s v="L'eau est disponible dans la maison"/>
    <s v="Tous les ménages (autour de 100%);"/>
    <s v="Oui"/>
    <s v="Latrines familiales"/>
    <x v="0"/>
    <x v="0"/>
    <x v="0"/>
    <s v=""/>
    <s v=""/>
    <x v="0"/>
    <s v=""/>
    <x v="0"/>
    <x v="0"/>
    <s v=""/>
    <s v=""/>
  </r>
  <r>
    <s v="2020-05-25"/>
    <s v="Masculin"/>
    <s v="Goudoumaria"/>
    <x v="0"/>
    <s v="Kelakam"/>
    <s v="Féminin"/>
    <n v="26"/>
    <x v="1"/>
    <s v="Autre"/>
    <n v="0"/>
    <n v="0"/>
    <n v="0"/>
    <n v="0"/>
    <n v="0"/>
    <n v="0"/>
    <n v="0"/>
    <n v="0"/>
    <n v="1"/>
    <s v="Pas de role dans la localité"/>
    <s v="Bornes fontaines (Mini-AEP, système multi-villages, PEA et SPP)"/>
    <s v=""/>
    <s v="L'eau est disponible dans la maison"/>
    <s v="La moitié (autour de 50%);"/>
    <s v="Oui"/>
    <s v="Latrines familiales"/>
    <x v="0"/>
    <x v="1"/>
    <x v="0"/>
    <s v=""/>
    <s v=""/>
    <x v="0"/>
    <s v=""/>
    <x v="0"/>
    <x v="0"/>
    <s v=""/>
    <s v=""/>
  </r>
  <r>
    <s v="2020-05-25"/>
    <s v="Masculin"/>
    <s v="Maine Soroa"/>
    <x v="4"/>
    <s v="Abdouri"/>
    <s v="Masculin"/>
    <n v="51"/>
    <x v="0"/>
    <s v="Autre"/>
    <n v="0"/>
    <n v="0"/>
    <n v="0"/>
    <n v="0"/>
    <n v="0"/>
    <n v="0"/>
    <n v="0"/>
    <n v="0"/>
    <n v="1"/>
    <s v="Pas de role dans la localité"/>
    <s v="Forage PMH privé"/>
    <s v=""/>
    <s v="De 0 à 15 minutes"/>
    <s v="Une minorité (autour de 25%);"/>
    <s v="Non"/>
    <s v="A l'air libre"/>
    <x v="0"/>
    <x v="2"/>
    <x v="0"/>
    <s v=""/>
    <s v=""/>
    <x v="0"/>
    <s v=""/>
    <x v="0"/>
    <x v="0"/>
    <s v=""/>
    <s v=""/>
  </r>
  <r>
    <s v="2020-05-25"/>
    <s v="Masculin"/>
    <s v="Goudoumaria"/>
    <x v="0"/>
    <s v="Kadjebaou"/>
    <s v="Masculin"/>
    <n v="35"/>
    <x v="1"/>
    <s v="Autre"/>
    <n v="0"/>
    <n v="0"/>
    <n v="0"/>
    <n v="0"/>
    <n v="0"/>
    <n v="0"/>
    <n v="0"/>
    <n v="0"/>
    <n v="1"/>
    <s v="cultivateur"/>
    <s v="Puits traditionnel"/>
    <s v=""/>
    <s v="De 0 à 15 minutes"/>
    <s v="Une majorité (autour de 75%);"/>
    <s v="Non"/>
    <s v="A l'air libre"/>
    <x v="0"/>
    <x v="1"/>
    <x v="0"/>
    <s v=""/>
    <s v=""/>
    <x v="0"/>
    <s v=""/>
    <x v="0"/>
    <x v="0"/>
    <s v=""/>
    <s v=""/>
  </r>
  <r>
    <s v="2020-05-25"/>
    <s v="Masculin"/>
    <s v="Diffa"/>
    <x v="3"/>
    <s v="Kangouri/Diffa"/>
    <s v="Masculin"/>
    <n v="52"/>
    <x v="1"/>
    <s v="Chef de village/communauté ou Boulama"/>
    <n v="1"/>
    <n v="0"/>
    <n v="0"/>
    <n v="0"/>
    <n v="0"/>
    <n v="0"/>
    <n v="0"/>
    <n v="0"/>
    <n v="0"/>
    <s v=""/>
    <s v="Bornes fontaines (Mini-AEP, système multi-villages, PEA et SPP)"/>
    <s v=""/>
    <s v="De 0 à 15 minutes"/>
    <s v="Tous les ménages (autour de 100%);"/>
    <s v="Non"/>
    <s v="A l'air libre"/>
    <x v="2"/>
    <x v="1"/>
    <x v="1"/>
    <s v="L'achat de savon ne constitue pas une priorité"/>
    <n v="0"/>
    <x v="1"/>
    <n v="0"/>
    <x v="3"/>
    <x v="2"/>
    <n v="0"/>
    <n v="0"/>
  </r>
  <r>
    <s v="2020-05-25"/>
    <s v="Masculin"/>
    <s v="Diffa"/>
    <x v="3"/>
    <s v="Kangouri/Diffa"/>
    <s v="Masculin"/>
    <n v="45"/>
    <x v="0"/>
    <s v="Représentant des PDI"/>
    <n v="0"/>
    <n v="0"/>
    <n v="0"/>
    <n v="1"/>
    <n v="0"/>
    <n v="0"/>
    <n v="0"/>
    <n v="0"/>
    <n v="0"/>
    <s v=""/>
    <s v="Puits traditionnel"/>
    <s v=""/>
    <s v="De 0 à 15 minutes"/>
    <s v="Tous les ménages (autour de 100%);"/>
    <s v="Non"/>
    <s v="A l'air libre"/>
    <x v="0"/>
    <x v="3"/>
    <x v="0"/>
    <s v=""/>
    <s v=""/>
    <x v="0"/>
    <s v=""/>
    <x v="0"/>
    <x v="0"/>
    <s v=""/>
    <s v=""/>
  </r>
  <r>
    <s v="2020-05-25"/>
    <s v="Masculin"/>
    <s v="Diffa"/>
    <x v="3"/>
    <s v="Kayawa/Diffa"/>
    <s v="Masculin"/>
    <n v="45"/>
    <x v="1"/>
    <s v="Représentant du chef de village/communauté ou Boulama"/>
    <n v="0"/>
    <n v="1"/>
    <n v="0"/>
    <n v="0"/>
    <n v="0"/>
    <n v="0"/>
    <n v="0"/>
    <n v="0"/>
    <n v="0"/>
    <s v=""/>
    <s v="Forage PMH privé"/>
    <s v=""/>
    <s v="De 0 à 15 minutes"/>
    <s v="Tous les ménages (autour de 100%);"/>
    <s v="Non"/>
    <s v="A l'air libre"/>
    <x v="0"/>
    <x v="3"/>
    <x v="0"/>
    <s v=""/>
    <s v=""/>
    <x v="0"/>
    <s v=""/>
    <x v="0"/>
    <x v="0"/>
    <s v=""/>
    <s v=""/>
  </r>
  <r>
    <s v="2020-05-25"/>
    <s v="Masculin"/>
    <s v="Diffa"/>
    <x v="3"/>
    <s v="Kangouri/Diffa"/>
    <s v="Masculin"/>
    <n v="42"/>
    <x v="2"/>
    <s v="Chef de village/communauté ou Boulama"/>
    <n v="1"/>
    <n v="0"/>
    <n v="0"/>
    <n v="0"/>
    <n v="0"/>
    <n v="0"/>
    <n v="0"/>
    <n v="0"/>
    <n v="0"/>
    <s v=""/>
    <s v="Bornes fontaines (Mini-AEP, système multi-villages, PEA et SPP)"/>
    <s v=""/>
    <s v="De 16 à 30 minutes"/>
    <s v="Tous les ménages (autour de 100%);"/>
    <s v="Oui"/>
    <s v="Latrines familiales"/>
    <x v="0"/>
    <x v="4"/>
    <x v="0"/>
    <s v=""/>
    <s v=""/>
    <x v="0"/>
    <s v=""/>
    <x v="0"/>
    <x v="0"/>
    <s v=""/>
    <s v=""/>
  </r>
  <r>
    <s v="2020-05-26"/>
    <s v="Masculin"/>
    <s v="Maine Soroa"/>
    <x v="4"/>
    <s v="Issari Brine"/>
    <s v="Masculin"/>
    <n v="46"/>
    <x v="1"/>
    <s v="Chef de village/communauté ou Boulama"/>
    <n v="1"/>
    <n v="0"/>
    <n v="0"/>
    <n v="0"/>
    <n v="0"/>
    <n v="0"/>
    <n v="0"/>
    <n v="0"/>
    <n v="0"/>
    <m/>
    <s v="Forage PMH communautaire"/>
    <m/>
    <s v="Entre 30 minutes et une heure"/>
    <s v="Une minorité (autour de 25%);"/>
    <s v="Non"/>
    <s v="A l'air libre"/>
    <x v="0"/>
    <x v="1"/>
    <x v="0"/>
    <m/>
    <m/>
    <x v="3"/>
    <m/>
    <x v="2"/>
    <x v="3"/>
    <m/>
    <m/>
  </r>
  <r>
    <s v="2020-05-26"/>
    <s v="Masculin"/>
    <s v="Maine Soroa"/>
    <x v="4"/>
    <s v="Issari Brine"/>
    <s v="Masculin"/>
    <n v="45"/>
    <x v="2"/>
    <s v="Représentant des refugiés"/>
    <n v="0"/>
    <n v="0"/>
    <n v="1"/>
    <n v="0"/>
    <n v="0"/>
    <n v="0"/>
    <n v="0"/>
    <n v="0"/>
    <n v="0"/>
    <m/>
    <s v="Forage PMH communautaire"/>
    <m/>
    <s v="Entre 30 minutes et une heure"/>
    <s v="La moitié (autour de 50%);"/>
    <s v="Non"/>
    <s v="A l'air libre"/>
    <x v="0"/>
    <x v="1"/>
    <x v="0"/>
    <m/>
    <m/>
    <x v="3"/>
    <m/>
    <x v="2"/>
    <x v="3"/>
    <m/>
    <m/>
  </r>
  <r>
    <s v="2020-05-26"/>
    <s v="Masculin"/>
    <s v="Maine Soroa"/>
    <x v="4"/>
    <s v="Koublé Iguire"/>
    <s v="Masculin"/>
    <n v="55"/>
    <x v="1"/>
    <s v="Chef de village/communauté ou Boulama"/>
    <n v="1"/>
    <n v="0"/>
    <n v="0"/>
    <n v="0"/>
    <n v="0"/>
    <n v="0"/>
    <n v="0"/>
    <n v="0"/>
    <n v="0"/>
    <m/>
    <s v="Puits cimenté"/>
    <m/>
    <s v="De 16 à 30 minutes"/>
    <s v="Une minorité (autour de 25%);"/>
    <s v="Non"/>
    <s v="A l'air libre"/>
    <x v="0"/>
    <x v="0"/>
    <x v="0"/>
    <m/>
    <m/>
    <x v="3"/>
    <m/>
    <x v="2"/>
    <x v="3"/>
    <m/>
    <m/>
  </r>
  <r>
    <s v="2020-05-26"/>
    <s v="Masculin"/>
    <s v="Maine Soroa"/>
    <x v="4"/>
    <s v="Koublé Iguire"/>
    <s v="Masculin"/>
    <n v="27"/>
    <x v="0"/>
    <s v="Représentant des PDI"/>
    <n v="0"/>
    <n v="0"/>
    <n v="0"/>
    <n v="1"/>
    <n v="0"/>
    <n v="0"/>
    <n v="0"/>
    <n v="0"/>
    <n v="0"/>
    <m/>
    <s v="Puits cimenté"/>
    <m/>
    <s v="De 16 à 30 minutes"/>
    <s v="La moitié (autour de 50%);"/>
    <s v="Non"/>
    <s v="A l'air libre"/>
    <x v="0"/>
    <x v="1"/>
    <x v="0"/>
    <m/>
    <m/>
    <x v="3"/>
    <m/>
    <x v="2"/>
    <x v="3"/>
    <m/>
    <m/>
  </r>
  <r>
    <s v="2020-05-26"/>
    <s v="Masculin"/>
    <s v="Maine Soroa"/>
    <x v="4"/>
    <s v="Koublé Iguire"/>
    <s v="Masculin"/>
    <n v="48"/>
    <x v="2"/>
    <s v="Représentant des refugiés"/>
    <n v="0"/>
    <n v="0"/>
    <n v="1"/>
    <n v="0"/>
    <n v="0"/>
    <n v="0"/>
    <n v="0"/>
    <n v="0"/>
    <n v="0"/>
    <m/>
    <s v="Puits cimenté"/>
    <m/>
    <s v="De 16 à 30 minutes"/>
    <s v="Aucun ménage (autour de 0%);"/>
    <s v="Non"/>
    <s v="A l'air libre"/>
    <x v="1"/>
    <x v="1"/>
    <x v="1"/>
    <s v="Article trop cher"/>
    <n v="0"/>
    <x v="1"/>
    <n v="0"/>
    <x v="1"/>
    <x v="1"/>
    <n v="0"/>
    <n v="0"/>
  </r>
  <r>
    <s v="2020-05-26"/>
    <s v="Masculin"/>
    <s v="Maine Soroa"/>
    <x v="4"/>
    <s v="Issari Brine"/>
    <s v="Masculin"/>
    <n v="42"/>
    <x v="0"/>
    <s v="Représentant des PDI"/>
    <n v="0"/>
    <n v="0"/>
    <n v="0"/>
    <n v="1"/>
    <n v="0"/>
    <n v="0"/>
    <n v="0"/>
    <n v="0"/>
    <n v="0"/>
    <m/>
    <s v="Forage PMH communautaire"/>
    <m/>
    <s v="De 16 à 30 minutes"/>
    <s v="La moitié (autour de 50%);"/>
    <s v="Non"/>
    <s v="A l'air libre"/>
    <x v="0"/>
    <x v="1"/>
    <x v="0"/>
    <m/>
    <m/>
    <x v="3"/>
    <m/>
    <x v="2"/>
    <x v="3"/>
    <m/>
    <m/>
  </r>
  <r>
    <s v="2020-05-26"/>
    <s v="Masculin"/>
    <s v="Diffa"/>
    <x v="3"/>
    <s v="Alla Dallawaram"/>
    <s v="Masculin"/>
    <n v="43"/>
    <x v="1"/>
    <s v="Chef de village/communauté ou Boulama"/>
    <n v="1"/>
    <n v="0"/>
    <n v="0"/>
    <n v="0"/>
    <n v="0"/>
    <n v="0"/>
    <n v="0"/>
    <n v="0"/>
    <n v="0"/>
    <m/>
    <s v="Forage PMH communautaire"/>
    <m/>
    <s v="De 0 à 15 minutes"/>
    <s v="Tous les ménages (autour de 100%);"/>
    <s v="Non"/>
    <s v="A l'air libre"/>
    <x v="1"/>
    <x v="1"/>
    <x v="1"/>
    <s v="L'achat de savon ne constitue pas une priorité"/>
    <n v="0"/>
    <x v="1"/>
    <n v="0"/>
    <x v="3"/>
    <x v="2"/>
    <n v="0"/>
    <n v="0"/>
  </r>
  <r>
    <s v="2020-05-26"/>
    <s v="Masculin"/>
    <s v="Diffa"/>
    <x v="3"/>
    <s v="Alla Dallawaram"/>
    <s v="Masculin"/>
    <n v="47"/>
    <x v="0"/>
    <s v="Représentant du chef de village/communauté ou Boulama"/>
    <n v="0"/>
    <n v="1"/>
    <n v="0"/>
    <n v="0"/>
    <n v="0"/>
    <n v="0"/>
    <n v="0"/>
    <n v="0"/>
    <n v="0"/>
    <m/>
    <s v="Forage PMH communautaire"/>
    <m/>
    <s v="De 16 à 30 minutes"/>
    <s v="Tous les ménages (autour de 100%);"/>
    <s v="Non"/>
    <s v="A l'air libre"/>
    <x v="1"/>
    <x v="1"/>
    <x v="1"/>
    <s v="L'achat de savon ne constitue pas une priorité"/>
    <n v="0"/>
    <x v="1"/>
    <n v="0"/>
    <x v="3"/>
    <x v="2"/>
    <n v="0"/>
    <n v="0"/>
  </r>
  <r>
    <s v="2020-05-26"/>
    <s v="Masculin"/>
    <s v="Diffa"/>
    <x v="3"/>
    <s v="Alla Dallawaram"/>
    <s v="Masculin"/>
    <n v="49"/>
    <x v="2"/>
    <s v="Représentant des refugiés"/>
    <n v="0"/>
    <n v="0"/>
    <n v="1"/>
    <n v="0"/>
    <n v="0"/>
    <n v="0"/>
    <n v="0"/>
    <n v="0"/>
    <n v="0"/>
    <m/>
    <s v="Forage PMH communautaire"/>
    <m/>
    <s v="De 16 à 30 minutes"/>
    <s v="Tous les ménages (autour de 100%);"/>
    <s v="Non"/>
    <s v="A l'air libre"/>
    <x v="1"/>
    <x v="1"/>
    <x v="1"/>
    <s v="L'achat de savon ne constitue pas une priorité"/>
    <n v="0"/>
    <x v="1"/>
    <n v="0"/>
    <x v="3"/>
    <x v="2"/>
    <n v="0"/>
    <n v="0"/>
  </r>
  <r>
    <s v="2020-05-26"/>
    <s v="Masculin"/>
    <s v="Diffa"/>
    <x v="3"/>
    <s v="Elh Mainari"/>
    <s v="Masculin"/>
    <n v="52"/>
    <x v="1"/>
    <s v="Chef de village/communauté ou Boulama"/>
    <n v="1"/>
    <n v="0"/>
    <n v="0"/>
    <n v="0"/>
    <n v="0"/>
    <n v="0"/>
    <n v="0"/>
    <n v="0"/>
    <n v="0"/>
    <m/>
    <s v="Forage PMH communautaire"/>
    <m/>
    <s v="De 0 à 15 minutes"/>
    <s v="Tous les ménages (autour de 100%);"/>
    <s v="Oui"/>
    <s v="Latrines communes gratuites"/>
    <x v="0"/>
    <x v="0"/>
    <x v="0"/>
    <m/>
    <m/>
    <x v="3"/>
    <m/>
    <x v="2"/>
    <x v="3"/>
    <m/>
    <m/>
  </r>
  <r>
    <s v="2020-05-26"/>
    <s v="Masculin"/>
    <s v="Diffa"/>
    <x v="3"/>
    <s v="Elh Mainari"/>
    <s v="Masculin"/>
    <n v="53"/>
    <x v="2"/>
    <s v="Représentant du chef de village/communauté ou Boulama"/>
    <n v="0"/>
    <n v="1"/>
    <n v="0"/>
    <n v="0"/>
    <n v="0"/>
    <n v="0"/>
    <n v="0"/>
    <n v="0"/>
    <n v="0"/>
    <m/>
    <s v="Forage PMH communautaire"/>
    <m/>
    <s v="De 0 à 15 minutes"/>
    <s v="Tous les ménages (autour de 100%);"/>
    <s v="Oui"/>
    <s v="Latrines communes gratuites"/>
    <x v="0"/>
    <x v="0"/>
    <x v="0"/>
    <m/>
    <m/>
    <x v="3"/>
    <m/>
    <x v="2"/>
    <x v="3"/>
    <m/>
    <m/>
  </r>
  <r>
    <s v="2020-05-26"/>
    <s v="Masculin"/>
    <s v="Diffa"/>
    <x v="3"/>
    <s v="Elh Mainari"/>
    <s v="Masculin"/>
    <n v="50"/>
    <x v="0"/>
    <s v="Chef de village/communauté ou Boulama"/>
    <n v="1"/>
    <n v="0"/>
    <n v="0"/>
    <n v="0"/>
    <n v="0"/>
    <n v="0"/>
    <n v="0"/>
    <n v="0"/>
    <n v="0"/>
    <m/>
    <s v="Forage PMH communautaire"/>
    <m/>
    <s v="De 16 à 30 minutes"/>
    <s v="Tous les ménages (autour de 100%);"/>
    <s v="Oui"/>
    <s v="Latrines communes gratuites"/>
    <x v="0"/>
    <x v="0"/>
    <x v="0"/>
    <m/>
    <m/>
    <x v="3"/>
    <m/>
    <x v="2"/>
    <x v="3"/>
    <m/>
    <m/>
  </r>
  <r>
    <s v="2020-05-26"/>
    <s v="Masculin"/>
    <s v="Diffa"/>
    <x v="6"/>
    <s v="Quarier Adjimeri"/>
    <s v="Masculin"/>
    <n v="48"/>
    <x v="1"/>
    <s v="Représentant du chef de village/communauté ou Boulama"/>
    <n v="0"/>
    <n v="1"/>
    <n v="0"/>
    <n v="0"/>
    <n v="0"/>
    <n v="0"/>
    <n v="0"/>
    <n v="0"/>
    <n v="0"/>
    <m/>
    <s v="Reseau d'eau publique SEEN - robinet privé"/>
    <m/>
    <s v="L'eau est disponible dans la maison"/>
    <s v="Tous les ménages (autour de 100%);"/>
    <s v="Oui"/>
    <s v="Latrines familiales"/>
    <x v="0"/>
    <x v="1"/>
    <x v="0"/>
    <m/>
    <m/>
    <x v="3"/>
    <m/>
    <x v="2"/>
    <x v="3"/>
    <m/>
    <m/>
  </r>
  <r>
    <s v="2020-05-26"/>
    <s v="Masculin"/>
    <s v="Bosso"/>
    <x v="2"/>
    <s v="Kaouré"/>
    <s v="Masculin"/>
    <n v="38"/>
    <x v="0"/>
    <s v="Leader communautaire"/>
    <n v="0"/>
    <n v="0"/>
    <n v="0"/>
    <n v="0"/>
    <n v="0"/>
    <n v="0"/>
    <n v="0"/>
    <n v="1"/>
    <n v="0"/>
    <m/>
    <s v="Puits traditionnel"/>
    <m/>
    <s v="De 16 à 30 minutes"/>
    <s v="La moitié (autour de 50%);"/>
    <s v="Oui"/>
    <s v="Latrines communes gratuites"/>
    <x v="2"/>
    <x v="2"/>
    <x v="0"/>
    <m/>
    <m/>
    <x v="3"/>
    <m/>
    <x v="2"/>
    <x v="3"/>
    <m/>
    <m/>
  </r>
  <r>
    <s v="2020-05-26"/>
    <s v="Masculin"/>
    <s v="Diffa"/>
    <x v="6"/>
    <s v="Quarier Adjimeri"/>
    <s v="Masculin"/>
    <n v="46"/>
    <x v="0"/>
    <s v="Leader communautaire"/>
    <n v="0"/>
    <n v="0"/>
    <n v="0"/>
    <n v="0"/>
    <n v="0"/>
    <n v="0"/>
    <n v="0"/>
    <n v="1"/>
    <n v="0"/>
    <m/>
    <s v="Reseau d'eau publique SEEN - robinet privé"/>
    <m/>
    <s v="L'eau est disponible dans la maison"/>
    <s v="Tous les ménages (autour de 100%);"/>
    <s v="Oui"/>
    <s v="Latrines familiales"/>
    <x v="0"/>
    <x v="1"/>
    <x v="0"/>
    <m/>
    <m/>
    <x v="3"/>
    <m/>
    <x v="2"/>
    <x v="3"/>
    <m/>
    <m/>
  </r>
  <r>
    <s v="2020-05-26"/>
    <s v="Masculin"/>
    <s v="Bosso"/>
    <x v="2"/>
    <s v="Guelléhole"/>
    <s v="Masculin"/>
    <n v="36"/>
    <x v="0"/>
    <s v="Leader communautaire"/>
    <n v="0"/>
    <n v="0"/>
    <n v="0"/>
    <n v="0"/>
    <n v="0"/>
    <n v="0"/>
    <n v="0"/>
    <n v="1"/>
    <n v="0"/>
    <m/>
    <s v="Forage PMH communautaire"/>
    <m/>
    <s v="De 16 à 30 minutes"/>
    <s v="La moitié (autour de 50%);"/>
    <s v="Non"/>
    <s v="A l'air libre"/>
    <x v="2"/>
    <x v="1"/>
    <x v="0"/>
    <m/>
    <m/>
    <x v="3"/>
    <m/>
    <x v="2"/>
    <x v="3"/>
    <m/>
    <m/>
  </r>
  <r>
    <s v="2020-05-26"/>
    <s v="Masculin"/>
    <s v="Diffa"/>
    <x v="1"/>
    <s v="Mourimadi"/>
    <s v="Masculin"/>
    <n v="42"/>
    <x v="0"/>
    <s v="Leader communautaire"/>
    <n v="0"/>
    <n v="0"/>
    <n v="0"/>
    <n v="0"/>
    <n v="0"/>
    <n v="0"/>
    <n v="0"/>
    <n v="1"/>
    <n v="0"/>
    <m/>
    <s v="Puits cimenté"/>
    <m/>
    <s v="Entre 30 minutes et une heure"/>
    <s v="Tous les ménages (autour de 100%);"/>
    <s v="Oui"/>
    <s v="Latrines familiales"/>
    <x v="0"/>
    <x v="3"/>
    <x v="0"/>
    <m/>
    <m/>
    <x v="3"/>
    <m/>
    <x v="2"/>
    <x v="3"/>
    <m/>
    <m/>
  </r>
  <r>
    <s v="2020-05-26"/>
    <s v="Masculin"/>
    <s v="Diffa"/>
    <x v="1"/>
    <s v="Mourimadi"/>
    <s v="Masculin"/>
    <n v="52"/>
    <x v="2"/>
    <s v="Représentant du chef de village/communauté ou Boulama"/>
    <n v="0"/>
    <n v="1"/>
    <n v="0"/>
    <n v="0"/>
    <n v="0"/>
    <n v="0"/>
    <n v="0"/>
    <n v="0"/>
    <n v="0"/>
    <m/>
    <s v="Puits cimenté"/>
    <m/>
    <s v="De 0 à 15 minutes"/>
    <s v="Tous les ménages (autour de 100%);"/>
    <s v="Oui"/>
    <s v="Latrines familiales"/>
    <x v="0"/>
    <x v="3"/>
    <x v="0"/>
    <m/>
    <m/>
    <x v="3"/>
    <m/>
    <x v="2"/>
    <x v="3"/>
    <m/>
    <m/>
  </r>
  <r>
    <s v="2020-05-26"/>
    <s v="Masculin"/>
    <s v="Diffa"/>
    <x v="1"/>
    <s v="Mourimadi"/>
    <s v="Masculin"/>
    <n v="38"/>
    <x v="1"/>
    <s v="Représentant du chef de village/communauté ou Boulama"/>
    <n v="0"/>
    <n v="1"/>
    <n v="0"/>
    <n v="0"/>
    <n v="0"/>
    <n v="0"/>
    <n v="0"/>
    <n v="0"/>
    <n v="0"/>
    <m/>
    <s v="Forage PMH communautaire"/>
    <m/>
    <s v="De 16 à 30 minutes"/>
    <s v="Tous les ménages (autour de 100%);"/>
    <s v="Oui"/>
    <s v="Latrines communes gratuites"/>
    <x v="0"/>
    <x v="3"/>
    <x v="0"/>
    <m/>
    <m/>
    <x v="3"/>
    <m/>
    <x v="2"/>
    <x v="3"/>
    <m/>
    <m/>
  </r>
  <r>
    <s v="2020-05-26"/>
    <s v="Masculin"/>
    <s v="Diffa"/>
    <x v="1"/>
    <s v="N'Daourodi"/>
    <s v="Masculin"/>
    <n v="56"/>
    <x v="1"/>
    <s v="Représentant du chef de village/communauté ou Boulama"/>
    <n v="0"/>
    <n v="1"/>
    <n v="0"/>
    <n v="0"/>
    <n v="0"/>
    <n v="0"/>
    <n v="0"/>
    <n v="0"/>
    <n v="0"/>
    <m/>
    <s v="Forage PMH communautaire"/>
    <m/>
    <s v="De 0 à 15 minutes"/>
    <s v="Tous les ménages (autour de 100%);"/>
    <s v="Oui"/>
    <s v="Latrines communes gratuites"/>
    <x v="0"/>
    <x v="4"/>
    <x v="0"/>
    <m/>
    <m/>
    <x v="3"/>
    <m/>
    <x v="2"/>
    <x v="3"/>
    <m/>
    <m/>
  </r>
  <r>
    <s v="2020-05-26"/>
    <s v="Masculin"/>
    <s v="Diffa"/>
    <x v="1"/>
    <s v="N'Daourodi"/>
    <s v="Masculin"/>
    <n v="54"/>
    <x v="0"/>
    <s v="Représentant des PDI"/>
    <n v="0"/>
    <n v="0"/>
    <n v="0"/>
    <n v="1"/>
    <n v="0"/>
    <n v="0"/>
    <n v="0"/>
    <n v="0"/>
    <n v="0"/>
    <m/>
    <s v="Forage PMH communautaire"/>
    <m/>
    <s v="De 16 à 30 minutes"/>
    <s v="Tous les ménages (autour de 100%);"/>
    <s v="Oui"/>
    <s v="Latrines communes gratuites"/>
    <x v="0"/>
    <x v="3"/>
    <x v="0"/>
    <m/>
    <m/>
    <x v="3"/>
    <m/>
    <x v="2"/>
    <x v="3"/>
    <m/>
    <m/>
  </r>
  <r>
    <s v="2020-05-26"/>
    <s v="Masculin"/>
    <s v="Diffa"/>
    <x v="1"/>
    <s v="N'Daourodi"/>
    <s v="Masculin"/>
    <n v="36"/>
    <x v="2"/>
    <s v="Leader religeux"/>
    <n v="0"/>
    <n v="0"/>
    <n v="0"/>
    <n v="0"/>
    <n v="0"/>
    <n v="0"/>
    <n v="1"/>
    <n v="0"/>
    <n v="0"/>
    <m/>
    <s v="Forage PMH communautaire"/>
    <m/>
    <s v="De 16 à 30 minutes"/>
    <s v="Tous les ménages (autour de 100%);"/>
    <s v="Oui"/>
    <s v="Latrines communes gratuites"/>
    <x v="0"/>
    <x v="3"/>
    <x v="0"/>
    <m/>
    <m/>
    <x v="3"/>
    <m/>
    <x v="2"/>
    <x v="3"/>
    <m/>
    <m/>
  </r>
  <r>
    <s v="2020-05-26"/>
    <s v="Masculin"/>
    <s v="Maine Soroa"/>
    <x v="4"/>
    <s v="Abdouri"/>
    <s v="Masculin"/>
    <n v="60"/>
    <x v="1"/>
    <s v="Chef de village/communauté ou Boulama"/>
    <n v="1"/>
    <n v="0"/>
    <n v="0"/>
    <n v="0"/>
    <n v="0"/>
    <n v="0"/>
    <n v="0"/>
    <n v="0"/>
    <n v="0"/>
    <m/>
    <s v="Forage PMH communautaire"/>
    <m/>
    <s v="De 0 à 15 minutes"/>
    <s v="Tous les ménages (autour de 100%);"/>
    <s v="Oui"/>
    <s v="Latrines familiales"/>
    <x v="0"/>
    <x v="1"/>
    <x v="0"/>
    <m/>
    <m/>
    <x v="3"/>
    <m/>
    <x v="2"/>
    <x v="3"/>
    <m/>
    <m/>
  </r>
  <r>
    <s v="2020-05-26"/>
    <s v="Masculin"/>
    <s v="Goudoumaria"/>
    <x v="0"/>
    <s v="Kelakam"/>
    <s v="Féminin"/>
    <n v="56"/>
    <x v="3"/>
    <s v="Autre"/>
    <n v="0"/>
    <n v="0"/>
    <n v="0"/>
    <n v="0"/>
    <n v="0"/>
    <n v="0"/>
    <n v="0"/>
    <n v="0"/>
    <n v="1"/>
    <s v="Représentant des retournés"/>
    <s v="Bornes fontaines (Mini-AEP, système multi-villages, PEA et SPP)"/>
    <m/>
    <s v="De 0 à 15 minutes"/>
    <s v="Une majorité (autour de 75%);"/>
    <s v="Oui"/>
    <s v="Latrines familiales"/>
    <x v="0"/>
    <x v="1"/>
    <x v="0"/>
    <m/>
    <m/>
    <x v="3"/>
    <m/>
    <x v="2"/>
    <x v="3"/>
    <m/>
    <m/>
  </r>
  <r>
    <s v="2020-05-26"/>
    <s v="Masculin"/>
    <s v="Goudoumaria"/>
    <x v="0"/>
    <s v="Kelakam"/>
    <s v="Masculin"/>
    <n v="36"/>
    <x v="2"/>
    <s v="Représentant des refugiés"/>
    <n v="0"/>
    <n v="0"/>
    <n v="1"/>
    <n v="0"/>
    <n v="0"/>
    <n v="0"/>
    <n v="0"/>
    <n v="0"/>
    <n v="0"/>
    <m/>
    <s v="Bornes fontaines (Mini-AEP, système multi-villages, PEA et SPP)"/>
    <m/>
    <s v="De 0 à 15 minutes"/>
    <s v="Tous les ménages (autour de 100%);"/>
    <s v="Oui"/>
    <s v="Latrines familiales"/>
    <x v="0"/>
    <x v="1"/>
    <x v="0"/>
    <m/>
    <m/>
    <x v="3"/>
    <m/>
    <x v="2"/>
    <x v="3"/>
    <m/>
    <m/>
  </r>
  <r>
    <s v="2020-05-26"/>
    <s v="Masculin"/>
    <s v="Maine Soroa"/>
    <x v="4"/>
    <s v="Guidan Kadji"/>
    <s v="Masculin"/>
    <n v="40"/>
    <x v="3"/>
    <s v="Autre"/>
    <n v="0"/>
    <n v="0"/>
    <n v="0"/>
    <n v="0"/>
    <n v="0"/>
    <n v="0"/>
    <n v="0"/>
    <n v="0"/>
    <n v="1"/>
    <s v="Représentant des retournés"/>
    <s v="Forage PMH communautaire"/>
    <m/>
    <s v="Entre 30 minutes et une heure"/>
    <s v="Une majorité (autour de 75%);"/>
    <s v="Oui"/>
    <s v="Latrines familiales"/>
    <x v="0"/>
    <x v="0"/>
    <x v="0"/>
    <m/>
    <m/>
    <x v="3"/>
    <m/>
    <x v="2"/>
    <x v="3"/>
    <m/>
    <m/>
  </r>
  <r>
    <s v="2020-05-26"/>
    <s v="Masculin"/>
    <s v="Maine Soroa"/>
    <x v="4"/>
    <s v="Guidan Kadji"/>
    <s v="Masculin"/>
    <n v="32"/>
    <x v="2"/>
    <s v="Représentant des refugiés"/>
    <n v="0"/>
    <n v="0"/>
    <n v="1"/>
    <n v="0"/>
    <n v="0"/>
    <n v="0"/>
    <n v="0"/>
    <n v="0"/>
    <n v="0"/>
    <m/>
    <s v="Forage PMH communautaire"/>
    <m/>
    <s v="De 16 à 30 minutes"/>
    <s v="Une majorité (autour de 75%);"/>
    <s v="Oui"/>
    <s v="Latrines familiales"/>
    <x v="0"/>
    <x v="1"/>
    <x v="0"/>
    <m/>
    <m/>
    <x v="3"/>
    <m/>
    <x v="2"/>
    <x v="3"/>
    <m/>
    <m/>
  </r>
  <r>
    <s v="2020-05-26"/>
    <s v="Masculin"/>
    <s v="Maine Soroa"/>
    <x v="4"/>
    <s v="Guidan Kadji"/>
    <s v="Masculin"/>
    <n v="30"/>
    <x v="1"/>
    <s v="Leader religeux"/>
    <n v="0"/>
    <n v="0"/>
    <n v="0"/>
    <n v="0"/>
    <n v="0"/>
    <n v="0"/>
    <n v="1"/>
    <n v="0"/>
    <n v="0"/>
    <m/>
    <s v="Forage PMH communautaire"/>
    <m/>
    <s v="De 16 à 30 minutes"/>
    <s v="Une majorité (autour de 75%);"/>
    <s v="Oui"/>
    <s v="Latrines familiales"/>
    <x v="0"/>
    <x v="1"/>
    <x v="0"/>
    <m/>
    <m/>
    <x v="3"/>
    <m/>
    <x v="2"/>
    <x v="3"/>
    <m/>
    <m/>
  </r>
  <r>
    <s v="2020-05-26"/>
    <s v="Masculin"/>
    <s v="N'Guigmi"/>
    <x v="7"/>
    <s v="Djakimé I"/>
    <s v="Masculin"/>
    <n v="60"/>
    <x v="2"/>
    <s v="Représentant des refugiés"/>
    <n v="0"/>
    <n v="0"/>
    <n v="1"/>
    <n v="0"/>
    <n v="0"/>
    <n v="0"/>
    <n v="0"/>
    <n v="0"/>
    <n v="0"/>
    <m/>
    <s v="Forage PMH communautaire"/>
    <m/>
    <s v="De 0 à 15 minutes"/>
    <s v="Tous les ménages (autour de 100%);"/>
    <s v="Oui"/>
    <s v="Latrines communes gratuites"/>
    <x v="0"/>
    <x v="1"/>
    <x v="0"/>
    <m/>
    <m/>
    <x v="3"/>
    <m/>
    <x v="2"/>
    <x v="3"/>
    <m/>
    <m/>
  </r>
  <r>
    <s v="2020-05-26"/>
    <s v="Masculin"/>
    <s v="N'Guigmi"/>
    <x v="5"/>
    <s v="Tchetchono"/>
    <s v="Masculin"/>
    <n v="37"/>
    <x v="0"/>
    <s v="Chef de village/communauté ou Boulama"/>
    <n v="1"/>
    <n v="0"/>
    <n v="0"/>
    <n v="0"/>
    <n v="0"/>
    <n v="0"/>
    <n v="0"/>
    <n v="0"/>
    <n v="0"/>
    <m/>
    <s v="Bornes fontaines (Mini-AEP, système multi-villages, PEA et SPP)"/>
    <m/>
    <s v="Entre une heure et moins de la moitié d'une journée"/>
    <s v="Une minorité (autour de 25%);"/>
    <s v="Non"/>
    <s v="A l'air libre"/>
    <x v="0"/>
    <x v="2"/>
    <x v="0"/>
    <m/>
    <m/>
    <x v="3"/>
    <m/>
    <x v="2"/>
    <x v="3"/>
    <m/>
    <m/>
  </r>
  <r>
    <s v="2020-05-26"/>
    <s v="Masculin"/>
    <s v="Bosso"/>
    <x v="8"/>
    <s v="Boulan Gana"/>
    <s v="Masculin"/>
    <n v="40"/>
    <x v="0"/>
    <s v="Représentant du chef de village/communauté ou Boulama"/>
    <n v="0"/>
    <n v="1"/>
    <n v="0"/>
    <n v="0"/>
    <n v="0"/>
    <n v="0"/>
    <n v="0"/>
    <n v="0"/>
    <n v="0"/>
    <m/>
    <s v="Bornes fontaines (Mini-AEP, système multi-villages, PEA et SPP)"/>
    <m/>
    <s v="Entre une heure et moins de la moitié d'une journée"/>
    <s v="Une minorité (autour de 25%);"/>
    <s v="Non"/>
    <s v="A l'air libre"/>
    <x v="0"/>
    <x v="1"/>
    <x v="0"/>
    <m/>
    <m/>
    <x v="3"/>
    <m/>
    <x v="2"/>
    <x v="3"/>
    <m/>
    <m/>
  </r>
  <r>
    <s v="2020-05-26"/>
    <s v="Masculin"/>
    <s v="Bosso"/>
    <x v="8"/>
    <s v="Boulan Gana"/>
    <s v="Masculin"/>
    <n v="48"/>
    <x v="2"/>
    <s v="Représentant des refugiés"/>
    <n v="0"/>
    <n v="0"/>
    <n v="1"/>
    <n v="0"/>
    <n v="0"/>
    <n v="0"/>
    <n v="0"/>
    <n v="0"/>
    <n v="0"/>
    <m/>
    <s v="Bornes fontaines (Mini-AEP, système multi-villages, PEA et SPP)"/>
    <m/>
    <s v="Entre une heure et moins de la moitié d'une journée"/>
    <s v="Une minorité (autour de 25%);"/>
    <s v="Oui"/>
    <s v="Latrines familiales"/>
    <x v="0"/>
    <x v="0"/>
    <x v="0"/>
    <m/>
    <m/>
    <x v="3"/>
    <m/>
    <x v="2"/>
    <x v="3"/>
    <m/>
    <m/>
  </r>
  <r>
    <s v="2020-05-26"/>
    <s v="Masculin"/>
    <s v="Bosso"/>
    <x v="8"/>
    <s v="N'Gamgouram"/>
    <s v="Masculin"/>
    <n v="35"/>
    <x v="0"/>
    <s v="Représentant des PDI"/>
    <n v="0"/>
    <n v="0"/>
    <n v="0"/>
    <n v="1"/>
    <n v="0"/>
    <n v="0"/>
    <n v="0"/>
    <n v="0"/>
    <n v="0"/>
    <m/>
    <s v="Bornes fontaines (Mini-AEP, système multi-villages, PEA et SPP)"/>
    <m/>
    <s v="Entre 30 minutes et une heure"/>
    <s v="Une majorité (autour de 75%);"/>
    <s v="Oui"/>
    <s v="Latrines communes gratuites"/>
    <x v="0"/>
    <x v="0"/>
    <x v="0"/>
    <m/>
    <m/>
    <x v="3"/>
    <m/>
    <x v="2"/>
    <x v="3"/>
    <m/>
    <m/>
  </r>
  <r>
    <s v="2020-05-26"/>
    <s v="Masculin"/>
    <s v="Bosso"/>
    <x v="8"/>
    <s v="N'Gamgouram"/>
    <s v="Masculin"/>
    <n v="38"/>
    <x v="2"/>
    <s v="Représentant des refugiés"/>
    <n v="0"/>
    <n v="0"/>
    <n v="1"/>
    <n v="0"/>
    <n v="0"/>
    <n v="0"/>
    <n v="0"/>
    <n v="0"/>
    <n v="0"/>
    <m/>
    <s v="Bornes fontaines (Mini-AEP, système multi-villages, PEA et SPP)"/>
    <m/>
    <s v="Entre 30 minutes et une heure"/>
    <s v="La moitié (autour de 50%);"/>
    <s v="Oui"/>
    <s v="Latrines communes gratuites"/>
    <x v="0"/>
    <x v="4"/>
    <x v="0"/>
    <m/>
    <m/>
    <x v="3"/>
    <m/>
    <x v="2"/>
    <x v="3"/>
    <m/>
    <m/>
  </r>
  <r>
    <s v="2020-05-26"/>
    <s v="Masculin"/>
    <s v="N'Guigmi"/>
    <x v="5"/>
    <s v="Kaoua"/>
    <s v="Masculin"/>
    <n v="30"/>
    <x v="2"/>
    <s v="Représentant des refugiés"/>
    <n v="0"/>
    <n v="0"/>
    <n v="1"/>
    <n v="0"/>
    <n v="0"/>
    <n v="0"/>
    <n v="0"/>
    <n v="0"/>
    <n v="0"/>
    <m/>
    <s v="Bornes fontaines (Mini-AEP, système multi-villages, PEA et SPP)"/>
    <m/>
    <s v="Entre 30 minutes et une heure"/>
    <s v="Une majorité (autour de 75%);"/>
    <s v="Non"/>
    <s v="A l'air libre"/>
    <x v="0"/>
    <x v="1"/>
    <x v="0"/>
    <m/>
    <m/>
    <x v="3"/>
    <m/>
    <x v="2"/>
    <x v="3"/>
    <m/>
    <m/>
  </r>
  <r>
    <s v="2020-05-26"/>
    <s v="Masculin"/>
    <s v="Bosso"/>
    <x v="8"/>
    <s v="Gamgara I et II"/>
    <s v="Masculin"/>
    <n v="47"/>
    <x v="1"/>
    <s v="Chef de village/communauté ou Boulama"/>
    <n v="1"/>
    <n v="0"/>
    <n v="0"/>
    <n v="0"/>
    <n v="0"/>
    <n v="0"/>
    <n v="0"/>
    <n v="0"/>
    <n v="0"/>
    <m/>
    <s v="Bornes fontaines (Mini-AEP, système multi-villages, PEA et SPP)"/>
    <m/>
    <s v="Entre 30 minutes et une heure"/>
    <s v="Une minorité (autour de 25%);"/>
    <s v="Oui"/>
    <s v="Latrines familiales"/>
    <x v="0"/>
    <x v="1"/>
    <x v="0"/>
    <m/>
    <m/>
    <x v="3"/>
    <m/>
    <x v="2"/>
    <x v="3"/>
    <m/>
    <m/>
  </r>
  <r>
    <s v="2020-05-26"/>
    <s v="Masculin"/>
    <s v="Bosso"/>
    <x v="8"/>
    <s v="Gamgara I et II"/>
    <s v="Masculin"/>
    <n v="38"/>
    <x v="0"/>
    <s v="Autre"/>
    <n v="0"/>
    <n v="0"/>
    <n v="0"/>
    <n v="0"/>
    <n v="0"/>
    <n v="0"/>
    <n v="0"/>
    <n v="0"/>
    <n v="1"/>
    <s v="Commerçant"/>
    <s v="Bornes fontaines (Mini-AEP, système multi-villages, PEA et SPP)"/>
    <m/>
    <s v="Entre 30 minutes et une heure"/>
    <s v="Une minorité (autour de 25%);"/>
    <s v="Oui"/>
    <s v="Latrines familiales"/>
    <x v="0"/>
    <x v="1"/>
    <x v="0"/>
    <m/>
    <m/>
    <x v="3"/>
    <m/>
    <x v="2"/>
    <x v="3"/>
    <m/>
    <m/>
  </r>
  <r>
    <s v="2020-05-26"/>
    <s v="Masculin"/>
    <s v="Bosso"/>
    <x v="8"/>
    <s v="Gamgara I et II"/>
    <s v="Masculin"/>
    <n v="49"/>
    <x v="2"/>
    <s v="Autre"/>
    <n v="0"/>
    <n v="0"/>
    <n v="0"/>
    <n v="0"/>
    <n v="0"/>
    <n v="0"/>
    <n v="0"/>
    <n v="0"/>
    <n v="1"/>
    <s v="Agriculteur"/>
    <s v="Bornes fontaines (Mini-AEP, système multi-villages, PEA et SPP)"/>
    <m/>
    <s v="Entre 30 minutes et une heure"/>
    <s v="Une minorité (autour de 25%);"/>
    <s v="Oui"/>
    <s v="Latrines familiales"/>
    <x v="0"/>
    <x v="1"/>
    <x v="0"/>
    <m/>
    <m/>
    <x v="3"/>
    <m/>
    <x v="2"/>
    <x v="3"/>
    <m/>
    <m/>
  </r>
  <r>
    <s v="2020-05-26"/>
    <s v="Masculin"/>
    <s v="Maine Soroa"/>
    <x v="4"/>
    <s v="Toudoun Wada"/>
    <s v="Masculin"/>
    <n v="45"/>
    <x v="0"/>
    <s v="Leader communautaire"/>
    <n v="0"/>
    <n v="0"/>
    <n v="0"/>
    <n v="0"/>
    <n v="0"/>
    <n v="0"/>
    <n v="0"/>
    <n v="1"/>
    <n v="0"/>
    <m/>
    <s v="Forage PMH communautaire"/>
    <m/>
    <s v="Entre 30 minutes et une heure"/>
    <s v="Une minorité (autour de 25%);"/>
    <s v="Oui"/>
    <s v="Latrines communes gratuites"/>
    <x v="0"/>
    <x v="4"/>
    <x v="0"/>
    <m/>
    <m/>
    <x v="3"/>
    <m/>
    <x v="2"/>
    <x v="3"/>
    <m/>
    <m/>
  </r>
  <r>
    <s v="2020-05-26"/>
    <s v="Masculin"/>
    <s v="Maine Soroa"/>
    <x v="4"/>
    <s v="Toudoun Wada"/>
    <s v="Masculin"/>
    <n v="39"/>
    <x v="2"/>
    <s v="Leader communautaire"/>
    <n v="0"/>
    <n v="0"/>
    <n v="0"/>
    <n v="0"/>
    <n v="0"/>
    <n v="0"/>
    <n v="0"/>
    <n v="1"/>
    <n v="0"/>
    <m/>
    <s v="Forage PMH communautaire"/>
    <m/>
    <s v="Entre 30 minutes et une heure"/>
    <s v="Une minorité (autour de 25%);"/>
    <s v="Oui"/>
    <s v="Latrines familiales"/>
    <x v="0"/>
    <x v="0"/>
    <x v="0"/>
    <m/>
    <m/>
    <x v="3"/>
    <m/>
    <x v="2"/>
    <x v="3"/>
    <m/>
    <m/>
  </r>
  <r>
    <s v="2020-05-26"/>
    <s v="Masculin"/>
    <s v="Maine Soroa"/>
    <x v="4"/>
    <s v="Toudoun Wada"/>
    <s v="Masculin"/>
    <n v="40"/>
    <x v="1"/>
    <s v="Leader communautaire"/>
    <n v="0"/>
    <n v="0"/>
    <n v="0"/>
    <n v="0"/>
    <n v="0"/>
    <n v="0"/>
    <n v="0"/>
    <n v="1"/>
    <n v="0"/>
    <m/>
    <s v="Forage PMH communautaire"/>
    <m/>
    <s v="Entre 30 minutes et une heure"/>
    <s v="Une minorité (autour de 25%);"/>
    <s v="Oui"/>
    <s v="Latrines familiales"/>
    <x v="0"/>
    <x v="0"/>
    <x v="0"/>
    <m/>
    <m/>
    <x v="3"/>
    <m/>
    <x v="2"/>
    <x v="3"/>
    <m/>
    <m/>
  </r>
  <r>
    <s v="2020-05-26"/>
    <s v="Masculin"/>
    <s v="Maine Soroa"/>
    <x v="4"/>
    <s v="Sabon Gari I et II"/>
    <s v="Féminin"/>
    <n v="37"/>
    <x v="0"/>
    <s v="Leader communautaire"/>
    <n v="0"/>
    <n v="0"/>
    <n v="0"/>
    <n v="0"/>
    <n v="0"/>
    <n v="0"/>
    <n v="0"/>
    <n v="1"/>
    <n v="0"/>
    <m/>
    <s v="Reseau d'eau publique SEEN - robinet privé"/>
    <m/>
    <s v="De 0 à 15 minutes"/>
    <s v="La moitié (autour de 50%);"/>
    <s v="Oui"/>
    <s v="Latrines familiales"/>
    <x v="0"/>
    <x v="4"/>
    <x v="0"/>
    <m/>
    <m/>
    <x v="3"/>
    <m/>
    <x v="2"/>
    <x v="3"/>
    <m/>
    <m/>
  </r>
  <r>
    <s v="2020-05-26"/>
    <s v="Masculin"/>
    <s v="N'Guigmi"/>
    <x v="7"/>
    <s v="Koudo Kindila"/>
    <s v="Masculin"/>
    <n v="43"/>
    <x v="2"/>
    <s v="Représentant des refugiés"/>
    <n v="0"/>
    <n v="0"/>
    <n v="1"/>
    <n v="0"/>
    <n v="0"/>
    <n v="0"/>
    <n v="0"/>
    <n v="0"/>
    <n v="0"/>
    <m/>
    <s v="Forage PMH communautaire"/>
    <m/>
    <s v="Entre 30 minutes et une heure"/>
    <s v="Une minorité (autour de 25%);"/>
    <s v="Non"/>
    <s v="A l'air libre"/>
    <x v="1"/>
    <x v="1"/>
    <x v="1"/>
    <s v="Article trop cher"/>
    <n v="0"/>
    <x v="1"/>
    <n v="0"/>
    <x v="1"/>
    <x v="1"/>
    <n v="0"/>
    <n v="0"/>
  </r>
  <r>
    <s v="2020-05-26"/>
    <s v="Masculin"/>
    <s v="N'Guigmi"/>
    <x v="7"/>
    <s v="Koudo Kindila"/>
    <s v="Masculin"/>
    <n v="41"/>
    <x v="0"/>
    <s v="Leader communautaire"/>
    <n v="0"/>
    <n v="0"/>
    <n v="0"/>
    <n v="0"/>
    <n v="0"/>
    <n v="0"/>
    <n v="0"/>
    <n v="1"/>
    <n v="0"/>
    <m/>
    <s v="Forage PMH communautaire"/>
    <m/>
    <s v="Entre 30 minutes et une heure"/>
    <s v="Une minorité (autour de 25%);"/>
    <s v="Non"/>
    <s v="A l'air libre"/>
    <x v="0"/>
    <x v="1"/>
    <x v="0"/>
    <m/>
    <m/>
    <x v="3"/>
    <m/>
    <x v="2"/>
    <x v="3"/>
    <m/>
    <m/>
  </r>
  <r>
    <s v="2020-05-26"/>
    <s v="Féminin"/>
    <s v="Bosso"/>
    <x v="2"/>
    <s v="Gawoussa"/>
    <s v="Masculin"/>
    <n v="50"/>
    <x v="1"/>
    <s v="Chef de village/communauté ou Boulama"/>
    <n v="1"/>
    <n v="0"/>
    <n v="0"/>
    <n v="0"/>
    <n v="0"/>
    <n v="0"/>
    <n v="0"/>
    <n v="0"/>
    <n v="0"/>
    <m/>
    <s v="Forage PMH communautaire"/>
    <m/>
    <s v="La moitié d'une journée"/>
    <s v="La moitié (autour de 50%);"/>
    <s v="Non"/>
    <s v="A l'air libre"/>
    <x v="0"/>
    <x v="2"/>
    <x v="0"/>
    <m/>
    <m/>
    <x v="3"/>
    <m/>
    <x v="2"/>
    <x v="3"/>
    <m/>
    <m/>
  </r>
  <r>
    <s v="2020-05-26"/>
    <s v="Féminin"/>
    <s v="Bosso"/>
    <x v="2"/>
    <s v="Kachacho"/>
    <s v="Masculin"/>
    <n v="40"/>
    <x v="1"/>
    <s v="Représentant du chef de village/communauté ou Boulama"/>
    <n v="0"/>
    <n v="1"/>
    <n v="0"/>
    <n v="0"/>
    <n v="0"/>
    <n v="0"/>
    <n v="0"/>
    <n v="0"/>
    <n v="0"/>
    <m/>
    <s v="Forage PMH communautaire"/>
    <m/>
    <s v="De 16 à 30 minutes"/>
    <s v="Tous les ménages (autour de 100%);"/>
    <s v="Non"/>
    <s v="A l'air libre"/>
    <x v="0"/>
    <x v="2"/>
    <x v="0"/>
    <m/>
    <m/>
    <x v="3"/>
    <m/>
    <x v="2"/>
    <x v="3"/>
    <m/>
    <m/>
  </r>
  <r>
    <s v="2020-05-26"/>
    <s v="Féminin"/>
    <s v="Diffa"/>
    <x v="6"/>
    <s v="Quartier N'Guel Madou Maï"/>
    <s v="Masculin"/>
    <n v="51"/>
    <x v="1"/>
    <s v="Chef de village/communauté ou Boulama"/>
    <n v="1"/>
    <n v="0"/>
    <n v="0"/>
    <n v="0"/>
    <n v="0"/>
    <n v="0"/>
    <n v="0"/>
    <n v="0"/>
    <n v="0"/>
    <m/>
    <s v="Forage PMH communautaire"/>
    <m/>
    <s v="De 0 à 15 minutes"/>
    <s v="Tous les ménages (autour de 100%);"/>
    <s v="Oui"/>
    <s v="Latrines familiales"/>
    <x v="0"/>
    <x v="1"/>
    <x v="0"/>
    <m/>
    <m/>
    <x v="3"/>
    <m/>
    <x v="2"/>
    <x v="3"/>
    <m/>
    <m/>
  </r>
  <r>
    <s v="2019-05-26"/>
    <s v="Féminin"/>
    <s v="Diffa"/>
    <x v="6"/>
    <s v="Quartier Festival"/>
    <s v="Masculin"/>
    <n v="46"/>
    <x v="1"/>
    <s v="Chef de village/communauté ou Boulama"/>
    <n v="1"/>
    <n v="0"/>
    <n v="0"/>
    <n v="0"/>
    <n v="0"/>
    <n v="0"/>
    <n v="0"/>
    <n v="0"/>
    <n v="0"/>
    <m/>
    <s v="Reseau d'eau publique SEEN - robinet privé"/>
    <m/>
    <s v="De 0 à 15 minutes"/>
    <s v="Tous les ménages (autour de 100%);"/>
    <s v="Oui"/>
    <s v="Latrines familiales"/>
    <x v="0"/>
    <x v="1"/>
    <x v="0"/>
    <m/>
    <m/>
    <x v="3"/>
    <m/>
    <x v="2"/>
    <x v="3"/>
    <m/>
    <m/>
  </r>
  <r>
    <s v="2020-05-26"/>
    <s v="Féminin"/>
    <s v="Bosso"/>
    <x v="2"/>
    <s v="N'Gouba"/>
    <s v="Masculin"/>
    <n v="28"/>
    <x v="1"/>
    <s v="Représentant du chef de village/communauté ou Boulama"/>
    <n v="0"/>
    <n v="1"/>
    <n v="0"/>
    <n v="0"/>
    <n v="0"/>
    <n v="0"/>
    <n v="0"/>
    <n v="0"/>
    <n v="0"/>
    <m/>
    <s v="Forage PMH communautaire"/>
    <m/>
    <s v="De 0 à 15 minutes"/>
    <s v="Tous les ménages (autour de 100%);"/>
    <s v="Oui"/>
    <s v="Latrines communes gratuites"/>
    <x v="0"/>
    <x v="2"/>
    <x v="0"/>
    <m/>
    <m/>
    <x v="3"/>
    <m/>
    <x v="2"/>
    <x v="3"/>
    <m/>
    <m/>
  </r>
  <r>
    <s v="2020-05-26"/>
    <s v="Féminin"/>
    <s v="Bosso"/>
    <x v="2"/>
    <s v="Toumour"/>
    <s v="Masculin"/>
    <n v="48"/>
    <x v="3"/>
    <s v="Autre"/>
    <n v="0"/>
    <n v="0"/>
    <n v="0"/>
    <n v="0"/>
    <n v="0"/>
    <n v="0"/>
    <n v="0"/>
    <n v="0"/>
    <n v="0"/>
    <s v="Représentant des retournés"/>
    <s v="Forage PMH privé"/>
    <m/>
    <s v="Entre 30 minutes et une heure"/>
    <s v="Tous les ménages (autour de 100%);"/>
    <s v="Oui"/>
    <s v="Latrines communes gratuites"/>
    <x v="0"/>
    <x v="1"/>
    <x v="0"/>
    <m/>
    <m/>
    <x v="3"/>
    <m/>
    <x v="2"/>
    <x v="3"/>
    <m/>
    <m/>
  </r>
  <r>
    <s v="2020-05-26"/>
    <s v="Féminin"/>
    <s v="Bosso"/>
    <x v="2"/>
    <s v="Toumour"/>
    <s v="Masculin"/>
    <n v="50"/>
    <x v="2"/>
    <s v="Représentant des refugiés"/>
    <n v="0"/>
    <n v="0"/>
    <n v="1"/>
    <n v="0"/>
    <n v="0"/>
    <n v="0"/>
    <n v="0"/>
    <n v="0"/>
    <n v="0"/>
    <m/>
    <s v="Forage PMH privé"/>
    <m/>
    <s v="Entre 30 minutes et une heure"/>
    <s v="Tous les ménages (autour de 100%);"/>
    <s v="Oui"/>
    <s v="Latrines communes gratuites"/>
    <x v="0"/>
    <x v="1"/>
    <x v="0"/>
    <m/>
    <m/>
    <x v="3"/>
    <m/>
    <x v="2"/>
    <x v="3"/>
    <m/>
    <m/>
  </r>
  <r>
    <s v="2020-05-26"/>
    <s v="Féminin"/>
    <s v="Bosso"/>
    <x v="2"/>
    <s v="Toumour"/>
    <s v="Masculin"/>
    <n v="44"/>
    <x v="1"/>
    <s v="Représentant du chef de village/communauté ou Boulama"/>
    <n v="0"/>
    <n v="1"/>
    <n v="0"/>
    <n v="0"/>
    <n v="0"/>
    <n v="0"/>
    <n v="0"/>
    <n v="0"/>
    <n v="0"/>
    <m/>
    <s v="Forage PMH privé"/>
    <m/>
    <s v="De 0 à 15 minutes"/>
    <s v="Tous les ménages (autour de 100%);"/>
    <s v="Oui"/>
    <s v="Latrines familiales"/>
    <x v="0"/>
    <x v="1"/>
    <x v="0"/>
    <m/>
    <m/>
    <x v="3"/>
    <m/>
    <x v="2"/>
    <x v="3"/>
    <m/>
    <m/>
  </r>
  <r>
    <s v="2020-05-26"/>
    <s v="Masculin"/>
    <s v="Diffa"/>
    <x v="3"/>
    <s v="Dewa Fidé"/>
    <s v="Masculin"/>
    <n v="43"/>
    <x v="0"/>
    <s v="Représentant des PDI"/>
    <n v="0"/>
    <n v="0"/>
    <n v="0"/>
    <n v="1"/>
    <n v="0"/>
    <n v="0"/>
    <n v="0"/>
    <n v="0"/>
    <n v="0"/>
    <m/>
    <s v="Forage PMH privé"/>
    <m/>
    <s v="De 0 à 15 minutes"/>
    <s v="Tous les ménages (autour de 100%);"/>
    <s v="Non"/>
    <s v="A l'air libre"/>
    <x v="0"/>
    <x v="4"/>
    <x v="0"/>
    <m/>
    <m/>
    <x v="3"/>
    <m/>
    <x v="2"/>
    <x v="3"/>
    <m/>
    <m/>
  </r>
  <r>
    <s v="2020-05-26"/>
    <s v="Masculin"/>
    <s v="Diffa"/>
    <x v="3"/>
    <s v="Dewa Fidé"/>
    <s v="Masculin"/>
    <n v="50"/>
    <x v="1"/>
    <s v="Leader communautaire"/>
    <n v="0"/>
    <n v="0"/>
    <n v="0"/>
    <n v="0"/>
    <n v="0"/>
    <n v="0"/>
    <n v="0"/>
    <n v="1"/>
    <n v="0"/>
    <m/>
    <s v="Forage PMH privé"/>
    <m/>
    <s v="De 16 à 30 minutes"/>
    <s v="Tous les ménages (autour de 100%);"/>
    <s v="Non"/>
    <s v="A l'air libre"/>
    <x v="0"/>
    <x v="4"/>
    <x v="0"/>
    <m/>
    <m/>
    <x v="3"/>
    <m/>
    <x v="2"/>
    <x v="3"/>
    <m/>
    <m/>
  </r>
  <r>
    <d v="2020-05-26T00:00:00"/>
    <s v="Masculin"/>
    <s v="Diffa"/>
    <x v="3"/>
    <s v="Dewa Fidé"/>
    <s v="Masculin"/>
    <n v="53"/>
    <x v="2"/>
    <s v="Représentant des refugiés"/>
    <n v="0"/>
    <n v="0"/>
    <n v="1"/>
    <n v="0"/>
    <n v="0"/>
    <n v="0"/>
    <n v="0"/>
    <n v="0"/>
    <n v="0"/>
    <m/>
    <s v="Forage PMH privé"/>
    <m/>
    <s v="De 0 à 15 minutes"/>
    <s v="Une majorité (autour de 75%);"/>
    <s v="Oui"/>
    <s v="Latrines communes gratuites"/>
    <x v="2"/>
    <x v="4"/>
    <x v="1"/>
    <s v="L'achat de savon ne constitue pas une priorité"/>
    <n v="0"/>
    <x v="1"/>
    <n v="0"/>
    <x v="3"/>
    <x v="2"/>
    <n v="0"/>
    <n v="0"/>
  </r>
  <r>
    <d v="2020-05-26T00:00:00"/>
    <s v="Masculin"/>
    <s v="Diffa"/>
    <x v="3"/>
    <s v="Alla Dewa"/>
    <s v="Masculin"/>
    <n v="59"/>
    <x v="1"/>
    <s v="Chef de village/communauté ou Boulama"/>
    <n v="1"/>
    <n v="0"/>
    <n v="0"/>
    <n v="0"/>
    <n v="0"/>
    <n v="0"/>
    <n v="0"/>
    <n v="0"/>
    <n v="0"/>
    <m/>
    <s v="Forage PMH communautaire"/>
    <m/>
    <s v="De 16 à 30 minutes"/>
    <s v="Tous les ménages (autour de 100%);"/>
    <s v="Oui"/>
    <s v="Latrines familiales"/>
    <x v="2"/>
    <x v="1"/>
    <x v="1"/>
    <s v="L'achat de savon ne constitue pas une priorité"/>
    <n v="0"/>
    <x v="1"/>
    <n v="0"/>
    <x v="3"/>
    <x v="2"/>
    <n v="0"/>
    <n v="0"/>
  </r>
  <r>
    <s v="2020-05-26"/>
    <s v="Masculin"/>
    <s v="Diffa"/>
    <x v="1"/>
    <s v="Boudouri/Bosso"/>
    <s v="Masculin"/>
    <n v="30"/>
    <x v="2"/>
    <s v="Représentant des refugiés"/>
    <n v="0"/>
    <n v="0"/>
    <n v="1"/>
    <n v="0"/>
    <n v="0"/>
    <n v="0"/>
    <n v="0"/>
    <n v="0"/>
    <n v="0"/>
    <m/>
    <s v="Forage PMH communautaire"/>
    <m/>
    <s v="Entre 30 minutes et une heure"/>
    <s v="Une minorité (autour de 25%);"/>
    <s v="Oui"/>
    <s v="Latrines communes gratuites"/>
    <x v="2"/>
    <x v="1"/>
    <x v="0"/>
    <m/>
    <m/>
    <x v="3"/>
    <m/>
    <x v="2"/>
    <x v="3"/>
    <m/>
    <m/>
  </r>
  <r>
    <s v="2020-05-26"/>
    <s v="Masculin"/>
    <s v="Diffa"/>
    <x v="1"/>
    <s v="Boudouri/Bosso"/>
    <s v="Masculin"/>
    <n v="40"/>
    <x v="1"/>
    <s v="Leader religeux"/>
    <n v="0"/>
    <n v="0"/>
    <n v="0"/>
    <n v="0"/>
    <n v="0"/>
    <n v="0"/>
    <n v="1"/>
    <n v="0"/>
    <n v="0"/>
    <m/>
    <s v="Forage PMH communautaire"/>
    <m/>
    <s v="De 16 à 30 minutes"/>
    <s v="Une minorité (autour de 25%);"/>
    <s v="Oui"/>
    <s v="Latrines communes gratuites"/>
    <x v="2"/>
    <x v="0"/>
    <x v="0"/>
    <m/>
    <m/>
    <x v="3"/>
    <m/>
    <x v="2"/>
    <x v="3"/>
    <m/>
    <m/>
  </r>
  <r>
    <s v="2020-05-26"/>
    <s v="Masculin"/>
    <s v="Diffa"/>
    <x v="1"/>
    <s v="Boudouri/Bosso"/>
    <s v="Masculin"/>
    <n v="38"/>
    <x v="0"/>
    <s v="Leader communautaire"/>
    <n v="0"/>
    <n v="0"/>
    <n v="0"/>
    <n v="0"/>
    <n v="0"/>
    <n v="0"/>
    <n v="0"/>
    <n v="1"/>
    <n v="0"/>
    <m/>
    <s v="Forage PMH communautaire"/>
    <m/>
    <s v="De 0 à 15 minutes"/>
    <s v="La moitié (autour de 50%);"/>
    <s v="Oui"/>
    <s v="Latrines communes gratuites"/>
    <x v="3"/>
    <x v="1"/>
    <x v="0"/>
    <m/>
    <m/>
    <x v="3"/>
    <m/>
    <x v="2"/>
    <x v="3"/>
    <m/>
    <m/>
  </r>
  <r>
    <s v="2020-05-26"/>
    <s v="Masculin"/>
    <s v="Diffa"/>
    <x v="1"/>
    <s v="Boudouri/Lamana"/>
    <s v="Masculin"/>
    <n v="55"/>
    <x v="2"/>
    <s v="Représentant du chef de village/communauté ou Boulama"/>
    <n v="0"/>
    <n v="1"/>
    <n v="0"/>
    <n v="0"/>
    <n v="0"/>
    <n v="0"/>
    <n v="0"/>
    <n v="0"/>
    <n v="0"/>
    <m/>
    <s v="Forage PMH communautaire"/>
    <m/>
    <s v="Entre 30 minutes et une heure"/>
    <s v="Une minorité (autour de 25%);"/>
    <s v="Oui"/>
    <s v="Latrines familiales"/>
    <x v="0"/>
    <x v="1"/>
    <x v="0"/>
    <m/>
    <m/>
    <x v="3"/>
    <m/>
    <x v="2"/>
    <x v="3"/>
    <m/>
    <m/>
  </r>
  <r>
    <s v="2020-05-25"/>
    <s v="Féminin"/>
    <s v="Goudoumaria"/>
    <x v="0"/>
    <s v="N'Gario"/>
    <s v="Féminin"/>
    <n v="40"/>
    <x v="0"/>
    <s v="Représentant des PDI"/>
    <n v="0"/>
    <n v="0"/>
    <n v="0"/>
    <n v="1"/>
    <n v="0"/>
    <n v="0"/>
    <n v="0"/>
    <n v="0"/>
    <n v="0"/>
    <m/>
    <s v="Puits cimenté"/>
    <m/>
    <s v="De 16 à 30 minutes"/>
    <s v="Une majorité (autour de 75%);"/>
    <s v="Non"/>
    <s v="A l'air libre"/>
    <x v="0"/>
    <x v="2"/>
    <x v="0"/>
    <m/>
    <m/>
    <x v="3"/>
    <m/>
    <x v="2"/>
    <x v="3"/>
    <m/>
    <m/>
  </r>
  <r>
    <s v="2020-05-26"/>
    <s v="Féminin"/>
    <s v="Goudoumaria"/>
    <x v="0"/>
    <s v="Kanna Ido"/>
    <s v="Masculin"/>
    <n v="45"/>
    <x v="1"/>
    <s v="Chef de village/communauté ou Boulama"/>
    <n v="1"/>
    <n v="0"/>
    <n v="0"/>
    <n v="0"/>
    <n v="0"/>
    <n v="0"/>
    <n v="0"/>
    <n v="0"/>
    <n v="0"/>
    <m/>
    <s v="Puits cimenté"/>
    <m/>
    <s v="De 16 à 30 minutes"/>
    <s v="Tous les ménages (autour de 100%);"/>
    <s v="Non"/>
    <s v="A l'air libre"/>
    <x v="0"/>
    <x v="2"/>
    <x v="0"/>
    <m/>
    <m/>
    <x v="3"/>
    <m/>
    <x v="2"/>
    <x v="3"/>
    <m/>
    <m/>
  </r>
  <r>
    <s v="2020-05-26"/>
    <s v="Féminin"/>
    <s v="Goudoumaria"/>
    <x v="0"/>
    <s v="Kanna Ido"/>
    <s v="Masculin"/>
    <n v="30"/>
    <x v="3"/>
    <s v="Autre"/>
    <n v="0"/>
    <n v="0"/>
    <n v="0"/>
    <n v="0"/>
    <n v="0"/>
    <n v="0"/>
    <n v="0"/>
    <n v="0"/>
    <n v="1"/>
    <s v="Représentant des retournés"/>
    <s v="Puits cimenté"/>
    <m/>
    <s v="De 0 à 15 minutes"/>
    <s v="Tous les ménages (autour de 100%);"/>
    <s v="Non"/>
    <s v="A l'air libre"/>
    <x v="0"/>
    <x v="2"/>
    <x v="0"/>
    <m/>
    <m/>
    <x v="3"/>
    <m/>
    <x v="2"/>
    <x v="3"/>
    <m/>
    <m/>
  </r>
  <r>
    <s v="2020-05-26"/>
    <s v="Féminin"/>
    <s v="Goudoumaria"/>
    <x v="0"/>
    <s v="Kanna Ido"/>
    <s v="Masculin"/>
    <n v="39"/>
    <x v="0"/>
    <s v="Représentant des PDI"/>
    <n v="0"/>
    <n v="0"/>
    <n v="0"/>
    <n v="1"/>
    <n v="0"/>
    <n v="0"/>
    <n v="0"/>
    <n v="0"/>
    <n v="0"/>
    <m/>
    <s v="Puits traditionnel"/>
    <m/>
    <s v="De 16 à 30 minutes"/>
    <s v="Tous les ménages (autour de 100%);"/>
    <s v="Non"/>
    <s v="A l'air libre"/>
    <x v="0"/>
    <x v="2"/>
    <x v="0"/>
    <m/>
    <m/>
    <x v="3"/>
    <m/>
    <x v="2"/>
    <x v="3"/>
    <m/>
    <m/>
  </r>
  <r>
    <s v="2020-05-26"/>
    <s v="Féminin"/>
    <s v="Maine Soroa"/>
    <x v="9"/>
    <s v="Foulatari"/>
    <s v="Masculin"/>
    <n v="30"/>
    <x v="2"/>
    <s v="Représentant des refugiés"/>
    <n v="0"/>
    <n v="0"/>
    <n v="1"/>
    <n v="0"/>
    <n v="0"/>
    <n v="0"/>
    <n v="0"/>
    <n v="0"/>
    <n v="0"/>
    <m/>
    <s v="Puits cimenté"/>
    <m/>
    <s v="De 16 à 30 minutes"/>
    <s v="Une majorité (autour de 75%);"/>
    <s v="Oui"/>
    <s v="Latrines communes gratuites"/>
    <x v="0"/>
    <x v="2"/>
    <x v="0"/>
    <m/>
    <m/>
    <x v="3"/>
    <m/>
    <x v="2"/>
    <x v="3"/>
    <m/>
    <m/>
  </r>
  <r>
    <s v="2020-05-26"/>
    <s v="Féminin"/>
    <s v="Maine Soroa"/>
    <x v="9"/>
    <s v="Foulatari"/>
    <s v="Masculin"/>
    <n v="40"/>
    <x v="3"/>
    <s v="Autre"/>
    <n v="0"/>
    <n v="0"/>
    <n v="0"/>
    <n v="0"/>
    <n v="0"/>
    <n v="0"/>
    <n v="0"/>
    <n v="0"/>
    <n v="1"/>
    <s v="Représentant des retournés"/>
    <s v="Puits cimenté"/>
    <m/>
    <s v="De 0 à 15 minutes"/>
    <s v="Une majorité (autour de 75%);"/>
    <s v="Oui"/>
    <s v="Latrines familiales"/>
    <x v="0"/>
    <x v="2"/>
    <x v="0"/>
    <m/>
    <m/>
    <x v="3"/>
    <m/>
    <x v="2"/>
    <x v="3"/>
    <m/>
    <m/>
  </r>
  <r>
    <s v="2020-05-26"/>
    <s v="Féminin"/>
    <s v="Maine Soroa"/>
    <x v="9"/>
    <s v="Foulatari"/>
    <s v="Féminin"/>
    <n v="36"/>
    <x v="0"/>
    <s v="Représentant des PDI"/>
    <n v="0"/>
    <n v="0"/>
    <n v="0"/>
    <n v="1"/>
    <n v="0"/>
    <n v="0"/>
    <n v="0"/>
    <n v="0"/>
    <n v="0"/>
    <m/>
    <s v="Puits cimenté"/>
    <m/>
    <s v="De 16 à 30 minutes"/>
    <s v="Une majorité (autour de 75%);"/>
    <s v="Oui"/>
    <s v="Latrines familiales"/>
    <x v="0"/>
    <x v="2"/>
    <x v="0"/>
    <m/>
    <m/>
    <x v="3"/>
    <m/>
    <x v="2"/>
    <x v="3"/>
    <m/>
    <m/>
  </r>
  <r>
    <s v="2020-05-26"/>
    <s v="Féminin"/>
    <s v="Goudoumaria"/>
    <x v="0"/>
    <s v="Boutti"/>
    <s v="Masculin"/>
    <n v="35"/>
    <x v="3"/>
    <s v="Autre"/>
    <n v="0"/>
    <n v="0"/>
    <n v="0"/>
    <n v="0"/>
    <n v="0"/>
    <n v="0"/>
    <n v="0"/>
    <n v="0"/>
    <n v="1"/>
    <s v="Représentant des retournés"/>
    <s v="Puits cimenté"/>
    <m/>
    <s v="De 16 à 30 minutes"/>
    <s v="Une majorité (autour de 75%);"/>
    <s v="Oui"/>
    <s v="Latrines familiales"/>
    <x v="0"/>
    <x v="2"/>
    <x v="0"/>
    <m/>
    <m/>
    <x v="3"/>
    <m/>
    <x v="2"/>
    <x v="3"/>
    <m/>
    <m/>
  </r>
  <r>
    <s v="2020-05-26"/>
    <s v="Féminin"/>
    <s v="Maine Soroa"/>
    <x v="9"/>
    <s v="Beyinga Malam Abdourou"/>
    <s v="Masculin"/>
    <n v="32"/>
    <x v="1"/>
    <s v="Représentant du chef de village/communauté ou Boulama"/>
    <n v="0"/>
    <n v="1"/>
    <n v="0"/>
    <n v="0"/>
    <n v="0"/>
    <n v="0"/>
    <n v="0"/>
    <n v="0"/>
    <n v="0"/>
    <m/>
    <s v="Puits traditionnel"/>
    <m/>
    <s v="Entre 30 minutes et une heure"/>
    <s v="La moitié (autour de 50%);"/>
    <s v="Non"/>
    <s v="A l'air libre"/>
    <x v="0"/>
    <x v="2"/>
    <x v="0"/>
    <m/>
    <m/>
    <x v="3"/>
    <m/>
    <x v="2"/>
    <x v="3"/>
    <m/>
    <m/>
  </r>
  <r>
    <s v="2020-05-27"/>
    <s v="Masculin"/>
    <s v="Diffa"/>
    <x v="1"/>
    <s v="Biri Boula"/>
    <s v="Masculin"/>
    <n v="56"/>
    <x v="1"/>
    <s v="Chef de village/communauté ou Boulama"/>
    <n v="1"/>
    <n v="0"/>
    <n v="0"/>
    <n v="0"/>
    <n v="0"/>
    <n v="0"/>
    <n v="0"/>
    <n v="0"/>
    <n v="0"/>
    <m/>
    <s v="Forage PMH communautaire"/>
    <m/>
    <s v="De 0 à 15 minutes"/>
    <s v="Tous les ménages (autour de 100%);"/>
    <s v="Non"/>
    <s v="A l'air libre"/>
    <x v="0"/>
    <x v="3"/>
    <x v="0"/>
    <m/>
    <m/>
    <x v="3"/>
    <m/>
    <x v="2"/>
    <x v="3"/>
    <m/>
    <m/>
  </r>
  <r>
    <s v="2020-05-27"/>
    <s v="Masculin"/>
    <s v="Diffa"/>
    <x v="1"/>
    <s v="Gargada (Afofo I, II et III, Madou Adjiri, N'Gourtoua)"/>
    <s v="Masculin"/>
    <n v="50"/>
    <x v="0"/>
    <s v="Représentant du chef de village/communauté ou Boulama"/>
    <n v="0"/>
    <n v="1"/>
    <n v="0"/>
    <n v="0"/>
    <n v="0"/>
    <n v="0"/>
    <n v="0"/>
    <n v="0"/>
    <n v="0"/>
    <m/>
    <s v="Forage PMH communautaire"/>
    <m/>
    <s v="De 0 à 15 minutes"/>
    <s v="Tous les ménages (autour de 100%);"/>
    <s v="Oui"/>
    <s v="Latrines communes gratuites"/>
    <x v="0"/>
    <x v="3"/>
    <x v="0"/>
    <m/>
    <m/>
    <x v="3"/>
    <m/>
    <x v="2"/>
    <x v="3"/>
    <m/>
    <m/>
  </r>
  <r>
    <s v="2020-05-27"/>
    <s v="Masculin"/>
    <s v="Diffa"/>
    <x v="1"/>
    <s v="Gargada (Afofo I, II et III, Madou Adjiri, N'Gourtoua)"/>
    <s v="Masculin"/>
    <n v="52"/>
    <x v="2"/>
    <s v="Représentant des refugiés"/>
    <n v="0"/>
    <n v="0"/>
    <n v="1"/>
    <n v="0"/>
    <n v="0"/>
    <n v="0"/>
    <n v="0"/>
    <n v="0"/>
    <n v="0"/>
    <m/>
    <s v="Forage PMH communautaire"/>
    <m/>
    <s v="De 16 à 30 minutes"/>
    <s v="Tous les ménages (autour de 100%);"/>
    <s v="Oui"/>
    <s v="Latrines communes gratuites"/>
    <x v="0"/>
    <x v="3"/>
    <x v="0"/>
    <m/>
    <m/>
    <x v="3"/>
    <m/>
    <x v="2"/>
    <x v="3"/>
    <m/>
    <m/>
  </r>
  <r>
    <s v="2020-05-27"/>
    <s v="Masculin"/>
    <s v="Diffa"/>
    <x v="1"/>
    <s v="Gargada (Afofo I, II et III, Madou Adjiri, N'Gourtoua)"/>
    <s v="Masculin"/>
    <n v="54"/>
    <x v="3"/>
    <s v="Leader religeux"/>
    <n v="0"/>
    <n v="0"/>
    <n v="0"/>
    <n v="0"/>
    <n v="0"/>
    <n v="0"/>
    <n v="1"/>
    <n v="0"/>
    <n v="0"/>
    <m/>
    <s v="Forage PMH communautaire"/>
    <m/>
    <s v="De 0 à 15 minutes"/>
    <s v="Tous les ménages (autour de 100%);"/>
    <s v="Oui"/>
    <s v="Latrines communes gratuites"/>
    <x v="0"/>
    <x v="3"/>
    <x v="0"/>
    <m/>
    <m/>
    <x v="3"/>
    <m/>
    <x v="2"/>
    <x v="3"/>
    <m/>
    <m/>
  </r>
  <r>
    <s v="2020-05-27"/>
    <s v="Masculin"/>
    <s v="Diffa"/>
    <x v="1"/>
    <s v="Biri Boula"/>
    <s v="Masculin"/>
    <n v="45"/>
    <x v="0"/>
    <s v="Représentant des PDI"/>
    <n v="0"/>
    <n v="0"/>
    <n v="0"/>
    <n v="1"/>
    <n v="0"/>
    <n v="0"/>
    <n v="0"/>
    <n v="0"/>
    <n v="0"/>
    <m/>
    <s v="Forage PMH communautaire"/>
    <m/>
    <s v="De 16 à 30 minutes"/>
    <s v="Tous les ménages (autour de 100%);"/>
    <s v="Non"/>
    <s v="A l'air libre"/>
    <x v="0"/>
    <x v="3"/>
    <x v="0"/>
    <m/>
    <m/>
    <x v="3"/>
    <m/>
    <x v="2"/>
    <x v="3"/>
    <m/>
    <m/>
  </r>
  <r>
    <s v="2020-05-27"/>
    <s v="Masculin"/>
    <s v="Diffa"/>
    <x v="1"/>
    <s v="Biri Boula"/>
    <s v="Masculin"/>
    <n v="47"/>
    <x v="2"/>
    <s v="Représentant des refugiés"/>
    <n v="0"/>
    <n v="0"/>
    <n v="1"/>
    <n v="0"/>
    <n v="0"/>
    <n v="0"/>
    <n v="0"/>
    <n v="0"/>
    <n v="0"/>
    <m/>
    <s v="Forage PMH communautaire"/>
    <m/>
    <s v="De 16 à 30 minutes"/>
    <s v="Tous les ménages (autour de 100%);"/>
    <s v="Non"/>
    <s v="A l'air libre"/>
    <x v="0"/>
    <x v="3"/>
    <x v="0"/>
    <m/>
    <m/>
    <x v="3"/>
    <m/>
    <x v="2"/>
    <x v="3"/>
    <m/>
    <m/>
  </r>
  <r>
    <s v="2020-05-27"/>
    <s v="Masculin"/>
    <s v="N'Guigmi"/>
    <x v="7"/>
    <s v="Méléram"/>
    <s v="Masculin"/>
    <n v="62"/>
    <x v="1"/>
    <s v="Chef de village/communauté ou Boulama"/>
    <n v="1"/>
    <n v="0"/>
    <n v="0"/>
    <n v="0"/>
    <n v="0"/>
    <n v="0"/>
    <n v="0"/>
    <n v="0"/>
    <n v="0"/>
    <m/>
    <s v="Forage PMH communautaire"/>
    <m/>
    <s v="Entre une heure et moins de la moitié d'une journée"/>
    <s v="Une majorité (autour de 75%);"/>
    <s v="Non"/>
    <s v="A l'air libre"/>
    <x v="0"/>
    <x v="0"/>
    <x v="0"/>
    <m/>
    <m/>
    <x v="3"/>
    <m/>
    <x v="2"/>
    <x v="3"/>
    <m/>
    <m/>
  </r>
  <r>
    <s v="2020-05-27"/>
    <s v="Masculin"/>
    <s v="N'Guigmi"/>
    <x v="7"/>
    <s v="Méléram"/>
    <s v="Masculin"/>
    <n v="56"/>
    <x v="2"/>
    <s v="Représentant des refugiés"/>
    <n v="0"/>
    <n v="0"/>
    <n v="1"/>
    <n v="0"/>
    <n v="0"/>
    <n v="0"/>
    <n v="0"/>
    <n v="0"/>
    <n v="0"/>
    <m/>
    <s v="Forage PMH communautaire"/>
    <m/>
    <s v="Entre une heure et moins de la moitié d'une journée"/>
    <s v="Une majorité (autour de 75%);"/>
    <s v="Non"/>
    <s v="A l'air libre"/>
    <x v="0"/>
    <x v="4"/>
    <x v="0"/>
    <m/>
    <m/>
    <x v="3"/>
    <m/>
    <x v="2"/>
    <x v="3"/>
    <m/>
    <m/>
  </r>
  <r>
    <s v="2020-05-27"/>
    <s v="Masculin"/>
    <s v="N'Guigmi"/>
    <x v="7"/>
    <s v="Méléram"/>
    <s v="Masculin"/>
    <n v="48"/>
    <x v="0"/>
    <s v="Représentant des PDI"/>
    <n v="0"/>
    <n v="0"/>
    <n v="0"/>
    <n v="1"/>
    <n v="0"/>
    <n v="0"/>
    <n v="0"/>
    <n v="0"/>
    <n v="0"/>
    <m/>
    <s v="Forage PMH communautaire"/>
    <m/>
    <s v="Entre une heure et moins de la moitié d'une journée"/>
    <s v="La moitié (autour de 50%);"/>
    <s v="Non"/>
    <s v="A l'air libre"/>
    <x v="0"/>
    <x v="0"/>
    <x v="0"/>
    <m/>
    <m/>
    <x v="3"/>
    <m/>
    <x v="2"/>
    <x v="3"/>
    <m/>
    <m/>
  </r>
  <r>
    <s v="2020-05-27"/>
    <s v="Masculin"/>
    <s v="Diffa"/>
    <x v="6"/>
    <s v="Koulokoura"/>
    <s v="Masculin"/>
    <n v="35"/>
    <x v="1"/>
    <s v="Représentant du chef de village/communauté ou Boulama"/>
    <n v="0"/>
    <n v="1"/>
    <n v="0"/>
    <n v="0"/>
    <n v="0"/>
    <n v="0"/>
    <n v="0"/>
    <n v="0"/>
    <n v="0"/>
    <m/>
    <s v="Puits cimenté"/>
    <m/>
    <s v="De 0 à 15 minutes"/>
    <s v="Une majorité (autour de 75%);"/>
    <s v="Non"/>
    <s v="A l'air libre"/>
    <x v="2"/>
    <x v="2"/>
    <x v="1"/>
    <s v="Article trop cher"/>
    <n v="0"/>
    <x v="1"/>
    <n v="0"/>
    <x v="1"/>
    <x v="1"/>
    <n v="0"/>
    <n v="0"/>
  </r>
  <r>
    <s v="2020-05-27"/>
    <s v="Masculin"/>
    <s v="Diffa"/>
    <x v="6"/>
    <s v="Koulokoura"/>
    <s v="Masculin"/>
    <n v="37"/>
    <x v="2"/>
    <s v="Représentant des refugiés"/>
    <n v="0"/>
    <n v="0"/>
    <n v="1"/>
    <n v="0"/>
    <n v="0"/>
    <n v="0"/>
    <n v="0"/>
    <n v="0"/>
    <n v="0"/>
    <m/>
    <s v="Puits cimenté"/>
    <m/>
    <s v="De 0 à 15 minutes"/>
    <s v="Une majorité (autour de 75%);"/>
    <s v="Oui"/>
    <s v="Latrines familiales"/>
    <x v="2"/>
    <x v="2"/>
    <x v="1"/>
    <s v="Article trop cher"/>
    <n v="0"/>
    <x v="1"/>
    <n v="0"/>
    <x v="1"/>
    <x v="1"/>
    <n v="0"/>
    <n v="0"/>
  </r>
  <r>
    <s v="2020-05-27"/>
    <s v="Masculin"/>
    <s v="Diffa"/>
    <x v="6"/>
    <s v="Awaridi"/>
    <s v="Masculin"/>
    <n v="49"/>
    <x v="0"/>
    <s v="Représentant des PDI"/>
    <n v="0"/>
    <n v="0"/>
    <n v="0"/>
    <n v="1"/>
    <n v="0"/>
    <n v="0"/>
    <n v="0"/>
    <n v="0"/>
    <n v="0"/>
    <m/>
    <s v="Forage PMH privé"/>
    <m/>
    <s v="De 16 à 30 minutes"/>
    <s v="La moitié (autour de 50%);"/>
    <s v="Oui"/>
    <s v="Latrines familiales"/>
    <x v="0"/>
    <x v="4"/>
    <x v="0"/>
    <m/>
    <m/>
    <x v="3"/>
    <m/>
    <x v="2"/>
    <x v="3"/>
    <m/>
    <m/>
  </r>
  <r>
    <s v="2020-05-27"/>
    <s v="Masculin"/>
    <s v="Diffa"/>
    <x v="6"/>
    <s v="Awaridi"/>
    <s v="Masculin"/>
    <n v="35"/>
    <x v="2"/>
    <s v="Représentant des refugiés"/>
    <n v="0"/>
    <n v="0"/>
    <n v="1"/>
    <n v="0"/>
    <n v="0"/>
    <n v="0"/>
    <n v="0"/>
    <n v="0"/>
    <n v="0"/>
    <m/>
    <s v="Forage PMH privé"/>
    <m/>
    <s v="De 16 à 30 minutes"/>
    <s v="La moitié (autour de 50%);"/>
    <s v="Oui"/>
    <s v="Latrines familiales"/>
    <x v="0"/>
    <x v="4"/>
    <x v="0"/>
    <m/>
    <m/>
    <x v="3"/>
    <m/>
    <x v="2"/>
    <x v="3"/>
    <m/>
    <m/>
  </r>
  <r>
    <s v="2020-05-27"/>
    <s v="Masculin"/>
    <s v="Diffa"/>
    <x v="6"/>
    <s v="Quartier Maloumdi"/>
    <s v="Masculin"/>
    <n v="40"/>
    <x v="1"/>
    <s v="Représentant du chef de village/communauté ou Boulama"/>
    <n v="0"/>
    <n v="1"/>
    <n v="0"/>
    <n v="0"/>
    <n v="0"/>
    <n v="0"/>
    <n v="0"/>
    <n v="0"/>
    <n v="0"/>
    <m/>
    <s v="Forage PMH privé"/>
    <m/>
    <s v="De 0 à 15 minutes"/>
    <s v="Tous les ménages (autour de 100%);"/>
    <s v="Oui"/>
    <s v="Latrines familiales"/>
    <x v="0"/>
    <x v="1"/>
    <x v="0"/>
    <m/>
    <m/>
    <x v="3"/>
    <m/>
    <x v="2"/>
    <x v="3"/>
    <m/>
    <m/>
  </r>
  <r>
    <s v="2020-05-27"/>
    <s v="Masculin"/>
    <s v="Diffa"/>
    <x v="6"/>
    <s v="Koulokoura"/>
    <s v="Masculin"/>
    <n v="27"/>
    <x v="0"/>
    <s v="Représentant des PDI"/>
    <n v="0"/>
    <n v="0"/>
    <n v="0"/>
    <n v="1"/>
    <n v="0"/>
    <n v="0"/>
    <n v="0"/>
    <n v="0"/>
    <n v="0"/>
    <m/>
    <s v="Puits cimenté"/>
    <m/>
    <s v="De 16 à 30 minutes"/>
    <s v="Une majorité (autour de 75%);"/>
    <s v="Non"/>
    <s v="A l'air libre"/>
    <x v="2"/>
    <x v="2"/>
    <x v="1"/>
    <s v="Savons non disponibles au niveau des marchés"/>
    <n v="0"/>
    <x v="2"/>
    <n v="0"/>
    <x v="3"/>
    <x v="1"/>
    <n v="0"/>
    <n v="0"/>
  </r>
  <r>
    <s v="2020-05-27"/>
    <s v="Masculin"/>
    <s v="Diffa"/>
    <x v="6"/>
    <s v="Grematori"/>
    <s v="Masculin"/>
    <n v="55"/>
    <x v="1"/>
    <s v="Chef de village/communauté ou Boulama"/>
    <n v="1"/>
    <n v="0"/>
    <n v="0"/>
    <n v="0"/>
    <n v="0"/>
    <n v="0"/>
    <n v="0"/>
    <n v="0"/>
    <n v="0"/>
    <m/>
    <s v="Bornes fontaines (Mini-AEP, système multi-villages, PEA et SPP)"/>
    <m/>
    <s v="De 0 à 15 minutes"/>
    <s v="Une majorité (autour de 75%);"/>
    <s v="Oui"/>
    <s v="Latrines communes gratuites"/>
    <x v="0"/>
    <x v="1"/>
    <x v="0"/>
    <m/>
    <m/>
    <x v="3"/>
    <m/>
    <x v="2"/>
    <x v="3"/>
    <m/>
    <m/>
  </r>
  <r>
    <s v="2020-05-27"/>
    <s v="Masculin"/>
    <s v="N'Gourti"/>
    <x v="10"/>
    <s v="Maholi"/>
    <s v="Masculin"/>
    <n v="42"/>
    <x v="2"/>
    <s v="Représentant des refugiés"/>
    <n v="0"/>
    <n v="0"/>
    <n v="1"/>
    <n v="0"/>
    <n v="0"/>
    <n v="0"/>
    <n v="0"/>
    <n v="0"/>
    <n v="0"/>
    <m/>
    <s v="Puits traditionnel"/>
    <m/>
    <s v="De 16 à 30 minutes"/>
    <s v="La moitié (autour de 50%);"/>
    <s v="Non"/>
    <s v="A l'air libre"/>
    <x v="1"/>
    <x v="2"/>
    <x v="1"/>
    <s v="Article trop cher"/>
    <n v="0"/>
    <x v="1"/>
    <n v="0"/>
    <x v="1"/>
    <x v="1"/>
    <n v="0"/>
    <n v="0"/>
  </r>
  <r>
    <s v="2020-05-27"/>
    <s v="Masculin"/>
    <s v="N'Gourti"/>
    <x v="10"/>
    <s v="Maholi"/>
    <s v="Masculin"/>
    <n v="55"/>
    <x v="1"/>
    <s v="Chef de village/communauté ou Boulama"/>
    <n v="1"/>
    <n v="0"/>
    <n v="0"/>
    <n v="0"/>
    <n v="0"/>
    <n v="0"/>
    <n v="0"/>
    <n v="0"/>
    <n v="0"/>
    <m/>
    <s v="Puits traditionnel"/>
    <m/>
    <s v="De 16 à 30 minutes"/>
    <s v="La moitié (autour de 50%);"/>
    <s v="Non"/>
    <s v="A l'air libre"/>
    <x v="0"/>
    <x v="1"/>
    <x v="0"/>
    <m/>
    <m/>
    <x v="3"/>
    <m/>
    <x v="2"/>
    <x v="3"/>
    <m/>
    <m/>
  </r>
  <r>
    <s v="2020-05-27"/>
    <s v="Masculin"/>
    <s v="N'Gourti"/>
    <x v="10"/>
    <s v="Maholi"/>
    <s v="Masculin"/>
    <n v="42"/>
    <x v="0"/>
    <s v="Représentant des PDI"/>
    <n v="0"/>
    <n v="0"/>
    <n v="0"/>
    <n v="1"/>
    <n v="0"/>
    <n v="0"/>
    <n v="0"/>
    <n v="0"/>
    <n v="0"/>
    <m/>
    <s v="Puits traditionnel"/>
    <m/>
    <s v="De 0 à 15 minutes"/>
    <s v="Tous les ménages (autour de 100%);"/>
    <s v="Non"/>
    <s v="A l'air libre"/>
    <x v="0"/>
    <x v="0"/>
    <x v="0"/>
    <m/>
    <m/>
    <x v="3"/>
    <m/>
    <x v="2"/>
    <x v="3"/>
    <m/>
    <m/>
  </r>
  <r>
    <s v="2020-05-27"/>
    <s v="Masculin"/>
    <s v="N'Guigmi"/>
    <x v="7"/>
    <s v="N'Guigmi Ville (Djoulari, Kameroun, Dileram, Kanembouri, Sabon Carré……..)"/>
    <s v="Masculin"/>
    <n v="53"/>
    <x v="1"/>
    <s v="Chef de village/communauté ou Boulama"/>
    <n v="1"/>
    <n v="0"/>
    <n v="0"/>
    <n v="0"/>
    <n v="0"/>
    <n v="0"/>
    <n v="0"/>
    <n v="0"/>
    <n v="0"/>
    <m/>
    <s v="Reseau d'eau publique SEEN - robinet privé"/>
    <m/>
    <s v="L'eau est disponible dans la maison"/>
    <s v="Une majorité (autour de 75%);"/>
    <s v="Oui"/>
    <s v="Latrines familiales"/>
    <x v="0"/>
    <x v="3"/>
    <x v="0"/>
    <m/>
    <m/>
    <x v="3"/>
    <m/>
    <x v="2"/>
    <x v="3"/>
    <m/>
    <m/>
  </r>
  <r>
    <s v="2020-05-27"/>
    <s v="Masculin"/>
    <s v="N'Guigmi"/>
    <x v="7"/>
    <s v="N'Guigmi Ville (Djoulari, Kameroun, Dileram, Kanembouri, Sabon Carré……..)"/>
    <s v="Masculin"/>
    <n v="48"/>
    <x v="2"/>
    <s v="Représentant des refugiés"/>
    <n v="0"/>
    <n v="0"/>
    <n v="1"/>
    <n v="0"/>
    <n v="0"/>
    <n v="0"/>
    <n v="0"/>
    <n v="0"/>
    <n v="0"/>
    <m/>
    <s v="Forage PMH communautaire"/>
    <m/>
    <s v="Entre 30 minutes et une heure"/>
    <s v="La moitié (autour de 50%);"/>
    <s v="Non"/>
    <s v="A l'air libre"/>
    <x v="0"/>
    <x v="1"/>
    <x v="0"/>
    <m/>
    <m/>
    <x v="3"/>
    <m/>
    <x v="2"/>
    <x v="3"/>
    <m/>
    <m/>
  </r>
  <r>
    <s v="2020-05-27"/>
    <s v="Masculin"/>
    <s v="N'Guigmi"/>
    <x v="7"/>
    <s v="N'Guigmi Ville (Djoulari, Kameroun, Dileram, Kanembouri, Sabon Carré……..)"/>
    <s v="Masculin"/>
    <n v="37"/>
    <x v="0"/>
    <s v="Représentant des PDI"/>
    <n v="0"/>
    <n v="0"/>
    <n v="0"/>
    <n v="1"/>
    <n v="0"/>
    <n v="0"/>
    <n v="0"/>
    <n v="0"/>
    <n v="0"/>
    <m/>
    <s v="Forage PMH communautaire"/>
    <m/>
    <s v="De 16 à 30 minutes"/>
    <s v="La moitié (autour de 50%);"/>
    <s v="Non"/>
    <s v="A l'air libre"/>
    <x v="0"/>
    <x v="1"/>
    <x v="0"/>
    <m/>
    <m/>
    <x v="3"/>
    <m/>
    <x v="2"/>
    <x v="3"/>
    <m/>
    <m/>
  </r>
  <r>
    <s v="2020-05-27"/>
    <s v="Masculin"/>
    <s v="Maine Soroa"/>
    <x v="4"/>
    <s v="Site Aveugle"/>
    <s v="Féminin"/>
    <n v="42"/>
    <x v="0"/>
    <s v="Représentant des PDI"/>
    <n v="0"/>
    <n v="0"/>
    <n v="0"/>
    <n v="1"/>
    <n v="0"/>
    <n v="0"/>
    <n v="0"/>
    <n v="0"/>
    <n v="0"/>
    <m/>
    <s v="Reseau d'eau publique SEEN - robinet privé"/>
    <m/>
    <s v="De 0 à 15 minutes"/>
    <s v="Une majorité (autour de 75%);"/>
    <s v="Oui"/>
    <s v="Latrines communes gratuites"/>
    <x v="0"/>
    <x v="2"/>
    <x v="0"/>
    <m/>
    <m/>
    <x v="3"/>
    <m/>
    <x v="2"/>
    <x v="3"/>
    <m/>
    <m/>
  </r>
  <r>
    <s v="2020-05-27"/>
    <s v="Masculin"/>
    <s v="Maine Soroa"/>
    <x v="4"/>
    <s v="Site Aveugle"/>
    <s v="Féminin"/>
    <n v="35"/>
    <x v="2"/>
    <s v="Représentant des refugiés"/>
    <n v="0"/>
    <n v="0"/>
    <n v="1"/>
    <n v="0"/>
    <n v="0"/>
    <n v="0"/>
    <n v="0"/>
    <n v="0"/>
    <n v="0"/>
    <m/>
    <s v="Reseau d'eau publique SEEN - robinet privé"/>
    <m/>
    <s v="De 0 à 15 minutes"/>
    <s v="Tous les ménages (autour de 100%);"/>
    <s v="Oui"/>
    <s v="Latrines communes gratuites"/>
    <x v="1"/>
    <x v="2"/>
    <x v="1"/>
    <s v="Article trop cher"/>
    <n v="0"/>
    <x v="1"/>
    <n v="0"/>
    <x v="1"/>
    <x v="1"/>
    <n v="0"/>
    <n v="0"/>
  </r>
  <r>
    <s v="2020-05-27"/>
    <s v="Masculin"/>
    <s v="Maine Soroa"/>
    <x v="4"/>
    <s v="Site Aveugle"/>
    <s v="Féminin"/>
    <n v="30"/>
    <x v="1"/>
    <s v="Autre"/>
    <n v="0"/>
    <n v="0"/>
    <n v="0"/>
    <n v="0"/>
    <n v="0"/>
    <n v="0"/>
    <n v="0"/>
    <n v="0"/>
    <n v="1"/>
    <s v="Représentante des aveugles non déplacés  "/>
    <s v="Reseau d'eau publique SEEN - robinet privé"/>
    <m/>
    <s v="De 0 à 15 minutes"/>
    <s v="Tous les ménages (autour de 100%);"/>
    <s v="Oui"/>
    <s v="Latrines communes gratuites"/>
    <x v="0"/>
    <x v="1"/>
    <x v="0"/>
    <m/>
    <m/>
    <x v="3"/>
    <m/>
    <x v="2"/>
    <x v="3"/>
    <m/>
    <m/>
  </r>
  <r>
    <s v="2020-05-27"/>
    <s v="Masculin"/>
    <s v="Diffa"/>
    <x v="3"/>
    <s v="Djaboulam"/>
    <s v="Masculin"/>
    <n v="51"/>
    <x v="1"/>
    <s v="Représentant du chef de village/communauté ou Boulama"/>
    <n v="0"/>
    <n v="1"/>
    <n v="0"/>
    <n v="0"/>
    <n v="0"/>
    <n v="0"/>
    <n v="0"/>
    <n v="0"/>
    <n v="0"/>
    <m/>
    <s v="Forage PMH communautaire"/>
    <m/>
    <s v="De 0 à 15 minutes"/>
    <s v="Tous les ménages (autour de 100%);"/>
    <s v="Non"/>
    <s v="A l'air libre"/>
    <x v="1"/>
    <x v="1"/>
    <x v="1"/>
    <s v="Article trop cher L'achat de savon ne constitue pas une priorité"/>
    <n v="0"/>
    <x v="1"/>
    <n v="0"/>
    <x v="1"/>
    <x v="2"/>
    <n v="0"/>
    <n v="0"/>
  </r>
  <r>
    <s v="2020-05-27"/>
    <s v="Masculin"/>
    <s v="Diffa"/>
    <x v="3"/>
    <s v="Djaboulam"/>
    <s v="Masculin"/>
    <n v="46"/>
    <x v="2"/>
    <s v="Représentant des refugiés"/>
    <n v="0"/>
    <n v="0"/>
    <n v="1"/>
    <n v="0"/>
    <n v="0"/>
    <n v="0"/>
    <n v="0"/>
    <n v="0"/>
    <n v="0"/>
    <m/>
    <s v="Forage PMH communautaire"/>
    <m/>
    <s v="De 0 à 15 minutes"/>
    <s v="Tous les ménages (autour de 100%);"/>
    <s v="Non"/>
    <s v="A l'air libre"/>
    <x v="1"/>
    <x v="1"/>
    <x v="1"/>
    <s v="Article trop cher"/>
    <n v="0"/>
    <x v="1"/>
    <n v="0"/>
    <x v="1"/>
    <x v="1"/>
    <n v="0"/>
    <n v="0"/>
  </r>
  <r>
    <s v="2020-05-27"/>
    <s v="Masculin"/>
    <s v="Diffa"/>
    <x v="3"/>
    <s v="Djaboulam"/>
    <s v="Masculin"/>
    <n v="53"/>
    <x v="0"/>
    <s v="Représentant des PDI"/>
    <n v="0"/>
    <n v="0"/>
    <n v="0"/>
    <n v="1"/>
    <n v="0"/>
    <n v="0"/>
    <n v="0"/>
    <n v="0"/>
    <n v="0"/>
    <m/>
    <s v="Forage PMH communautaire"/>
    <m/>
    <s v="De 16 à 30 minutes"/>
    <s v="Tous les ménages (autour de 100%);"/>
    <s v="Non"/>
    <s v="A l'air libre"/>
    <x v="1"/>
    <x v="1"/>
    <x v="1"/>
    <s v="Article trop cher L'achat de savon ne constitue pas une priorité"/>
    <n v="0"/>
    <x v="1"/>
    <n v="0"/>
    <x v="1"/>
    <x v="2"/>
    <n v="0"/>
    <n v="0"/>
  </r>
  <r>
    <s v="2020-05-27"/>
    <s v="Masculin"/>
    <s v="Diffa"/>
    <x v="3"/>
    <s v="Malamm Boulori"/>
    <s v="Masculin"/>
    <n v="56"/>
    <x v="1"/>
    <s v="Chef de village/communauté ou Boulama"/>
    <n v="1"/>
    <n v="0"/>
    <n v="0"/>
    <n v="0"/>
    <n v="0"/>
    <n v="0"/>
    <n v="0"/>
    <n v="0"/>
    <n v="0"/>
    <m/>
    <s v="Forage PMH communautaire"/>
    <m/>
    <s v="De 16 à 30 minutes"/>
    <s v="Tous les ménages (autour de 100%);"/>
    <s v="Non"/>
    <s v="A l'air libre"/>
    <x v="0"/>
    <x v="1"/>
    <x v="0"/>
    <m/>
    <m/>
    <x v="3"/>
    <m/>
    <x v="2"/>
    <x v="3"/>
    <m/>
    <m/>
  </r>
  <r>
    <s v="2020-05-27"/>
    <s v="Masculin"/>
    <s v="Diffa"/>
    <x v="6"/>
    <s v="Quartier Administratif"/>
    <s v="Masculin"/>
    <n v="45"/>
    <x v="1"/>
    <s v="Chef de village/communauté ou Boulama"/>
    <n v="1"/>
    <n v="0"/>
    <n v="0"/>
    <n v="0"/>
    <n v="0"/>
    <n v="0"/>
    <n v="0"/>
    <n v="0"/>
    <n v="0"/>
    <m/>
    <s v="Reseau d'eau publique SEEN - robinet privé"/>
    <m/>
    <s v="De 0 à 15 minutes"/>
    <s v="Tous les ménages (autour de 100%);"/>
    <s v="Oui"/>
    <s v="Latrines familiales"/>
    <x v="0"/>
    <x v="0"/>
    <x v="0"/>
    <m/>
    <m/>
    <x v="3"/>
    <m/>
    <x v="2"/>
    <x v="3"/>
    <m/>
    <m/>
  </r>
  <r>
    <s v="2020-05-27"/>
    <s v="Masculin"/>
    <s v="Bosso"/>
    <x v="8"/>
    <s v="Bosso Ville"/>
    <s v="Masculin"/>
    <n v="58"/>
    <x v="2"/>
    <s v="Représentant des refugiés"/>
    <n v="0"/>
    <n v="0"/>
    <n v="1"/>
    <n v="0"/>
    <n v="0"/>
    <n v="0"/>
    <n v="0"/>
    <n v="0"/>
    <n v="0"/>
    <m/>
    <s v="Bornes fontaines (Mini-AEP, système multi-villages, PEA et SPP)"/>
    <m/>
    <s v="De 16 à 30 minutes"/>
    <s v="Une minorité (autour de 25%);"/>
    <s v="Oui"/>
    <s v="Latrines familiales"/>
    <x v="0"/>
    <x v="1"/>
    <x v="0"/>
    <m/>
    <m/>
    <x v="3"/>
    <m/>
    <x v="2"/>
    <x v="3"/>
    <m/>
    <m/>
  </r>
  <r>
    <s v="2020-05-27"/>
    <s v="Masculin"/>
    <s v="Bosso"/>
    <x v="8"/>
    <s v="Bosso Ville"/>
    <s v="Masculin"/>
    <n v="48"/>
    <x v="0"/>
    <s v="Représentant des PDI"/>
    <n v="0"/>
    <n v="0"/>
    <n v="0"/>
    <n v="1"/>
    <n v="0"/>
    <n v="0"/>
    <n v="0"/>
    <n v="0"/>
    <n v="0"/>
    <m/>
    <s v="Bornes fontaines (Mini-AEP, système multi-villages, PEA et SPP)"/>
    <m/>
    <s v="La moitié d'une journée"/>
    <s v="Aucun ménage (autour de 0%);"/>
    <s v="Oui"/>
    <s v="Latrines familiales"/>
    <x v="0"/>
    <x v="1"/>
    <x v="0"/>
    <m/>
    <m/>
    <x v="3"/>
    <m/>
    <x v="2"/>
    <x v="3"/>
    <m/>
    <m/>
  </r>
  <r>
    <s v="2020-05-27"/>
    <s v="Masculin"/>
    <s v="N'Guigmi"/>
    <x v="5"/>
    <s v="Ari Koukouri/Kablewa"/>
    <s v="Masculin"/>
    <n v="60"/>
    <x v="0"/>
    <s v="Chef de village/communauté ou Boulama"/>
    <n v="1"/>
    <n v="0"/>
    <n v="0"/>
    <n v="0"/>
    <n v="0"/>
    <n v="0"/>
    <n v="0"/>
    <n v="0"/>
    <n v="0"/>
    <m/>
    <s v="Bornes fontaines (Mini-AEP, système multi-villages, PEA et SPP)"/>
    <m/>
    <s v="La moitié d'une journée"/>
    <s v="Une minorité (autour de 25%);"/>
    <s v="Oui"/>
    <s v="Latrines communes gratuites"/>
    <x v="0"/>
    <x v="1"/>
    <x v="0"/>
    <m/>
    <m/>
    <x v="3"/>
    <m/>
    <x v="2"/>
    <x v="3"/>
    <m/>
    <m/>
  </r>
  <r>
    <s v="2020-05-27"/>
    <s v="Masculin"/>
    <s v="Bosso"/>
    <x v="8"/>
    <s v="Bosso Ville"/>
    <s v="Masculin"/>
    <n v="42"/>
    <x v="1"/>
    <s v="Représentant du chef de village/communauté ou Boulama"/>
    <n v="0"/>
    <n v="1"/>
    <n v="0"/>
    <n v="0"/>
    <n v="0"/>
    <n v="0"/>
    <n v="0"/>
    <n v="0"/>
    <n v="0"/>
    <m/>
    <s v="Bornes fontaines (Mini-AEP, système multi-villages, PEA et SPP)"/>
    <m/>
    <s v="De 16 à 30 minutes"/>
    <s v="Une minorité (autour de 25%);"/>
    <s v="Oui"/>
    <s v="Latrines familiales"/>
    <x v="0"/>
    <x v="1"/>
    <x v="0"/>
    <m/>
    <m/>
    <x v="3"/>
    <m/>
    <x v="2"/>
    <x v="3"/>
    <m/>
    <m/>
  </r>
  <r>
    <s v="2020-05-27"/>
    <s v="Masculin"/>
    <s v="N'Guigmi"/>
    <x v="5"/>
    <s v="Kadjidjia"/>
    <s v="Masculin"/>
    <n v="58"/>
    <x v="0"/>
    <s v="Chef de village/communauté ou Boulama"/>
    <n v="1"/>
    <n v="0"/>
    <n v="0"/>
    <n v="0"/>
    <n v="0"/>
    <n v="0"/>
    <n v="0"/>
    <n v="0"/>
    <n v="0"/>
    <m/>
    <s v="Bornes fontaines (Mini-AEP, système multi-villages, PEA et SPP)"/>
    <m/>
    <s v="Entre une heure et moins de la moitié d'une journée"/>
    <s v="Aucun ménage (autour de 0%);"/>
    <s v="Oui"/>
    <s v="Latrines communes gratuites"/>
    <x v="0"/>
    <x v="2"/>
    <x v="0"/>
    <m/>
    <m/>
    <x v="3"/>
    <m/>
    <x v="2"/>
    <x v="3"/>
    <m/>
    <m/>
  </r>
  <r>
    <s v="2020-05-27"/>
    <s v="Masculin"/>
    <s v="N'Guigmi"/>
    <x v="7"/>
    <s v="Djakimé I"/>
    <s v="Masculin"/>
    <n v="27"/>
    <x v="1"/>
    <s v="Autre"/>
    <n v="0"/>
    <n v="0"/>
    <n v="0"/>
    <n v="0"/>
    <n v="0"/>
    <n v="0"/>
    <n v="0"/>
    <n v="0"/>
    <n v="1"/>
    <s v="Pas de role dans la localité"/>
    <s v="Forage PMH communautaire"/>
    <m/>
    <s v="De 16 à 30 minutes"/>
    <s v="Tous les ménages (autour de 100%);"/>
    <s v="Oui"/>
    <s v="Latrines familiales"/>
    <x v="0"/>
    <x v="1"/>
    <x v="0"/>
    <m/>
    <m/>
    <x v="3"/>
    <m/>
    <x v="2"/>
    <x v="3"/>
    <m/>
    <m/>
  </r>
  <r>
    <s v="2020-05-27"/>
    <s v="Masculin"/>
    <s v="N'Guigmi"/>
    <x v="7"/>
    <s v="Djakimé I"/>
    <s v="Masculin"/>
    <n v="35"/>
    <x v="0"/>
    <s v="Représentant des PDI"/>
    <n v="0"/>
    <n v="0"/>
    <n v="0"/>
    <n v="1"/>
    <n v="0"/>
    <n v="0"/>
    <n v="0"/>
    <n v="0"/>
    <n v="0"/>
    <m/>
    <s v="Forage PMH communautaire"/>
    <m/>
    <s v="De 16 à 30 minutes"/>
    <s v="Une majorité (autour de 75%);"/>
    <s v="Oui"/>
    <s v="Latrines familiales"/>
    <x v="0"/>
    <x v="1"/>
    <x v="0"/>
    <m/>
    <m/>
    <x v="3"/>
    <m/>
    <x v="2"/>
    <x v="3"/>
    <m/>
    <m/>
  </r>
  <r>
    <s v="2020-05-27"/>
    <s v="Masculin"/>
    <s v="N'Guigmi"/>
    <x v="7"/>
    <s v="Fanta Kaleram"/>
    <s v="Masculin"/>
    <n v="38"/>
    <x v="1"/>
    <s v="Autre"/>
    <n v="0"/>
    <n v="0"/>
    <n v="0"/>
    <n v="0"/>
    <n v="0"/>
    <n v="0"/>
    <n v="0"/>
    <n v="0"/>
    <n v="1"/>
    <s v="Pas de role dans la localité"/>
    <s v="Bornes fontaines (Mini-AEP, système multi-villages, PEA et SPP)"/>
    <m/>
    <s v="L'eau est disponible dans la maison"/>
    <s v="Une majorité (autour de 75%);"/>
    <s v="Oui"/>
    <s v="Latrines familiales"/>
    <x v="0"/>
    <x v="4"/>
    <x v="0"/>
    <m/>
    <m/>
    <x v="3"/>
    <m/>
    <x v="2"/>
    <x v="3"/>
    <m/>
    <m/>
  </r>
  <r>
    <s v="2020-05-27"/>
    <s v="Masculin"/>
    <s v="N'Guigmi"/>
    <x v="7"/>
    <s v="Djakimé II"/>
    <s v="Masculin"/>
    <n v="68"/>
    <x v="2"/>
    <s v="Représentant des refugiés"/>
    <n v="0"/>
    <n v="0"/>
    <n v="1"/>
    <n v="0"/>
    <n v="0"/>
    <n v="0"/>
    <n v="0"/>
    <n v="0"/>
    <n v="0"/>
    <m/>
    <s v="Bornes fontaines (Mini-AEP, système multi-villages, PEA et SPP)"/>
    <m/>
    <s v="Entre 30 minutes et une heure"/>
    <s v="Tous les ménages (autour de 100%);"/>
    <s v="Non"/>
    <s v="A l'air libre"/>
    <x v="0"/>
    <x v="0"/>
    <x v="0"/>
    <m/>
    <m/>
    <x v="3"/>
    <m/>
    <x v="2"/>
    <x v="3"/>
    <m/>
    <m/>
  </r>
  <r>
    <s v="2020-05-27"/>
    <s v="Masculin"/>
    <s v="N'Guigmi"/>
    <x v="7"/>
    <s v="Djakimé II"/>
    <s v="Masculin"/>
    <n v="42"/>
    <x v="1"/>
    <s v="Autre"/>
    <n v="0"/>
    <n v="0"/>
    <n v="0"/>
    <n v="0"/>
    <n v="0"/>
    <n v="0"/>
    <n v="0"/>
    <n v="0"/>
    <n v="1"/>
    <s v="Pas de role dans la localité"/>
    <s v="Bornes fontaines (Mini-AEP, système multi-villages, PEA et SPP)"/>
    <m/>
    <s v="De 16 à 30 minutes"/>
    <s v="Une majorité (autour de 75%);"/>
    <s v="Non"/>
    <s v="Trou dans la cour"/>
    <x v="0"/>
    <x v="0"/>
    <x v="0"/>
    <m/>
    <m/>
    <x v="3"/>
    <m/>
    <x v="2"/>
    <x v="3"/>
    <m/>
    <m/>
  </r>
  <r>
    <s v="2020-05-27"/>
    <s v="Masculin"/>
    <s v="Diffa"/>
    <x v="1"/>
    <s v="Camp Sayam Forage"/>
    <s v="Masculin"/>
    <n v="40"/>
    <x v="2"/>
    <s v="Représentant des refugiés Leader religeux"/>
    <n v="0"/>
    <n v="0"/>
    <n v="1"/>
    <n v="0"/>
    <n v="0"/>
    <n v="0"/>
    <n v="1"/>
    <n v="0"/>
    <n v="0"/>
    <m/>
    <s v="Forage PMH communautaire"/>
    <m/>
    <s v="De 16 à 30 minutes"/>
    <s v="La moitié (autour de 50%);"/>
    <s v="Oui"/>
    <s v="Latrines communes gratuites"/>
    <x v="2"/>
    <x v="0"/>
    <x v="0"/>
    <m/>
    <m/>
    <x v="3"/>
    <m/>
    <x v="2"/>
    <x v="3"/>
    <m/>
    <m/>
  </r>
  <r>
    <s v="2020-05-27"/>
    <s v="Masculin"/>
    <s v="Diffa"/>
    <x v="1"/>
    <s v="Camp Sayam Forage"/>
    <s v="Masculin"/>
    <n v="35"/>
    <x v="1"/>
    <s v="Représentant du chef de village/communauté ou Boulama"/>
    <n v="0"/>
    <n v="1"/>
    <n v="0"/>
    <n v="0"/>
    <n v="0"/>
    <n v="0"/>
    <n v="0"/>
    <n v="0"/>
    <n v="0"/>
    <m/>
    <s v="Forage PMH communautaire"/>
    <m/>
    <s v="Entre 30 minutes et une heure"/>
    <s v="Une minorité (autour de 25%);"/>
    <s v="Oui"/>
    <s v="Latrines communes payantes"/>
    <x v="0"/>
    <x v="1"/>
    <x v="0"/>
    <m/>
    <m/>
    <x v="3"/>
    <m/>
    <x v="2"/>
    <x v="3"/>
    <m/>
    <m/>
  </r>
  <r>
    <s v="2020-05-27"/>
    <s v="Masculin"/>
    <s v="Diffa"/>
    <x v="1"/>
    <s v="Camp Sayam Forage"/>
    <s v="Masculin"/>
    <n v="33"/>
    <x v="0"/>
    <s v="Leader communautaire"/>
    <n v="0"/>
    <n v="0"/>
    <n v="0"/>
    <n v="0"/>
    <n v="0"/>
    <n v="0"/>
    <n v="0"/>
    <n v="1"/>
    <n v="0"/>
    <m/>
    <s v="Forage PMH communautaire"/>
    <m/>
    <s v="Entre 30 minutes et une heure"/>
    <s v="Une minorité (autour de 25%);"/>
    <s v="Oui"/>
    <s v="Latrines communes payantes"/>
    <x v="0"/>
    <x v="0"/>
    <x v="0"/>
    <m/>
    <m/>
    <x v="3"/>
    <m/>
    <x v="2"/>
    <x v="3"/>
    <m/>
    <m/>
  </r>
  <r>
    <s v="2020-05-27"/>
    <s v="Masculin"/>
    <s v="Diffa"/>
    <x v="1"/>
    <s v="Boudouri/Lamana"/>
    <s v="Masculin"/>
    <n v="47"/>
    <x v="1"/>
    <s v="Leader communautaire"/>
    <n v="0"/>
    <n v="0"/>
    <n v="0"/>
    <n v="0"/>
    <n v="0"/>
    <n v="0"/>
    <n v="0"/>
    <n v="1"/>
    <n v="0"/>
    <m/>
    <s v="Forage PMH communautaire"/>
    <m/>
    <s v="Entre 30 minutes et une heure"/>
    <s v="La moitié (autour de 50%);"/>
    <s v="Oui"/>
    <s v="Latrines communes gratuites"/>
    <x v="0"/>
    <x v="1"/>
    <x v="0"/>
    <m/>
    <m/>
    <x v="3"/>
    <m/>
    <x v="2"/>
    <x v="3"/>
    <m/>
    <m/>
  </r>
  <r>
    <s v="2020-05-27"/>
    <s v="Masculin"/>
    <s v="Diffa"/>
    <x v="1"/>
    <s v="Boudouri/Lamana"/>
    <s v="Féminin"/>
    <n v="50"/>
    <x v="0"/>
    <s v="Leader communautaire"/>
    <n v="0"/>
    <n v="0"/>
    <n v="0"/>
    <n v="0"/>
    <n v="0"/>
    <n v="0"/>
    <n v="0"/>
    <n v="1"/>
    <n v="0"/>
    <m/>
    <s v="Forage PMH communautaire"/>
    <m/>
    <s v="Entre 30 minutes et une heure"/>
    <s v="Une majorité (autour de 75%);"/>
    <s v="Oui"/>
    <s v="Latrines communes gratuites"/>
    <x v="0"/>
    <x v="0"/>
    <x v="0"/>
    <m/>
    <m/>
    <x v="3"/>
    <m/>
    <x v="2"/>
    <x v="3"/>
    <m/>
    <m/>
  </r>
  <r>
    <s v="2020-05-27"/>
    <s v="Masculin"/>
    <s v="Diffa"/>
    <x v="3"/>
    <s v="Kindjandi"/>
    <s v="Masculin"/>
    <n v="55"/>
    <x v="0"/>
    <s v="Représentant des PDI"/>
    <n v="0"/>
    <n v="0"/>
    <n v="0"/>
    <n v="1"/>
    <n v="0"/>
    <n v="0"/>
    <n v="0"/>
    <n v="0"/>
    <n v="0"/>
    <m/>
    <s v="Bornes fontaines (Mini-AEP, système multi-villages, PEA et SPP)"/>
    <m/>
    <s v="De 16 à 30 minutes"/>
    <s v="Tous les ménages (autour de 100%);"/>
    <s v="Oui"/>
    <s v="Latrines familiales"/>
    <x v="2"/>
    <x v="1"/>
    <x v="1"/>
    <s v="L'achat de savon ne constitue pas une priorité"/>
    <n v="0"/>
    <x v="1"/>
    <n v="0"/>
    <x v="3"/>
    <x v="2"/>
    <n v="0"/>
    <n v="0"/>
  </r>
  <r>
    <s v="2020-05-27"/>
    <s v="Masculin"/>
    <s v="Diffa"/>
    <x v="3"/>
    <s v="Kindjandi"/>
    <s v="Masculin"/>
    <n v="46"/>
    <x v="2"/>
    <s v="Représentant des refugiés"/>
    <n v="0"/>
    <n v="0"/>
    <n v="1"/>
    <n v="0"/>
    <n v="0"/>
    <n v="0"/>
    <n v="0"/>
    <n v="0"/>
    <n v="0"/>
    <m/>
    <s v="Bornes fontaines (Mini-AEP, système multi-villages, PEA et SPP)"/>
    <m/>
    <s v="De 16 à 30 minutes"/>
    <s v="Tous les ménages (autour de 100%);"/>
    <s v="Oui"/>
    <s v="Latrines communes gratuites"/>
    <x v="2"/>
    <x v="1"/>
    <x v="1"/>
    <s v="Article trop cher L'achat de savon ne constitue pas une priorité"/>
    <n v="0"/>
    <x v="1"/>
    <n v="0"/>
    <x v="1"/>
    <x v="2"/>
    <n v="0"/>
    <n v="0"/>
  </r>
  <r>
    <s v="2020-05-27"/>
    <s v="Masculin"/>
    <s v="Diffa"/>
    <x v="3"/>
    <s v="Alla Dewa"/>
    <s v="Masculin"/>
    <n v="49"/>
    <x v="2"/>
    <s v="Représentant des refugiés"/>
    <n v="0"/>
    <n v="0"/>
    <n v="1"/>
    <n v="0"/>
    <n v="0"/>
    <n v="0"/>
    <n v="0"/>
    <n v="0"/>
    <n v="0"/>
    <m/>
    <s v="Forage PMH communautaire"/>
    <m/>
    <s v="De 16 à 30 minutes"/>
    <s v="Tous les ménages (autour de 100%);"/>
    <s v="Non"/>
    <s v="A l'air libre"/>
    <x v="2"/>
    <x v="1"/>
    <x v="1"/>
    <s v="L'achat de savon ne constitue pas une priorité"/>
    <n v="0"/>
    <x v="1"/>
    <n v="0"/>
    <x v="3"/>
    <x v="2"/>
    <n v="0"/>
    <n v="0"/>
  </r>
  <r>
    <s v="2020-05-27"/>
    <s v="Masculin"/>
    <s v="Diffa"/>
    <x v="3"/>
    <s v="Gueskerou"/>
    <s v="Masculin"/>
    <n v="50"/>
    <x v="0"/>
    <s v="Représentant des PDI"/>
    <n v="0"/>
    <n v="0"/>
    <n v="0"/>
    <n v="1"/>
    <n v="0"/>
    <n v="0"/>
    <n v="0"/>
    <n v="0"/>
    <n v="0"/>
    <m/>
    <s v="Forage PMH communautaire"/>
    <m/>
    <s v="Entre 30 minutes et une heure"/>
    <s v="La moitié (autour de 50%);"/>
    <s v="Non"/>
    <s v="A l'air libre"/>
    <x v="2"/>
    <x v="1"/>
    <x v="1"/>
    <s v="Article trop cher L'achat de savon ne constitue pas une priorité"/>
    <n v="0"/>
    <x v="1"/>
    <n v="0"/>
    <x v="1"/>
    <x v="2"/>
    <n v="0"/>
    <n v="0"/>
  </r>
  <r>
    <s v="2020-05-27"/>
    <s v="Masculin"/>
    <s v="Diffa"/>
    <x v="3"/>
    <s v="Gueskerou"/>
    <s v="Masculin"/>
    <n v="53"/>
    <x v="2"/>
    <s v="Représentant des refugiés"/>
    <n v="0"/>
    <n v="0"/>
    <n v="1"/>
    <n v="0"/>
    <n v="0"/>
    <n v="0"/>
    <n v="0"/>
    <n v="0"/>
    <n v="0"/>
    <m/>
    <s v="Forage PMH communautaire"/>
    <m/>
    <s v="De 16 à 30 minutes"/>
    <s v="Une majorité (autour de 75%);"/>
    <s v="Non"/>
    <s v="A l'air libre"/>
    <x v="2"/>
    <x v="1"/>
    <x v="1"/>
    <s v="Article trop cher L'achat de savon ne constitue pas une priorité"/>
    <n v="0"/>
    <x v="1"/>
    <n v="0"/>
    <x v="1"/>
    <x v="2"/>
    <n v="0"/>
    <n v="0"/>
  </r>
  <r>
    <s v="2020-05-27"/>
    <s v="Féminin"/>
    <s v="Diffa"/>
    <x v="6"/>
    <s v="Quartier Festival"/>
    <s v="Masculin"/>
    <n v="43"/>
    <x v="0"/>
    <s v="Représentant des PDI"/>
    <n v="0"/>
    <n v="0"/>
    <n v="0"/>
    <n v="1"/>
    <n v="0"/>
    <n v="0"/>
    <n v="0"/>
    <n v="0"/>
    <n v="0"/>
    <m/>
    <s v="Reseau d'eau publique SEEN - robinet privé"/>
    <m/>
    <s v="De 16 à 30 minutes"/>
    <s v="Tous les ménages (autour de 100%);"/>
    <s v="Oui"/>
    <s v="Latrines familiales"/>
    <x v="0"/>
    <x v="1"/>
    <x v="0"/>
    <m/>
    <m/>
    <x v="3"/>
    <m/>
    <x v="2"/>
    <x v="3"/>
    <m/>
    <m/>
  </r>
  <r>
    <s v="2020-05-27"/>
    <s v="Féminin"/>
    <s v="Bosso"/>
    <x v="2"/>
    <s v="Kachacho"/>
    <s v="Masculin"/>
    <n v="26"/>
    <x v="2"/>
    <s v="Représentant des refugiés"/>
    <n v="0"/>
    <n v="0"/>
    <n v="1"/>
    <n v="0"/>
    <n v="0"/>
    <n v="0"/>
    <n v="0"/>
    <n v="0"/>
    <n v="0"/>
    <m/>
    <s v="Autre"/>
    <s v="Leurs forage n est pas fonctionnel . Ils partent à tourmour pour chercher de l'eau "/>
    <s v="Entre une heure et moins de la moitié d'une journée"/>
    <s v="Une majorité (autour de 75%);"/>
    <s v="Non"/>
    <s v="A l'air libre"/>
    <x v="1"/>
    <x v="2"/>
    <x v="1"/>
    <s v="Article trop cher L'achat de savon ne constitue pas une priorité"/>
    <n v="0"/>
    <x v="1"/>
    <n v="0"/>
    <x v="1"/>
    <x v="2"/>
    <n v="0"/>
    <n v="0"/>
  </r>
  <r>
    <s v="2020-05-27"/>
    <s v="Féminin"/>
    <s v="Bosso"/>
    <x v="2"/>
    <s v="N'Gouba"/>
    <s v="Masculin"/>
    <n v="44"/>
    <x v="0"/>
    <s v="Représentant des PDI"/>
    <n v="0"/>
    <n v="0"/>
    <n v="0"/>
    <n v="1"/>
    <n v="0"/>
    <n v="0"/>
    <n v="0"/>
    <n v="0"/>
    <n v="0"/>
    <m/>
    <s v="Forage PMH privé"/>
    <m/>
    <s v="Entre 30 minutes et une heure"/>
    <s v="Tous les ménages (autour de 100%);"/>
    <s v="Oui"/>
    <s v="Latrines communes gratuites"/>
    <x v="0"/>
    <x v="1"/>
    <x v="0"/>
    <m/>
    <m/>
    <x v="3"/>
    <m/>
    <x v="2"/>
    <x v="3"/>
    <m/>
    <m/>
  </r>
  <r>
    <s v="2020-05-27"/>
    <s v="Féminin"/>
    <s v="Bosso"/>
    <x v="2"/>
    <s v="Gawoussa"/>
    <s v="Masculin"/>
    <n v="60"/>
    <x v="2"/>
    <s v="Représentant des refugiés"/>
    <n v="0"/>
    <n v="0"/>
    <n v="1"/>
    <n v="0"/>
    <n v="0"/>
    <n v="0"/>
    <n v="0"/>
    <n v="0"/>
    <n v="0"/>
    <m/>
    <s v="Forage PMH privé"/>
    <m/>
    <s v="Entre 30 minutes et une heure"/>
    <s v="Tous les ménages (autour de 100%);"/>
    <s v="Non"/>
    <s v="A l'air libre"/>
    <x v="1"/>
    <x v="2"/>
    <x v="1"/>
    <s v="Article trop cher L'achat de savon ne constitue pas une priorité"/>
    <n v="0"/>
    <x v="1"/>
    <n v="0"/>
    <x v="1"/>
    <x v="2"/>
    <n v="0"/>
    <n v="0"/>
  </r>
  <r>
    <s v="2020-05-27"/>
    <s v="Féminin"/>
    <s v="Bosso"/>
    <x v="2"/>
    <s v="Gawoussa"/>
    <s v="Masculin"/>
    <n v="48"/>
    <x v="0"/>
    <s v="Représentant des PDI"/>
    <n v="0"/>
    <n v="0"/>
    <n v="0"/>
    <n v="1"/>
    <n v="0"/>
    <n v="0"/>
    <n v="0"/>
    <n v="0"/>
    <n v="0"/>
    <m/>
    <s v="Forage PMH privé"/>
    <m/>
    <s v="Entre 30 minutes et une heure"/>
    <s v="Tous les ménages (autour de 100%);"/>
    <s v="Non"/>
    <s v="A l'air libre"/>
    <x v="1"/>
    <x v="2"/>
    <x v="1"/>
    <s v="Article trop cher L'achat de savon ne constitue pas une priorité"/>
    <n v="0"/>
    <x v="1"/>
    <n v="0"/>
    <x v="1"/>
    <x v="2"/>
    <n v="0"/>
    <n v="0"/>
  </r>
  <r>
    <s v="2020-05-27"/>
    <s v="Féminin"/>
    <s v="Diffa"/>
    <x v="6"/>
    <s v="Quartier château"/>
    <s v="Masculin"/>
    <n v="41"/>
    <x v="1"/>
    <s v="Chef de village/communauté ou Boulama"/>
    <n v="1"/>
    <n v="0"/>
    <n v="0"/>
    <n v="0"/>
    <n v="0"/>
    <n v="0"/>
    <n v="0"/>
    <n v="0"/>
    <n v="0"/>
    <m/>
    <s v="Reseau d'eau publique SEEN - robinet privé"/>
    <m/>
    <s v="De 0 à 15 minutes"/>
    <s v="Tous les ménages (autour de 100%);"/>
    <s v="Oui"/>
    <s v="Latrines familiales"/>
    <x v="0"/>
    <x v="1"/>
    <x v="0"/>
    <m/>
    <m/>
    <x v="3"/>
    <m/>
    <x v="2"/>
    <x v="3"/>
    <m/>
    <m/>
  </r>
  <r>
    <s v="2020-05-27"/>
    <s v="Féminin"/>
    <s v="Diffa"/>
    <x v="6"/>
    <s v="Quartier château"/>
    <s v="Masculin"/>
    <n v="62"/>
    <x v="0"/>
    <s v="Représentant des PDI"/>
    <n v="0"/>
    <n v="0"/>
    <n v="0"/>
    <n v="1"/>
    <n v="0"/>
    <n v="0"/>
    <n v="0"/>
    <n v="0"/>
    <n v="0"/>
    <m/>
    <s v="Forage PMH privé"/>
    <m/>
    <s v="De 16 à 30 minutes"/>
    <s v="Tous les ménages (autour de 100%);"/>
    <s v="Oui"/>
    <s v="Latrines familiales"/>
    <x v="1"/>
    <x v="2"/>
    <x v="1"/>
    <s v="Article trop cher L'achat de savon ne constitue pas une priorité"/>
    <n v="0"/>
    <x v="1"/>
    <n v="0"/>
    <x v="1"/>
    <x v="2"/>
    <n v="0"/>
    <n v="0"/>
  </r>
  <r>
    <s v="2020-05-27"/>
    <s v="Féminin"/>
    <s v="Diffa"/>
    <x v="6"/>
    <s v="Quartier château"/>
    <s v="Masculin"/>
    <n v="54"/>
    <x v="2"/>
    <s v="Représentant des refugiés"/>
    <n v="0"/>
    <n v="0"/>
    <n v="1"/>
    <n v="0"/>
    <n v="0"/>
    <n v="0"/>
    <n v="0"/>
    <n v="0"/>
    <n v="0"/>
    <m/>
    <s v="Reseau d'eau publique SEEN - robinet privé"/>
    <m/>
    <s v="De 16 à 30 minutes"/>
    <s v="Tous les ménages (autour de 100%);"/>
    <s v="Non"/>
    <s v="A l'air libre"/>
    <x v="0"/>
    <x v="1"/>
    <x v="0"/>
    <m/>
    <m/>
    <x v="3"/>
    <m/>
    <x v="2"/>
    <x v="3"/>
    <m/>
    <m/>
  </r>
  <r>
    <s v="2020-05-27"/>
    <s v="Masculin"/>
    <s v="N'Guigmi"/>
    <x v="7"/>
    <s v="Kangouri"/>
    <s v="Masculin"/>
    <n v="42"/>
    <x v="2"/>
    <s v="Représentant des refugiés"/>
    <n v="0"/>
    <n v="0"/>
    <n v="1"/>
    <n v="0"/>
    <n v="0"/>
    <n v="0"/>
    <n v="0"/>
    <n v="0"/>
    <n v="0"/>
    <m/>
    <s v="Forage PMH communautaire"/>
    <m/>
    <s v="Entre 30 minutes et une heure"/>
    <s v="Une minorité (autour de 25%);"/>
    <s v="Oui"/>
    <s v="Latrines communes gratuites"/>
    <x v="0"/>
    <x v="0"/>
    <x v="0"/>
    <m/>
    <m/>
    <x v="3"/>
    <m/>
    <x v="2"/>
    <x v="3"/>
    <m/>
    <m/>
  </r>
  <r>
    <s v="2020-05-27"/>
    <s v="Masculin"/>
    <s v="Maine Soroa"/>
    <x v="11"/>
    <s v="N'Guel Beyli"/>
    <s v="Masculin"/>
    <n v="36"/>
    <x v="1"/>
    <s v="Leader communautaire"/>
    <n v="0"/>
    <n v="0"/>
    <n v="0"/>
    <n v="0"/>
    <n v="0"/>
    <n v="0"/>
    <n v="0"/>
    <n v="1"/>
    <n v="0"/>
    <m/>
    <s v="Puits cimenté"/>
    <m/>
    <s v="Entre 30 minutes et une heure"/>
    <s v="Une majorité (autour de 75%);"/>
    <s v="Non"/>
    <s v="A l'air libre"/>
    <x v="0"/>
    <x v="0"/>
    <x v="0"/>
    <m/>
    <m/>
    <x v="3"/>
    <m/>
    <x v="2"/>
    <x v="3"/>
    <m/>
    <m/>
  </r>
  <r>
    <s v="2020-05-27"/>
    <s v="Masculin"/>
    <s v="N'Guigmi"/>
    <x v="7"/>
    <s v="Gagala Peulh"/>
    <s v="Masculin"/>
    <n v="38"/>
    <x v="0"/>
    <s v="Leader communautaire"/>
    <n v="0"/>
    <n v="0"/>
    <n v="0"/>
    <n v="0"/>
    <n v="0"/>
    <n v="0"/>
    <n v="0"/>
    <n v="1"/>
    <n v="0"/>
    <m/>
    <s v="Bornes fontaines (Mini-AEP, système multi-villages, PEA et SPP)"/>
    <m/>
    <s v="De 16 à 30 minutes"/>
    <s v="La moitié (autour de 50%);"/>
    <s v="Oui"/>
    <s v="Latrines communes gratuites"/>
    <x v="0"/>
    <x v="0"/>
    <x v="0"/>
    <m/>
    <m/>
    <x v="3"/>
    <m/>
    <x v="2"/>
    <x v="3"/>
    <m/>
    <m/>
  </r>
  <r>
    <s v="2020-05-27"/>
    <s v="Masculin"/>
    <s v="N'Guigmi"/>
    <x v="5"/>
    <s v="Oudi Peulh"/>
    <s v="Masculin"/>
    <n v="39"/>
    <x v="1"/>
    <s v="Représentant d'une instance gouvernementale locale"/>
    <n v="0"/>
    <n v="0"/>
    <n v="0"/>
    <n v="0"/>
    <n v="0"/>
    <n v="1"/>
    <n v="0"/>
    <n v="0"/>
    <n v="0"/>
    <m/>
    <s v="Bornes fontaines (Mini-AEP, système multi-villages, PEA et SPP)"/>
    <m/>
    <s v="De 16 à 30 minutes"/>
    <s v="Tous les ménages (autour de 100%);"/>
    <s v="Oui"/>
    <s v="Latrines familiales"/>
    <x v="0"/>
    <x v="2"/>
    <x v="0"/>
    <m/>
    <m/>
    <x v="3"/>
    <m/>
    <x v="2"/>
    <x v="3"/>
    <m/>
    <m/>
  </r>
  <r>
    <s v="2020-05-27"/>
    <s v="Masculin"/>
    <s v="Diffa"/>
    <x v="3"/>
    <s v="Malamm Boulori"/>
    <s v="Masculin"/>
    <n v="56"/>
    <x v="0"/>
    <s v="Représentant des PDI"/>
    <n v="0"/>
    <n v="0"/>
    <n v="0"/>
    <n v="1"/>
    <n v="0"/>
    <n v="0"/>
    <n v="0"/>
    <n v="0"/>
    <n v="0"/>
    <m/>
    <s v="Forage PMH communautaire"/>
    <m/>
    <s v="De 16 à 30 minutes"/>
    <s v="Une majorité (autour de 75%);"/>
    <s v="Non"/>
    <s v="A l'air libre"/>
    <x v="1"/>
    <x v="2"/>
    <x v="1"/>
    <s v="Article trop cher L'achat de savon ne constitue pas une priorité"/>
    <n v="0"/>
    <x v="1"/>
    <n v="0"/>
    <x v="1"/>
    <x v="2"/>
    <n v="0"/>
    <n v="0"/>
  </r>
  <r>
    <s v="2020-05-27"/>
    <s v="Masculin"/>
    <s v="Diffa"/>
    <x v="3"/>
    <s v="Malamm Boulori"/>
    <s v="Masculin"/>
    <n v="35"/>
    <x v="2"/>
    <s v="Représentant des refugiés"/>
    <n v="0"/>
    <n v="0"/>
    <n v="1"/>
    <n v="0"/>
    <n v="0"/>
    <n v="0"/>
    <n v="0"/>
    <n v="0"/>
    <n v="0"/>
    <m/>
    <s v="Forage PMH communautaire"/>
    <m/>
    <s v="De 16 à 30 minutes"/>
    <s v="Une majorité (autour de 75%);"/>
    <s v="Oui"/>
    <s v="Latrines communes gratuites"/>
    <x v="0"/>
    <x v="2"/>
    <x v="0"/>
    <m/>
    <m/>
    <x v="3"/>
    <m/>
    <x v="2"/>
    <x v="3"/>
    <m/>
    <m/>
  </r>
  <r>
    <s v="2020-05-27"/>
    <s v="Masculin"/>
    <s v="N'Guigmi"/>
    <x v="5"/>
    <s v="Oudi Peulh"/>
    <s v="Masculin"/>
    <n v="30"/>
    <x v="0"/>
    <s v="Représentant des PDI"/>
    <n v="0"/>
    <n v="0"/>
    <n v="0"/>
    <n v="1"/>
    <n v="0"/>
    <n v="0"/>
    <n v="0"/>
    <n v="0"/>
    <n v="0"/>
    <m/>
    <s v="Forage PMH communautaire"/>
    <m/>
    <s v="Entre 30 minutes et une heure"/>
    <s v="Une majorité (autour de 75%);"/>
    <s v="Non"/>
    <s v="A l'air libre"/>
    <x v="1"/>
    <x v="2"/>
    <x v="1"/>
    <s v="Article trop cher L'achat de savon ne constitue pas une priorité"/>
    <n v="0"/>
    <x v="1"/>
    <n v="0"/>
    <x v="1"/>
    <x v="2"/>
    <n v="0"/>
    <n v="0"/>
  </r>
  <r>
    <s v="2020-05-27"/>
    <s v="Féminin"/>
    <s v="Goudoumaria"/>
    <x v="0"/>
    <s v="Boutti"/>
    <s v="Masculin"/>
    <n v="36"/>
    <x v="0"/>
    <s v="Représentant des PDI"/>
    <n v="0"/>
    <n v="0"/>
    <n v="0"/>
    <n v="1"/>
    <n v="0"/>
    <n v="0"/>
    <n v="0"/>
    <n v="0"/>
    <n v="0"/>
    <m/>
    <s v="Bornes fontaines (Mini-AEP, système multi-villages, PEA et SPP)"/>
    <m/>
    <s v="Entre une heure et moins de la moitié d'une journée"/>
    <s v="La moitié (autour de 50%);"/>
    <s v="Oui"/>
    <s v="Latrines familiales"/>
    <x v="0"/>
    <x v="2"/>
    <x v="0"/>
    <m/>
    <m/>
    <x v="3"/>
    <m/>
    <x v="2"/>
    <x v="3"/>
    <m/>
    <m/>
  </r>
  <r>
    <s v="2020-05-27"/>
    <s v="Féminin"/>
    <s v="Goudoumaria"/>
    <x v="0"/>
    <s v="Boutti"/>
    <s v="Masculin"/>
    <n v="30"/>
    <x v="2"/>
    <s v="Représentant des refugiés"/>
    <n v="0"/>
    <n v="0"/>
    <n v="1"/>
    <n v="0"/>
    <n v="0"/>
    <n v="0"/>
    <n v="0"/>
    <n v="0"/>
    <n v="0"/>
    <m/>
    <s v="Bornes fontaines (Mini-AEP, système multi-villages, PEA et SPP)"/>
    <m/>
    <s v="Entre 30 minutes et une heure"/>
    <s v="La moitié (autour de 50%);"/>
    <s v="Non"/>
    <s v="A l'air libre"/>
    <x v="0"/>
    <x v="2"/>
    <x v="0"/>
    <m/>
    <m/>
    <x v="3"/>
    <m/>
    <x v="2"/>
    <x v="3"/>
    <m/>
    <m/>
  </r>
  <r>
    <s v="2020-05-27"/>
    <s v="Féminin"/>
    <s v="Maine Soroa"/>
    <x v="9"/>
    <s v="Beyinga Malam Abdourou"/>
    <s v="Masculin"/>
    <n v="46"/>
    <x v="2"/>
    <s v="Représentant des refugiés"/>
    <n v="0"/>
    <n v="0"/>
    <n v="1"/>
    <n v="0"/>
    <n v="0"/>
    <n v="0"/>
    <n v="0"/>
    <n v="0"/>
    <n v="0"/>
    <m/>
    <s v="Puits traditionnel"/>
    <m/>
    <s v="De 16 à 30 minutes"/>
    <s v="La moitié (autour de 50%);"/>
    <s v="Non"/>
    <s v="A l'air libre"/>
    <x v="0"/>
    <x v="2"/>
    <x v="0"/>
    <m/>
    <m/>
    <x v="3"/>
    <m/>
    <x v="2"/>
    <x v="3"/>
    <m/>
    <m/>
  </r>
  <r>
    <s v="2020-05-27"/>
    <s v="Féminin"/>
    <s v="Maine Soroa"/>
    <x v="9"/>
    <s v="Beyinga Malam Abdourou"/>
    <s v="Masculin"/>
    <n v="30"/>
    <x v="0"/>
    <s v="Représentant des PDI"/>
    <n v="0"/>
    <n v="0"/>
    <n v="0"/>
    <n v="1"/>
    <n v="0"/>
    <n v="0"/>
    <n v="0"/>
    <n v="0"/>
    <n v="0"/>
    <m/>
    <s v="Puits traditionnel"/>
    <m/>
    <s v="De 16 à 30 minutes"/>
    <s v="Une minorité (autour de 25%);"/>
    <s v="Non"/>
    <s v="A l'air libre"/>
    <x v="0"/>
    <x v="2"/>
    <x v="0"/>
    <m/>
    <m/>
    <x v="3"/>
    <m/>
    <x v="2"/>
    <x v="3"/>
    <m/>
    <m/>
  </r>
  <r>
    <s v="2020-05-28"/>
    <s v="Masculin"/>
    <s v="N'Guigmi"/>
    <x v="7"/>
    <s v="Baram Dawé"/>
    <s v="Masculin"/>
    <n v="42"/>
    <x v="0"/>
    <s v="Représentant des PDI"/>
    <n v="0"/>
    <n v="0"/>
    <n v="0"/>
    <n v="1"/>
    <n v="0"/>
    <n v="0"/>
    <n v="0"/>
    <n v="0"/>
    <n v="0"/>
    <m/>
    <s v="Forage PMH communautaire"/>
    <m/>
    <s v="De 0 à 15 minutes"/>
    <s v="Une majorité (autour de 75%);"/>
    <s v="Non"/>
    <s v="A l'air libre"/>
    <x v="0"/>
    <x v="0"/>
    <x v="0"/>
    <m/>
    <m/>
    <x v="3"/>
    <m/>
    <x v="2"/>
    <x v="3"/>
    <m/>
    <m/>
  </r>
  <r>
    <s v="2020-05-28"/>
    <s v="Masculin"/>
    <s v="N'Guigmi"/>
    <x v="7"/>
    <s v="Baram Dawé"/>
    <s v="Masculin"/>
    <n v="35"/>
    <x v="3"/>
    <s v="Autre"/>
    <n v="0"/>
    <n v="0"/>
    <n v="0"/>
    <n v="0"/>
    <n v="0"/>
    <n v="0"/>
    <n v="0"/>
    <n v="0"/>
    <n v="1"/>
    <s v="Représentant des retournés"/>
    <s v="Forage PMH communautaire"/>
    <m/>
    <s v="De 0 à 15 minutes"/>
    <s v="Une majorité (autour de 75%);"/>
    <s v="Non"/>
    <s v="A l'air libre"/>
    <x v="0"/>
    <x v="0"/>
    <x v="0"/>
    <m/>
    <m/>
    <x v="3"/>
    <m/>
    <x v="2"/>
    <x v="3"/>
    <m/>
    <m/>
  </r>
  <r>
    <s v="2020-05-28"/>
    <s v="Masculin"/>
    <s v="N'Guigmi"/>
    <x v="7"/>
    <s v="Baram Dawé"/>
    <s v="Masculin"/>
    <n v="36"/>
    <x v="1"/>
    <s v="Représentant d'une instance gouvernementale locale"/>
    <n v="0"/>
    <n v="0"/>
    <n v="0"/>
    <n v="0"/>
    <n v="0"/>
    <n v="1"/>
    <n v="0"/>
    <n v="0"/>
    <n v="0"/>
    <m/>
    <s v="Puits cimenté"/>
    <m/>
    <s v="De 16 à 30 minutes"/>
    <s v="Tous les ménages (autour de 100%);"/>
    <s v="Non"/>
    <s v="A l'air libre"/>
    <x v="0"/>
    <x v="1"/>
    <x v="0"/>
    <m/>
    <m/>
    <x v="3"/>
    <m/>
    <x v="2"/>
    <x v="3"/>
    <m/>
    <m/>
  </r>
  <r>
    <s v="2020-05-28"/>
    <s v="Masculin"/>
    <s v="N'Guigmi"/>
    <x v="7"/>
    <s v="Balé"/>
    <s v="Masculin"/>
    <n v="30"/>
    <x v="1"/>
    <s v="Chef de village/communauté ou Boulama"/>
    <n v="1"/>
    <n v="0"/>
    <n v="0"/>
    <n v="0"/>
    <n v="0"/>
    <n v="0"/>
    <n v="0"/>
    <n v="0"/>
    <n v="0"/>
    <m/>
    <s v="Bornes fontaines (Mini-AEP, système multi-villages, PEA et SPP)"/>
    <m/>
    <s v="De 0 à 15 minutes"/>
    <s v="Tous les ménages (autour de 100%);"/>
    <s v="Oui"/>
    <s v="Latrines familiales"/>
    <x v="0"/>
    <x v="0"/>
    <x v="0"/>
    <m/>
    <m/>
    <x v="3"/>
    <m/>
    <x v="2"/>
    <x v="3"/>
    <m/>
    <m/>
  </r>
  <r>
    <s v="2020-05-28"/>
    <s v="Masculin"/>
    <s v="N'Guigmi"/>
    <x v="7"/>
    <s v="Balé"/>
    <s v="Masculin"/>
    <n v="35"/>
    <x v="2"/>
    <s v="Représentant des refugiés"/>
    <n v="0"/>
    <n v="0"/>
    <n v="1"/>
    <n v="0"/>
    <n v="0"/>
    <n v="0"/>
    <n v="0"/>
    <n v="0"/>
    <n v="0"/>
    <m/>
    <s v="Bornes fontaines (Mini-AEP, système multi-villages, PEA et SPP)"/>
    <m/>
    <s v="De 0 à 15 minutes"/>
    <s v="Tous les ménages (autour de 100%);"/>
    <s v="Oui"/>
    <s v="Latrines familiales"/>
    <x v="0"/>
    <x v="0"/>
    <x v="0"/>
    <m/>
    <m/>
    <x v="3"/>
    <m/>
    <x v="2"/>
    <x v="3"/>
    <m/>
    <m/>
  </r>
  <r>
    <s v="2020-05-28"/>
    <s v="Masculin"/>
    <s v="N'Guigmi"/>
    <x v="7"/>
    <s v="Balé"/>
    <s v="Masculin"/>
    <n v="67"/>
    <x v="0"/>
    <s v="Représentant des PDI"/>
    <n v="0"/>
    <n v="0"/>
    <n v="0"/>
    <n v="1"/>
    <n v="0"/>
    <n v="0"/>
    <n v="0"/>
    <n v="0"/>
    <n v="0"/>
    <m/>
    <s v="Bornes fontaines (Mini-AEP, système multi-villages, PEA et SPP)"/>
    <m/>
    <s v="De 0 à 15 minutes"/>
    <s v="Une majorité (autour de 75%);"/>
    <s v="Oui"/>
    <s v="Latrines familiales"/>
    <x v="0"/>
    <x v="4"/>
    <x v="0"/>
    <m/>
    <m/>
    <x v="3"/>
    <m/>
    <x v="2"/>
    <x v="3"/>
    <m/>
    <m/>
  </r>
  <r>
    <s v="2020-05-28"/>
    <s v="Masculin"/>
    <s v="N'Guigmi"/>
    <x v="7"/>
    <s v="Bonégral"/>
    <s v="Féminin"/>
    <n v="40"/>
    <x v="1"/>
    <s v="Représentant du chef de village/communauté ou Boulama"/>
    <n v="0"/>
    <n v="1"/>
    <n v="0"/>
    <n v="0"/>
    <n v="0"/>
    <n v="0"/>
    <n v="0"/>
    <n v="0"/>
    <n v="0"/>
    <m/>
    <s v="Puits cimenté"/>
    <m/>
    <s v="De 0 à 15 minutes"/>
    <s v="Une majorité (autour de 75%);"/>
    <s v="Non"/>
    <s v="A l'air libre"/>
    <x v="0"/>
    <x v="0"/>
    <x v="0"/>
    <m/>
    <m/>
    <x v="3"/>
    <m/>
    <x v="2"/>
    <x v="3"/>
    <m/>
    <m/>
  </r>
  <r>
    <s v="2020-05-28"/>
    <s v="Masculin"/>
    <s v="N'Guigmi"/>
    <x v="7"/>
    <s v="Bonégral"/>
    <s v="Féminin"/>
    <n v="23"/>
    <x v="0"/>
    <s v="Représentant des PDI"/>
    <n v="0"/>
    <n v="0"/>
    <n v="0"/>
    <n v="1"/>
    <n v="0"/>
    <n v="0"/>
    <n v="0"/>
    <n v="0"/>
    <n v="0"/>
    <m/>
    <s v="Puits cimenté"/>
    <m/>
    <s v="De 0 à 15 minutes"/>
    <s v="La moitié (autour de 50%);"/>
    <s v="Non"/>
    <s v="A l'air libre"/>
    <x v="0"/>
    <x v="1"/>
    <x v="0"/>
    <m/>
    <m/>
    <x v="3"/>
    <m/>
    <x v="2"/>
    <x v="3"/>
    <m/>
    <m/>
  </r>
  <r>
    <s v="2020-05-28"/>
    <s v="Masculin"/>
    <s v="N'Guigmi"/>
    <x v="7"/>
    <s v="Bonégral"/>
    <s v="Féminin"/>
    <n v="45"/>
    <x v="3"/>
    <s v="Autre"/>
    <n v="0"/>
    <n v="0"/>
    <n v="0"/>
    <n v="0"/>
    <n v="0"/>
    <n v="0"/>
    <n v="0"/>
    <n v="0"/>
    <n v="1"/>
    <s v="Représentant des retournés "/>
    <s v="Puits cimenté"/>
    <m/>
    <s v="De 16 à 30 minutes"/>
    <s v="La moitié (autour de 50%);"/>
    <s v="Non"/>
    <s v="A l'air libre"/>
    <x v="0"/>
    <x v="1"/>
    <x v="0"/>
    <m/>
    <m/>
    <x v="3"/>
    <m/>
    <x v="2"/>
    <x v="3"/>
    <m/>
    <m/>
  </r>
  <r>
    <s v="2020-05-28"/>
    <s v="Masculin"/>
    <s v="Diffa"/>
    <x v="3"/>
    <s v="Makintari"/>
    <s v="Masculin"/>
    <n v="54"/>
    <x v="1"/>
    <s v="Représentant du chef de village/communauté ou Boulama"/>
    <n v="0"/>
    <n v="1"/>
    <n v="0"/>
    <n v="0"/>
    <n v="0"/>
    <n v="0"/>
    <n v="0"/>
    <n v="0"/>
    <n v="0"/>
    <m/>
    <s v="Forage PMH communautaire"/>
    <m/>
    <s v="De 0 à 15 minutes"/>
    <s v="Tous les ménages (autour de 100%);"/>
    <s v="Oui"/>
    <s v="Latrines familiales"/>
    <x v="0"/>
    <x v="0"/>
    <x v="0"/>
    <m/>
    <m/>
    <x v="3"/>
    <m/>
    <x v="2"/>
    <x v="3"/>
    <m/>
    <m/>
  </r>
  <r>
    <s v="2020-05-28"/>
    <s v="Masculin"/>
    <s v="Diffa"/>
    <x v="3"/>
    <s v="Makintari"/>
    <s v="Masculin"/>
    <n v="46"/>
    <x v="0"/>
    <s v="Représentant des PDI"/>
    <n v="0"/>
    <n v="0"/>
    <n v="0"/>
    <n v="1"/>
    <n v="0"/>
    <n v="0"/>
    <n v="0"/>
    <n v="0"/>
    <n v="0"/>
    <m/>
    <s v="Forage PMH communautaire"/>
    <m/>
    <s v="De 16 à 30 minutes"/>
    <s v="Tous les ménages (autour de 100%);"/>
    <s v="Oui"/>
    <s v="Latrines familiales"/>
    <x v="0"/>
    <x v="1"/>
    <x v="0"/>
    <m/>
    <m/>
    <x v="3"/>
    <m/>
    <x v="2"/>
    <x v="3"/>
    <m/>
    <m/>
  </r>
  <r>
    <s v="2020-05-28"/>
    <s v="Masculin"/>
    <s v="Diffa"/>
    <x v="3"/>
    <s v="Makintari"/>
    <s v="Masculin"/>
    <n v="50"/>
    <x v="2"/>
    <s v="Représentant des refugiés"/>
    <n v="0"/>
    <n v="0"/>
    <n v="1"/>
    <n v="0"/>
    <n v="0"/>
    <n v="0"/>
    <n v="0"/>
    <n v="0"/>
    <n v="0"/>
    <m/>
    <s v="Puits cimenté"/>
    <m/>
    <s v="Entre 30 minutes et une heure"/>
    <s v="Tous les ménages (autour de 100%);"/>
    <s v="Oui"/>
    <s v="Latrines familiales"/>
    <x v="0"/>
    <x v="1"/>
    <x v="0"/>
    <m/>
    <m/>
    <x v="3"/>
    <m/>
    <x v="2"/>
    <x v="3"/>
    <m/>
    <m/>
  </r>
  <r>
    <s v="2020-05-28"/>
    <s v="Masculin"/>
    <s v="Diffa"/>
    <x v="6"/>
    <s v="Quartier Administratif"/>
    <s v="Masculin"/>
    <n v="42"/>
    <x v="2"/>
    <s v="Représentant des refugiés"/>
    <n v="0"/>
    <n v="0"/>
    <n v="1"/>
    <n v="0"/>
    <n v="0"/>
    <n v="0"/>
    <n v="0"/>
    <n v="0"/>
    <n v="0"/>
    <m/>
    <s v="Reseau d'eau publique SEEN - robinet privé"/>
    <m/>
    <s v="De 16 à 30 minutes"/>
    <s v="Tous les ménages (autour de 100%);"/>
    <s v="Oui"/>
    <s v="Latrines familiales"/>
    <x v="0"/>
    <x v="1"/>
    <x v="0"/>
    <m/>
    <m/>
    <x v="3"/>
    <m/>
    <x v="2"/>
    <x v="3"/>
    <m/>
    <m/>
  </r>
  <r>
    <s v="2020-05-28"/>
    <s v="Masculin"/>
    <s v="Diffa"/>
    <x v="6"/>
    <s v="Quartier Administratif"/>
    <s v="Masculin"/>
    <n v="39"/>
    <x v="0"/>
    <s v="Leader communautaire"/>
    <n v="0"/>
    <n v="0"/>
    <n v="0"/>
    <n v="0"/>
    <n v="0"/>
    <n v="0"/>
    <n v="0"/>
    <n v="1"/>
    <n v="0"/>
    <m/>
    <s v="Reseau d'eau publique SEEN - robinet privé"/>
    <m/>
    <s v="De 0 à 15 minutes"/>
    <s v="Tous les ménages (autour de 100%);"/>
    <s v="Oui"/>
    <s v="Latrines familiales"/>
    <x v="0"/>
    <x v="1"/>
    <x v="0"/>
    <m/>
    <m/>
    <x v="3"/>
    <m/>
    <x v="2"/>
    <x v="3"/>
    <m/>
    <m/>
  </r>
  <r>
    <s v="2020-05-28"/>
    <s v="Masculin"/>
    <s v="N'Guigmi"/>
    <x v="7"/>
    <s v="Bidjouram"/>
    <s v="Masculin"/>
    <n v="54"/>
    <x v="1"/>
    <s v="Représentant du chef de village/communauté ou Boulama"/>
    <n v="0"/>
    <n v="1"/>
    <n v="0"/>
    <n v="0"/>
    <n v="0"/>
    <n v="0"/>
    <n v="0"/>
    <n v="0"/>
    <n v="0"/>
    <m/>
    <s v="Forage PMH communautaire"/>
    <m/>
    <s v="Entre une heure et moins de la moitié d'une journée"/>
    <s v="La moitié (autour de 50%);"/>
    <s v="Non"/>
    <s v="A l'air libre"/>
    <x v="0"/>
    <x v="3"/>
    <x v="0"/>
    <m/>
    <m/>
    <x v="3"/>
    <m/>
    <x v="2"/>
    <x v="3"/>
    <m/>
    <m/>
  </r>
  <r>
    <s v="2020-05-28"/>
    <s v="Masculin"/>
    <s v="N'Guigmi"/>
    <x v="7"/>
    <s v="Bidjouram"/>
    <s v="Masculin"/>
    <n v="49"/>
    <x v="0"/>
    <s v="Représentant des PDI"/>
    <n v="0"/>
    <n v="0"/>
    <n v="0"/>
    <n v="1"/>
    <n v="0"/>
    <n v="0"/>
    <n v="0"/>
    <n v="0"/>
    <n v="0"/>
    <m/>
    <s v="Forage PMH communautaire"/>
    <m/>
    <s v="Entre une heure et moins de la moitié d'une journée"/>
    <s v="Une majorité (autour de 75%);"/>
    <s v="Non"/>
    <s v="A l'air libre"/>
    <x v="0"/>
    <x v="0"/>
    <x v="0"/>
    <m/>
    <m/>
    <x v="3"/>
    <m/>
    <x v="2"/>
    <x v="3"/>
    <m/>
    <m/>
  </r>
  <r>
    <s v="2020-05-28"/>
    <s v="Masculin"/>
    <s v="N'Guigmi"/>
    <x v="7"/>
    <s v="Bidjouram"/>
    <s v="Masculin"/>
    <n v="40"/>
    <x v="3"/>
    <s v="Autre"/>
    <n v="0"/>
    <n v="0"/>
    <n v="0"/>
    <n v="0"/>
    <n v="0"/>
    <n v="0"/>
    <n v="0"/>
    <n v="0"/>
    <n v="1"/>
    <s v="Personne ressource "/>
    <s v="Forage PMH communautaire"/>
    <m/>
    <s v="Entre 30 minutes et une heure"/>
    <s v="La moitié (autour de 50%);"/>
    <s v="Non"/>
    <s v="A l'air libre"/>
    <x v="0"/>
    <x v="0"/>
    <x v="0"/>
    <m/>
    <m/>
    <x v="3"/>
    <m/>
    <x v="2"/>
    <x v="3"/>
    <m/>
    <m/>
  </r>
  <r>
    <s v="2020-05-28"/>
    <s v="Masculin"/>
    <s v="Diffa"/>
    <x v="3"/>
    <s v="Assagana Gana"/>
    <s v="Masculin"/>
    <n v="47"/>
    <x v="1"/>
    <s v="Chef de village/communauté ou Boulama"/>
    <n v="1"/>
    <n v="0"/>
    <n v="0"/>
    <n v="0"/>
    <n v="0"/>
    <n v="0"/>
    <n v="0"/>
    <n v="0"/>
    <n v="0"/>
    <m/>
    <s v="Forage PMH communautaire"/>
    <m/>
    <s v="De 0 à 15 minutes"/>
    <s v="Tous les ménages (autour de 100%);"/>
    <s v="Oui"/>
    <s v="Latrines familiales"/>
    <x v="0"/>
    <x v="0"/>
    <x v="0"/>
    <m/>
    <m/>
    <x v="3"/>
    <m/>
    <x v="2"/>
    <x v="3"/>
    <m/>
    <m/>
  </r>
  <r>
    <s v="2020-05-28"/>
    <s v="Masculin"/>
    <s v="Diffa"/>
    <x v="3"/>
    <s v="Assagana Gana"/>
    <s v="Masculin"/>
    <n v="43"/>
    <x v="0"/>
    <s v="Représentant des PDI"/>
    <n v="0"/>
    <n v="0"/>
    <n v="0"/>
    <n v="1"/>
    <n v="0"/>
    <n v="0"/>
    <n v="0"/>
    <n v="0"/>
    <n v="0"/>
    <m/>
    <s v="Forage PMH communautaire"/>
    <m/>
    <s v="De 0 à 15 minutes"/>
    <s v="Tous les ménages (autour de 100%);"/>
    <s v="Oui"/>
    <s v="Latrines familiales"/>
    <x v="0"/>
    <x v="0"/>
    <x v="0"/>
    <m/>
    <m/>
    <x v="3"/>
    <m/>
    <x v="2"/>
    <x v="3"/>
    <m/>
    <m/>
  </r>
  <r>
    <s v="2020-05-28"/>
    <s v="Masculin"/>
    <s v="Bosso"/>
    <x v="2"/>
    <s v="Gadaddo"/>
    <s v="Masculin"/>
    <n v="53"/>
    <x v="1"/>
    <s v="Chef de village/communauté ou Boulama"/>
    <n v="1"/>
    <n v="0"/>
    <n v="0"/>
    <n v="0"/>
    <n v="0"/>
    <n v="0"/>
    <n v="0"/>
    <n v="0"/>
    <n v="0"/>
    <m/>
    <s v="Forage PMH privé"/>
    <m/>
    <s v="Entre une heure et moins de la moitié d'une journée"/>
    <s v="Une minorité (autour de 25%);"/>
    <s v="Oui"/>
    <s v="Latrines communes gratuites"/>
    <x v="0"/>
    <x v="4"/>
    <x v="0"/>
    <m/>
    <m/>
    <x v="3"/>
    <m/>
    <x v="2"/>
    <x v="3"/>
    <m/>
    <m/>
  </r>
  <r>
    <s v="2020-05-28"/>
    <s v="Masculin"/>
    <s v="Bosso"/>
    <x v="2"/>
    <s v="Gadaddo"/>
    <s v="Masculin"/>
    <n v="32"/>
    <x v="2"/>
    <s v="Représentant des refugiés"/>
    <n v="0"/>
    <n v="0"/>
    <n v="1"/>
    <n v="0"/>
    <n v="0"/>
    <n v="0"/>
    <n v="0"/>
    <n v="0"/>
    <n v="0"/>
    <m/>
    <s v="Forage PMH privé"/>
    <m/>
    <s v="Entre une heure et moins de la moitié d'une journée"/>
    <s v="Une minorité (autour de 25%);"/>
    <s v="Oui"/>
    <s v="Latrines communes gratuites"/>
    <x v="0"/>
    <x v="2"/>
    <x v="0"/>
    <m/>
    <m/>
    <x v="3"/>
    <m/>
    <x v="2"/>
    <x v="3"/>
    <m/>
    <m/>
  </r>
  <r>
    <s v="2020-05-28"/>
    <s v="Masculin"/>
    <s v="Bosso"/>
    <x v="2"/>
    <s v="Gadaddo"/>
    <s v="Masculin"/>
    <n v="45"/>
    <x v="0"/>
    <s v="Représentant des PDI"/>
    <n v="0"/>
    <n v="0"/>
    <n v="0"/>
    <n v="1"/>
    <n v="0"/>
    <n v="0"/>
    <n v="0"/>
    <n v="0"/>
    <n v="0"/>
    <m/>
    <s v="Forage PMH privé"/>
    <m/>
    <s v="Entre une heure et moins de la moitié d'une journée"/>
    <s v="Une minorité (autour de 25%);"/>
    <s v="Oui"/>
    <s v="Latrines communes gratuites"/>
    <x v="0"/>
    <x v="2"/>
    <x v="0"/>
    <m/>
    <m/>
    <x v="3"/>
    <m/>
    <x v="2"/>
    <x v="3"/>
    <m/>
    <m/>
  </r>
  <r>
    <s v="2020-05-28"/>
    <s v="Masculin"/>
    <s v="Diffa"/>
    <x v="6"/>
    <s v="Quartier Maloumdi"/>
    <s v="Masculin"/>
    <n v="45"/>
    <x v="0"/>
    <s v="Représentant des PDI"/>
    <n v="0"/>
    <n v="0"/>
    <n v="0"/>
    <n v="1"/>
    <n v="0"/>
    <n v="0"/>
    <n v="0"/>
    <n v="0"/>
    <n v="0"/>
    <m/>
    <s v="Forage PMH privé"/>
    <m/>
    <s v="De 0 à 15 minutes"/>
    <s v="Une majorité (autour de 75%);"/>
    <s v="Oui"/>
    <s v="Latrines familiales"/>
    <x v="0"/>
    <x v="1"/>
    <x v="0"/>
    <m/>
    <m/>
    <x v="3"/>
    <m/>
    <x v="2"/>
    <x v="3"/>
    <m/>
    <m/>
  </r>
  <r>
    <s v="2020-05-28"/>
    <s v="Masculin"/>
    <s v="Diffa"/>
    <x v="6"/>
    <s v="Quartier Maloumdi"/>
    <s v="Masculin"/>
    <n v="63"/>
    <x v="2"/>
    <s v="Représentant des refugiés"/>
    <n v="0"/>
    <n v="0"/>
    <n v="1"/>
    <n v="0"/>
    <n v="0"/>
    <n v="0"/>
    <n v="0"/>
    <n v="0"/>
    <n v="0"/>
    <m/>
    <s v="Forage PMH privé"/>
    <m/>
    <s v="De 0 à 15 minutes"/>
    <s v="Une majorité (autour de 75%);"/>
    <s v="Oui"/>
    <s v="Latrines familiales"/>
    <x v="0"/>
    <x v="1"/>
    <x v="0"/>
    <m/>
    <m/>
    <x v="3"/>
    <m/>
    <x v="2"/>
    <x v="3"/>
    <m/>
    <m/>
  </r>
  <r>
    <s v="2020-05-28"/>
    <s v="Masculin"/>
    <s v="Diffa"/>
    <x v="6"/>
    <s v="Quarier Adjimeri"/>
    <s v="Masculin"/>
    <n v="60"/>
    <x v="2"/>
    <s v="Représentant des refugiés"/>
    <n v="0"/>
    <n v="0"/>
    <n v="1"/>
    <n v="0"/>
    <n v="0"/>
    <n v="0"/>
    <n v="0"/>
    <n v="0"/>
    <n v="0"/>
    <m/>
    <s v="Forage PMH privé"/>
    <m/>
    <s v="De 0 à 15 minutes"/>
    <s v="Une minorité (autour de 25%);"/>
    <s v="Non"/>
    <s v="Trou dans la cour"/>
    <x v="2"/>
    <x v="2"/>
    <x v="0"/>
    <m/>
    <m/>
    <x v="3"/>
    <m/>
    <x v="2"/>
    <x v="3"/>
    <m/>
    <m/>
  </r>
  <r>
    <s v="2020-05-28"/>
    <s v="Masculin"/>
    <s v="Diffa"/>
    <x v="6"/>
    <s v="Awaridi"/>
    <s v="Masculin"/>
    <n v="52"/>
    <x v="1"/>
    <s v="Représentant du chef de village/communauté ou Boulama"/>
    <n v="0"/>
    <n v="1"/>
    <n v="0"/>
    <n v="0"/>
    <n v="0"/>
    <n v="0"/>
    <n v="0"/>
    <n v="0"/>
    <n v="0"/>
    <m/>
    <s v="Bornes fontaines (Mini-AEP, système multi-villages, PEA et SPP)"/>
    <m/>
    <s v="De 0 à 15 minutes"/>
    <s v="Une majorité (autour de 75%);"/>
    <s v="Oui"/>
    <s v="Latrines familiales"/>
    <x v="0"/>
    <x v="1"/>
    <x v="0"/>
    <m/>
    <m/>
    <x v="3"/>
    <m/>
    <x v="2"/>
    <x v="3"/>
    <m/>
    <m/>
  </r>
  <r>
    <s v="2020-05-28"/>
    <s v="Masculin"/>
    <s v="Diffa"/>
    <x v="6"/>
    <s v="Quartier Bagara"/>
    <s v="Masculin"/>
    <n v="74"/>
    <x v="1"/>
    <s v="Représentant du chef de village/communauté ou Boulama"/>
    <n v="0"/>
    <n v="1"/>
    <n v="0"/>
    <n v="0"/>
    <n v="0"/>
    <n v="0"/>
    <n v="0"/>
    <n v="0"/>
    <n v="0"/>
    <m/>
    <s v="Forage PMH privé"/>
    <m/>
    <s v="De 0 à 15 minutes"/>
    <s v="Une majorité (autour de 75%);"/>
    <s v="Oui"/>
    <s v="Latrines familiales"/>
    <x v="0"/>
    <x v="1"/>
    <x v="0"/>
    <m/>
    <m/>
    <x v="3"/>
    <m/>
    <x v="2"/>
    <x v="3"/>
    <m/>
    <m/>
  </r>
  <r>
    <s v="2020-05-28"/>
    <s v="Féminin"/>
    <s v="N'Guigmi"/>
    <x v="7"/>
    <s v="Lari Kanori"/>
    <s v="Masculin"/>
    <n v="49"/>
    <x v="1"/>
    <s v="Représentant du chef de village/communauté ou Boulama"/>
    <n v="0"/>
    <n v="1"/>
    <n v="0"/>
    <n v="0"/>
    <n v="0"/>
    <n v="0"/>
    <n v="0"/>
    <n v="0"/>
    <n v="0"/>
    <m/>
    <s v="Puits cimenté"/>
    <m/>
    <s v="De 16 à 30 minutes"/>
    <s v="Une minorité (autour de 25%);"/>
    <s v="Oui"/>
    <s v="Latrines familiales"/>
    <x v="0"/>
    <x v="2"/>
    <x v="0"/>
    <m/>
    <m/>
    <x v="3"/>
    <m/>
    <x v="2"/>
    <x v="3"/>
    <m/>
    <m/>
  </r>
  <r>
    <s v="2020-05-28"/>
    <s v="Féminin"/>
    <s v="N'Guigmi"/>
    <x v="7"/>
    <s v="Lari Kanori"/>
    <s v="Masculin"/>
    <n v="44"/>
    <x v="0"/>
    <s v="Représentant des PDI"/>
    <n v="0"/>
    <n v="0"/>
    <n v="0"/>
    <n v="1"/>
    <n v="0"/>
    <n v="0"/>
    <n v="0"/>
    <n v="0"/>
    <n v="0"/>
    <m/>
    <s v="Puits cimenté"/>
    <m/>
    <s v="De 16 à 30 minutes"/>
    <s v="Une minorité (autour de 25%);"/>
    <s v="Non"/>
    <s v="A l'air libre"/>
    <x v="0"/>
    <x v="2"/>
    <x v="0"/>
    <m/>
    <m/>
    <x v="3"/>
    <m/>
    <x v="2"/>
    <x v="3"/>
    <m/>
    <m/>
  </r>
  <r>
    <s v="2020-05-28"/>
    <s v="Féminin"/>
    <s v="N'Guigmi"/>
    <x v="7"/>
    <s v="Lari Kanori"/>
    <s v="Masculin"/>
    <n v="54"/>
    <x v="3"/>
    <s v="Autre"/>
    <n v="0"/>
    <n v="0"/>
    <n v="0"/>
    <n v="0"/>
    <n v="0"/>
    <n v="0"/>
    <n v="0"/>
    <n v="0"/>
    <n v="1"/>
    <s v="Représentant des retournés"/>
    <s v="Puits cimenté"/>
    <m/>
    <s v="De 16 à 30 minutes"/>
    <s v="La moitié (autour de 50%);"/>
    <s v="Non"/>
    <s v="A l'air libre"/>
    <x v="0"/>
    <x v="2"/>
    <x v="0"/>
    <m/>
    <m/>
    <x v="3"/>
    <m/>
    <x v="2"/>
    <x v="3"/>
    <m/>
    <m/>
  </r>
  <r>
    <s v="2020-05-28"/>
    <s v="Masculin"/>
    <s v="N'Guigmi"/>
    <x v="5"/>
    <s v="Kadjidjia"/>
    <s v="Masculin"/>
    <n v="41"/>
    <x v="2"/>
    <s v="Leader communautaire"/>
    <n v="0"/>
    <n v="0"/>
    <n v="0"/>
    <n v="0"/>
    <n v="0"/>
    <n v="0"/>
    <n v="0"/>
    <n v="1"/>
    <n v="0"/>
    <m/>
    <s v="Bornes fontaines (Mini-AEP, système multi-villages, PEA et SPP)"/>
    <m/>
    <s v="Entre une heure et moins de la moitié d'une journée"/>
    <s v="Aucun ménage (autour de 0%);"/>
    <s v="Oui"/>
    <s v="Latrines communes gratuites"/>
    <x v="0"/>
    <x v="1"/>
    <x v="0"/>
    <m/>
    <m/>
    <x v="3"/>
    <m/>
    <x v="2"/>
    <x v="3"/>
    <m/>
    <m/>
  </r>
  <r>
    <s v="2020-05-28"/>
    <s v="Masculin"/>
    <s v="Diffa"/>
    <x v="3"/>
    <s v="Kindjandi Arabe"/>
    <s v="Masculin"/>
    <n v="43"/>
    <x v="1"/>
    <s v="Leader communautaire"/>
    <n v="0"/>
    <n v="0"/>
    <n v="0"/>
    <n v="0"/>
    <n v="0"/>
    <n v="0"/>
    <n v="0"/>
    <n v="1"/>
    <n v="0"/>
    <m/>
    <s v="Bornes fontaines (Mini-AEP, système multi-villages, PEA et SPP)"/>
    <m/>
    <s v="De 0 à 15 minutes"/>
    <s v="Une minorité (autour de 25%);"/>
    <s v="Oui"/>
    <s v="Latrines familiales"/>
    <x v="0"/>
    <x v="1"/>
    <x v="0"/>
    <m/>
    <m/>
    <x v="3"/>
    <m/>
    <x v="2"/>
    <x v="3"/>
    <m/>
    <m/>
  </r>
  <r>
    <s v="2020-05-28"/>
    <s v="Masculin"/>
    <s v="Diffa"/>
    <x v="3"/>
    <s v="Kindjandi Arabe"/>
    <s v="Masculin"/>
    <n v="41"/>
    <x v="2"/>
    <s v="Leader communautaire"/>
    <n v="0"/>
    <n v="0"/>
    <n v="0"/>
    <n v="0"/>
    <n v="0"/>
    <n v="0"/>
    <n v="0"/>
    <n v="1"/>
    <n v="0"/>
    <m/>
    <s v="Bornes fontaines (Mini-AEP, système multi-villages, PEA et SPP)"/>
    <m/>
    <s v="Entre 30 minutes et une heure"/>
    <s v="Aucun ménage (autour de 0%);"/>
    <s v="Oui"/>
    <s v="Latrines communes gratuites"/>
    <x v="0"/>
    <x v="2"/>
    <x v="0"/>
    <m/>
    <m/>
    <x v="3"/>
    <m/>
    <x v="2"/>
    <x v="3"/>
    <m/>
    <m/>
  </r>
  <r>
    <s v="2020-05-28"/>
    <s v="Masculin"/>
    <s v="Diffa"/>
    <x v="3"/>
    <s v="Kindjandi Arabe"/>
    <s v="Masculin"/>
    <n v="39"/>
    <x v="0"/>
    <s v="Représentant des PDI"/>
    <n v="0"/>
    <n v="0"/>
    <n v="0"/>
    <n v="1"/>
    <n v="0"/>
    <n v="0"/>
    <n v="0"/>
    <n v="0"/>
    <n v="0"/>
    <m/>
    <s v="Bornes fontaines (Mini-AEP, système multi-villages, PEA et SPP)"/>
    <m/>
    <s v="Entre une heure et moins de la moitié d'une journée"/>
    <s v="Aucun ménage (autour de 0%);"/>
    <s v="Oui"/>
    <s v="Latrines communes gratuites"/>
    <x v="0"/>
    <x v="1"/>
    <x v="0"/>
    <m/>
    <m/>
    <x v="3"/>
    <m/>
    <x v="2"/>
    <x v="3"/>
    <m/>
    <m/>
  </r>
  <r>
    <s v="2020-05-28"/>
    <s v="Masculin"/>
    <s v="Diffa"/>
    <x v="3"/>
    <s v="Massa"/>
    <s v="Masculin"/>
    <n v="40"/>
    <x v="0"/>
    <s v="Leader communautaire"/>
    <n v="0"/>
    <n v="0"/>
    <n v="0"/>
    <n v="0"/>
    <n v="0"/>
    <n v="0"/>
    <n v="0"/>
    <n v="1"/>
    <n v="0"/>
    <m/>
    <s v="Forage PMH communautaire"/>
    <m/>
    <s v="De 16 à 30 minutes"/>
    <s v="La moitié (autour de 50%);"/>
    <s v="Non"/>
    <s v="A l'air libre"/>
    <x v="0"/>
    <x v="1"/>
    <x v="0"/>
    <m/>
    <m/>
    <x v="3"/>
    <m/>
    <x v="2"/>
    <x v="3"/>
    <m/>
    <m/>
  </r>
  <r>
    <s v="2020-05-28"/>
    <s v="Masculin"/>
    <s v="Diffa"/>
    <x v="3"/>
    <s v="Massa"/>
    <s v="Masculin"/>
    <n v="42"/>
    <x v="1"/>
    <s v="Représentant du chef de village/communauté ou Boulama"/>
    <n v="0"/>
    <n v="1"/>
    <n v="0"/>
    <n v="0"/>
    <n v="0"/>
    <n v="0"/>
    <n v="0"/>
    <n v="0"/>
    <n v="0"/>
    <m/>
    <s v="Forage PMH communautaire"/>
    <m/>
    <s v="De 16 à 30 minutes"/>
    <s v="Une minorité (autour de 25%);"/>
    <s v="Non"/>
    <s v="A l'air libre"/>
    <x v="0"/>
    <x v="1"/>
    <x v="0"/>
    <m/>
    <m/>
    <x v="3"/>
    <m/>
    <x v="2"/>
    <x v="3"/>
    <m/>
    <m/>
  </r>
  <r>
    <s v="2020-05-28"/>
    <s v="Masculin"/>
    <s v="Diffa"/>
    <x v="3"/>
    <s v="Djougoulou"/>
    <s v="Masculin"/>
    <n v="38"/>
    <x v="1"/>
    <s v="Leader communautaire"/>
    <n v="0"/>
    <n v="0"/>
    <n v="0"/>
    <n v="0"/>
    <n v="0"/>
    <n v="0"/>
    <n v="0"/>
    <n v="1"/>
    <n v="0"/>
    <m/>
    <s v="Forage PMH communautaire"/>
    <m/>
    <s v="De 16 à 30 minutes"/>
    <s v="Une minorité (autour de 25%);"/>
    <s v="Non"/>
    <s v="A l'air libre"/>
    <x v="0"/>
    <x v="1"/>
    <x v="0"/>
    <m/>
    <m/>
    <x v="3"/>
    <m/>
    <x v="2"/>
    <x v="3"/>
    <m/>
    <m/>
  </r>
  <r>
    <s v="2020-05-28"/>
    <s v="Masculin"/>
    <s v="Diffa"/>
    <x v="3"/>
    <s v="Douloum"/>
    <s v="Masculin"/>
    <n v="52"/>
    <x v="1"/>
    <s v="Leader communautaire"/>
    <n v="0"/>
    <n v="0"/>
    <n v="0"/>
    <n v="0"/>
    <n v="0"/>
    <n v="0"/>
    <n v="0"/>
    <n v="1"/>
    <n v="0"/>
    <m/>
    <s v="Forage PMH communautaire"/>
    <m/>
    <s v="De 16 à 30 minutes"/>
    <s v="Une minorité (autour de 25%);"/>
    <s v="Oui"/>
    <s v="Latrines familiales"/>
    <x v="0"/>
    <x v="1"/>
    <x v="0"/>
    <m/>
    <m/>
    <x v="3"/>
    <m/>
    <x v="2"/>
    <x v="3"/>
    <m/>
    <m/>
  </r>
  <r>
    <s v="2020-05-28"/>
    <s v="Masculin"/>
    <s v="Diffa"/>
    <x v="3"/>
    <s v="Douloum"/>
    <s v="Masculin"/>
    <n v="43"/>
    <x v="0"/>
    <s v="Leader communautaire"/>
    <n v="0"/>
    <n v="0"/>
    <n v="0"/>
    <n v="0"/>
    <n v="0"/>
    <n v="0"/>
    <n v="0"/>
    <n v="1"/>
    <n v="0"/>
    <m/>
    <s v="Forage PMH communautaire"/>
    <m/>
    <s v="Entre 30 minutes et une heure"/>
    <s v="Une minorité (autour de 25%);"/>
    <s v="Non"/>
    <s v="A l'air libre"/>
    <x v="0"/>
    <x v="1"/>
    <x v="0"/>
    <m/>
    <m/>
    <x v="3"/>
    <m/>
    <x v="2"/>
    <x v="3"/>
    <m/>
    <m/>
  </r>
  <r>
    <s v="2020-05-28"/>
    <s v="Masculin"/>
    <s v="Diffa"/>
    <x v="1"/>
    <s v="Djori Kolo"/>
    <s v="Masculin"/>
    <n v="37"/>
    <x v="2"/>
    <s v="Leader communautaire"/>
    <n v="0"/>
    <n v="0"/>
    <n v="0"/>
    <n v="0"/>
    <n v="0"/>
    <n v="0"/>
    <n v="0"/>
    <n v="1"/>
    <n v="0"/>
    <m/>
    <s v="Forage PMH communautaire"/>
    <m/>
    <s v="Entre 30 minutes et une heure"/>
    <s v="La moitié (autour de 50%);"/>
    <s v="Oui"/>
    <s v="Latrines familiales"/>
    <x v="0"/>
    <x v="1"/>
    <x v="0"/>
    <m/>
    <m/>
    <x v="3"/>
    <m/>
    <x v="2"/>
    <x v="3"/>
    <m/>
    <m/>
  </r>
  <r>
    <s v="2020-05-28"/>
    <s v="Masculin"/>
    <s v="Diffa"/>
    <x v="1"/>
    <s v="Djori Kolo"/>
    <s v="Masculin"/>
    <n v="42"/>
    <x v="1"/>
    <s v="Leader religeux Leader communautaire"/>
    <n v="0"/>
    <n v="0"/>
    <n v="0"/>
    <n v="0"/>
    <n v="0"/>
    <n v="0"/>
    <n v="1"/>
    <n v="1"/>
    <n v="0"/>
    <m/>
    <s v="Forage PMH communautaire"/>
    <m/>
    <s v="Entre une heure et moins de la moitié d'une journée"/>
    <s v="La moitié (autour de 50%);"/>
    <s v="Oui"/>
    <s v="Latrines familiales"/>
    <x v="0"/>
    <x v="0"/>
    <x v="0"/>
    <m/>
    <m/>
    <x v="3"/>
    <m/>
    <x v="2"/>
    <x v="3"/>
    <m/>
    <m/>
  </r>
  <r>
    <s v="2020-05-28"/>
    <s v="Masculin"/>
    <s v="Diffa"/>
    <x v="1"/>
    <s v="Djori Kolo"/>
    <s v="Masculin"/>
    <n v="25"/>
    <x v="0"/>
    <s v="Leader communautaire"/>
    <n v="0"/>
    <n v="0"/>
    <n v="0"/>
    <n v="0"/>
    <n v="0"/>
    <n v="0"/>
    <n v="0"/>
    <n v="1"/>
    <n v="0"/>
    <m/>
    <s v="Forage PMH communautaire"/>
    <m/>
    <s v="Entre 30 minutes et une heure"/>
    <s v="La moitié (autour de 50%);"/>
    <s v="Oui"/>
    <s v="Latrines familiales"/>
    <x v="0"/>
    <x v="0"/>
    <x v="0"/>
    <m/>
    <m/>
    <x v="3"/>
    <m/>
    <x v="2"/>
    <x v="3"/>
    <m/>
    <m/>
  </r>
  <r>
    <s v="2020-05-28"/>
    <s v="Masculin"/>
    <s v="Diffa"/>
    <x v="3"/>
    <s v="Blabrine"/>
    <s v="Masculin"/>
    <n v="46"/>
    <x v="1"/>
    <s v="Chef de village/communauté ou Boulama"/>
    <n v="1"/>
    <n v="0"/>
    <n v="0"/>
    <n v="0"/>
    <n v="0"/>
    <n v="0"/>
    <n v="0"/>
    <n v="0"/>
    <n v="0"/>
    <m/>
    <s v="Forage PMH communautaire"/>
    <m/>
    <s v="Entre 30 minutes et une heure"/>
    <s v="Une minorité (autour de 25%);"/>
    <s v="Oui"/>
    <s v="Latrines familiales"/>
    <x v="2"/>
    <x v="0"/>
    <x v="0"/>
    <m/>
    <m/>
    <x v="3"/>
    <m/>
    <x v="2"/>
    <x v="3"/>
    <m/>
    <m/>
  </r>
  <r>
    <s v="2020-05-28"/>
    <s v="Masculin"/>
    <s v="Diffa"/>
    <x v="3"/>
    <s v="Blabrine"/>
    <s v="Masculin"/>
    <n v="40"/>
    <x v="0"/>
    <s v="Représentant des PDI Leader communautaire"/>
    <n v="0"/>
    <n v="0"/>
    <n v="0"/>
    <n v="1"/>
    <n v="0"/>
    <n v="0"/>
    <n v="0"/>
    <n v="1"/>
    <n v="0"/>
    <m/>
    <s v="Forage PMH communautaire"/>
    <m/>
    <s v="Entre 30 minutes et une heure"/>
    <s v="La moitié (autour de 50%);"/>
    <s v="Oui"/>
    <s v="Latrines communes payantes"/>
    <x v="0"/>
    <x v="0"/>
    <x v="0"/>
    <m/>
    <m/>
    <x v="3"/>
    <m/>
    <x v="2"/>
    <x v="3"/>
    <m/>
    <m/>
  </r>
  <r>
    <s v="2020-05-28"/>
    <s v="Masculin"/>
    <s v="Diffa"/>
    <x v="3"/>
    <s v="Blabrine"/>
    <s v="Masculin"/>
    <n v="51"/>
    <x v="2"/>
    <s v="Représentant des refugiés Leader communautaire"/>
    <n v="0"/>
    <n v="0"/>
    <n v="1"/>
    <n v="0"/>
    <n v="0"/>
    <n v="0"/>
    <n v="0"/>
    <n v="1"/>
    <n v="0"/>
    <m/>
    <s v="Forage PMH communautaire"/>
    <m/>
    <s v="De 16 à 30 minutes"/>
    <s v="Une minorité (autour de 25%);"/>
    <s v="Oui"/>
    <s v="Latrines familiales"/>
    <x v="0"/>
    <x v="0"/>
    <x v="0"/>
    <m/>
    <m/>
    <x v="3"/>
    <m/>
    <x v="2"/>
    <x v="3"/>
    <m/>
    <m/>
  </r>
  <r>
    <s v="2020-05-28"/>
    <s v="Masculin"/>
    <s v="Maine Soroa"/>
    <x v="9"/>
    <s v="Guel Mamadou"/>
    <s v="Masculin"/>
    <n v="42"/>
    <x v="1"/>
    <s v="Leader communautaire"/>
    <n v="0"/>
    <n v="0"/>
    <n v="0"/>
    <n v="0"/>
    <n v="0"/>
    <n v="0"/>
    <n v="0"/>
    <n v="1"/>
    <n v="0"/>
    <m/>
    <s v="Puits cimenté"/>
    <m/>
    <s v="Entre une heure et moins de la moitié d'une journée"/>
    <s v="La moitié (autour de 50%);"/>
    <s v="Oui"/>
    <s v="Latrines familiales"/>
    <x v="0"/>
    <x v="0"/>
    <x v="0"/>
    <m/>
    <m/>
    <x v="3"/>
    <m/>
    <x v="2"/>
    <x v="3"/>
    <m/>
    <m/>
  </r>
  <r>
    <s v="2020-05-28"/>
    <s v="Féminin"/>
    <s v="Diffa"/>
    <x v="6"/>
    <s v="Quartier Festival"/>
    <s v="Masculin"/>
    <n v="55"/>
    <x v="2"/>
    <s v="Représentant des refugiés"/>
    <n v="0"/>
    <n v="0"/>
    <n v="1"/>
    <n v="0"/>
    <n v="0"/>
    <n v="0"/>
    <n v="0"/>
    <n v="0"/>
    <n v="0"/>
    <m/>
    <s v="Reseau d'eau publique SEEN - robinet communautaire"/>
    <m/>
    <s v="De 0 à 15 minutes"/>
    <s v="Tous les ménages (autour de 100%);"/>
    <s v="Non"/>
    <s v="A l'air libre"/>
    <x v="0"/>
    <x v="3"/>
    <x v="0"/>
    <m/>
    <m/>
    <x v="3"/>
    <m/>
    <x v="2"/>
    <x v="3"/>
    <m/>
    <m/>
  </r>
  <r>
    <s v="2020-05-28"/>
    <s v="Féminin"/>
    <s v="Diffa"/>
    <x v="6"/>
    <s v="Quartier Diffa Koura"/>
    <s v="Masculin"/>
    <n v="61"/>
    <x v="1"/>
    <s v="Chef de village/communauté ou Boulama"/>
    <n v="1"/>
    <n v="0"/>
    <n v="0"/>
    <n v="0"/>
    <n v="0"/>
    <n v="0"/>
    <n v="0"/>
    <n v="0"/>
    <n v="0"/>
    <m/>
    <s v="Reseau d'eau publique SEEN - robinet privé"/>
    <m/>
    <s v="De 0 à 15 minutes"/>
    <s v="Tous les ménages (autour de 100%);"/>
    <s v="Oui"/>
    <s v="Latrines familiales"/>
    <x v="0"/>
    <x v="1"/>
    <x v="0"/>
    <m/>
    <m/>
    <x v="3"/>
    <m/>
    <x v="2"/>
    <x v="3"/>
    <m/>
    <m/>
  </r>
  <r>
    <s v="2020-05-28"/>
    <s v="Féminin"/>
    <s v="Diffa"/>
    <x v="6"/>
    <s v="Quartier N'Guel Madou Maï"/>
    <s v="Masculin"/>
    <n v="50"/>
    <x v="2"/>
    <s v="Représentant des refugiés"/>
    <n v="0"/>
    <n v="0"/>
    <n v="1"/>
    <n v="0"/>
    <n v="0"/>
    <n v="0"/>
    <n v="0"/>
    <n v="0"/>
    <n v="0"/>
    <m/>
    <s v="Eau amenée par camion/bladders"/>
    <m/>
    <s v="Entre une heure et moins de la moitié d'une journée"/>
    <s v="Une majorité (autour de 75%);"/>
    <s v="Non"/>
    <s v="A l'air libre"/>
    <x v="0"/>
    <x v="1"/>
    <x v="0"/>
    <m/>
    <m/>
    <x v="3"/>
    <m/>
    <x v="2"/>
    <x v="3"/>
    <m/>
    <m/>
  </r>
  <r>
    <s v="2020-05-28"/>
    <s v="Féminin"/>
    <s v="Diffa"/>
    <x v="6"/>
    <s v="Quartier N'Guel Madou Maï"/>
    <s v="Masculin"/>
    <n v="35"/>
    <x v="0"/>
    <s v="Représentant des PDI"/>
    <n v="0"/>
    <n v="0"/>
    <n v="0"/>
    <n v="1"/>
    <n v="0"/>
    <n v="0"/>
    <n v="0"/>
    <n v="0"/>
    <n v="0"/>
    <m/>
    <s v="Eau amenée par camion/bladders"/>
    <m/>
    <s v="Entre 30 minutes et une heure"/>
    <s v="Tous les ménages (autour de 100%);"/>
    <s v="Non"/>
    <s v="A l'air libre"/>
    <x v="0"/>
    <x v="1"/>
    <x v="0"/>
    <m/>
    <m/>
    <x v="3"/>
    <m/>
    <x v="2"/>
    <x v="3"/>
    <m/>
    <m/>
  </r>
  <r>
    <s v="2020-05-28"/>
    <s v="Féminin"/>
    <s v="Bosso"/>
    <x v="2"/>
    <s v="Gadagoum"/>
    <s v="Masculin"/>
    <n v="49"/>
    <x v="0"/>
    <s v="Représentant des PDI"/>
    <n v="0"/>
    <n v="0"/>
    <n v="0"/>
    <n v="1"/>
    <n v="0"/>
    <n v="0"/>
    <n v="0"/>
    <n v="0"/>
    <n v="0"/>
    <m/>
    <s v="Forage PMH communautaire"/>
    <m/>
    <s v="De 16 à 30 minutes"/>
    <s v="Tous les ménages (autour de 100%);"/>
    <s v="Oui"/>
    <s v="Latrines communes gratuites"/>
    <x v="0"/>
    <x v="2"/>
    <x v="0"/>
    <m/>
    <m/>
    <x v="3"/>
    <m/>
    <x v="2"/>
    <x v="3"/>
    <m/>
    <m/>
  </r>
  <r>
    <s v="2020-05-28"/>
    <s v="Masculin"/>
    <s v="Goudoumaria"/>
    <x v="0"/>
    <s v="Lattouaram"/>
    <s v="Masculin"/>
    <n v="30"/>
    <x v="1"/>
    <s v="Autre"/>
    <n v="0"/>
    <n v="0"/>
    <n v="0"/>
    <n v="0"/>
    <n v="0"/>
    <n v="0"/>
    <n v="0"/>
    <n v="0"/>
    <n v="1"/>
    <s v="Pas de role dans la localité"/>
    <s v="Puits cimenté"/>
    <m/>
    <s v="De 0 à 15 minutes"/>
    <s v="Une minorité (autour de 25%);"/>
    <s v="Non"/>
    <s v="A l'air libre"/>
    <x v="0"/>
    <x v="2"/>
    <x v="0"/>
    <m/>
    <m/>
    <x v="3"/>
    <m/>
    <x v="2"/>
    <x v="3"/>
    <m/>
    <m/>
  </r>
  <r>
    <s v="2020-05-28"/>
    <s v="Masculin"/>
    <s v="Goudoumaria"/>
    <x v="0"/>
    <s v="Samsouram"/>
    <s v="Masculin"/>
    <n v="40"/>
    <x v="0"/>
    <s v="Représentant des PDI"/>
    <n v="0"/>
    <n v="0"/>
    <n v="0"/>
    <n v="1"/>
    <n v="0"/>
    <n v="0"/>
    <n v="0"/>
    <n v="0"/>
    <n v="0"/>
    <m/>
    <s v="Bornes fontaines (Mini-AEP, système multi-villages, PEA et SPP)"/>
    <m/>
    <s v="De 16 à 30 minutes"/>
    <s v="Une majorité (autour de 75%);"/>
    <s v="Oui"/>
    <s v="Latrines familiales"/>
    <x v="0"/>
    <x v="2"/>
    <x v="0"/>
    <m/>
    <m/>
    <x v="3"/>
    <m/>
    <x v="2"/>
    <x v="3"/>
    <m/>
    <m/>
  </r>
  <r>
    <s v="2020-05-28"/>
    <s v="Masculin"/>
    <s v="N'Guigmi"/>
    <x v="7"/>
    <s v="Djakimé II"/>
    <s v="Masculin"/>
    <n v="38"/>
    <x v="0"/>
    <s v="Représentant des PDI"/>
    <n v="0"/>
    <n v="0"/>
    <n v="0"/>
    <n v="1"/>
    <n v="0"/>
    <n v="0"/>
    <n v="0"/>
    <n v="0"/>
    <n v="0"/>
    <m/>
    <s v="Bornes fontaines (Mini-AEP, système multi-villages, PEA et SPP)"/>
    <m/>
    <s v="De 16 à 30 minutes"/>
    <s v="Une minorité (autour de 25%);"/>
    <s v="Non"/>
    <s v="A l'air libre"/>
    <x v="0"/>
    <x v="1"/>
    <x v="0"/>
    <m/>
    <m/>
    <x v="3"/>
    <m/>
    <x v="2"/>
    <x v="3"/>
    <m/>
    <m/>
  </r>
  <r>
    <s v="2020-05-28"/>
    <s v="Masculin"/>
    <s v="Goudoumaria"/>
    <x v="0"/>
    <s v="Lattouaram"/>
    <s v="Masculin"/>
    <n v="45"/>
    <x v="2"/>
    <s v="Représentant des refugiés"/>
    <n v="0"/>
    <n v="0"/>
    <n v="1"/>
    <n v="0"/>
    <n v="0"/>
    <n v="0"/>
    <n v="0"/>
    <n v="0"/>
    <n v="0"/>
    <m/>
    <s v="Puits cimenté"/>
    <m/>
    <s v="Entre 30 minutes et une heure"/>
    <s v="La moitié (autour de 50%);"/>
    <s v="Oui"/>
    <s v="Latrines familiales"/>
    <x v="0"/>
    <x v="2"/>
    <x v="0"/>
    <m/>
    <m/>
    <x v="3"/>
    <m/>
    <x v="2"/>
    <x v="3"/>
    <m/>
    <m/>
  </r>
  <r>
    <s v="2020-05-28"/>
    <s v="Masculin"/>
    <s v="Goudoumaria"/>
    <x v="0"/>
    <s v="Lattouaram"/>
    <s v="Masculin"/>
    <n v="32"/>
    <x v="0"/>
    <s v="Représentant des PDI"/>
    <n v="0"/>
    <n v="0"/>
    <n v="0"/>
    <n v="1"/>
    <n v="0"/>
    <n v="0"/>
    <n v="0"/>
    <n v="0"/>
    <n v="0"/>
    <m/>
    <s v="Puits cimenté"/>
    <m/>
    <s v="De 0 à 15 minutes"/>
    <s v="La moitié (autour de 50%);"/>
    <s v="Oui"/>
    <s v="Latrines familiales"/>
    <x v="0"/>
    <x v="1"/>
    <x v="0"/>
    <m/>
    <m/>
    <x v="3"/>
    <m/>
    <x v="2"/>
    <x v="3"/>
    <m/>
    <m/>
  </r>
  <r>
    <s v="2020-05-28"/>
    <s v="Masculin"/>
    <s v="Diffa"/>
    <x v="3"/>
    <s v="Gorodi"/>
    <s v="Masculin"/>
    <n v="64"/>
    <x v="1"/>
    <s v="Chef de village/communauté ou Boulama"/>
    <n v="1"/>
    <n v="0"/>
    <n v="0"/>
    <n v="0"/>
    <n v="0"/>
    <n v="0"/>
    <n v="0"/>
    <n v="0"/>
    <n v="0"/>
    <m/>
    <s v="Bornes fontaines (Mini-AEP, système multi-villages, PEA et SPP)"/>
    <m/>
    <s v="Entre 30 minutes et une heure"/>
    <s v="Tous les ménages (autour de 100%);"/>
    <s v="Oui"/>
    <s v="Latrines familiales"/>
    <x v="2"/>
    <x v="1"/>
    <x v="1"/>
    <s v="Article trop cher"/>
    <n v="0"/>
    <x v="1"/>
    <n v="0"/>
    <x v="1"/>
    <x v="1"/>
    <n v="0"/>
    <n v="0"/>
  </r>
  <r>
    <s v="2020-05-28"/>
    <s v="Masculin"/>
    <s v="Diffa"/>
    <x v="3"/>
    <s v="Gorodi"/>
    <s v="Masculin"/>
    <n v="35"/>
    <x v="2"/>
    <s v="Leader communautaire"/>
    <n v="0"/>
    <n v="0"/>
    <n v="0"/>
    <n v="0"/>
    <n v="0"/>
    <n v="0"/>
    <n v="0"/>
    <n v="1"/>
    <n v="0"/>
    <m/>
    <s v="Bornes fontaines (Mini-AEP, système multi-villages, PEA et SPP)"/>
    <m/>
    <s v="De 16 à 30 minutes"/>
    <s v="Tous les ménages (autour de 100%);"/>
    <s v="Oui"/>
    <s v="Latrines familiales"/>
    <x v="0"/>
    <x v="4"/>
    <x v="0"/>
    <m/>
    <m/>
    <x v="3"/>
    <m/>
    <x v="2"/>
    <x v="3"/>
    <m/>
    <m/>
  </r>
  <r>
    <s v="2020-05-28"/>
    <s v="Masculin"/>
    <s v="Diffa"/>
    <x v="3"/>
    <s v="Gorodi"/>
    <s v="Masculin"/>
    <n v="45"/>
    <x v="0"/>
    <s v="Représentant des PDI"/>
    <n v="0"/>
    <n v="0"/>
    <n v="0"/>
    <n v="1"/>
    <n v="0"/>
    <n v="0"/>
    <n v="0"/>
    <n v="0"/>
    <n v="0"/>
    <m/>
    <s v="Bornes fontaines (Mini-AEP, système multi-villages, PEA et SPP)"/>
    <m/>
    <s v="Entre 30 minutes et une heure"/>
    <s v="Une majorité (autour de 75%);"/>
    <s v="Oui"/>
    <s v="Latrines familiales"/>
    <x v="2"/>
    <x v="1"/>
    <x v="1"/>
    <s v="Article trop cher L'achat de savon ne constitue pas une priorité"/>
    <n v="0"/>
    <x v="1"/>
    <n v="0"/>
    <x v="1"/>
    <x v="2"/>
    <n v="0"/>
    <n v="0"/>
  </r>
  <r>
    <s v="2020-05-28"/>
    <s v="Masculin"/>
    <s v="Diffa"/>
    <x v="3"/>
    <s v="Massadina"/>
    <s v="Masculin"/>
    <n v="58"/>
    <x v="1"/>
    <s v="Chef de village/communauté ou Boulama"/>
    <n v="1"/>
    <n v="0"/>
    <n v="0"/>
    <n v="0"/>
    <n v="0"/>
    <n v="0"/>
    <n v="0"/>
    <n v="0"/>
    <n v="0"/>
    <m/>
    <s v="Puits cimenté"/>
    <m/>
    <s v="De 16 à 30 minutes"/>
    <s v="Tous les ménages (autour de 100%);"/>
    <s v="Non"/>
    <s v="A l'air libre"/>
    <x v="2"/>
    <x v="1"/>
    <x v="1"/>
    <s v="Article trop cher L'achat de savon ne constitue pas une priorité"/>
    <n v="0"/>
    <x v="1"/>
    <n v="0"/>
    <x v="1"/>
    <x v="2"/>
    <n v="0"/>
    <n v="0"/>
  </r>
  <r>
    <s v="2020-05-28"/>
    <s v="Masculin"/>
    <s v="Diffa"/>
    <x v="3"/>
    <s v="Massadina"/>
    <s v="Masculin"/>
    <n v="44"/>
    <x v="2"/>
    <s v="Représentant des refugiés"/>
    <n v="0"/>
    <n v="0"/>
    <n v="1"/>
    <n v="0"/>
    <n v="0"/>
    <n v="0"/>
    <n v="0"/>
    <n v="0"/>
    <n v="0"/>
    <m/>
    <s v="Puits cimenté"/>
    <m/>
    <s v="De 16 à 30 minutes"/>
    <s v="Tous les ménages (autour de 100%);"/>
    <s v="Non"/>
    <s v="A l'air libre"/>
    <x v="2"/>
    <x v="1"/>
    <x v="1"/>
    <s v="Article trop cher"/>
    <n v="0"/>
    <x v="1"/>
    <n v="0"/>
    <x v="1"/>
    <x v="1"/>
    <n v="0"/>
    <n v="0"/>
  </r>
  <r>
    <s v="2020-05-28"/>
    <s v="Masculin"/>
    <s v="N'Guigmi"/>
    <x v="7"/>
    <s v="Koutou I"/>
    <s v="Masculin"/>
    <n v="35"/>
    <x v="0"/>
    <s v="Représentant du chef de village/communauté ou Boulama"/>
    <n v="0"/>
    <n v="1"/>
    <n v="0"/>
    <n v="0"/>
    <n v="0"/>
    <n v="0"/>
    <n v="0"/>
    <n v="0"/>
    <n v="0"/>
    <m/>
    <s v="Puits traditionnel"/>
    <m/>
    <s v="Entre 30 minutes et une heure"/>
    <s v="Une minorité (autour de 25%);"/>
    <s v="Non"/>
    <s v="A l'air libre"/>
    <x v="2"/>
    <x v="2"/>
    <x v="1"/>
    <s v="Article trop cher L'achat de savon ne constitue pas une priorité"/>
    <n v="0"/>
    <x v="1"/>
    <n v="0"/>
    <x v="1"/>
    <x v="2"/>
    <n v="0"/>
    <n v="0"/>
  </r>
  <r>
    <s v="2020-05-28"/>
    <s v="Masculin"/>
    <s v="N'Guigmi"/>
    <x v="5"/>
    <s v="Oudi Peulh"/>
    <s v="Masculin"/>
    <n v="30"/>
    <x v="3"/>
    <s v="Représentant d'une instance gouvernementale locale"/>
    <n v="0"/>
    <n v="0"/>
    <n v="0"/>
    <n v="0"/>
    <n v="0"/>
    <n v="1"/>
    <n v="0"/>
    <n v="0"/>
    <n v="0"/>
    <m/>
    <s v="Bornes fontaines (Mini-AEP, système multi-villages, PEA et SPP)"/>
    <m/>
    <s v="De 16 à 30 minutes"/>
    <s v="Tous les ménages (autour de 100%);"/>
    <s v="Non"/>
    <s v="A l'air libre"/>
    <x v="1"/>
    <x v="2"/>
    <x v="1"/>
    <s v="Article trop cher"/>
    <n v="0"/>
    <x v="1"/>
    <n v="0"/>
    <x v="1"/>
    <x v="1"/>
    <n v="0"/>
    <n v="0"/>
  </r>
  <r>
    <s v="2020-05-28"/>
    <s v="Masculin"/>
    <s v="N'Guigmi"/>
    <x v="7"/>
    <s v="Yambal"/>
    <s v="Masculin"/>
    <n v="60"/>
    <x v="1"/>
    <s v="Chef de village/communauté ou Boulama"/>
    <n v="1"/>
    <n v="0"/>
    <n v="0"/>
    <n v="0"/>
    <n v="0"/>
    <n v="0"/>
    <n v="0"/>
    <n v="0"/>
    <n v="0"/>
    <m/>
    <s v="Forage PMH communautaire"/>
    <m/>
    <s v="De 0 à 15 minutes"/>
    <s v="Une majorité (autour de 75%);"/>
    <s v="Oui"/>
    <s v="Latrines familiales"/>
    <x v="0"/>
    <x v="2"/>
    <x v="0"/>
    <m/>
    <m/>
    <x v="3"/>
    <m/>
    <x v="2"/>
    <x v="3"/>
    <m/>
    <m/>
  </r>
  <r>
    <s v="2020-05-28"/>
    <s v="Masculin"/>
    <s v="N'Guigmi"/>
    <x v="7"/>
    <s v="Yambal"/>
    <s v="Masculin"/>
    <n v="35"/>
    <x v="0"/>
    <s v="Représentant des PDI"/>
    <n v="0"/>
    <n v="0"/>
    <n v="0"/>
    <n v="1"/>
    <n v="0"/>
    <n v="0"/>
    <n v="0"/>
    <n v="0"/>
    <n v="0"/>
    <m/>
    <s v="Forage PMH communautaire"/>
    <m/>
    <s v="De 16 à 30 minutes"/>
    <s v="La moitié (autour de 50%);"/>
    <s v="Oui"/>
    <s v="Latrines familiales"/>
    <x v="0"/>
    <x v="2"/>
    <x v="0"/>
    <m/>
    <m/>
    <x v="3"/>
    <m/>
    <x v="2"/>
    <x v="3"/>
    <m/>
    <m/>
  </r>
  <r>
    <s v="2020-05-29"/>
    <s v="Masculin"/>
    <s v="Diffa"/>
    <x v="6"/>
    <s v="Grematori"/>
    <s v="Masculin"/>
    <n v="55"/>
    <x v="0"/>
    <s v="Représentant des PDI"/>
    <n v="0"/>
    <n v="0"/>
    <n v="0"/>
    <n v="1"/>
    <n v="0"/>
    <n v="0"/>
    <n v="0"/>
    <n v="0"/>
    <n v="0"/>
    <m/>
    <s v="Forage PMH communautaire"/>
    <m/>
    <s v="De 0 à 15 minutes"/>
    <s v="Une majorité (autour de 75%);"/>
    <s v="Non"/>
    <s v="A l'air libre"/>
    <x v="0"/>
    <x v="1"/>
    <x v="0"/>
    <m/>
    <m/>
    <x v="3"/>
    <m/>
    <x v="2"/>
    <x v="3"/>
    <m/>
    <m/>
  </r>
  <r>
    <s v="2020-05-29"/>
    <s v="Masculin"/>
    <s v="Diffa"/>
    <x v="3"/>
    <s v="Assaga Koura"/>
    <s v="Masculin"/>
    <n v="64"/>
    <x v="0"/>
    <s v="Chef de village/communauté ou Boulama"/>
    <n v="1"/>
    <n v="0"/>
    <n v="0"/>
    <n v="0"/>
    <n v="0"/>
    <n v="0"/>
    <n v="0"/>
    <n v="0"/>
    <n v="0"/>
    <m/>
    <s v="Bornes fontaines (Mini-AEP, système multi-villages, PEA et SPP)"/>
    <m/>
    <s v="De 0 à 15 minutes"/>
    <s v="Tous les ménages (autour de 100%);"/>
    <s v="Oui"/>
    <s v="Latrines familiales"/>
    <x v="0"/>
    <x v="3"/>
    <x v="0"/>
    <m/>
    <m/>
    <x v="3"/>
    <m/>
    <x v="2"/>
    <x v="3"/>
    <m/>
    <m/>
  </r>
  <r>
    <s v="2020-05-29"/>
    <s v="Masculin"/>
    <s v="Bosso"/>
    <x v="2"/>
    <s v="Kaouré"/>
    <s v="Masculin"/>
    <n v="40"/>
    <x v="2"/>
    <s v="Représentant des refugiés"/>
    <n v="0"/>
    <n v="0"/>
    <n v="1"/>
    <n v="0"/>
    <n v="0"/>
    <n v="0"/>
    <n v="0"/>
    <n v="0"/>
    <n v="0"/>
    <m/>
    <s v="Puits traditionnel"/>
    <m/>
    <s v="De 0 à 15 minutes"/>
    <s v="Une minorité (autour de 25%);"/>
    <s v="Non"/>
    <s v="A l'air libre"/>
    <x v="0"/>
    <x v="2"/>
    <x v="0"/>
    <m/>
    <m/>
    <x v="3"/>
    <m/>
    <x v="2"/>
    <x v="3"/>
    <m/>
    <m/>
  </r>
  <r>
    <s v="2020-05-29"/>
    <s v="Masculin"/>
    <s v="Diffa"/>
    <x v="3"/>
    <s v="Assaga Nigéria I, II, II et IV"/>
    <s v="Masculin"/>
    <n v="52"/>
    <x v="2"/>
    <s v="Représentant des refugiés"/>
    <n v="0"/>
    <n v="0"/>
    <n v="1"/>
    <n v="0"/>
    <n v="0"/>
    <n v="0"/>
    <n v="0"/>
    <n v="0"/>
    <n v="0"/>
    <m/>
    <s v="Bornes fontaines (Mini-AEP, système multi-villages, PEA et SPP)"/>
    <m/>
    <s v="De 0 à 15 minutes"/>
    <s v="Tous les ménages (autour de 100%);"/>
    <s v="Oui"/>
    <s v="Latrines familiales"/>
    <x v="0"/>
    <x v="3"/>
    <x v="0"/>
    <m/>
    <m/>
    <x v="3"/>
    <m/>
    <x v="2"/>
    <x v="3"/>
    <m/>
    <m/>
  </r>
  <r>
    <s v="2020-05-29"/>
    <s v="Féminin"/>
    <s v="Diffa"/>
    <x v="6"/>
    <s v="CBLT"/>
    <s v="Masculin"/>
    <n v="40"/>
    <x v="0"/>
    <s v="Représentant des PDI"/>
    <n v="0"/>
    <n v="0"/>
    <n v="0"/>
    <n v="1"/>
    <n v="0"/>
    <n v="0"/>
    <n v="0"/>
    <n v="0"/>
    <n v="0"/>
    <m/>
    <s v="Forage PMH communautaire"/>
    <m/>
    <s v="De 0 à 15 minutes"/>
    <s v="La moitié (autour de 50%);"/>
    <s v="Non"/>
    <s v="A l'air libre"/>
    <x v="0"/>
    <x v="2"/>
    <x v="0"/>
    <m/>
    <m/>
    <x v="3"/>
    <m/>
    <x v="2"/>
    <x v="3"/>
    <m/>
    <m/>
  </r>
  <r>
    <s v="2020-05-29"/>
    <s v="Féminin"/>
    <s v="Diffa"/>
    <x v="6"/>
    <s v="CBLT"/>
    <s v="Masculin"/>
    <n v="36"/>
    <x v="3"/>
    <s v="Autre"/>
    <n v="0"/>
    <n v="0"/>
    <n v="0"/>
    <n v="0"/>
    <n v="0"/>
    <n v="0"/>
    <n v="0"/>
    <n v="0"/>
    <n v="1"/>
    <s v="Représentant de retournés "/>
    <s v="Forage PMH communautaire"/>
    <m/>
    <s v="De 16 à 30 minutes"/>
    <s v="Une majorité (autour de 75%);"/>
    <s v="Non"/>
    <s v="A l'air libre"/>
    <x v="0"/>
    <x v="2"/>
    <x v="0"/>
    <m/>
    <m/>
    <x v="3"/>
    <m/>
    <x v="2"/>
    <x v="3"/>
    <m/>
    <m/>
  </r>
  <r>
    <s v="2020-05-29"/>
    <s v="Féminin"/>
    <s v="Diffa"/>
    <x v="6"/>
    <s v="CBLT"/>
    <s v="Masculin"/>
    <n v="55"/>
    <x v="2"/>
    <s v="Représentant des refugiés"/>
    <n v="0"/>
    <n v="0"/>
    <n v="1"/>
    <n v="0"/>
    <n v="0"/>
    <n v="0"/>
    <n v="0"/>
    <n v="0"/>
    <n v="0"/>
    <m/>
    <s v="Forage PMH communautaire"/>
    <m/>
    <s v="De 16 à 30 minutes"/>
    <s v="La moitié (autour de 50%);"/>
    <s v="Non"/>
    <s v="A l'air libre"/>
    <x v="0"/>
    <x v="2"/>
    <x v="0"/>
    <m/>
    <m/>
    <x v="3"/>
    <m/>
    <x v="2"/>
    <x v="3"/>
    <m/>
    <m/>
  </r>
  <r>
    <s v="2020-05-29"/>
    <s v="Masculin"/>
    <s v="N'Guigmi"/>
    <x v="7"/>
    <s v="Klakmana"/>
    <s v="Masculin"/>
    <n v="58"/>
    <x v="2"/>
    <s v="Représentant des refugiés"/>
    <n v="0"/>
    <n v="0"/>
    <n v="1"/>
    <n v="0"/>
    <n v="0"/>
    <n v="0"/>
    <n v="0"/>
    <n v="0"/>
    <n v="0"/>
    <m/>
    <s v="Bornes fontaines (Mini-AEP, système multi-villages, PEA et SPP)"/>
    <m/>
    <s v="De 16 à 30 minutes"/>
    <s v="Une majorité (autour de 75%);"/>
    <s v="Oui"/>
    <s v="Latrines communes gratuites"/>
    <x v="0"/>
    <x v="2"/>
    <x v="0"/>
    <m/>
    <m/>
    <x v="3"/>
    <m/>
    <x v="2"/>
    <x v="3"/>
    <m/>
    <m/>
  </r>
  <r>
    <s v="2020-05-29"/>
    <s v="Masculin"/>
    <s v="N'Guigmi"/>
    <x v="7"/>
    <s v="Klakmana"/>
    <s v="Masculin"/>
    <n v="64"/>
    <x v="3"/>
    <s v="Leader communautaire"/>
    <n v="0"/>
    <n v="0"/>
    <n v="0"/>
    <n v="0"/>
    <n v="0"/>
    <n v="0"/>
    <n v="0"/>
    <n v="1"/>
    <n v="0"/>
    <m/>
    <s v="Bornes fontaines (Mini-AEP, système multi-villages, PEA et SPP)"/>
    <m/>
    <s v="De 0 à 15 minutes"/>
    <s v="Tous les ménages (autour de 100%);"/>
    <s v="Oui"/>
    <s v="Latrines communes gratuites"/>
    <x v="0"/>
    <x v="2"/>
    <x v="0"/>
    <m/>
    <m/>
    <x v="3"/>
    <m/>
    <x v="2"/>
    <x v="3"/>
    <m/>
    <m/>
  </r>
  <r>
    <s v="2020-05-29"/>
    <s v="Masculin"/>
    <s v="Diffa"/>
    <x v="6"/>
    <s v="Quartier sabon Carré"/>
    <s v="Masculin"/>
    <n v="62"/>
    <x v="1"/>
    <s v="Chef de village/communauté ou Boulama"/>
    <n v="1"/>
    <n v="0"/>
    <n v="0"/>
    <n v="0"/>
    <n v="0"/>
    <n v="0"/>
    <n v="0"/>
    <n v="0"/>
    <n v="0"/>
    <m/>
    <s v="Reseau d'eau publique SEEN - robinet privé"/>
    <m/>
    <s v="De 0 à 15 minutes"/>
    <s v="Tous les ménages (autour de 100%);"/>
    <s v="Oui"/>
    <s v="Latrines familiales"/>
    <x v="0"/>
    <x v="0"/>
    <x v="0"/>
    <m/>
    <m/>
    <x v="3"/>
    <m/>
    <x v="2"/>
    <x v="3"/>
    <m/>
    <m/>
  </r>
  <r>
    <s v="2020-05-29"/>
    <s v="Masculin"/>
    <s v="Diffa"/>
    <x v="6"/>
    <s v="Quartier sabon Carré"/>
    <s v="Masculin"/>
    <n v="48"/>
    <x v="2"/>
    <s v="Représentant des refugiés"/>
    <n v="0"/>
    <n v="0"/>
    <n v="1"/>
    <n v="0"/>
    <n v="0"/>
    <n v="0"/>
    <n v="0"/>
    <n v="0"/>
    <n v="0"/>
    <m/>
    <s v="Reseau d'eau publique SEEN - robinet communautaire"/>
    <m/>
    <s v="De 16 à 30 minutes"/>
    <s v="Tous les ménages (autour de 100%);"/>
    <s v="Oui"/>
    <s v="Latrines familiales"/>
    <x v="0"/>
    <x v="1"/>
    <x v="0"/>
    <m/>
    <m/>
    <x v="3"/>
    <m/>
    <x v="2"/>
    <x v="3"/>
    <m/>
    <m/>
  </r>
  <r>
    <s v="2020-05-29"/>
    <s v="Masculin"/>
    <s v="Diffa"/>
    <x v="6"/>
    <s v="Quartier sabon Carré"/>
    <s v="Masculin"/>
    <n v="49"/>
    <x v="0"/>
    <s v="Représentant des PDI"/>
    <n v="0"/>
    <n v="0"/>
    <n v="0"/>
    <n v="1"/>
    <n v="0"/>
    <n v="0"/>
    <n v="0"/>
    <n v="0"/>
    <n v="0"/>
    <m/>
    <s v="Reseau d'eau publique SEEN - robinet communautaire"/>
    <m/>
    <s v="De 0 à 15 minutes"/>
    <s v="Tous les ménages (autour de 100%);"/>
    <s v="Oui"/>
    <s v="Latrines familiales"/>
    <x v="0"/>
    <x v="1"/>
    <x v="0"/>
    <m/>
    <m/>
    <x v="3"/>
    <m/>
    <x v="2"/>
    <x v="3"/>
    <m/>
    <m/>
  </r>
  <r>
    <s v="2020-05-29"/>
    <s v="Masculin"/>
    <s v="Diffa"/>
    <x v="3"/>
    <s v="N'Gadoua"/>
    <s v="Masculin"/>
    <n v="58"/>
    <x v="0"/>
    <s v="Représentant des PDI"/>
    <n v="0"/>
    <n v="0"/>
    <n v="0"/>
    <n v="1"/>
    <n v="0"/>
    <n v="0"/>
    <n v="0"/>
    <n v="0"/>
    <n v="0"/>
    <m/>
    <s v="Forage PMH communautaire"/>
    <m/>
    <s v="De 16 à 30 minutes"/>
    <s v="Tous les ménages (autour de 100%);"/>
    <s v="Non"/>
    <s v="A l'air libre"/>
    <x v="1"/>
    <x v="1"/>
    <x v="1"/>
    <s v="Article trop cher"/>
    <n v="0"/>
    <x v="1"/>
    <n v="0"/>
    <x v="1"/>
    <x v="1"/>
    <n v="0"/>
    <n v="0"/>
  </r>
  <r>
    <s v="2020-05-29"/>
    <s v="Masculin"/>
    <s v="Diffa"/>
    <x v="3"/>
    <s v="Assagana Gana"/>
    <s v="Masculin"/>
    <n v="52"/>
    <x v="2"/>
    <s v="Représentant des refugiés"/>
    <n v="0"/>
    <n v="0"/>
    <n v="1"/>
    <n v="0"/>
    <n v="0"/>
    <n v="0"/>
    <n v="0"/>
    <n v="0"/>
    <n v="0"/>
    <m/>
    <s v="Bornes fontaines (Mini-AEP, système multi-villages, PEA et SPP)"/>
    <m/>
    <s v="De 16 à 30 minutes"/>
    <s v="Tous les ménages (autour de 100%);"/>
    <s v="Oui"/>
    <s v="Latrines communes gratuites"/>
    <x v="0"/>
    <x v="3"/>
    <x v="0"/>
    <m/>
    <m/>
    <x v="3"/>
    <m/>
    <x v="2"/>
    <x v="3"/>
    <m/>
    <m/>
  </r>
  <r>
    <s v="2020-05-29"/>
    <s v="Masculin"/>
    <s v="Diffa"/>
    <x v="3"/>
    <s v="Mdou Kouroudi"/>
    <s v="Masculin"/>
    <n v="35"/>
    <x v="2"/>
    <s v="Représentant des refugiés"/>
    <n v="0"/>
    <n v="0"/>
    <n v="1"/>
    <n v="0"/>
    <n v="0"/>
    <n v="0"/>
    <n v="0"/>
    <n v="0"/>
    <n v="0"/>
    <m/>
    <s v="Bornes fontaines (Mini-AEP, système multi-villages, PEA et SPP)"/>
    <m/>
    <s v="De 0 à 15 minutes"/>
    <s v="Tous les ménages (autour de 100%);"/>
    <s v="Non"/>
    <s v="A l'air libre"/>
    <x v="0"/>
    <x v="1"/>
    <x v="0"/>
    <m/>
    <m/>
    <x v="3"/>
    <m/>
    <x v="2"/>
    <x v="3"/>
    <m/>
    <m/>
  </r>
  <r>
    <s v="2020-05-29"/>
    <s v="Masculin"/>
    <s v="Diffa"/>
    <x v="3"/>
    <s v="Mdou Kouroudi"/>
    <s v="Masculin"/>
    <n v="40"/>
    <x v="1"/>
    <s v="Chef de village/communauté ou Boulama"/>
    <n v="1"/>
    <n v="0"/>
    <n v="0"/>
    <n v="0"/>
    <n v="0"/>
    <n v="0"/>
    <n v="0"/>
    <n v="0"/>
    <n v="0"/>
    <m/>
    <s v="Bornes fontaines (Mini-AEP, système multi-villages, PEA et SPP)"/>
    <m/>
    <s v="De 0 à 15 minutes"/>
    <s v="Tous les ménages (autour de 100%);"/>
    <s v="Non"/>
    <s v="A l'air libre"/>
    <x v="1"/>
    <x v="1"/>
    <x v="1"/>
    <s v="Article trop cher"/>
    <n v="0"/>
    <x v="1"/>
    <n v="0"/>
    <x v="1"/>
    <x v="1"/>
    <n v="0"/>
    <n v="0"/>
  </r>
  <r>
    <s v="2020-05-29"/>
    <s v="Masculin"/>
    <s v="Diffa"/>
    <x v="3"/>
    <s v="Mdou Kouroudi"/>
    <s v="Masculin"/>
    <n v="31"/>
    <x v="0"/>
    <s v="Représentant des PDI"/>
    <n v="0"/>
    <n v="0"/>
    <n v="0"/>
    <n v="1"/>
    <n v="0"/>
    <n v="0"/>
    <n v="0"/>
    <n v="0"/>
    <n v="0"/>
    <m/>
    <s v="Bornes fontaines (Mini-AEP, système multi-villages, PEA et SPP)"/>
    <m/>
    <s v="De 0 à 15 minutes"/>
    <s v="Tous les ménages (autour de 100%);"/>
    <s v="Non"/>
    <s v="A l'air libre"/>
    <x v="0"/>
    <x v="4"/>
    <x v="0"/>
    <m/>
    <m/>
    <x v="3"/>
    <m/>
    <x v="2"/>
    <x v="3"/>
    <m/>
    <m/>
  </r>
  <r>
    <s v="2020-05-29"/>
    <s v="Masculin"/>
    <s v="Maine Soroa"/>
    <x v="4"/>
    <s v="Toutourwa"/>
    <s v="Masculin"/>
    <n v="35"/>
    <x v="1"/>
    <s v="Représentant du chef de village/communauté ou Boulama"/>
    <n v="0"/>
    <n v="1"/>
    <n v="0"/>
    <n v="0"/>
    <n v="0"/>
    <n v="0"/>
    <n v="0"/>
    <n v="0"/>
    <n v="0"/>
    <m/>
    <s v="Forage PMH communautaire"/>
    <m/>
    <s v="Entre une heure et moins de la moitié d'une journée"/>
    <s v="Une minorité (autour de 25%);"/>
    <s v="Non"/>
    <s v="A l'air libre"/>
    <x v="0"/>
    <x v="1"/>
    <x v="0"/>
    <m/>
    <m/>
    <x v="3"/>
    <m/>
    <x v="2"/>
    <x v="3"/>
    <m/>
    <m/>
  </r>
  <r>
    <s v="2020-05-29"/>
    <s v="Masculin"/>
    <s v="Maine Soroa"/>
    <x v="4"/>
    <s v="Toutourwa"/>
    <s v="Masculin"/>
    <n v="43"/>
    <x v="2"/>
    <s v="Représentant des refugiés"/>
    <n v="0"/>
    <n v="0"/>
    <n v="1"/>
    <n v="0"/>
    <n v="0"/>
    <n v="0"/>
    <n v="0"/>
    <n v="0"/>
    <n v="0"/>
    <m/>
    <s v="Forage PMH communautaire"/>
    <m/>
    <s v="Entre une heure et moins de la moitié d'une journée"/>
    <s v="Une minorité (autour de 25%);"/>
    <s v="Non"/>
    <s v="A l'air libre"/>
    <x v="0"/>
    <x v="0"/>
    <x v="0"/>
    <m/>
    <m/>
    <x v="3"/>
    <m/>
    <x v="2"/>
    <x v="3"/>
    <m/>
    <m/>
  </r>
  <r>
    <s v="2020-05-29"/>
    <s v="Masculin"/>
    <s v="Maine Soroa"/>
    <x v="4"/>
    <s v="Toutourwa"/>
    <s v="Masculin"/>
    <n v="48"/>
    <x v="0"/>
    <s v="Représentant des PDI"/>
    <n v="0"/>
    <n v="0"/>
    <n v="0"/>
    <n v="1"/>
    <n v="0"/>
    <n v="0"/>
    <n v="0"/>
    <n v="0"/>
    <n v="0"/>
    <m/>
    <s v="Forage PMH communautaire"/>
    <m/>
    <s v="Entre une heure et moins de la moitié d'une journée"/>
    <s v="Une minorité (autour de 25%);"/>
    <s v="Non"/>
    <s v="A l'air libre"/>
    <x v="0"/>
    <x v="1"/>
    <x v="0"/>
    <m/>
    <m/>
    <x v="3"/>
    <m/>
    <x v="2"/>
    <x v="3"/>
    <m/>
    <m/>
  </r>
  <r>
    <s v="2020-05-29"/>
    <s v="Masculin"/>
    <s v="Diffa"/>
    <x v="3"/>
    <s v="Argou I et II"/>
    <s v="Masculin"/>
    <n v="42"/>
    <x v="0"/>
    <s v="Représentant du chef de village/communauté ou Boulama"/>
    <n v="0"/>
    <n v="1"/>
    <n v="0"/>
    <n v="0"/>
    <n v="0"/>
    <n v="0"/>
    <n v="0"/>
    <n v="0"/>
    <n v="0"/>
    <m/>
    <s v="Forage PMH communautaire"/>
    <m/>
    <s v="De 16 à 30 minutes"/>
    <s v="Une minorité (autour de 25%);"/>
    <s v="Oui"/>
    <s v="Latrines familiales"/>
    <x v="0"/>
    <x v="2"/>
    <x v="0"/>
    <m/>
    <m/>
    <x v="3"/>
    <m/>
    <x v="2"/>
    <x v="3"/>
    <m/>
    <m/>
  </r>
  <r>
    <s v="2020-05-29"/>
    <s v="Masculin"/>
    <s v="Diffa"/>
    <x v="3"/>
    <s v="Argou I et II"/>
    <s v="Masculin"/>
    <n v="38"/>
    <x v="2"/>
    <s v="Leader communautaire"/>
    <n v="0"/>
    <n v="0"/>
    <n v="0"/>
    <n v="0"/>
    <n v="0"/>
    <n v="0"/>
    <n v="0"/>
    <n v="1"/>
    <n v="0"/>
    <m/>
    <s v="Forage PMH communautaire"/>
    <m/>
    <s v="Entre 30 minutes et une heure"/>
    <s v="Une minorité (autour de 25%);"/>
    <s v="Oui"/>
    <s v="Latrines familiales"/>
    <x v="0"/>
    <x v="1"/>
    <x v="0"/>
    <m/>
    <m/>
    <x v="3"/>
    <m/>
    <x v="2"/>
    <x v="3"/>
    <m/>
    <m/>
  </r>
  <r>
    <s v="2020-05-29"/>
    <s v="Féminin"/>
    <s v="Diffa"/>
    <x v="6"/>
    <s v="Quartier Diffa Koura"/>
    <s v="Masculin"/>
    <n v="24"/>
    <x v="0"/>
    <s v="Autre"/>
    <n v="0"/>
    <n v="0"/>
    <n v="0"/>
    <n v="0"/>
    <n v="0"/>
    <n v="0"/>
    <n v="0"/>
    <n v="0"/>
    <n v="1"/>
    <s v="Pas de rôle dans la  localité "/>
    <s v="Reseau d'eau publique SEEN - robinet communautaire"/>
    <m/>
    <s v="De 16 à 30 minutes"/>
    <s v="Tous les ménages (autour de 100%);"/>
    <s v="Oui"/>
    <s v="Dans la latrine des voisins"/>
    <x v="0"/>
    <x v="1"/>
    <x v="0"/>
    <m/>
    <m/>
    <x v="3"/>
    <m/>
    <x v="2"/>
    <x v="3"/>
    <m/>
    <m/>
  </r>
  <r>
    <s v="2020-05-29"/>
    <s v="Masculin"/>
    <s v="N'Guigmi"/>
    <x v="7"/>
    <s v="Faya"/>
    <s v="Masculin"/>
    <n v="61"/>
    <x v="1"/>
    <s v="Chef de village/communauté ou Boulama"/>
    <n v="1"/>
    <n v="0"/>
    <n v="0"/>
    <n v="0"/>
    <n v="0"/>
    <n v="0"/>
    <n v="0"/>
    <n v="0"/>
    <n v="0"/>
    <m/>
    <s v="Puits cimenté"/>
    <m/>
    <s v="De 16 à 30 minutes"/>
    <s v="Tous les ménages (autour de 100%);"/>
    <s v="Non"/>
    <s v="A l'air libre"/>
    <x v="2"/>
    <x v="1"/>
    <x v="1"/>
    <s v="Article trop cher L'achat de savon ne constitue pas une priorité"/>
    <n v="0"/>
    <x v="1"/>
    <n v="0"/>
    <x v="1"/>
    <x v="2"/>
    <n v="0"/>
    <n v="0"/>
  </r>
  <r>
    <s v="2020-05-29"/>
    <s v="Masculin"/>
    <s v="Diffa"/>
    <x v="6"/>
    <s v="Quartier Dubaï (Dubai I, et II, Charré)"/>
    <s v="Féminin"/>
    <n v="35"/>
    <x v="2"/>
    <s v="Représentant des refugiés"/>
    <n v="0"/>
    <n v="0"/>
    <n v="1"/>
    <n v="0"/>
    <n v="0"/>
    <n v="0"/>
    <n v="0"/>
    <n v="0"/>
    <n v="0"/>
    <m/>
    <s v="Forage PMH communautaire"/>
    <m/>
    <s v="De 0 à 15 minutes"/>
    <s v="La moitié (autour de 50%);"/>
    <s v="Oui"/>
    <s v="Latrines familiales"/>
    <x v="0"/>
    <x v="1"/>
    <x v="0"/>
    <m/>
    <m/>
    <x v="3"/>
    <m/>
    <x v="2"/>
    <x v="3"/>
    <m/>
    <m/>
  </r>
  <r>
    <s v="2020-05-29"/>
    <s v="Masculin"/>
    <s v="Diffa"/>
    <x v="6"/>
    <s v="Quartier Dubaï (Dubai I, et II, Charré)"/>
    <s v="Féminin"/>
    <n v="36"/>
    <x v="1"/>
    <s v="Représentant du chef de village/communauté ou Boulama"/>
    <n v="0"/>
    <n v="1"/>
    <n v="0"/>
    <n v="0"/>
    <n v="0"/>
    <n v="0"/>
    <n v="0"/>
    <n v="0"/>
    <n v="0"/>
    <m/>
    <s v="Reseau d'eau publique SEEN - robinet privé"/>
    <m/>
    <s v="De 0 à 15 minutes"/>
    <s v="Une majorité (autour de 75%);"/>
    <s v="Oui"/>
    <s v="Latrines familiales"/>
    <x v="0"/>
    <x v="2"/>
    <x v="0"/>
    <m/>
    <m/>
    <x v="3"/>
    <m/>
    <x v="2"/>
    <x v="3"/>
    <m/>
    <m/>
  </r>
  <r>
    <s v="2020-05-29"/>
    <s v="Masculin"/>
    <s v="Diffa"/>
    <x v="6"/>
    <s v="Quartier Dubaï (Dubai I, et II, Charré)"/>
    <s v="Féminin"/>
    <n v="60"/>
    <x v="0"/>
    <s v="Représentant des PDI"/>
    <n v="0"/>
    <n v="0"/>
    <n v="0"/>
    <n v="1"/>
    <n v="0"/>
    <n v="0"/>
    <n v="0"/>
    <n v="0"/>
    <n v="0"/>
    <m/>
    <s v="Reseau d'eau publique SEEN - robinet privé"/>
    <m/>
    <s v="De 0 à 15 minutes"/>
    <s v="Une majorité (autour de 75%);"/>
    <s v="Oui"/>
    <s v="Latrines familiales"/>
    <x v="0"/>
    <x v="1"/>
    <x v="0"/>
    <m/>
    <m/>
    <x v="3"/>
    <m/>
    <x v="2"/>
    <x v="3"/>
    <m/>
    <m/>
  </r>
  <r>
    <s v="2020-05-29"/>
    <s v="Masculin"/>
    <s v="Goudoumaria"/>
    <x v="0"/>
    <s v="Samsouram"/>
    <s v="Masculin"/>
    <n v="25"/>
    <x v="2"/>
    <s v="Représentant des refugiés"/>
    <n v="0"/>
    <n v="0"/>
    <n v="1"/>
    <n v="0"/>
    <n v="0"/>
    <n v="0"/>
    <n v="0"/>
    <n v="0"/>
    <n v="0"/>
    <m/>
    <s v="Forage PMH communautaire"/>
    <m/>
    <s v="De 0 à 15 minutes"/>
    <s v="Une majorité (autour de 75%);"/>
    <s v="Oui"/>
    <s v="Latrines familiales"/>
    <x v="0"/>
    <x v="1"/>
    <x v="0"/>
    <m/>
    <m/>
    <x v="3"/>
    <m/>
    <x v="2"/>
    <x v="3"/>
    <m/>
    <m/>
  </r>
  <r>
    <s v="2020-05-29"/>
    <s v="Masculin"/>
    <s v="Goudoumaria"/>
    <x v="0"/>
    <s v="Samsouram"/>
    <s v="Masculin"/>
    <n v="57"/>
    <x v="1"/>
    <s v="Chef de village/communauté ou Boulama"/>
    <n v="1"/>
    <n v="0"/>
    <n v="0"/>
    <n v="0"/>
    <n v="0"/>
    <n v="0"/>
    <n v="0"/>
    <n v="0"/>
    <n v="0"/>
    <m/>
    <s v="Bornes fontaines (Mini-AEP, système multi-villages, PEA et SPP)"/>
    <m/>
    <s v="De 0 à 15 minutes"/>
    <s v="Une majorité (autour de 75%);"/>
    <s v="Non"/>
    <s v="A l'air libre"/>
    <x v="0"/>
    <x v="2"/>
    <x v="0"/>
    <m/>
    <m/>
    <x v="3"/>
    <m/>
    <x v="2"/>
    <x v="3"/>
    <m/>
    <m/>
  </r>
  <r>
    <s v="2020-05-29"/>
    <s v="Masculin"/>
    <s v="Diffa"/>
    <x v="3"/>
    <s v="Garin Dogo"/>
    <s v="Masculin"/>
    <n v="47"/>
    <x v="2"/>
    <s v="Représentant des refugiés"/>
    <n v="0"/>
    <n v="0"/>
    <n v="1"/>
    <n v="0"/>
    <n v="0"/>
    <n v="0"/>
    <n v="0"/>
    <n v="0"/>
    <n v="0"/>
    <m/>
    <s v="Forage PMH communautaire"/>
    <m/>
    <s v="Entre 30 minutes et une heure"/>
    <s v="Une minorité (autour de 25%);"/>
    <s v="Non"/>
    <s v="A l'air libre"/>
    <x v="0"/>
    <x v="1"/>
    <x v="0"/>
    <m/>
    <m/>
    <x v="3"/>
    <m/>
    <x v="2"/>
    <x v="3"/>
    <m/>
    <m/>
  </r>
  <r>
    <s v="2020-05-29"/>
    <s v="Masculin"/>
    <s v="Diffa"/>
    <x v="3"/>
    <s v="Bosso/N'Gagam"/>
    <s v="Masculin"/>
    <n v="41"/>
    <x v="2"/>
    <s v="Leader communautaire"/>
    <n v="0"/>
    <n v="0"/>
    <n v="0"/>
    <n v="0"/>
    <n v="0"/>
    <n v="0"/>
    <n v="0"/>
    <n v="1"/>
    <n v="0"/>
    <m/>
    <s v="Forage PMH communautaire"/>
    <m/>
    <s v="De 0 à 15 minutes"/>
    <s v="Une majorité (autour de 75%);"/>
    <s v="Oui"/>
    <s v="Latrines familiales"/>
    <x v="0"/>
    <x v="4"/>
    <x v="0"/>
    <m/>
    <m/>
    <x v="3"/>
    <m/>
    <x v="2"/>
    <x v="3"/>
    <m/>
    <m/>
  </r>
  <r>
    <s v="2020-05-29"/>
    <s v="Masculin"/>
    <s v="Maine Soroa"/>
    <x v="4"/>
    <s v="Tcholori"/>
    <s v="Masculin"/>
    <n v="30"/>
    <x v="1"/>
    <s v="Représentant du chef de village/communauté ou Boulama"/>
    <n v="0"/>
    <n v="1"/>
    <n v="0"/>
    <n v="0"/>
    <n v="0"/>
    <n v="0"/>
    <n v="0"/>
    <n v="0"/>
    <n v="0"/>
    <m/>
    <s v="Puits cimenté"/>
    <m/>
    <s v="De 0 à 15 minutes"/>
    <s v="Une majorité (autour de 75%);"/>
    <s v="Oui"/>
    <s v="Latrines familiales"/>
    <x v="0"/>
    <x v="0"/>
    <x v="0"/>
    <m/>
    <m/>
    <x v="3"/>
    <m/>
    <x v="2"/>
    <x v="3"/>
    <m/>
    <m/>
  </r>
  <r>
    <s v="2020-05-29"/>
    <s v="Masculin"/>
    <s v="Maine Soroa"/>
    <x v="4"/>
    <s v="Tcholori"/>
    <s v="Masculin"/>
    <n v="34"/>
    <x v="2"/>
    <s v="Représentant des refugiés"/>
    <n v="0"/>
    <n v="0"/>
    <n v="1"/>
    <n v="0"/>
    <n v="0"/>
    <n v="0"/>
    <n v="0"/>
    <n v="0"/>
    <n v="0"/>
    <m/>
    <s v="Forage PMH communautaire"/>
    <m/>
    <s v="De 16 à 30 minutes"/>
    <s v="Une minorité (autour de 25%);"/>
    <s v="Non"/>
    <s v="A l'air libre"/>
    <x v="0"/>
    <x v="1"/>
    <x v="0"/>
    <m/>
    <m/>
    <x v="3"/>
    <m/>
    <x v="2"/>
    <x v="3"/>
    <m/>
    <m/>
  </r>
  <r>
    <s v="2020-05-29"/>
    <s v="Masculin"/>
    <s v="Maine Soroa"/>
    <x v="4"/>
    <s v="Balamari Kiari"/>
    <s v="Masculin"/>
    <n v="48"/>
    <x v="1"/>
    <s v="Représentant du chef de village/communauté ou Boulama"/>
    <n v="0"/>
    <n v="1"/>
    <n v="0"/>
    <n v="0"/>
    <n v="0"/>
    <n v="0"/>
    <n v="0"/>
    <n v="0"/>
    <n v="0"/>
    <m/>
    <s v="Puits cimenté"/>
    <m/>
    <s v="De 0 à 15 minutes"/>
    <s v="Une majorité (autour de 75%);"/>
    <s v="Oui"/>
    <s v="Latrines communes gratuites"/>
    <x v="0"/>
    <x v="4"/>
    <x v="0"/>
    <m/>
    <m/>
    <x v="3"/>
    <m/>
    <x v="2"/>
    <x v="3"/>
    <m/>
    <m/>
  </r>
  <r>
    <s v="2020-05-29"/>
    <s v="Masculin"/>
    <s v="Maine Soroa"/>
    <x v="4"/>
    <s v="Balamari Kiari"/>
    <s v="Masculin"/>
    <n v="38"/>
    <x v="0"/>
    <s v="Représentant des PDI"/>
    <n v="0"/>
    <n v="0"/>
    <n v="0"/>
    <n v="1"/>
    <n v="0"/>
    <n v="0"/>
    <n v="0"/>
    <n v="0"/>
    <n v="0"/>
    <m/>
    <s v="Puits cimenté"/>
    <m/>
    <s v="De 0 à 15 minutes"/>
    <s v="Une majorité (autour de 75%);"/>
    <s v="Oui"/>
    <s v="Latrines communes gratuites"/>
    <x v="0"/>
    <x v="1"/>
    <x v="0"/>
    <m/>
    <m/>
    <x v="3"/>
    <m/>
    <x v="2"/>
    <x v="3"/>
    <m/>
    <m/>
  </r>
  <r>
    <s v="n/a"/>
    <s v="Masculin"/>
    <s v="Diffa"/>
    <x v="3"/>
    <s v="Kindjandi"/>
    <s v="Masculin"/>
    <s v="n/a"/>
    <x v="1"/>
    <s v="n/a"/>
    <n v="0"/>
    <n v="0"/>
    <n v="0"/>
    <n v="0"/>
    <n v="0"/>
    <n v="0"/>
    <n v="0"/>
    <n v="1"/>
    <n v="0"/>
    <s v="n/a"/>
    <s v="Bornes fontaines (Mini-AEP, système multi-villages, PEA et SPP)"/>
    <m/>
    <s v="De 16 à 30 minutes"/>
    <s v="Une majorité (autour de 75%);"/>
    <s v="Oui"/>
    <s v="Latrines familiales"/>
    <x v="0"/>
    <x v="0"/>
    <x v="0"/>
    <m/>
    <m/>
    <x v="3"/>
    <m/>
    <x v="2"/>
    <x v="3"/>
    <m/>
    <m/>
  </r>
  <r>
    <s v="n/a"/>
    <s v="Masculin"/>
    <s v="Diffa"/>
    <x v="3"/>
    <s v="Gueskerou"/>
    <s v="Masculin"/>
    <s v="n/a"/>
    <x v="1"/>
    <s v="n/a"/>
    <n v="0"/>
    <n v="0"/>
    <n v="0"/>
    <n v="0"/>
    <n v="0"/>
    <n v="0"/>
    <n v="0"/>
    <n v="1"/>
    <n v="0"/>
    <s v="n/a"/>
    <s v="Forage PMH communautaire"/>
    <m/>
    <s v="Entre 30 minutes et une heure"/>
    <s v="La moitié (autour de 50%);"/>
    <s v="Non"/>
    <s v="A l'air libre"/>
    <x v="2"/>
    <x v="1"/>
    <x v="1"/>
    <s v="Article trop cher L'achat de savon ne constitue pas une priorité"/>
    <n v="0"/>
    <x v="1"/>
    <n v="0"/>
    <x v="1"/>
    <x v="2"/>
    <n v="0"/>
    <n v="0"/>
  </r>
  <r>
    <s v="n/a"/>
    <s v="Masculin"/>
    <s v="Diffa"/>
    <x v="3"/>
    <s v="N'Gadoua"/>
    <s v="Masculin"/>
    <s v="n/a"/>
    <x v="1"/>
    <s v="n/a"/>
    <n v="0"/>
    <n v="0"/>
    <n v="0"/>
    <n v="0"/>
    <n v="0"/>
    <n v="0"/>
    <n v="0"/>
    <n v="1"/>
    <n v="0"/>
    <s v="n/a"/>
    <s v="Forage PMH communautaire"/>
    <m/>
    <s v="De 16 à 30 minutes"/>
    <s v="Tous les ménages (autour de 100%);"/>
    <s v="Oui"/>
    <s v="Latrines communes gratuites"/>
    <x v="0"/>
    <x v="0"/>
    <x v="0"/>
    <m/>
    <m/>
    <x v="3"/>
    <m/>
    <x v="2"/>
    <x v="3"/>
    <m/>
    <m/>
  </r>
  <r>
    <s v="n/a"/>
    <s v="Masculin"/>
    <s v="N'Guigmi"/>
    <x v="7"/>
    <s v="Klakmana"/>
    <s v="Masculin"/>
    <s v="n/a"/>
    <x v="0"/>
    <s v="n/a"/>
    <n v="0"/>
    <n v="0"/>
    <n v="0"/>
    <n v="0"/>
    <n v="0"/>
    <n v="0"/>
    <n v="0"/>
    <n v="1"/>
    <n v="0"/>
    <s v="n/a"/>
    <s v="Forage PMH communautaire"/>
    <m/>
    <s v="Entre 30 minutes et une heure"/>
    <s v="La moitié (autour de 50%);"/>
    <s v="Oui"/>
    <s v="Latrines communes gratuites"/>
    <x v="0"/>
    <x v="1"/>
    <x v="0"/>
    <m/>
    <m/>
    <x v="3"/>
    <m/>
    <x v="2"/>
    <x v="3"/>
    <m/>
    <m/>
  </r>
  <r>
    <s v="n/a"/>
    <s v="Masculin"/>
    <s v="Diffa"/>
    <x v="3"/>
    <s v="N'Gagam"/>
    <s v="Féminin"/>
    <s v="n/a"/>
    <x v="0"/>
    <s v="n/a"/>
    <n v="0"/>
    <n v="0"/>
    <n v="0"/>
    <n v="0"/>
    <n v="0"/>
    <n v="0"/>
    <n v="0"/>
    <n v="1"/>
    <n v="0"/>
    <s v="n/a"/>
    <s v="Forage PMH communautaire"/>
    <m/>
    <s v="Entre 30 minutes et une heure"/>
    <s v="La moitié (autour de 50%);"/>
    <s v="Oui"/>
    <s v="Latrines communes gratuites"/>
    <x v="0"/>
    <x v="0"/>
    <x v="0"/>
    <m/>
    <m/>
    <x v="3"/>
    <m/>
    <x v="2"/>
    <x v="3"/>
    <m/>
    <m/>
  </r>
  <r>
    <d v="2020-05-25T00:00:00"/>
    <s v="Masculin"/>
    <s v="Diffa"/>
    <x v="3"/>
    <s v="Kayawa/Diffa"/>
    <s v="Masculin"/>
    <n v="40"/>
    <x v="0"/>
    <s v="Représentant du chef de village/communauté ou Boulama"/>
    <n v="0"/>
    <n v="1"/>
    <n v="0"/>
    <n v="0"/>
    <n v="0"/>
    <n v="0"/>
    <n v="0"/>
    <n v="0"/>
    <n v="0"/>
    <m/>
    <s v="Puits cimenté"/>
    <m/>
    <s v="De 16 à 30 minutes"/>
    <s v="Tous les ménages (autour de 100%);"/>
    <s v="Non"/>
    <s v="A l'air libre"/>
    <x v="0"/>
    <x v="3"/>
    <x v="0"/>
    <m/>
    <m/>
    <x v="3"/>
    <m/>
    <x v="2"/>
    <x v="3"/>
    <m/>
    <m/>
  </r>
</pivotCacheRecords>
</file>

<file path=xl/pivotCache/pivotCacheRecords3.xml><?xml version="1.0" encoding="utf-8"?>
<pivotCacheRecords xmlns="http://schemas.openxmlformats.org/spreadsheetml/2006/main" xmlns:r="http://schemas.openxmlformats.org/officeDocument/2006/relationships" count="313">
  <r>
    <s v="Masculin"/>
    <x v="0"/>
    <x v="0"/>
    <s v="Goudoumaria Ville"/>
    <s v="Masculin"/>
    <n v="40"/>
    <x v="0"/>
    <s v="Leader communautaire"/>
    <n v="0"/>
    <n v="0"/>
    <n v="0"/>
    <n v="0"/>
    <n v="0"/>
    <n v="0"/>
    <n v="0"/>
    <n v="1"/>
    <n v="0"/>
    <s v=""/>
    <s v="Forage PMH communautaire"/>
    <s v=""/>
    <s v="De 16 à 30 minutes"/>
    <s v="La moitié (autour de 50%);"/>
    <x v="0"/>
    <x v="0"/>
  </r>
  <r>
    <s v="Masculin"/>
    <x v="0"/>
    <x v="0"/>
    <s v="Goudoumaria Ville"/>
    <s v="Masculin"/>
    <n v="56"/>
    <x v="1"/>
    <s v="Chef de village/communauté ou Boulama"/>
    <n v="1"/>
    <n v="0"/>
    <n v="0"/>
    <n v="0"/>
    <n v="0"/>
    <n v="0"/>
    <n v="0"/>
    <n v="0"/>
    <n v="0"/>
    <s v=""/>
    <s v="Forage PMH communautaire"/>
    <s v=""/>
    <s v="Entre 30 minutes et une heure"/>
    <s v="La moitié (autour de 50%);"/>
    <x v="0"/>
    <x v="0"/>
  </r>
  <r>
    <s v="Masculin"/>
    <x v="0"/>
    <x v="0"/>
    <s v="Goudoumaria Ville"/>
    <s v="Masculin"/>
    <n v="32"/>
    <x v="2"/>
    <s v="Représentant des refugiés"/>
    <n v="0"/>
    <n v="0"/>
    <n v="1"/>
    <n v="0"/>
    <n v="0"/>
    <n v="0"/>
    <n v="0"/>
    <n v="0"/>
    <n v="0"/>
    <s v=""/>
    <s v="Forage PMH communautaire"/>
    <s v=""/>
    <s v="Entre 30 minutes et une heure"/>
    <s v="Une minorité (autour de 25%);"/>
    <x v="0"/>
    <x v="0"/>
  </r>
  <r>
    <s v="Masculin"/>
    <x v="1"/>
    <x v="1"/>
    <s v="Boudouri (Rouda, Zarwaram, Maya I et II, Logo I et II, Loumbram, Adjiri, Bororo)"/>
    <s v="Masculin"/>
    <n v="41"/>
    <x v="2"/>
    <s v="Représentant des refugiés"/>
    <n v="0"/>
    <n v="0"/>
    <n v="1"/>
    <n v="0"/>
    <n v="0"/>
    <n v="0"/>
    <n v="0"/>
    <n v="0"/>
    <n v="0"/>
    <s v=""/>
    <s v="Forage PMH communautaire"/>
    <s v=""/>
    <s v="Entre 30 minutes et une heure"/>
    <s v="La moitié (autour de 50%);"/>
    <x v="0"/>
    <x v="1"/>
  </r>
  <r>
    <s v="Masculin"/>
    <x v="1"/>
    <x v="1"/>
    <s v="Boudouri (Rouda, Zarwaram, Maya I et II, Logo I et II, Loumbram, Adjiri, Bororo)"/>
    <s v="Masculin"/>
    <n v="35"/>
    <x v="0"/>
    <s v="Leader communautaire"/>
    <n v="0"/>
    <n v="0"/>
    <n v="0"/>
    <n v="0"/>
    <n v="0"/>
    <n v="0"/>
    <n v="0"/>
    <n v="1"/>
    <n v="0"/>
    <s v=""/>
    <s v="Forage PMH communautaire"/>
    <s v=""/>
    <s v="Entre 30 minutes et une heure"/>
    <s v="Une minorité (autour de 25%);"/>
    <x v="0"/>
    <x v="1"/>
  </r>
  <r>
    <s v="Masculin"/>
    <x v="1"/>
    <x v="1"/>
    <s v="Boudouri (Rouda, Zarwaram, Maya I et II, Logo I et II, Loumbram, Adjiri, Bororo)"/>
    <s v="Féminin"/>
    <n v="44"/>
    <x v="3"/>
    <s v="Leader communautaire"/>
    <n v="0"/>
    <n v="0"/>
    <n v="0"/>
    <n v="0"/>
    <n v="0"/>
    <n v="0"/>
    <n v="0"/>
    <n v="1"/>
    <n v="0"/>
    <s v=""/>
    <s v="Forage PMH communautaire"/>
    <s v=""/>
    <s v="De 16 à 30 minutes"/>
    <s v="Une minorité (autour de 25%);"/>
    <x v="0"/>
    <x v="0"/>
  </r>
  <r>
    <s v="Masculin"/>
    <x v="1"/>
    <x v="1"/>
    <s v="Doubougoun Kayawa (Dabougoun I et II, Ari Arnadi)"/>
    <s v="Masculin"/>
    <n v="33"/>
    <x v="2"/>
    <s v="Leader communautaire"/>
    <n v="0"/>
    <n v="0"/>
    <n v="0"/>
    <n v="0"/>
    <n v="0"/>
    <n v="0"/>
    <n v="0"/>
    <n v="1"/>
    <n v="0"/>
    <s v=""/>
    <s v="Forage PMH communautaire"/>
    <s v=""/>
    <s v="De 16 à 30 minutes"/>
    <s v="Une minorité (autour de 25%);"/>
    <x v="0"/>
    <x v="0"/>
  </r>
  <r>
    <s v="Masculin"/>
    <x v="1"/>
    <x v="1"/>
    <s v="Doubougoun Kayawa (Dabougoun I et II, Ari Arnadi)"/>
    <s v="Masculin"/>
    <n v="45"/>
    <x v="1"/>
    <s v="Leader communautaire"/>
    <n v="0"/>
    <n v="0"/>
    <n v="0"/>
    <n v="0"/>
    <n v="0"/>
    <n v="0"/>
    <n v="0"/>
    <n v="1"/>
    <n v="0"/>
    <s v=""/>
    <s v="Forage PMH communautaire"/>
    <s v=""/>
    <s v="Entre 30 minutes et une heure"/>
    <s v="Une minorité (autour de 25%);"/>
    <x v="0"/>
    <x v="0"/>
  </r>
  <r>
    <s v="Féminin"/>
    <x v="2"/>
    <x v="2"/>
    <s v="Gadagoum"/>
    <s v="Masculin"/>
    <n v="46"/>
    <x v="3"/>
    <s v="Chef de village/communauté ou Boulama"/>
    <n v="1"/>
    <n v="0"/>
    <n v="0"/>
    <n v="0"/>
    <n v="0"/>
    <n v="0"/>
    <n v="0"/>
    <n v="0"/>
    <n v="0"/>
    <s v=""/>
    <s v="Puits traditionnel"/>
    <s v=""/>
    <s v="Entre une heure et moins de la moitié d'une journée"/>
    <s v="Une minorité (autour de 25%);"/>
    <x v="1"/>
    <x v="2"/>
  </r>
  <r>
    <s v="Féminin"/>
    <x v="2"/>
    <x v="2"/>
    <s v="Djaba"/>
    <s v="Masculin"/>
    <n v="52"/>
    <x v="1"/>
    <s v="Chef de village/communauté ou Boulama"/>
    <n v="1"/>
    <n v="0"/>
    <n v="0"/>
    <n v="0"/>
    <n v="0"/>
    <n v="0"/>
    <n v="0"/>
    <n v="0"/>
    <n v="0"/>
    <s v=""/>
    <s v="Forage PMH communautaire"/>
    <s v=""/>
    <s v="Entre 30 minutes et une heure"/>
    <s v="Tous les ménages (autour de 100%);"/>
    <x v="0"/>
    <x v="3"/>
  </r>
  <r>
    <s v="Féminin"/>
    <x v="2"/>
    <x v="2"/>
    <s v="Djaba"/>
    <s v="Masculin"/>
    <n v="49"/>
    <x v="3"/>
    <s v="Autre"/>
    <n v="0"/>
    <n v="0"/>
    <n v="0"/>
    <n v="0"/>
    <n v="0"/>
    <n v="0"/>
    <n v="0"/>
    <n v="0"/>
    <n v="0"/>
    <s v="Représentant des retournés"/>
    <s v="Forage PMH communautaire"/>
    <s v=""/>
    <s v="Entre 30 minutes et une heure"/>
    <s v="Une majorité (autour de 75%);"/>
    <x v="0"/>
    <x v="3"/>
  </r>
  <r>
    <s v="Masculin"/>
    <x v="1"/>
    <x v="1"/>
    <s v="Maina Kaderi (Geidam Tchoukou, Gadjadji, Chatima Wango, Barewas)"/>
    <s v="Masculin"/>
    <n v="40"/>
    <x v="3"/>
    <s v="Autre"/>
    <n v="0"/>
    <n v="0"/>
    <n v="0"/>
    <n v="0"/>
    <n v="0"/>
    <n v="0"/>
    <n v="0"/>
    <n v="0"/>
    <n v="0"/>
    <s v="Représentant des retournés"/>
    <s v="Bornes fontaines (Mini-AEP, système multi-villages, PEA et SPP)"/>
    <s v=""/>
    <s v="De 16 à 30 minutes"/>
    <s v="Une majorité (autour de 75%);"/>
    <x v="0"/>
    <x v="0"/>
  </r>
  <r>
    <s v="Masculin"/>
    <x v="1"/>
    <x v="1"/>
    <s v="Maina Kaderi (Geidam Tchoukou, Gadjadji, Chatima Wango, Barewas)"/>
    <s v="Masculin"/>
    <n v="43"/>
    <x v="0"/>
    <s v="Chef de village/communauté ou Boulama"/>
    <n v="1"/>
    <n v="0"/>
    <n v="0"/>
    <n v="0"/>
    <n v="0"/>
    <n v="0"/>
    <n v="0"/>
    <n v="0"/>
    <n v="0"/>
    <s v=""/>
    <s v="Bornes fontaines (Mini-AEP, système multi-villages, PEA et SPP)"/>
    <s v=""/>
    <s v="Entre une heure et moins de la moitié d'une journée"/>
    <s v="Tous les ménages (autour de 100%);"/>
    <x v="0"/>
    <x v="0"/>
  </r>
  <r>
    <s v="Masculin"/>
    <x v="1"/>
    <x v="1"/>
    <s v="Maina Kaderi (Geidam Tchoukou, Gadjadji, Chatima Wango, Barewas)"/>
    <s v="Masculin"/>
    <n v="33"/>
    <x v="2"/>
    <s v="Leader communautaire"/>
    <n v="0"/>
    <n v="0"/>
    <n v="0"/>
    <n v="0"/>
    <n v="0"/>
    <n v="0"/>
    <n v="0"/>
    <n v="1"/>
    <n v="0"/>
    <s v=""/>
    <s v="Bornes fontaines (Mini-AEP, système multi-villages, PEA et SPP)"/>
    <s v=""/>
    <s v="Entre 30 minutes et une heure"/>
    <s v="Une majorité (autour de 75%);"/>
    <x v="0"/>
    <x v="0"/>
  </r>
  <r>
    <s v="Masculin"/>
    <x v="1"/>
    <x v="1"/>
    <s v="Chétimari (Mandalari, Kaoua I, II et II, Damaram, Barawas, Garin Doli Arabe,  Blabrine, Galaouro, Tchamba, Mamatra I et Mamatra II)"/>
    <s v="Masculin"/>
    <n v="47"/>
    <x v="0"/>
    <s v="Leader communautaire"/>
    <n v="0"/>
    <n v="0"/>
    <n v="0"/>
    <n v="0"/>
    <n v="0"/>
    <n v="0"/>
    <n v="0"/>
    <n v="1"/>
    <n v="0"/>
    <s v=""/>
    <s v="Bornes fontaines (Mini-AEP, système multi-villages, PEA et SPP)"/>
    <s v=""/>
    <s v="Entre une heure et moins de la moitié d'une journée"/>
    <s v="Tous les ménages (autour de 100%);"/>
    <x v="0"/>
    <x v="0"/>
  </r>
  <r>
    <s v="Masculin"/>
    <x v="1"/>
    <x v="1"/>
    <s v="Chétimari (Mandalari, Kaoua I, II et II, Damaram, Barawas, Garin Doli Arabe,  Blabrine, Galaouro, Tchamba, Mamatra I et Mamatra II)"/>
    <s v="Masculin"/>
    <n v="32"/>
    <x v="2"/>
    <s v="Représentant des refugiés"/>
    <n v="0"/>
    <n v="0"/>
    <n v="1"/>
    <n v="0"/>
    <n v="0"/>
    <n v="0"/>
    <n v="0"/>
    <n v="0"/>
    <n v="0"/>
    <s v=""/>
    <s v="Bornes fontaines (Mini-AEP, système multi-villages, PEA et SPP)"/>
    <s v=""/>
    <s v="Entre une heure et moins de la moitié d'une journée"/>
    <s v="Tous les ménages (autour de 100%);"/>
    <x v="0"/>
    <x v="0"/>
  </r>
  <r>
    <s v="Masculin"/>
    <x v="1"/>
    <x v="1"/>
    <s v="Chétimari (Mandalari, Kaoua I, II et II, Damaram, Barawas, Garin Doli Arabe,  Blabrine, Galaouro, Tchamba, Mamatra I et Mamatra II)"/>
    <s v="Masculin"/>
    <n v="50"/>
    <x v="1"/>
    <s v="Leader communautaire"/>
    <n v="0"/>
    <n v="0"/>
    <n v="0"/>
    <n v="0"/>
    <n v="0"/>
    <n v="0"/>
    <n v="0"/>
    <n v="1"/>
    <n v="0"/>
    <s v=""/>
    <s v="Bornes fontaines (Mini-AEP, système multi-villages, PEA et SPP)"/>
    <s v=""/>
    <s v="Entre 30 minutes et une heure"/>
    <s v="Tous les ménages (autour de 100%);"/>
    <x v="0"/>
    <x v="0"/>
  </r>
  <r>
    <s v="Masculin"/>
    <x v="1"/>
    <x v="1"/>
    <s v="Gagamari"/>
    <s v="Masculin"/>
    <n v="40"/>
    <x v="1"/>
    <s v="Représentant du chef de village/communauté ou Boulama"/>
    <n v="0"/>
    <n v="1"/>
    <n v="0"/>
    <n v="0"/>
    <n v="0"/>
    <n v="0"/>
    <n v="0"/>
    <n v="0"/>
    <n v="0"/>
    <s v=""/>
    <s v="Bornes fontaines (Mini-AEP, système multi-villages, PEA et SPP)"/>
    <s v=""/>
    <s v="De 16 à 30 minutes"/>
    <s v="Tous les ménages (autour de 100%);"/>
    <x v="0"/>
    <x v="0"/>
  </r>
  <r>
    <s v="Masculin"/>
    <x v="1"/>
    <x v="1"/>
    <s v="Gagamari"/>
    <s v="Masculin"/>
    <n v="45"/>
    <x v="2"/>
    <s v="Représentant des refugiés"/>
    <n v="0"/>
    <n v="0"/>
    <n v="1"/>
    <n v="0"/>
    <n v="0"/>
    <n v="0"/>
    <n v="0"/>
    <n v="0"/>
    <n v="0"/>
    <s v=""/>
    <s v="Bornes fontaines (Mini-AEP, système multi-villages, PEA et SPP)"/>
    <s v=""/>
    <s v="De 0 à 15 minutes"/>
    <s v="Tous les ménages (autour de 100%);"/>
    <x v="0"/>
    <x v="0"/>
  </r>
  <r>
    <s v="Masculin"/>
    <x v="1"/>
    <x v="1"/>
    <s v="Gagamari"/>
    <s v="Masculin"/>
    <n v="65"/>
    <x v="0"/>
    <s v="Représentant des PDI"/>
    <n v="0"/>
    <n v="0"/>
    <n v="0"/>
    <n v="1"/>
    <n v="0"/>
    <n v="0"/>
    <n v="0"/>
    <n v="0"/>
    <n v="0"/>
    <s v=""/>
    <s v="Bornes fontaines (Mini-AEP, système multi-villages, PEA et SPP)"/>
    <s v=""/>
    <s v="De 16 à 30 minutes"/>
    <s v="Tous les ménages (autour de 100%);"/>
    <x v="0"/>
    <x v="0"/>
  </r>
  <r>
    <s v="Masculin"/>
    <x v="1"/>
    <x v="3"/>
    <s v="N'Garoua Koura et N'Garoua Gana"/>
    <s v="Masculin"/>
    <n v="40"/>
    <x v="1"/>
    <s v="Représentant du chef de village/communauté ou Boulama"/>
    <n v="0"/>
    <n v="1"/>
    <n v="0"/>
    <n v="0"/>
    <n v="0"/>
    <n v="0"/>
    <n v="0"/>
    <n v="0"/>
    <n v="0"/>
    <s v=""/>
    <s v="Forage PMH communautaire"/>
    <s v=""/>
    <s v="De 0 à 15 minutes"/>
    <s v="Tous les ménages (autour de 100%);"/>
    <x v="0"/>
    <x v="0"/>
  </r>
  <r>
    <s v="Masculin"/>
    <x v="1"/>
    <x v="3"/>
    <s v="N'Garoua Koura et N'Garoua Gana"/>
    <s v="Masculin"/>
    <n v="53"/>
    <x v="2"/>
    <s v="Représentant du chef de village/communauté ou Boulama"/>
    <n v="0"/>
    <n v="1"/>
    <n v="0"/>
    <n v="0"/>
    <n v="0"/>
    <n v="0"/>
    <n v="0"/>
    <n v="0"/>
    <n v="0"/>
    <s v=""/>
    <s v="Forage PMH communautaire"/>
    <s v=""/>
    <s v="Entre 30 minutes et une heure"/>
    <s v="Tous les ménages (autour de 100%);"/>
    <x v="0"/>
    <x v="0"/>
  </r>
  <r>
    <s v="Masculin"/>
    <x v="1"/>
    <x v="3"/>
    <s v="N'Garoua Koura et N'Garoua Gana"/>
    <s v="Masculin"/>
    <n v="65"/>
    <x v="0"/>
    <s v="Représentant du chef de village/communauté ou Boulama"/>
    <n v="0"/>
    <n v="1"/>
    <n v="0"/>
    <n v="0"/>
    <n v="0"/>
    <n v="0"/>
    <n v="0"/>
    <n v="0"/>
    <n v="0"/>
    <s v=""/>
    <s v="Puits cimenté"/>
    <s v=""/>
    <s v="Entre 30 minutes et une heure"/>
    <s v="Tous les ménages (autour de 100%);"/>
    <x v="0"/>
    <x v="0"/>
  </r>
  <r>
    <s v="Masculin"/>
    <x v="1"/>
    <x v="3"/>
    <s v="N'Gagam"/>
    <s v="Masculin"/>
    <n v="46"/>
    <x v="2"/>
    <s v="Représentant des refugiés"/>
    <n v="0"/>
    <n v="0"/>
    <n v="1"/>
    <n v="0"/>
    <n v="0"/>
    <n v="0"/>
    <n v="0"/>
    <n v="0"/>
    <n v="0"/>
    <s v=""/>
    <s v="Forage PMH privé"/>
    <s v=""/>
    <s v="Entre 30 minutes et une heure"/>
    <s v="Tous les ménages (autour de 100%);"/>
    <x v="0"/>
    <x v="0"/>
  </r>
  <r>
    <s v="Masculin"/>
    <x v="1"/>
    <x v="3"/>
    <s v="Barwa I et II"/>
    <s v="Masculin"/>
    <n v="65"/>
    <x v="0"/>
    <s v="Chef de village/communauté ou Boulama"/>
    <n v="1"/>
    <n v="0"/>
    <n v="0"/>
    <n v="0"/>
    <n v="0"/>
    <n v="0"/>
    <n v="0"/>
    <n v="0"/>
    <n v="0"/>
    <s v=""/>
    <s v="Puits cimenté"/>
    <s v=""/>
    <s v="De 16 à 30 minutes"/>
    <s v="Tous les ménages (autour de 100%);"/>
    <x v="0"/>
    <x v="3"/>
  </r>
  <r>
    <s v="Masculin"/>
    <x v="1"/>
    <x v="3"/>
    <s v="Barwa I et II"/>
    <s v="Masculin"/>
    <n v="42"/>
    <x v="2"/>
    <s v="Chef de village/communauté ou Boulama"/>
    <n v="1"/>
    <n v="0"/>
    <n v="0"/>
    <n v="0"/>
    <n v="0"/>
    <n v="0"/>
    <n v="0"/>
    <n v="0"/>
    <n v="0"/>
    <s v=""/>
    <s v="Forage PMH communautaire"/>
    <s v=""/>
    <s v="De 16 à 30 minutes"/>
    <s v="Tous les ménages (autour de 100%);"/>
    <x v="0"/>
    <x v="3"/>
  </r>
  <r>
    <s v="Masculin"/>
    <x v="1"/>
    <x v="3"/>
    <s v="Barwa I et II"/>
    <s v="Masculin"/>
    <n v="49"/>
    <x v="1"/>
    <s v="Représentant du chef de village/communauté ou Boulama"/>
    <n v="0"/>
    <n v="1"/>
    <n v="0"/>
    <n v="0"/>
    <n v="0"/>
    <n v="0"/>
    <n v="0"/>
    <n v="0"/>
    <n v="0"/>
    <s v=""/>
    <s v="Forage PMH communautaire"/>
    <s v=""/>
    <s v="De 0 à 15 minutes"/>
    <s v="La moitié (autour de 50%);"/>
    <x v="0"/>
    <x v="0"/>
  </r>
  <r>
    <s v="Masculin"/>
    <x v="3"/>
    <x v="4"/>
    <s v="Djambourou Dune"/>
    <s v="Masculin"/>
    <n v="47"/>
    <x v="2"/>
    <s v="Représentant des refugiés"/>
    <n v="0"/>
    <n v="0"/>
    <n v="1"/>
    <n v="0"/>
    <n v="0"/>
    <n v="0"/>
    <n v="0"/>
    <n v="0"/>
    <n v="0"/>
    <s v=""/>
    <s v="Forage PMH communautaire"/>
    <s v=""/>
    <s v="De 16 à 30 minutes"/>
    <s v="Une minorité (autour de 25%);"/>
    <x v="0"/>
    <x v="0"/>
  </r>
  <r>
    <s v="Masculin"/>
    <x v="3"/>
    <x v="4"/>
    <s v="Djambourou Dune"/>
    <s v="Masculin"/>
    <n v="36"/>
    <x v="0"/>
    <s v="Représentant des PDI"/>
    <n v="0"/>
    <n v="0"/>
    <n v="0"/>
    <n v="1"/>
    <n v="0"/>
    <n v="0"/>
    <n v="0"/>
    <n v="0"/>
    <n v="0"/>
    <s v=""/>
    <s v="Forage PMH communautaire"/>
    <s v=""/>
    <s v="De 16 à 30 minutes"/>
    <s v="Une minorité (autour de 25%);"/>
    <x v="1"/>
    <x v="2"/>
  </r>
  <r>
    <s v="Masculin"/>
    <x v="3"/>
    <x v="4"/>
    <s v="Djambourou Dune"/>
    <s v="Masculin"/>
    <n v="55"/>
    <x v="1"/>
    <s v="Représentant du chef de village/communauté ou Boulama"/>
    <n v="0"/>
    <n v="1"/>
    <n v="0"/>
    <n v="0"/>
    <n v="0"/>
    <n v="0"/>
    <n v="0"/>
    <n v="0"/>
    <n v="0"/>
    <s v=""/>
    <s v="Forage PMH communautaire"/>
    <s v=""/>
    <s v="De 0 à 15 minutes"/>
    <s v="Une minorité (autour de 25%);"/>
    <x v="1"/>
    <x v="2"/>
  </r>
  <r>
    <s v="Masculin"/>
    <x v="3"/>
    <x v="4"/>
    <s v="Ambouram Ali"/>
    <s v="Masculin"/>
    <n v="60"/>
    <x v="1"/>
    <s v="Représentant du chef de village/communauté ou Boulama"/>
    <n v="0"/>
    <n v="1"/>
    <n v="0"/>
    <n v="0"/>
    <n v="0"/>
    <n v="0"/>
    <n v="0"/>
    <n v="0"/>
    <n v="0"/>
    <s v=""/>
    <s v="Bornes fontaines (Mini-AEP, système multi-villages, PEA et SPP)"/>
    <s v=""/>
    <s v="De 0 à 15 minutes"/>
    <s v="Tous les ménages (autour de 100%);"/>
    <x v="1"/>
    <x v="2"/>
  </r>
  <r>
    <s v="Masculin"/>
    <x v="3"/>
    <x v="4"/>
    <s v="Ambouram Ali"/>
    <s v="Masculin"/>
    <n v="46"/>
    <x v="2"/>
    <s v="Représentant des refugiés"/>
    <n v="0"/>
    <n v="0"/>
    <n v="1"/>
    <n v="0"/>
    <n v="0"/>
    <n v="0"/>
    <n v="0"/>
    <n v="0"/>
    <n v="0"/>
    <s v=""/>
    <s v="Bornes fontaines (Mini-AEP, système multi-villages, PEA et SPP)"/>
    <s v=""/>
    <s v="De 0 à 15 minutes"/>
    <s v="Tous les ménages (autour de 100%);"/>
    <x v="1"/>
    <x v="2"/>
  </r>
  <r>
    <s v="Masculin"/>
    <x v="3"/>
    <x v="4"/>
    <s v="Ambouram Ali"/>
    <s v="Masculin"/>
    <n v="55"/>
    <x v="0"/>
    <s v="Représentant des PDI"/>
    <n v="0"/>
    <n v="0"/>
    <n v="0"/>
    <n v="1"/>
    <n v="0"/>
    <n v="0"/>
    <n v="0"/>
    <n v="0"/>
    <n v="0"/>
    <s v=""/>
    <s v="Bornes fontaines (Mini-AEP, système multi-villages, PEA et SPP)"/>
    <s v=""/>
    <s v="De 16 à 30 minutes"/>
    <s v="Tous les ménages (autour de 100%);"/>
    <x v="1"/>
    <x v="2"/>
  </r>
  <r>
    <s v="Masculin"/>
    <x v="3"/>
    <x v="4"/>
    <s v="Issari Bagara"/>
    <s v="Masculin"/>
    <n v="51"/>
    <x v="1"/>
    <s v="Chef de village/communauté ou Boulama"/>
    <n v="1"/>
    <n v="0"/>
    <n v="0"/>
    <n v="0"/>
    <n v="0"/>
    <n v="0"/>
    <n v="0"/>
    <n v="0"/>
    <n v="0"/>
    <s v=""/>
    <s v="Bornes fontaines (Mini-AEP, système multi-villages, PEA et SPP)"/>
    <s v=""/>
    <s v="De 16 à 30 minutes"/>
    <s v="Une majorité (autour de 75%);"/>
    <x v="1"/>
    <x v="2"/>
  </r>
  <r>
    <s v="Masculin"/>
    <x v="3"/>
    <x v="4"/>
    <s v="Issari Bagara"/>
    <s v="Masculin"/>
    <n v="38"/>
    <x v="2"/>
    <s v="Représentant des refugiés"/>
    <n v="0"/>
    <n v="0"/>
    <n v="1"/>
    <n v="0"/>
    <n v="0"/>
    <n v="0"/>
    <n v="0"/>
    <n v="0"/>
    <n v="0"/>
    <s v=""/>
    <s v="Bornes fontaines (Mini-AEP, système multi-villages, PEA et SPP)"/>
    <s v=""/>
    <s v="De 16 à 30 minutes"/>
    <s v="Une majorité (autour de 75%);"/>
    <x v="1"/>
    <x v="2"/>
  </r>
  <r>
    <s v="Masculin"/>
    <x v="3"/>
    <x v="4"/>
    <s v="Issari Bagara"/>
    <s v="Masculin"/>
    <n v="55"/>
    <x v="0"/>
    <s v="Représentant des PDI"/>
    <n v="0"/>
    <n v="0"/>
    <n v="0"/>
    <n v="1"/>
    <n v="0"/>
    <n v="0"/>
    <n v="0"/>
    <n v="0"/>
    <n v="0"/>
    <s v=""/>
    <s v="Bornes fontaines (Mini-AEP, système multi-villages, PEA et SPP)"/>
    <s v=""/>
    <s v="De 0 à 15 minutes"/>
    <s v="La moitié (autour de 50%);"/>
    <x v="1"/>
    <x v="2"/>
  </r>
  <r>
    <s v="Masculin"/>
    <x v="2"/>
    <x v="2"/>
    <s v="Kaouré"/>
    <s v="Masculin"/>
    <n v="52"/>
    <x v="1"/>
    <s v="Chef de village/communauté ou Boulama"/>
    <n v="1"/>
    <n v="0"/>
    <n v="0"/>
    <n v="0"/>
    <n v="0"/>
    <n v="0"/>
    <n v="0"/>
    <n v="0"/>
    <n v="0"/>
    <s v=""/>
    <s v="Puits traditionnel"/>
    <s v=""/>
    <s v="De 16 à 30 minutes"/>
    <s v="Une minorité (autour de 25%);"/>
    <x v="1"/>
    <x v="2"/>
  </r>
  <r>
    <s v="Masculin"/>
    <x v="2"/>
    <x v="2"/>
    <s v="Guégoowa"/>
    <s v="Masculin"/>
    <n v="52"/>
    <x v="0"/>
    <s v="Représentant du chef de village/communauté ou Boulama"/>
    <n v="0"/>
    <n v="1"/>
    <n v="0"/>
    <n v="0"/>
    <n v="0"/>
    <n v="0"/>
    <n v="0"/>
    <n v="0"/>
    <n v="0"/>
    <s v=""/>
    <s v="Forage PMH communautaire"/>
    <s v=""/>
    <s v="De 16 à 30 minutes"/>
    <s v="Une majorité (autour de 75%);"/>
    <x v="1"/>
    <x v="2"/>
  </r>
  <r>
    <s v="Masculin"/>
    <x v="2"/>
    <x v="2"/>
    <s v="Guelléhole"/>
    <s v="Masculin"/>
    <n v="62"/>
    <x v="1"/>
    <s v="Chef de village/communauté ou Boulama"/>
    <n v="1"/>
    <n v="0"/>
    <n v="0"/>
    <n v="0"/>
    <n v="0"/>
    <n v="0"/>
    <n v="0"/>
    <n v="0"/>
    <n v="0"/>
    <s v=""/>
    <s v="Forage PMH privé"/>
    <s v=""/>
    <s v="De 16 à 30 minutes"/>
    <s v="La moitié (autour de 50%);"/>
    <x v="0"/>
    <x v="3"/>
  </r>
  <r>
    <s v="Masculin"/>
    <x v="2"/>
    <x v="2"/>
    <s v="Guelléhole"/>
    <s v="Masculin"/>
    <n v="42"/>
    <x v="2"/>
    <s v="Représentant des refugiés"/>
    <n v="0"/>
    <n v="0"/>
    <n v="1"/>
    <n v="0"/>
    <n v="0"/>
    <n v="0"/>
    <n v="0"/>
    <n v="0"/>
    <n v="0"/>
    <s v=""/>
    <s v="Forage PMH privé"/>
    <s v=""/>
    <s v="De 16 à 30 minutes"/>
    <s v="Une majorité (autour de 75%);"/>
    <x v="0"/>
    <x v="3"/>
  </r>
  <r>
    <s v="Masculin"/>
    <x v="2"/>
    <x v="2"/>
    <s v="Gala Ilaha"/>
    <s v="Masculin"/>
    <n v="56"/>
    <x v="1"/>
    <s v="Chef de village/communauté ou Boulama"/>
    <n v="1"/>
    <n v="0"/>
    <n v="0"/>
    <n v="0"/>
    <n v="0"/>
    <n v="0"/>
    <n v="0"/>
    <n v="0"/>
    <n v="0"/>
    <s v=""/>
    <s v="Forage PMH privé"/>
    <s v=""/>
    <s v="La moitié d'une journée"/>
    <s v="Une minorité (autour de 25%);"/>
    <x v="1"/>
    <x v="2"/>
  </r>
  <r>
    <s v="Masculin"/>
    <x v="4"/>
    <x v="5"/>
    <s v="Baram Tchandi"/>
    <s v="Masculin"/>
    <n v="50"/>
    <x v="1"/>
    <s v="Chef de village/communauté ou Boulama"/>
    <n v="1"/>
    <n v="0"/>
    <n v="0"/>
    <n v="0"/>
    <n v="0"/>
    <n v="0"/>
    <n v="0"/>
    <n v="0"/>
    <n v="0"/>
    <s v=""/>
    <s v="Forage PMH communautaire"/>
    <s v=""/>
    <s v="Entre une heure et moins de la moitié d'une journée"/>
    <s v="Une minorité (autour de 25%);"/>
    <x v="1"/>
    <x v="2"/>
  </r>
  <r>
    <s v="Masculin"/>
    <x v="4"/>
    <x v="5"/>
    <s v="Baram Tchandi"/>
    <s v="Masculin"/>
    <n v="35"/>
    <x v="0"/>
    <s v="Leader communautaire"/>
    <n v="0"/>
    <n v="0"/>
    <n v="0"/>
    <n v="0"/>
    <n v="0"/>
    <n v="0"/>
    <n v="0"/>
    <n v="1"/>
    <n v="0"/>
    <s v=""/>
    <s v="Forage PMH communautaire"/>
    <s v=""/>
    <s v="Entre une heure et moins de la moitié d'une journée"/>
    <s v="Une minorité (autour de 25%);"/>
    <x v="1"/>
    <x v="2"/>
  </r>
  <r>
    <s v="Masculin"/>
    <x v="4"/>
    <x v="5"/>
    <s v="Baram Tchandi"/>
    <s v="Masculin"/>
    <n v="32"/>
    <x v="2"/>
    <s v="Représentant des refugiés"/>
    <n v="0"/>
    <n v="0"/>
    <n v="1"/>
    <n v="0"/>
    <n v="0"/>
    <n v="0"/>
    <n v="0"/>
    <n v="0"/>
    <n v="0"/>
    <s v=""/>
    <s v="Forage PMH communautaire"/>
    <s v=""/>
    <s v="La moitié d'une journée"/>
    <s v="Une minorité (autour de 25%);"/>
    <x v="1"/>
    <x v="2"/>
  </r>
  <r>
    <s v="Masculin"/>
    <x v="4"/>
    <x v="5"/>
    <s v="Kaoua"/>
    <s v="Masculin"/>
    <n v="35"/>
    <x v="1"/>
    <s v="Représentant d'une instance gouvernementale locale"/>
    <n v="0"/>
    <n v="0"/>
    <n v="0"/>
    <n v="0"/>
    <n v="0"/>
    <n v="1"/>
    <n v="0"/>
    <n v="0"/>
    <n v="0"/>
    <s v=""/>
    <s v="Forage PMH communautaire"/>
    <s v=""/>
    <s v="La moitié d'une journée"/>
    <s v="La moitié (autour de 50%);"/>
    <x v="1"/>
    <x v="2"/>
  </r>
  <r>
    <s v="Masculin"/>
    <x v="4"/>
    <x v="5"/>
    <s v="Kaoua"/>
    <s v="Masculin"/>
    <n v="34"/>
    <x v="0"/>
    <s v="Leader communautaire"/>
    <n v="0"/>
    <n v="0"/>
    <n v="0"/>
    <n v="0"/>
    <n v="0"/>
    <n v="0"/>
    <n v="0"/>
    <n v="1"/>
    <n v="0"/>
    <s v=""/>
    <s v="Forage PMH communautaire"/>
    <s v=""/>
    <s v="Entre une heure et moins de la moitié d'une journée"/>
    <s v="La moitié (autour de 50%);"/>
    <x v="1"/>
    <x v="2"/>
  </r>
  <r>
    <s v="Masculin"/>
    <x v="3"/>
    <x v="4"/>
    <s v="Guidan  Kadji/Tam"/>
    <s v="Masculin"/>
    <n v="52"/>
    <x v="2"/>
    <s v="Leader communautaire"/>
    <n v="0"/>
    <n v="0"/>
    <n v="0"/>
    <n v="0"/>
    <n v="0"/>
    <n v="0"/>
    <n v="0"/>
    <n v="1"/>
    <n v="0"/>
    <s v=""/>
    <s v="Forage PMH communautaire"/>
    <s v=""/>
    <s v="De 0 à 15 minutes"/>
    <s v="La moitié (autour de 50%);"/>
    <x v="0"/>
    <x v="0"/>
  </r>
  <r>
    <s v="Masculin"/>
    <x v="3"/>
    <x v="4"/>
    <s v="Guidan  Kadji/Tam"/>
    <s v="Masculin"/>
    <n v="55"/>
    <x v="0"/>
    <s v="Leader communautaire"/>
    <n v="0"/>
    <n v="0"/>
    <n v="0"/>
    <n v="0"/>
    <n v="0"/>
    <n v="0"/>
    <n v="0"/>
    <n v="1"/>
    <n v="0"/>
    <s v=""/>
    <s v="Forage PMH communautaire"/>
    <s v=""/>
    <s v="De 16 à 30 minutes"/>
    <s v="Une majorité (autour de 75%);"/>
    <x v="0"/>
    <x v="3"/>
  </r>
  <r>
    <s v="Masculin"/>
    <x v="3"/>
    <x v="4"/>
    <s v="Guidan  Kadji/Tam"/>
    <s v="Masculin"/>
    <n v="42"/>
    <x v="1"/>
    <s v="Leader communautaire"/>
    <n v="0"/>
    <n v="0"/>
    <n v="0"/>
    <n v="0"/>
    <n v="0"/>
    <n v="0"/>
    <n v="0"/>
    <n v="1"/>
    <n v="0"/>
    <s v=""/>
    <s v="Forage PMH communautaire"/>
    <s v=""/>
    <s v="De 0 à 15 minutes"/>
    <s v="La moitié (autour de 50%);"/>
    <x v="0"/>
    <x v="0"/>
  </r>
  <r>
    <s v="Masculin"/>
    <x v="3"/>
    <x v="4"/>
    <s v="Sabon Gari I et II"/>
    <s v="Masculin"/>
    <n v="26"/>
    <x v="1"/>
    <s v="Chef de village/communauté ou Boulama"/>
    <n v="1"/>
    <n v="0"/>
    <n v="0"/>
    <n v="0"/>
    <n v="0"/>
    <n v="0"/>
    <n v="0"/>
    <n v="0"/>
    <n v="0"/>
    <s v=""/>
    <s v="Forage PMH privé"/>
    <s v=""/>
    <s v="De 16 à 30 minutes"/>
    <s v="La moitié (autour de 50%);"/>
    <x v="1"/>
    <x v="2"/>
  </r>
  <r>
    <s v="Masculin"/>
    <x v="3"/>
    <x v="4"/>
    <s v="Sabon Gari I et II"/>
    <s v="Féminin"/>
    <n v="32"/>
    <x v="2"/>
    <s v="Leader communautaire"/>
    <n v="0"/>
    <n v="0"/>
    <n v="0"/>
    <n v="0"/>
    <n v="0"/>
    <n v="0"/>
    <n v="0"/>
    <n v="1"/>
    <n v="0"/>
    <s v=""/>
    <s v="Forage PMH privé"/>
    <s v=""/>
    <s v="De 16 à 30 minutes"/>
    <s v="La moitié (autour de 50%);"/>
    <x v="0"/>
    <x v="0"/>
  </r>
  <r>
    <s v="Féminin"/>
    <x v="0"/>
    <x v="0"/>
    <s v="N'Gario"/>
    <s v="Masculin"/>
    <n v="47"/>
    <x v="1"/>
    <s v="Chef de village/communauté ou Boulama"/>
    <n v="1"/>
    <n v="0"/>
    <n v="0"/>
    <n v="0"/>
    <n v="0"/>
    <n v="0"/>
    <n v="0"/>
    <n v="0"/>
    <n v="0"/>
    <s v=""/>
    <s v="Puits cimenté"/>
    <s v=""/>
    <s v="De 16 à 30 minutes"/>
    <s v="Une majorité (autour de 75%);"/>
    <x v="1"/>
    <x v="2"/>
  </r>
  <r>
    <s v="Féminin"/>
    <x v="0"/>
    <x v="0"/>
    <s v="Kadellaboua"/>
    <s v="Masculin"/>
    <n v="81"/>
    <x v="1"/>
    <s v="Chef de village/communauté ou Boulama"/>
    <n v="1"/>
    <n v="0"/>
    <n v="0"/>
    <n v="0"/>
    <n v="0"/>
    <n v="0"/>
    <n v="0"/>
    <n v="0"/>
    <n v="0"/>
    <s v=""/>
    <s v="Puits cimenté"/>
    <s v=""/>
    <s v="De 0 à 15 minutes"/>
    <s v="Tous les ménages (autour de 100%);"/>
    <x v="1"/>
    <x v="2"/>
  </r>
  <r>
    <s v="Féminin"/>
    <x v="0"/>
    <x v="0"/>
    <s v="N'Gario"/>
    <s v="Féminin"/>
    <n v="25"/>
    <x v="2"/>
    <s v="Représentant des refugiés"/>
    <n v="0"/>
    <n v="0"/>
    <n v="1"/>
    <n v="0"/>
    <n v="0"/>
    <n v="0"/>
    <n v="0"/>
    <n v="0"/>
    <n v="0"/>
    <s v=""/>
    <s v="Bornes fontaines (Mini-AEP, système multi-villages, PEA et SPP)"/>
    <s v=""/>
    <s v="De 16 à 30 minutes"/>
    <s v="Tous les ménages (autour de 100%);"/>
    <x v="1"/>
    <x v="2"/>
  </r>
  <r>
    <s v="Féminin"/>
    <x v="0"/>
    <x v="0"/>
    <s v="Kadellaboua"/>
    <s v="Masculin"/>
    <n v="36"/>
    <x v="3"/>
    <s v="Autre"/>
    <n v="0"/>
    <n v="0"/>
    <n v="0"/>
    <n v="0"/>
    <n v="0"/>
    <n v="0"/>
    <n v="0"/>
    <n v="0"/>
    <n v="1"/>
    <s v="Pas de role dans la localité"/>
    <s v="Puits traditionnel"/>
    <s v=""/>
    <s v="De 0 à 15 minutes"/>
    <s v="La moitié (autour de 50%);"/>
    <x v="0"/>
    <x v="0"/>
  </r>
  <r>
    <s v="Féminin"/>
    <x v="0"/>
    <x v="0"/>
    <s v="Kadellaboua"/>
    <s v="Féminin"/>
    <n v="29"/>
    <x v="2"/>
    <s v="Autre"/>
    <n v="0"/>
    <n v="0"/>
    <n v="0"/>
    <n v="0"/>
    <n v="0"/>
    <n v="0"/>
    <n v="0"/>
    <n v="0"/>
    <n v="1"/>
    <s v="Pas de role dans la localité"/>
    <s v="Puits cimenté"/>
    <s v=""/>
    <s v="De 16 à 30 minutes"/>
    <s v="Une majorité (autour de 75%);"/>
    <x v="1"/>
    <x v="2"/>
  </r>
  <r>
    <s v="Masculin"/>
    <x v="4"/>
    <x v="5"/>
    <s v="Kablewa"/>
    <s v="Masculin"/>
    <n v="35"/>
    <x v="2"/>
    <s v="Leader communautaire"/>
    <n v="0"/>
    <n v="0"/>
    <n v="0"/>
    <n v="0"/>
    <n v="0"/>
    <n v="0"/>
    <n v="0"/>
    <n v="1"/>
    <n v="0"/>
    <s v=""/>
    <s v="Forage PMH communautaire"/>
    <s v=""/>
    <s v="La moitié d'une journée"/>
    <s v="Une minorité (autour de 25%);"/>
    <x v="0"/>
    <x v="0"/>
  </r>
  <r>
    <s v="Masculin"/>
    <x v="4"/>
    <x v="5"/>
    <s v="Kablewa"/>
    <s v="Féminin"/>
    <n v="55"/>
    <x v="1"/>
    <s v="Leader communautaire"/>
    <n v="0"/>
    <n v="0"/>
    <n v="0"/>
    <n v="0"/>
    <n v="0"/>
    <n v="0"/>
    <n v="0"/>
    <n v="1"/>
    <n v="0"/>
    <s v=""/>
    <s v="Forage PMH communautaire"/>
    <s v=""/>
    <s v="Plus de la moitié d'une journée"/>
    <s v="Une minorité (autour de 25%);"/>
    <x v="0"/>
    <x v="0"/>
  </r>
  <r>
    <s v="Masculin"/>
    <x v="4"/>
    <x v="5"/>
    <s v="Kablewa"/>
    <s v="Féminin"/>
    <n v="30"/>
    <x v="0"/>
    <s v="Leader communautaire"/>
    <n v="0"/>
    <n v="0"/>
    <n v="0"/>
    <n v="0"/>
    <n v="0"/>
    <n v="0"/>
    <n v="0"/>
    <n v="1"/>
    <n v="0"/>
    <s v=""/>
    <s v="Forage PMH communautaire"/>
    <s v=""/>
    <s v="Entre une heure et moins de la moitié d'une journée"/>
    <s v="Aucun ménage (autour de 0%);"/>
    <x v="0"/>
    <x v="0"/>
  </r>
  <r>
    <s v="Masculin"/>
    <x v="4"/>
    <x v="5"/>
    <s v="Jagada"/>
    <s v="Masculin"/>
    <n v="47"/>
    <x v="0"/>
    <s v="Chef de village/communauté ou Boulama"/>
    <n v="1"/>
    <n v="0"/>
    <n v="0"/>
    <n v="0"/>
    <n v="0"/>
    <n v="0"/>
    <n v="0"/>
    <n v="0"/>
    <n v="0"/>
    <s v=""/>
    <s v="Forage PMH communautaire"/>
    <s v=""/>
    <s v="Entre une heure et moins de la moitié d'une journée"/>
    <s v="Aucun ménage (autour de 0%);"/>
    <x v="1"/>
    <x v="4"/>
  </r>
  <r>
    <s v="Masculin"/>
    <x v="0"/>
    <x v="0"/>
    <s v="Djadjeri"/>
    <s v="Masculin"/>
    <n v="52"/>
    <x v="1"/>
    <s v="Chef de village/communauté ou Boulama"/>
    <n v="1"/>
    <n v="0"/>
    <n v="0"/>
    <n v="0"/>
    <n v="0"/>
    <n v="0"/>
    <n v="0"/>
    <n v="0"/>
    <n v="0"/>
    <s v=""/>
    <s v="Forage PMH privé"/>
    <s v=""/>
    <s v="De 0 à 15 minutes"/>
    <s v="Une minorité (autour de 25%);"/>
    <x v="1"/>
    <x v="2"/>
  </r>
  <r>
    <s v="Masculin"/>
    <x v="3"/>
    <x v="4"/>
    <s v="Abdouri"/>
    <s v="Masculin"/>
    <n v="26"/>
    <x v="3"/>
    <s v="Autre"/>
    <n v="0"/>
    <n v="0"/>
    <n v="0"/>
    <n v="0"/>
    <n v="0"/>
    <n v="0"/>
    <n v="0"/>
    <n v="0"/>
    <n v="1"/>
    <s v="Pas de role dans la localité"/>
    <s v="Reseau d'eau publique SEEN - robinet privé"/>
    <s v=""/>
    <s v="L'eau est disponible dans la maison"/>
    <s v="Tous les ménages (autour de 100%);"/>
    <x v="0"/>
    <x v="0"/>
  </r>
  <r>
    <s v="Masculin"/>
    <x v="0"/>
    <x v="0"/>
    <s v="Kelakam"/>
    <s v="Féminin"/>
    <n v="26"/>
    <x v="1"/>
    <s v="Autre"/>
    <n v="0"/>
    <n v="0"/>
    <n v="0"/>
    <n v="0"/>
    <n v="0"/>
    <n v="0"/>
    <n v="0"/>
    <n v="0"/>
    <n v="1"/>
    <s v="Pas de role dans la localité"/>
    <s v="Bornes fontaines (Mini-AEP, système multi-villages, PEA et SPP)"/>
    <s v=""/>
    <s v="L'eau est disponible dans la maison"/>
    <s v="La moitié (autour de 50%);"/>
    <x v="0"/>
    <x v="0"/>
  </r>
  <r>
    <s v="Masculin"/>
    <x v="3"/>
    <x v="4"/>
    <s v="Abdouri"/>
    <s v="Masculin"/>
    <n v="51"/>
    <x v="0"/>
    <s v="Autre"/>
    <n v="0"/>
    <n v="0"/>
    <n v="0"/>
    <n v="0"/>
    <n v="0"/>
    <n v="0"/>
    <n v="0"/>
    <n v="0"/>
    <n v="1"/>
    <s v="Pas de role dans la localité"/>
    <s v="Forage PMH privé"/>
    <s v=""/>
    <s v="De 0 à 15 minutes"/>
    <s v="Une minorité (autour de 25%);"/>
    <x v="1"/>
    <x v="2"/>
  </r>
  <r>
    <s v="Masculin"/>
    <x v="0"/>
    <x v="0"/>
    <s v="Kadjebaou"/>
    <s v="Masculin"/>
    <n v="35"/>
    <x v="1"/>
    <s v="Autre"/>
    <n v="0"/>
    <n v="0"/>
    <n v="0"/>
    <n v="0"/>
    <n v="0"/>
    <n v="0"/>
    <n v="0"/>
    <n v="0"/>
    <n v="1"/>
    <s v="cultivateur"/>
    <s v="Puits traditionnel"/>
    <s v=""/>
    <s v="De 0 à 15 minutes"/>
    <s v="Une majorité (autour de 75%);"/>
    <x v="1"/>
    <x v="2"/>
  </r>
  <r>
    <s v="Masculin"/>
    <x v="1"/>
    <x v="3"/>
    <s v="Kangouri/Diffa"/>
    <s v="Masculin"/>
    <n v="52"/>
    <x v="1"/>
    <s v="Chef de village/communauté ou Boulama"/>
    <n v="1"/>
    <n v="0"/>
    <n v="0"/>
    <n v="0"/>
    <n v="0"/>
    <n v="0"/>
    <n v="0"/>
    <n v="0"/>
    <n v="0"/>
    <s v=""/>
    <s v="Bornes fontaines (Mini-AEP, système multi-villages, PEA et SPP)"/>
    <s v=""/>
    <s v="De 0 à 15 minutes"/>
    <s v="Tous les ménages (autour de 100%);"/>
    <x v="1"/>
    <x v="2"/>
  </r>
  <r>
    <s v="Masculin"/>
    <x v="1"/>
    <x v="3"/>
    <s v="Kangouri/Diffa"/>
    <s v="Masculin"/>
    <n v="45"/>
    <x v="0"/>
    <s v="Représentant des PDI"/>
    <n v="0"/>
    <n v="0"/>
    <n v="0"/>
    <n v="1"/>
    <n v="0"/>
    <n v="0"/>
    <n v="0"/>
    <n v="0"/>
    <n v="0"/>
    <s v=""/>
    <s v="Puits traditionnel"/>
    <s v=""/>
    <s v="De 0 à 15 minutes"/>
    <s v="Tous les ménages (autour de 100%);"/>
    <x v="1"/>
    <x v="2"/>
  </r>
  <r>
    <s v="Masculin"/>
    <x v="1"/>
    <x v="3"/>
    <s v="Kayawa/Diffa"/>
    <s v="Masculin"/>
    <n v="45"/>
    <x v="1"/>
    <s v="Représentant du chef de village/communauté ou Boulama"/>
    <n v="0"/>
    <n v="1"/>
    <n v="0"/>
    <n v="0"/>
    <n v="0"/>
    <n v="0"/>
    <n v="0"/>
    <n v="0"/>
    <n v="0"/>
    <s v=""/>
    <s v="Forage PMH privé"/>
    <s v=""/>
    <s v="De 0 à 15 minutes"/>
    <s v="Tous les ménages (autour de 100%);"/>
    <x v="1"/>
    <x v="2"/>
  </r>
  <r>
    <s v="Masculin"/>
    <x v="1"/>
    <x v="3"/>
    <s v="Kangouri/Diffa"/>
    <s v="Masculin"/>
    <n v="42"/>
    <x v="2"/>
    <s v="Chef de village/communauté ou Boulama"/>
    <n v="1"/>
    <n v="0"/>
    <n v="0"/>
    <n v="0"/>
    <n v="0"/>
    <n v="0"/>
    <n v="0"/>
    <n v="0"/>
    <n v="0"/>
    <s v=""/>
    <s v="Bornes fontaines (Mini-AEP, système multi-villages, PEA et SPP)"/>
    <s v=""/>
    <s v="De 16 à 30 minutes"/>
    <s v="Tous les ménages (autour de 100%);"/>
    <x v="0"/>
    <x v="0"/>
  </r>
  <r>
    <s v="Masculin"/>
    <x v="3"/>
    <x v="4"/>
    <s v="Issari Brine"/>
    <s v="Masculin"/>
    <n v="46"/>
    <x v="1"/>
    <s v="Chef de village/communauté ou Boulama"/>
    <n v="1"/>
    <n v="0"/>
    <n v="0"/>
    <n v="0"/>
    <n v="0"/>
    <n v="0"/>
    <n v="0"/>
    <n v="0"/>
    <n v="0"/>
    <m/>
    <s v="Forage PMH communautaire"/>
    <m/>
    <s v="Entre 30 minutes et une heure"/>
    <s v="Une minorité (autour de 25%);"/>
    <x v="1"/>
    <x v="2"/>
  </r>
  <r>
    <s v="Masculin"/>
    <x v="3"/>
    <x v="4"/>
    <s v="Issari Brine"/>
    <s v="Masculin"/>
    <n v="45"/>
    <x v="2"/>
    <s v="Représentant des refugiés"/>
    <n v="0"/>
    <n v="0"/>
    <n v="1"/>
    <n v="0"/>
    <n v="0"/>
    <n v="0"/>
    <n v="0"/>
    <n v="0"/>
    <n v="0"/>
    <m/>
    <s v="Forage PMH communautaire"/>
    <m/>
    <s v="Entre 30 minutes et une heure"/>
    <s v="La moitié (autour de 50%);"/>
    <x v="1"/>
    <x v="2"/>
  </r>
  <r>
    <s v="Masculin"/>
    <x v="3"/>
    <x v="4"/>
    <s v="Koublé Iguire"/>
    <s v="Masculin"/>
    <n v="55"/>
    <x v="1"/>
    <s v="Chef de village/communauté ou Boulama"/>
    <n v="1"/>
    <n v="0"/>
    <n v="0"/>
    <n v="0"/>
    <n v="0"/>
    <n v="0"/>
    <n v="0"/>
    <n v="0"/>
    <n v="0"/>
    <m/>
    <s v="Puits cimenté"/>
    <m/>
    <s v="De 16 à 30 minutes"/>
    <s v="Une minorité (autour de 25%);"/>
    <x v="1"/>
    <x v="2"/>
  </r>
  <r>
    <s v="Masculin"/>
    <x v="3"/>
    <x v="4"/>
    <s v="Koublé Iguire"/>
    <s v="Masculin"/>
    <n v="27"/>
    <x v="0"/>
    <s v="Représentant des PDI"/>
    <n v="0"/>
    <n v="0"/>
    <n v="0"/>
    <n v="1"/>
    <n v="0"/>
    <n v="0"/>
    <n v="0"/>
    <n v="0"/>
    <n v="0"/>
    <m/>
    <s v="Puits cimenté"/>
    <m/>
    <s v="De 16 à 30 minutes"/>
    <s v="La moitié (autour de 50%);"/>
    <x v="1"/>
    <x v="2"/>
  </r>
  <r>
    <s v="Masculin"/>
    <x v="3"/>
    <x v="4"/>
    <s v="Koublé Iguire"/>
    <s v="Masculin"/>
    <n v="48"/>
    <x v="2"/>
    <s v="Représentant des refugiés"/>
    <n v="0"/>
    <n v="0"/>
    <n v="1"/>
    <n v="0"/>
    <n v="0"/>
    <n v="0"/>
    <n v="0"/>
    <n v="0"/>
    <n v="0"/>
    <m/>
    <s v="Puits cimenté"/>
    <m/>
    <s v="De 16 à 30 minutes"/>
    <s v="Aucun ménage (autour de 0%);"/>
    <x v="1"/>
    <x v="2"/>
  </r>
  <r>
    <s v="Masculin"/>
    <x v="3"/>
    <x v="4"/>
    <s v="Issari Brine"/>
    <s v="Masculin"/>
    <n v="42"/>
    <x v="0"/>
    <s v="Représentant des PDI"/>
    <n v="0"/>
    <n v="0"/>
    <n v="0"/>
    <n v="1"/>
    <n v="0"/>
    <n v="0"/>
    <n v="0"/>
    <n v="0"/>
    <n v="0"/>
    <m/>
    <s v="Forage PMH communautaire"/>
    <m/>
    <s v="De 16 à 30 minutes"/>
    <s v="La moitié (autour de 50%);"/>
    <x v="1"/>
    <x v="2"/>
  </r>
  <r>
    <s v="Masculin"/>
    <x v="1"/>
    <x v="3"/>
    <s v="Alla Dallawaram"/>
    <s v="Masculin"/>
    <n v="43"/>
    <x v="1"/>
    <s v="Chef de village/communauté ou Boulama"/>
    <n v="1"/>
    <n v="0"/>
    <n v="0"/>
    <n v="0"/>
    <n v="0"/>
    <n v="0"/>
    <n v="0"/>
    <n v="0"/>
    <n v="0"/>
    <m/>
    <s v="Forage PMH communautaire"/>
    <m/>
    <s v="De 0 à 15 minutes"/>
    <s v="Tous les ménages (autour de 100%);"/>
    <x v="1"/>
    <x v="2"/>
  </r>
  <r>
    <s v="Masculin"/>
    <x v="1"/>
    <x v="3"/>
    <s v="Alla Dallawaram"/>
    <s v="Masculin"/>
    <n v="47"/>
    <x v="0"/>
    <s v="Représentant du chef de village/communauté ou Boulama"/>
    <n v="0"/>
    <n v="1"/>
    <n v="0"/>
    <n v="0"/>
    <n v="0"/>
    <n v="0"/>
    <n v="0"/>
    <n v="0"/>
    <n v="0"/>
    <m/>
    <s v="Forage PMH communautaire"/>
    <m/>
    <s v="De 16 à 30 minutes"/>
    <s v="Tous les ménages (autour de 100%);"/>
    <x v="1"/>
    <x v="2"/>
  </r>
  <r>
    <s v="Masculin"/>
    <x v="1"/>
    <x v="3"/>
    <s v="Alla Dallawaram"/>
    <s v="Masculin"/>
    <n v="49"/>
    <x v="2"/>
    <s v="Représentant des refugiés"/>
    <n v="0"/>
    <n v="0"/>
    <n v="1"/>
    <n v="0"/>
    <n v="0"/>
    <n v="0"/>
    <n v="0"/>
    <n v="0"/>
    <n v="0"/>
    <m/>
    <s v="Forage PMH communautaire"/>
    <m/>
    <s v="De 16 à 30 minutes"/>
    <s v="Tous les ménages (autour de 100%);"/>
    <x v="1"/>
    <x v="2"/>
  </r>
  <r>
    <s v="Masculin"/>
    <x v="1"/>
    <x v="3"/>
    <s v="Elh Mainari"/>
    <s v="Masculin"/>
    <n v="52"/>
    <x v="1"/>
    <s v="Chef de village/communauté ou Boulama"/>
    <n v="1"/>
    <n v="0"/>
    <n v="0"/>
    <n v="0"/>
    <n v="0"/>
    <n v="0"/>
    <n v="0"/>
    <n v="0"/>
    <n v="0"/>
    <m/>
    <s v="Forage PMH communautaire"/>
    <m/>
    <s v="De 0 à 15 minutes"/>
    <s v="Tous les ménages (autour de 100%);"/>
    <x v="0"/>
    <x v="3"/>
  </r>
  <r>
    <s v="Masculin"/>
    <x v="1"/>
    <x v="3"/>
    <s v="Elh Mainari"/>
    <s v="Masculin"/>
    <n v="53"/>
    <x v="2"/>
    <s v="Représentant du chef de village/communauté ou Boulama"/>
    <n v="0"/>
    <n v="1"/>
    <n v="0"/>
    <n v="0"/>
    <n v="0"/>
    <n v="0"/>
    <n v="0"/>
    <n v="0"/>
    <n v="0"/>
    <m/>
    <s v="Forage PMH communautaire"/>
    <m/>
    <s v="De 0 à 15 minutes"/>
    <s v="Tous les ménages (autour de 100%);"/>
    <x v="0"/>
    <x v="3"/>
  </r>
  <r>
    <s v="Masculin"/>
    <x v="1"/>
    <x v="3"/>
    <s v="Elh Mainari"/>
    <s v="Masculin"/>
    <n v="50"/>
    <x v="0"/>
    <s v="Chef de village/communauté ou Boulama"/>
    <n v="1"/>
    <n v="0"/>
    <n v="0"/>
    <n v="0"/>
    <n v="0"/>
    <n v="0"/>
    <n v="0"/>
    <n v="0"/>
    <n v="0"/>
    <m/>
    <s v="Forage PMH communautaire"/>
    <m/>
    <s v="De 16 à 30 minutes"/>
    <s v="Tous les ménages (autour de 100%);"/>
    <x v="0"/>
    <x v="3"/>
  </r>
  <r>
    <s v="Masculin"/>
    <x v="1"/>
    <x v="6"/>
    <s v="Quarier Adjimeri"/>
    <s v="Masculin"/>
    <n v="48"/>
    <x v="1"/>
    <s v="Représentant du chef de village/communauté ou Boulama"/>
    <n v="0"/>
    <n v="1"/>
    <n v="0"/>
    <n v="0"/>
    <n v="0"/>
    <n v="0"/>
    <n v="0"/>
    <n v="0"/>
    <n v="0"/>
    <m/>
    <s v="Reseau d'eau publique SEEN - robinet privé"/>
    <m/>
    <s v="L'eau est disponible dans la maison"/>
    <s v="Tous les ménages (autour de 100%);"/>
    <x v="0"/>
    <x v="0"/>
  </r>
  <r>
    <s v="Masculin"/>
    <x v="2"/>
    <x v="2"/>
    <s v="Kaouré"/>
    <s v="Masculin"/>
    <n v="38"/>
    <x v="0"/>
    <s v="Leader communautaire"/>
    <n v="0"/>
    <n v="0"/>
    <n v="0"/>
    <n v="0"/>
    <n v="0"/>
    <n v="0"/>
    <n v="0"/>
    <n v="1"/>
    <n v="0"/>
    <m/>
    <s v="Puits traditionnel"/>
    <m/>
    <s v="De 16 à 30 minutes"/>
    <s v="La moitié (autour de 50%);"/>
    <x v="0"/>
    <x v="3"/>
  </r>
  <r>
    <s v="Masculin"/>
    <x v="1"/>
    <x v="6"/>
    <s v="Quarier Adjimeri"/>
    <s v="Masculin"/>
    <n v="46"/>
    <x v="0"/>
    <s v="Leader communautaire"/>
    <n v="0"/>
    <n v="0"/>
    <n v="0"/>
    <n v="0"/>
    <n v="0"/>
    <n v="0"/>
    <n v="0"/>
    <n v="1"/>
    <n v="0"/>
    <m/>
    <s v="Reseau d'eau publique SEEN - robinet privé"/>
    <m/>
    <s v="L'eau est disponible dans la maison"/>
    <s v="Tous les ménages (autour de 100%);"/>
    <x v="0"/>
    <x v="0"/>
  </r>
  <r>
    <s v="Masculin"/>
    <x v="2"/>
    <x v="2"/>
    <s v="Guelléhole"/>
    <s v="Masculin"/>
    <n v="36"/>
    <x v="0"/>
    <s v="Leader communautaire"/>
    <n v="0"/>
    <n v="0"/>
    <n v="0"/>
    <n v="0"/>
    <n v="0"/>
    <n v="0"/>
    <n v="0"/>
    <n v="1"/>
    <n v="0"/>
    <m/>
    <s v="Forage PMH communautaire"/>
    <m/>
    <s v="De 16 à 30 minutes"/>
    <s v="La moitié (autour de 50%);"/>
    <x v="1"/>
    <x v="2"/>
  </r>
  <r>
    <s v="Masculin"/>
    <x v="1"/>
    <x v="1"/>
    <s v="Mourimadi"/>
    <s v="Masculin"/>
    <n v="42"/>
    <x v="0"/>
    <s v="Leader communautaire"/>
    <n v="0"/>
    <n v="0"/>
    <n v="0"/>
    <n v="0"/>
    <n v="0"/>
    <n v="0"/>
    <n v="0"/>
    <n v="1"/>
    <n v="0"/>
    <m/>
    <s v="Puits cimenté"/>
    <m/>
    <s v="Entre 30 minutes et une heure"/>
    <s v="Tous les ménages (autour de 100%);"/>
    <x v="0"/>
    <x v="0"/>
  </r>
  <r>
    <s v="Masculin"/>
    <x v="1"/>
    <x v="1"/>
    <s v="Mourimadi"/>
    <s v="Masculin"/>
    <n v="52"/>
    <x v="2"/>
    <s v="Représentant du chef de village/communauté ou Boulama"/>
    <n v="0"/>
    <n v="1"/>
    <n v="0"/>
    <n v="0"/>
    <n v="0"/>
    <n v="0"/>
    <n v="0"/>
    <n v="0"/>
    <n v="0"/>
    <m/>
    <s v="Puits cimenté"/>
    <m/>
    <s v="De 0 à 15 minutes"/>
    <s v="Tous les ménages (autour de 100%);"/>
    <x v="0"/>
    <x v="0"/>
  </r>
  <r>
    <s v="Masculin"/>
    <x v="1"/>
    <x v="1"/>
    <s v="Mourimadi"/>
    <s v="Masculin"/>
    <n v="38"/>
    <x v="1"/>
    <s v="Représentant du chef de village/communauté ou Boulama"/>
    <n v="0"/>
    <n v="1"/>
    <n v="0"/>
    <n v="0"/>
    <n v="0"/>
    <n v="0"/>
    <n v="0"/>
    <n v="0"/>
    <n v="0"/>
    <m/>
    <s v="Forage PMH communautaire"/>
    <m/>
    <s v="De 16 à 30 minutes"/>
    <s v="Tous les ménages (autour de 100%);"/>
    <x v="0"/>
    <x v="3"/>
  </r>
  <r>
    <s v="Masculin"/>
    <x v="1"/>
    <x v="1"/>
    <s v="N'Daourodi"/>
    <s v="Masculin"/>
    <n v="56"/>
    <x v="1"/>
    <s v="Représentant du chef de village/communauté ou Boulama"/>
    <n v="0"/>
    <n v="1"/>
    <n v="0"/>
    <n v="0"/>
    <n v="0"/>
    <n v="0"/>
    <n v="0"/>
    <n v="0"/>
    <n v="0"/>
    <m/>
    <s v="Forage PMH communautaire"/>
    <m/>
    <s v="De 0 à 15 minutes"/>
    <s v="Tous les ménages (autour de 100%);"/>
    <x v="0"/>
    <x v="3"/>
  </r>
  <r>
    <s v="Masculin"/>
    <x v="1"/>
    <x v="1"/>
    <s v="N'Daourodi"/>
    <s v="Masculin"/>
    <n v="54"/>
    <x v="0"/>
    <s v="Représentant des PDI"/>
    <n v="0"/>
    <n v="0"/>
    <n v="0"/>
    <n v="1"/>
    <n v="0"/>
    <n v="0"/>
    <n v="0"/>
    <n v="0"/>
    <n v="0"/>
    <m/>
    <s v="Forage PMH communautaire"/>
    <m/>
    <s v="De 16 à 30 minutes"/>
    <s v="Tous les ménages (autour de 100%);"/>
    <x v="0"/>
    <x v="3"/>
  </r>
  <r>
    <s v="Masculin"/>
    <x v="1"/>
    <x v="1"/>
    <s v="N'Daourodi"/>
    <s v="Masculin"/>
    <n v="36"/>
    <x v="2"/>
    <s v="Leader religeux"/>
    <n v="0"/>
    <n v="0"/>
    <n v="0"/>
    <n v="0"/>
    <n v="0"/>
    <n v="0"/>
    <n v="1"/>
    <n v="0"/>
    <n v="0"/>
    <m/>
    <s v="Forage PMH communautaire"/>
    <m/>
    <s v="De 16 à 30 minutes"/>
    <s v="Tous les ménages (autour de 100%);"/>
    <x v="0"/>
    <x v="3"/>
  </r>
  <r>
    <s v="Masculin"/>
    <x v="3"/>
    <x v="4"/>
    <s v="Abdouri"/>
    <s v="Masculin"/>
    <n v="60"/>
    <x v="1"/>
    <s v="Chef de village/communauté ou Boulama"/>
    <n v="1"/>
    <n v="0"/>
    <n v="0"/>
    <n v="0"/>
    <n v="0"/>
    <n v="0"/>
    <n v="0"/>
    <n v="0"/>
    <n v="0"/>
    <m/>
    <s v="Forage PMH communautaire"/>
    <m/>
    <s v="De 0 à 15 minutes"/>
    <s v="Tous les ménages (autour de 100%);"/>
    <x v="0"/>
    <x v="0"/>
  </r>
  <r>
    <s v="Masculin"/>
    <x v="0"/>
    <x v="0"/>
    <s v="Kelakam"/>
    <s v="Féminin"/>
    <n v="56"/>
    <x v="3"/>
    <s v="Autre"/>
    <n v="0"/>
    <n v="0"/>
    <n v="0"/>
    <n v="0"/>
    <n v="0"/>
    <n v="0"/>
    <n v="0"/>
    <n v="0"/>
    <n v="1"/>
    <s v="Représentant des retournés"/>
    <s v="Bornes fontaines (Mini-AEP, système multi-villages, PEA et SPP)"/>
    <m/>
    <s v="De 0 à 15 minutes"/>
    <s v="Une majorité (autour de 75%);"/>
    <x v="0"/>
    <x v="0"/>
  </r>
  <r>
    <s v="Masculin"/>
    <x v="0"/>
    <x v="0"/>
    <s v="Kelakam"/>
    <s v="Masculin"/>
    <n v="36"/>
    <x v="2"/>
    <s v="Représentant des refugiés"/>
    <n v="0"/>
    <n v="0"/>
    <n v="1"/>
    <n v="0"/>
    <n v="0"/>
    <n v="0"/>
    <n v="0"/>
    <n v="0"/>
    <n v="0"/>
    <m/>
    <s v="Bornes fontaines (Mini-AEP, système multi-villages, PEA et SPP)"/>
    <m/>
    <s v="De 0 à 15 minutes"/>
    <s v="Tous les ménages (autour de 100%);"/>
    <x v="0"/>
    <x v="0"/>
  </r>
  <r>
    <s v="Masculin"/>
    <x v="3"/>
    <x v="4"/>
    <s v="Guidan Kadji"/>
    <s v="Masculin"/>
    <n v="40"/>
    <x v="3"/>
    <s v="Autre"/>
    <n v="0"/>
    <n v="0"/>
    <n v="0"/>
    <n v="0"/>
    <n v="0"/>
    <n v="0"/>
    <n v="0"/>
    <n v="0"/>
    <n v="1"/>
    <s v="Représentant des retournés"/>
    <s v="Forage PMH communautaire"/>
    <m/>
    <s v="Entre 30 minutes et une heure"/>
    <s v="Une majorité (autour de 75%);"/>
    <x v="0"/>
    <x v="0"/>
  </r>
  <r>
    <s v="Masculin"/>
    <x v="3"/>
    <x v="4"/>
    <s v="Guidan Kadji"/>
    <s v="Masculin"/>
    <n v="32"/>
    <x v="2"/>
    <s v="Représentant des refugiés"/>
    <n v="0"/>
    <n v="0"/>
    <n v="1"/>
    <n v="0"/>
    <n v="0"/>
    <n v="0"/>
    <n v="0"/>
    <n v="0"/>
    <n v="0"/>
    <m/>
    <s v="Forage PMH communautaire"/>
    <m/>
    <s v="De 16 à 30 minutes"/>
    <s v="Une majorité (autour de 75%);"/>
    <x v="0"/>
    <x v="0"/>
  </r>
  <r>
    <s v="Masculin"/>
    <x v="3"/>
    <x v="4"/>
    <s v="Guidan Kadji"/>
    <s v="Masculin"/>
    <n v="30"/>
    <x v="1"/>
    <s v="Leader religeux"/>
    <n v="0"/>
    <n v="0"/>
    <n v="0"/>
    <n v="0"/>
    <n v="0"/>
    <n v="0"/>
    <n v="1"/>
    <n v="0"/>
    <n v="0"/>
    <m/>
    <s v="Forage PMH communautaire"/>
    <m/>
    <s v="De 16 à 30 minutes"/>
    <s v="Une majorité (autour de 75%);"/>
    <x v="0"/>
    <x v="0"/>
  </r>
  <r>
    <s v="Masculin"/>
    <x v="4"/>
    <x v="7"/>
    <s v="Djakimé I"/>
    <s v="Masculin"/>
    <n v="60"/>
    <x v="2"/>
    <s v="Représentant des refugiés"/>
    <n v="0"/>
    <n v="0"/>
    <n v="1"/>
    <n v="0"/>
    <n v="0"/>
    <n v="0"/>
    <n v="0"/>
    <n v="0"/>
    <n v="0"/>
    <m/>
    <s v="Forage PMH communautaire"/>
    <m/>
    <s v="De 0 à 15 minutes"/>
    <s v="Tous les ménages (autour de 100%);"/>
    <x v="0"/>
    <x v="3"/>
  </r>
  <r>
    <s v="Masculin"/>
    <x v="4"/>
    <x v="5"/>
    <s v="Tchetchono"/>
    <s v="Masculin"/>
    <n v="37"/>
    <x v="0"/>
    <s v="Chef de village/communauté ou Boulama"/>
    <n v="1"/>
    <n v="0"/>
    <n v="0"/>
    <n v="0"/>
    <n v="0"/>
    <n v="0"/>
    <n v="0"/>
    <n v="0"/>
    <n v="0"/>
    <m/>
    <s v="Bornes fontaines (Mini-AEP, système multi-villages, PEA et SPP)"/>
    <m/>
    <s v="Entre une heure et moins de la moitié d'une journée"/>
    <s v="Une minorité (autour de 25%);"/>
    <x v="1"/>
    <x v="2"/>
  </r>
  <r>
    <s v="Masculin"/>
    <x v="2"/>
    <x v="8"/>
    <s v="Boulan Gana"/>
    <s v="Masculin"/>
    <n v="40"/>
    <x v="0"/>
    <s v="Représentant du chef de village/communauté ou Boulama"/>
    <n v="0"/>
    <n v="1"/>
    <n v="0"/>
    <n v="0"/>
    <n v="0"/>
    <n v="0"/>
    <n v="0"/>
    <n v="0"/>
    <n v="0"/>
    <m/>
    <s v="Bornes fontaines (Mini-AEP, système multi-villages, PEA et SPP)"/>
    <m/>
    <s v="Entre une heure et moins de la moitié d'une journée"/>
    <s v="Une minorité (autour de 25%);"/>
    <x v="1"/>
    <x v="2"/>
  </r>
  <r>
    <s v="Masculin"/>
    <x v="2"/>
    <x v="8"/>
    <s v="Boulan Gana"/>
    <s v="Masculin"/>
    <n v="48"/>
    <x v="2"/>
    <s v="Représentant des refugiés"/>
    <n v="0"/>
    <n v="0"/>
    <n v="1"/>
    <n v="0"/>
    <n v="0"/>
    <n v="0"/>
    <n v="0"/>
    <n v="0"/>
    <n v="0"/>
    <m/>
    <s v="Bornes fontaines (Mini-AEP, système multi-villages, PEA et SPP)"/>
    <m/>
    <s v="Entre une heure et moins de la moitié d'une journée"/>
    <s v="Une minorité (autour de 25%);"/>
    <x v="0"/>
    <x v="0"/>
  </r>
  <r>
    <s v="Masculin"/>
    <x v="2"/>
    <x v="8"/>
    <s v="N'Gamgouram"/>
    <s v="Masculin"/>
    <n v="35"/>
    <x v="0"/>
    <s v="Représentant des PDI"/>
    <n v="0"/>
    <n v="0"/>
    <n v="0"/>
    <n v="1"/>
    <n v="0"/>
    <n v="0"/>
    <n v="0"/>
    <n v="0"/>
    <n v="0"/>
    <m/>
    <s v="Bornes fontaines (Mini-AEP, système multi-villages, PEA et SPP)"/>
    <m/>
    <s v="Entre 30 minutes et une heure"/>
    <s v="Une majorité (autour de 75%);"/>
    <x v="0"/>
    <x v="3"/>
  </r>
  <r>
    <s v="Masculin"/>
    <x v="2"/>
    <x v="8"/>
    <s v="N'Gamgouram"/>
    <s v="Masculin"/>
    <n v="38"/>
    <x v="2"/>
    <s v="Représentant des refugiés"/>
    <n v="0"/>
    <n v="0"/>
    <n v="1"/>
    <n v="0"/>
    <n v="0"/>
    <n v="0"/>
    <n v="0"/>
    <n v="0"/>
    <n v="0"/>
    <m/>
    <s v="Bornes fontaines (Mini-AEP, système multi-villages, PEA et SPP)"/>
    <m/>
    <s v="Entre 30 minutes et une heure"/>
    <s v="La moitié (autour de 50%);"/>
    <x v="0"/>
    <x v="3"/>
  </r>
  <r>
    <s v="Masculin"/>
    <x v="4"/>
    <x v="5"/>
    <s v="Kaoua"/>
    <s v="Masculin"/>
    <n v="30"/>
    <x v="2"/>
    <s v="Représentant des refugiés"/>
    <n v="0"/>
    <n v="0"/>
    <n v="1"/>
    <n v="0"/>
    <n v="0"/>
    <n v="0"/>
    <n v="0"/>
    <n v="0"/>
    <n v="0"/>
    <m/>
    <s v="Bornes fontaines (Mini-AEP, système multi-villages, PEA et SPP)"/>
    <m/>
    <s v="Entre 30 minutes et une heure"/>
    <s v="Une majorité (autour de 75%);"/>
    <x v="1"/>
    <x v="2"/>
  </r>
  <r>
    <s v="Masculin"/>
    <x v="2"/>
    <x v="8"/>
    <s v="Gamgara I et II"/>
    <s v="Masculin"/>
    <n v="47"/>
    <x v="1"/>
    <s v="Chef de village/communauté ou Boulama"/>
    <n v="1"/>
    <n v="0"/>
    <n v="0"/>
    <n v="0"/>
    <n v="0"/>
    <n v="0"/>
    <n v="0"/>
    <n v="0"/>
    <n v="0"/>
    <m/>
    <s v="Bornes fontaines (Mini-AEP, système multi-villages, PEA et SPP)"/>
    <m/>
    <s v="Entre 30 minutes et une heure"/>
    <s v="Une minorité (autour de 25%);"/>
    <x v="0"/>
    <x v="0"/>
  </r>
  <r>
    <s v="Masculin"/>
    <x v="2"/>
    <x v="8"/>
    <s v="Gamgara I et II"/>
    <s v="Masculin"/>
    <n v="38"/>
    <x v="0"/>
    <s v="Autre"/>
    <n v="0"/>
    <n v="0"/>
    <n v="0"/>
    <n v="0"/>
    <n v="0"/>
    <n v="0"/>
    <n v="0"/>
    <n v="0"/>
    <n v="1"/>
    <s v="Commerçant"/>
    <s v="Bornes fontaines (Mini-AEP, système multi-villages, PEA et SPP)"/>
    <m/>
    <s v="Entre 30 minutes et une heure"/>
    <s v="Une minorité (autour de 25%);"/>
    <x v="0"/>
    <x v="0"/>
  </r>
  <r>
    <s v="Masculin"/>
    <x v="2"/>
    <x v="8"/>
    <s v="Gamgara I et II"/>
    <s v="Masculin"/>
    <n v="49"/>
    <x v="2"/>
    <s v="Autre"/>
    <n v="0"/>
    <n v="0"/>
    <n v="0"/>
    <n v="0"/>
    <n v="0"/>
    <n v="0"/>
    <n v="0"/>
    <n v="0"/>
    <n v="1"/>
    <s v="Agriculteur"/>
    <s v="Bornes fontaines (Mini-AEP, système multi-villages, PEA et SPP)"/>
    <m/>
    <s v="Entre 30 minutes et une heure"/>
    <s v="Une minorité (autour de 25%);"/>
    <x v="0"/>
    <x v="0"/>
  </r>
  <r>
    <s v="Masculin"/>
    <x v="3"/>
    <x v="4"/>
    <s v="Toudoun Wada"/>
    <s v="Masculin"/>
    <n v="45"/>
    <x v="0"/>
    <s v="Leader communautaire"/>
    <n v="0"/>
    <n v="0"/>
    <n v="0"/>
    <n v="0"/>
    <n v="0"/>
    <n v="0"/>
    <n v="0"/>
    <n v="1"/>
    <n v="0"/>
    <m/>
    <s v="Forage PMH communautaire"/>
    <m/>
    <s v="Entre 30 minutes et une heure"/>
    <s v="Une minorité (autour de 25%);"/>
    <x v="0"/>
    <x v="3"/>
  </r>
  <r>
    <s v="Masculin"/>
    <x v="3"/>
    <x v="4"/>
    <s v="Toudoun Wada"/>
    <s v="Masculin"/>
    <n v="39"/>
    <x v="2"/>
    <s v="Leader communautaire"/>
    <n v="0"/>
    <n v="0"/>
    <n v="0"/>
    <n v="0"/>
    <n v="0"/>
    <n v="0"/>
    <n v="0"/>
    <n v="1"/>
    <n v="0"/>
    <m/>
    <s v="Forage PMH communautaire"/>
    <m/>
    <s v="Entre 30 minutes et une heure"/>
    <s v="Une minorité (autour de 25%);"/>
    <x v="0"/>
    <x v="0"/>
  </r>
  <r>
    <s v="Masculin"/>
    <x v="3"/>
    <x v="4"/>
    <s v="Toudoun Wada"/>
    <s v="Masculin"/>
    <n v="40"/>
    <x v="1"/>
    <s v="Leader communautaire"/>
    <n v="0"/>
    <n v="0"/>
    <n v="0"/>
    <n v="0"/>
    <n v="0"/>
    <n v="0"/>
    <n v="0"/>
    <n v="1"/>
    <n v="0"/>
    <m/>
    <s v="Forage PMH communautaire"/>
    <m/>
    <s v="Entre 30 minutes et une heure"/>
    <s v="Une minorité (autour de 25%);"/>
    <x v="0"/>
    <x v="0"/>
  </r>
  <r>
    <s v="Masculin"/>
    <x v="3"/>
    <x v="4"/>
    <s v="Sabon Gari I et II"/>
    <s v="Féminin"/>
    <n v="37"/>
    <x v="0"/>
    <s v="Leader communautaire"/>
    <n v="0"/>
    <n v="0"/>
    <n v="0"/>
    <n v="0"/>
    <n v="0"/>
    <n v="0"/>
    <n v="0"/>
    <n v="1"/>
    <n v="0"/>
    <m/>
    <s v="Reseau d'eau publique SEEN - robinet privé"/>
    <m/>
    <s v="De 0 à 15 minutes"/>
    <s v="La moitié (autour de 50%);"/>
    <x v="0"/>
    <x v="0"/>
  </r>
  <r>
    <s v="Masculin"/>
    <x v="4"/>
    <x v="7"/>
    <s v="Koudo Kindila"/>
    <s v="Masculin"/>
    <n v="43"/>
    <x v="2"/>
    <s v="Représentant des refugiés"/>
    <n v="0"/>
    <n v="0"/>
    <n v="1"/>
    <n v="0"/>
    <n v="0"/>
    <n v="0"/>
    <n v="0"/>
    <n v="0"/>
    <n v="0"/>
    <m/>
    <s v="Forage PMH communautaire"/>
    <m/>
    <s v="Entre 30 minutes et une heure"/>
    <s v="Une minorité (autour de 25%);"/>
    <x v="1"/>
    <x v="2"/>
  </r>
  <r>
    <s v="Masculin"/>
    <x v="4"/>
    <x v="7"/>
    <s v="Koudo Kindila"/>
    <s v="Masculin"/>
    <n v="41"/>
    <x v="0"/>
    <s v="Leader communautaire"/>
    <n v="0"/>
    <n v="0"/>
    <n v="0"/>
    <n v="0"/>
    <n v="0"/>
    <n v="0"/>
    <n v="0"/>
    <n v="1"/>
    <n v="0"/>
    <m/>
    <s v="Forage PMH communautaire"/>
    <m/>
    <s v="Entre 30 minutes et une heure"/>
    <s v="Une minorité (autour de 25%);"/>
    <x v="1"/>
    <x v="2"/>
  </r>
  <r>
    <s v="Féminin"/>
    <x v="2"/>
    <x v="2"/>
    <s v="Gawoussa"/>
    <s v="Masculin"/>
    <n v="50"/>
    <x v="1"/>
    <s v="Chef de village/communauté ou Boulama"/>
    <n v="1"/>
    <n v="0"/>
    <n v="0"/>
    <n v="0"/>
    <n v="0"/>
    <n v="0"/>
    <n v="0"/>
    <n v="0"/>
    <n v="0"/>
    <m/>
    <s v="Forage PMH communautaire"/>
    <m/>
    <s v="La moitié d'une journée"/>
    <s v="La moitié (autour de 50%);"/>
    <x v="1"/>
    <x v="2"/>
  </r>
  <r>
    <s v="Féminin"/>
    <x v="2"/>
    <x v="2"/>
    <s v="Kachacho"/>
    <s v="Masculin"/>
    <n v="40"/>
    <x v="1"/>
    <s v="Représentant du chef de village/communauté ou Boulama"/>
    <n v="0"/>
    <n v="1"/>
    <n v="0"/>
    <n v="0"/>
    <n v="0"/>
    <n v="0"/>
    <n v="0"/>
    <n v="0"/>
    <n v="0"/>
    <m/>
    <s v="Forage PMH communautaire"/>
    <m/>
    <s v="De 16 à 30 minutes"/>
    <s v="Tous les ménages (autour de 100%);"/>
    <x v="1"/>
    <x v="2"/>
  </r>
  <r>
    <s v="Féminin"/>
    <x v="1"/>
    <x v="6"/>
    <s v="Quartier N'Guel Madou Maï"/>
    <s v="Masculin"/>
    <n v="51"/>
    <x v="1"/>
    <s v="Chef de village/communauté ou Boulama"/>
    <n v="1"/>
    <n v="0"/>
    <n v="0"/>
    <n v="0"/>
    <n v="0"/>
    <n v="0"/>
    <n v="0"/>
    <n v="0"/>
    <n v="0"/>
    <m/>
    <s v="Forage PMH communautaire"/>
    <m/>
    <s v="De 0 à 15 minutes"/>
    <s v="Tous les ménages (autour de 100%);"/>
    <x v="0"/>
    <x v="0"/>
  </r>
  <r>
    <s v="Féminin"/>
    <x v="1"/>
    <x v="6"/>
    <s v="Quartier Festival"/>
    <s v="Masculin"/>
    <n v="46"/>
    <x v="1"/>
    <s v="Chef de village/communauté ou Boulama"/>
    <n v="1"/>
    <n v="0"/>
    <n v="0"/>
    <n v="0"/>
    <n v="0"/>
    <n v="0"/>
    <n v="0"/>
    <n v="0"/>
    <n v="0"/>
    <m/>
    <s v="Reseau d'eau publique SEEN - robinet privé"/>
    <m/>
    <s v="De 0 à 15 minutes"/>
    <s v="Tous les ménages (autour de 100%);"/>
    <x v="0"/>
    <x v="0"/>
  </r>
  <r>
    <s v="Féminin"/>
    <x v="2"/>
    <x v="2"/>
    <s v="N'Gouba"/>
    <s v="Masculin"/>
    <n v="28"/>
    <x v="1"/>
    <s v="Représentant du chef de village/communauté ou Boulama"/>
    <n v="0"/>
    <n v="1"/>
    <n v="0"/>
    <n v="0"/>
    <n v="0"/>
    <n v="0"/>
    <n v="0"/>
    <n v="0"/>
    <n v="0"/>
    <m/>
    <s v="Forage PMH communautaire"/>
    <m/>
    <s v="De 0 à 15 minutes"/>
    <s v="Tous les ménages (autour de 100%);"/>
    <x v="0"/>
    <x v="3"/>
  </r>
  <r>
    <s v="Féminin"/>
    <x v="2"/>
    <x v="2"/>
    <s v="Toumour"/>
    <s v="Masculin"/>
    <n v="48"/>
    <x v="3"/>
    <s v="Autre"/>
    <n v="0"/>
    <n v="0"/>
    <n v="0"/>
    <n v="0"/>
    <n v="0"/>
    <n v="0"/>
    <n v="0"/>
    <n v="0"/>
    <n v="0"/>
    <s v="Représentant des retournés"/>
    <s v="Forage PMH privé"/>
    <m/>
    <s v="Entre 30 minutes et une heure"/>
    <s v="Tous les ménages (autour de 100%);"/>
    <x v="0"/>
    <x v="3"/>
  </r>
  <r>
    <s v="Féminin"/>
    <x v="2"/>
    <x v="2"/>
    <s v="Toumour"/>
    <s v="Masculin"/>
    <n v="50"/>
    <x v="2"/>
    <s v="Représentant des refugiés"/>
    <n v="0"/>
    <n v="0"/>
    <n v="1"/>
    <n v="0"/>
    <n v="0"/>
    <n v="0"/>
    <n v="0"/>
    <n v="0"/>
    <n v="0"/>
    <m/>
    <s v="Forage PMH privé"/>
    <m/>
    <s v="Entre 30 minutes et une heure"/>
    <s v="Tous les ménages (autour de 100%);"/>
    <x v="0"/>
    <x v="3"/>
  </r>
  <r>
    <s v="Féminin"/>
    <x v="2"/>
    <x v="2"/>
    <s v="Toumour"/>
    <s v="Masculin"/>
    <n v="44"/>
    <x v="1"/>
    <s v="Représentant du chef de village/communauté ou Boulama"/>
    <n v="0"/>
    <n v="1"/>
    <n v="0"/>
    <n v="0"/>
    <n v="0"/>
    <n v="0"/>
    <n v="0"/>
    <n v="0"/>
    <n v="0"/>
    <m/>
    <s v="Forage PMH privé"/>
    <m/>
    <s v="De 0 à 15 minutes"/>
    <s v="Tous les ménages (autour de 100%);"/>
    <x v="0"/>
    <x v="0"/>
  </r>
  <r>
    <s v="Masculin"/>
    <x v="1"/>
    <x v="3"/>
    <s v="Dewa Fidé"/>
    <s v="Masculin"/>
    <n v="43"/>
    <x v="0"/>
    <s v="Représentant des PDI"/>
    <n v="0"/>
    <n v="0"/>
    <n v="0"/>
    <n v="1"/>
    <n v="0"/>
    <n v="0"/>
    <n v="0"/>
    <n v="0"/>
    <n v="0"/>
    <m/>
    <s v="Forage PMH privé"/>
    <m/>
    <s v="De 0 à 15 minutes"/>
    <s v="Tous les ménages (autour de 100%);"/>
    <x v="1"/>
    <x v="2"/>
  </r>
  <r>
    <s v="Masculin"/>
    <x v="1"/>
    <x v="3"/>
    <s v="Dewa Fidé"/>
    <s v="Masculin"/>
    <n v="50"/>
    <x v="1"/>
    <s v="Leader communautaire"/>
    <n v="0"/>
    <n v="0"/>
    <n v="0"/>
    <n v="0"/>
    <n v="0"/>
    <n v="0"/>
    <n v="0"/>
    <n v="1"/>
    <n v="0"/>
    <m/>
    <s v="Forage PMH privé"/>
    <m/>
    <s v="De 16 à 30 minutes"/>
    <s v="Tous les ménages (autour de 100%);"/>
    <x v="1"/>
    <x v="2"/>
  </r>
  <r>
    <s v="Masculin"/>
    <x v="1"/>
    <x v="3"/>
    <s v="Dewa Fidé"/>
    <s v="Masculin"/>
    <n v="53"/>
    <x v="2"/>
    <s v="Représentant des refugiés"/>
    <n v="0"/>
    <n v="0"/>
    <n v="1"/>
    <n v="0"/>
    <n v="0"/>
    <n v="0"/>
    <n v="0"/>
    <n v="0"/>
    <n v="0"/>
    <m/>
    <s v="Forage PMH privé"/>
    <m/>
    <s v="De 0 à 15 minutes"/>
    <s v="Une majorité (autour de 75%);"/>
    <x v="0"/>
    <x v="3"/>
  </r>
  <r>
    <s v="Masculin"/>
    <x v="1"/>
    <x v="3"/>
    <s v="Alla Dewa"/>
    <s v="Masculin"/>
    <n v="59"/>
    <x v="1"/>
    <s v="Chef de village/communauté ou Boulama"/>
    <n v="1"/>
    <n v="0"/>
    <n v="0"/>
    <n v="0"/>
    <n v="0"/>
    <n v="0"/>
    <n v="0"/>
    <n v="0"/>
    <n v="0"/>
    <m/>
    <s v="Forage PMH communautaire"/>
    <m/>
    <s v="De 16 à 30 minutes"/>
    <s v="Tous les ménages (autour de 100%);"/>
    <x v="0"/>
    <x v="0"/>
  </r>
  <r>
    <s v="Masculin"/>
    <x v="1"/>
    <x v="1"/>
    <s v="Boudouri/Bosso"/>
    <s v="Masculin"/>
    <n v="30"/>
    <x v="2"/>
    <s v="Représentant des refugiés"/>
    <n v="0"/>
    <n v="0"/>
    <n v="1"/>
    <n v="0"/>
    <n v="0"/>
    <n v="0"/>
    <n v="0"/>
    <n v="0"/>
    <n v="0"/>
    <m/>
    <s v="Forage PMH communautaire"/>
    <m/>
    <s v="Entre 30 minutes et une heure"/>
    <s v="Une minorité (autour de 25%);"/>
    <x v="0"/>
    <x v="3"/>
  </r>
  <r>
    <s v="Masculin"/>
    <x v="1"/>
    <x v="1"/>
    <s v="Boudouri/Bosso"/>
    <s v="Masculin"/>
    <n v="40"/>
    <x v="1"/>
    <s v="Leader religeux"/>
    <n v="0"/>
    <n v="0"/>
    <n v="0"/>
    <n v="0"/>
    <n v="0"/>
    <n v="0"/>
    <n v="1"/>
    <n v="0"/>
    <n v="0"/>
    <m/>
    <s v="Forage PMH communautaire"/>
    <m/>
    <s v="De 16 à 30 minutes"/>
    <s v="Une minorité (autour de 25%);"/>
    <x v="0"/>
    <x v="3"/>
  </r>
  <r>
    <s v="Masculin"/>
    <x v="1"/>
    <x v="1"/>
    <s v="Boudouri/Bosso"/>
    <s v="Masculin"/>
    <n v="38"/>
    <x v="0"/>
    <s v="Leader communautaire"/>
    <n v="0"/>
    <n v="0"/>
    <n v="0"/>
    <n v="0"/>
    <n v="0"/>
    <n v="0"/>
    <n v="0"/>
    <n v="1"/>
    <n v="0"/>
    <m/>
    <s v="Forage PMH communautaire"/>
    <m/>
    <s v="De 0 à 15 minutes"/>
    <s v="La moitié (autour de 50%);"/>
    <x v="0"/>
    <x v="3"/>
  </r>
  <r>
    <s v="Masculin"/>
    <x v="1"/>
    <x v="1"/>
    <s v="Boudouri/Lamana"/>
    <s v="Masculin"/>
    <n v="55"/>
    <x v="2"/>
    <s v="Représentant du chef de village/communauté ou Boulama"/>
    <n v="0"/>
    <n v="1"/>
    <n v="0"/>
    <n v="0"/>
    <n v="0"/>
    <n v="0"/>
    <n v="0"/>
    <n v="0"/>
    <n v="0"/>
    <m/>
    <s v="Forage PMH communautaire"/>
    <m/>
    <s v="Entre 30 minutes et une heure"/>
    <s v="Une minorité (autour de 25%);"/>
    <x v="0"/>
    <x v="0"/>
  </r>
  <r>
    <s v="Féminin"/>
    <x v="0"/>
    <x v="0"/>
    <s v="N'Gario"/>
    <s v="Féminin"/>
    <n v="40"/>
    <x v="0"/>
    <s v="Représentant des PDI"/>
    <n v="0"/>
    <n v="0"/>
    <n v="0"/>
    <n v="1"/>
    <n v="0"/>
    <n v="0"/>
    <n v="0"/>
    <n v="0"/>
    <n v="0"/>
    <m/>
    <s v="Puits cimenté"/>
    <m/>
    <s v="De 16 à 30 minutes"/>
    <s v="Une majorité (autour de 75%);"/>
    <x v="1"/>
    <x v="2"/>
  </r>
  <r>
    <s v="Féminin"/>
    <x v="0"/>
    <x v="0"/>
    <s v="Kanna Ido"/>
    <s v="Masculin"/>
    <n v="45"/>
    <x v="1"/>
    <s v="Chef de village/communauté ou Boulama"/>
    <n v="1"/>
    <n v="0"/>
    <n v="0"/>
    <n v="0"/>
    <n v="0"/>
    <n v="0"/>
    <n v="0"/>
    <n v="0"/>
    <n v="0"/>
    <m/>
    <s v="Puits cimenté"/>
    <m/>
    <s v="De 16 à 30 minutes"/>
    <s v="Tous les ménages (autour de 100%);"/>
    <x v="1"/>
    <x v="2"/>
  </r>
  <r>
    <s v="Féminin"/>
    <x v="0"/>
    <x v="0"/>
    <s v="Kanna Ido"/>
    <s v="Masculin"/>
    <n v="30"/>
    <x v="3"/>
    <s v="Autre"/>
    <n v="0"/>
    <n v="0"/>
    <n v="0"/>
    <n v="0"/>
    <n v="0"/>
    <n v="0"/>
    <n v="0"/>
    <n v="0"/>
    <n v="1"/>
    <s v="Représentant des retournés"/>
    <s v="Puits cimenté"/>
    <m/>
    <s v="De 0 à 15 minutes"/>
    <s v="Tous les ménages (autour de 100%);"/>
    <x v="1"/>
    <x v="2"/>
  </r>
  <r>
    <s v="Féminin"/>
    <x v="0"/>
    <x v="0"/>
    <s v="Kanna Ido"/>
    <s v="Masculin"/>
    <n v="39"/>
    <x v="0"/>
    <s v="Représentant des PDI"/>
    <n v="0"/>
    <n v="0"/>
    <n v="0"/>
    <n v="1"/>
    <n v="0"/>
    <n v="0"/>
    <n v="0"/>
    <n v="0"/>
    <n v="0"/>
    <m/>
    <s v="Puits traditionnel"/>
    <m/>
    <s v="De 16 à 30 minutes"/>
    <s v="Tous les ménages (autour de 100%);"/>
    <x v="1"/>
    <x v="2"/>
  </r>
  <r>
    <s v="Féminin"/>
    <x v="3"/>
    <x v="9"/>
    <s v="Foulatari"/>
    <s v="Masculin"/>
    <n v="30"/>
    <x v="2"/>
    <s v="Représentant des refugiés"/>
    <n v="0"/>
    <n v="0"/>
    <n v="1"/>
    <n v="0"/>
    <n v="0"/>
    <n v="0"/>
    <n v="0"/>
    <n v="0"/>
    <n v="0"/>
    <m/>
    <s v="Puits cimenté"/>
    <m/>
    <s v="De 16 à 30 minutes"/>
    <s v="Une majorité (autour de 75%);"/>
    <x v="0"/>
    <x v="3"/>
  </r>
  <r>
    <s v="Féminin"/>
    <x v="3"/>
    <x v="9"/>
    <s v="Foulatari"/>
    <s v="Masculin"/>
    <n v="40"/>
    <x v="3"/>
    <s v="Autre"/>
    <n v="0"/>
    <n v="0"/>
    <n v="0"/>
    <n v="0"/>
    <n v="0"/>
    <n v="0"/>
    <n v="0"/>
    <n v="0"/>
    <n v="1"/>
    <s v="Représentant des retournés"/>
    <s v="Puits cimenté"/>
    <m/>
    <s v="De 0 à 15 minutes"/>
    <s v="Une majorité (autour de 75%);"/>
    <x v="0"/>
    <x v="0"/>
  </r>
  <r>
    <s v="Féminin"/>
    <x v="3"/>
    <x v="9"/>
    <s v="Foulatari"/>
    <s v="Féminin"/>
    <n v="36"/>
    <x v="0"/>
    <s v="Représentant des PDI"/>
    <n v="0"/>
    <n v="0"/>
    <n v="0"/>
    <n v="1"/>
    <n v="0"/>
    <n v="0"/>
    <n v="0"/>
    <n v="0"/>
    <n v="0"/>
    <m/>
    <s v="Puits cimenté"/>
    <m/>
    <s v="De 16 à 30 minutes"/>
    <s v="Une majorité (autour de 75%);"/>
    <x v="0"/>
    <x v="0"/>
  </r>
  <r>
    <s v="Féminin"/>
    <x v="0"/>
    <x v="0"/>
    <s v="Boutti"/>
    <s v="Masculin"/>
    <n v="35"/>
    <x v="3"/>
    <s v="Autre"/>
    <n v="0"/>
    <n v="0"/>
    <n v="0"/>
    <n v="0"/>
    <n v="0"/>
    <n v="0"/>
    <n v="0"/>
    <n v="0"/>
    <n v="1"/>
    <s v="Représentant des retournés"/>
    <s v="Puits cimenté"/>
    <m/>
    <s v="De 16 à 30 minutes"/>
    <s v="Une majorité (autour de 75%);"/>
    <x v="0"/>
    <x v="0"/>
  </r>
  <r>
    <s v="Féminin"/>
    <x v="3"/>
    <x v="9"/>
    <s v="Beyinga Malam Abdourou"/>
    <s v="Masculin"/>
    <n v="32"/>
    <x v="1"/>
    <s v="Représentant du chef de village/communauté ou Boulama"/>
    <n v="0"/>
    <n v="1"/>
    <n v="0"/>
    <n v="0"/>
    <n v="0"/>
    <n v="0"/>
    <n v="0"/>
    <n v="0"/>
    <n v="0"/>
    <m/>
    <s v="Puits traditionnel"/>
    <m/>
    <s v="Entre 30 minutes et une heure"/>
    <s v="La moitié (autour de 50%);"/>
    <x v="1"/>
    <x v="2"/>
  </r>
  <r>
    <s v="Masculin"/>
    <x v="1"/>
    <x v="1"/>
    <s v="Biri Boula"/>
    <s v="Masculin"/>
    <n v="56"/>
    <x v="1"/>
    <s v="Chef de village/communauté ou Boulama"/>
    <n v="1"/>
    <n v="0"/>
    <n v="0"/>
    <n v="0"/>
    <n v="0"/>
    <n v="0"/>
    <n v="0"/>
    <n v="0"/>
    <n v="0"/>
    <m/>
    <s v="Forage PMH communautaire"/>
    <m/>
    <s v="De 0 à 15 minutes"/>
    <s v="Tous les ménages (autour de 100%);"/>
    <x v="1"/>
    <x v="2"/>
  </r>
  <r>
    <s v="Masculin"/>
    <x v="1"/>
    <x v="1"/>
    <s v="Gargada (Afofo I, II et III, Madou Adjiri, N'Gourtoua)"/>
    <s v="Masculin"/>
    <n v="50"/>
    <x v="0"/>
    <s v="Représentant du chef de village/communauté ou Boulama"/>
    <n v="0"/>
    <n v="1"/>
    <n v="0"/>
    <n v="0"/>
    <n v="0"/>
    <n v="0"/>
    <n v="0"/>
    <n v="0"/>
    <n v="0"/>
    <m/>
    <s v="Forage PMH communautaire"/>
    <m/>
    <s v="De 0 à 15 minutes"/>
    <s v="Tous les ménages (autour de 100%);"/>
    <x v="0"/>
    <x v="3"/>
  </r>
  <r>
    <s v="Masculin"/>
    <x v="1"/>
    <x v="1"/>
    <s v="Gargada (Afofo I, II et III, Madou Adjiri, N'Gourtoua)"/>
    <s v="Masculin"/>
    <n v="52"/>
    <x v="2"/>
    <s v="Représentant des refugiés"/>
    <n v="0"/>
    <n v="0"/>
    <n v="1"/>
    <n v="0"/>
    <n v="0"/>
    <n v="0"/>
    <n v="0"/>
    <n v="0"/>
    <n v="0"/>
    <m/>
    <s v="Forage PMH communautaire"/>
    <m/>
    <s v="De 16 à 30 minutes"/>
    <s v="Tous les ménages (autour de 100%);"/>
    <x v="0"/>
    <x v="3"/>
  </r>
  <r>
    <s v="Masculin"/>
    <x v="1"/>
    <x v="1"/>
    <s v="Gargada (Afofo I, II et III, Madou Adjiri, N'Gourtoua)"/>
    <s v="Masculin"/>
    <n v="54"/>
    <x v="3"/>
    <s v="Leader religeux"/>
    <n v="0"/>
    <n v="0"/>
    <n v="0"/>
    <n v="0"/>
    <n v="0"/>
    <n v="0"/>
    <n v="1"/>
    <n v="0"/>
    <n v="0"/>
    <m/>
    <s v="Forage PMH communautaire"/>
    <m/>
    <s v="De 0 à 15 minutes"/>
    <s v="Tous les ménages (autour de 100%);"/>
    <x v="0"/>
    <x v="3"/>
  </r>
  <r>
    <s v="Masculin"/>
    <x v="1"/>
    <x v="1"/>
    <s v="Biri Boula"/>
    <s v="Masculin"/>
    <n v="45"/>
    <x v="0"/>
    <s v="Représentant des PDI"/>
    <n v="0"/>
    <n v="0"/>
    <n v="0"/>
    <n v="1"/>
    <n v="0"/>
    <n v="0"/>
    <n v="0"/>
    <n v="0"/>
    <n v="0"/>
    <m/>
    <s v="Forage PMH communautaire"/>
    <m/>
    <s v="De 16 à 30 minutes"/>
    <s v="Tous les ménages (autour de 100%);"/>
    <x v="1"/>
    <x v="2"/>
  </r>
  <r>
    <s v="Masculin"/>
    <x v="1"/>
    <x v="1"/>
    <s v="Biri Boula"/>
    <s v="Masculin"/>
    <n v="47"/>
    <x v="2"/>
    <s v="Représentant des refugiés"/>
    <n v="0"/>
    <n v="0"/>
    <n v="1"/>
    <n v="0"/>
    <n v="0"/>
    <n v="0"/>
    <n v="0"/>
    <n v="0"/>
    <n v="0"/>
    <m/>
    <s v="Forage PMH communautaire"/>
    <m/>
    <s v="De 16 à 30 minutes"/>
    <s v="Tous les ménages (autour de 100%);"/>
    <x v="1"/>
    <x v="2"/>
  </r>
  <r>
    <s v="Masculin"/>
    <x v="4"/>
    <x v="7"/>
    <s v="Méléram"/>
    <s v="Masculin"/>
    <n v="62"/>
    <x v="1"/>
    <s v="Chef de village/communauté ou Boulama"/>
    <n v="1"/>
    <n v="0"/>
    <n v="0"/>
    <n v="0"/>
    <n v="0"/>
    <n v="0"/>
    <n v="0"/>
    <n v="0"/>
    <n v="0"/>
    <m/>
    <s v="Forage PMH communautaire"/>
    <m/>
    <s v="Entre une heure et moins de la moitié d'une journée"/>
    <s v="Une majorité (autour de 75%);"/>
    <x v="1"/>
    <x v="2"/>
  </r>
  <r>
    <s v="Masculin"/>
    <x v="4"/>
    <x v="7"/>
    <s v="Méléram"/>
    <s v="Masculin"/>
    <n v="56"/>
    <x v="2"/>
    <s v="Représentant des refugiés"/>
    <n v="0"/>
    <n v="0"/>
    <n v="1"/>
    <n v="0"/>
    <n v="0"/>
    <n v="0"/>
    <n v="0"/>
    <n v="0"/>
    <n v="0"/>
    <m/>
    <s v="Forage PMH communautaire"/>
    <m/>
    <s v="Entre une heure et moins de la moitié d'une journée"/>
    <s v="Une majorité (autour de 75%);"/>
    <x v="1"/>
    <x v="2"/>
  </r>
  <r>
    <s v="Masculin"/>
    <x v="4"/>
    <x v="7"/>
    <s v="Méléram"/>
    <s v="Masculin"/>
    <n v="48"/>
    <x v="0"/>
    <s v="Représentant des PDI"/>
    <n v="0"/>
    <n v="0"/>
    <n v="0"/>
    <n v="1"/>
    <n v="0"/>
    <n v="0"/>
    <n v="0"/>
    <n v="0"/>
    <n v="0"/>
    <m/>
    <s v="Forage PMH communautaire"/>
    <m/>
    <s v="Entre une heure et moins de la moitié d'une journée"/>
    <s v="La moitié (autour de 50%);"/>
    <x v="1"/>
    <x v="2"/>
  </r>
  <r>
    <s v="Masculin"/>
    <x v="1"/>
    <x v="6"/>
    <s v="Koulokoura"/>
    <s v="Masculin"/>
    <n v="35"/>
    <x v="1"/>
    <s v="Représentant du chef de village/communauté ou Boulama"/>
    <n v="0"/>
    <n v="1"/>
    <n v="0"/>
    <n v="0"/>
    <n v="0"/>
    <n v="0"/>
    <n v="0"/>
    <n v="0"/>
    <n v="0"/>
    <m/>
    <s v="Puits cimenté"/>
    <m/>
    <s v="De 0 à 15 minutes"/>
    <s v="Une majorité (autour de 75%);"/>
    <x v="1"/>
    <x v="2"/>
  </r>
  <r>
    <s v="Masculin"/>
    <x v="1"/>
    <x v="6"/>
    <s v="Koulokoura"/>
    <s v="Masculin"/>
    <n v="37"/>
    <x v="2"/>
    <s v="Représentant des refugiés"/>
    <n v="0"/>
    <n v="0"/>
    <n v="1"/>
    <n v="0"/>
    <n v="0"/>
    <n v="0"/>
    <n v="0"/>
    <n v="0"/>
    <n v="0"/>
    <m/>
    <s v="Puits cimenté"/>
    <m/>
    <s v="De 0 à 15 minutes"/>
    <s v="Une majorité (autour de 75%);"/>
    <x v="0"/>
    <x v="0"/>
  </r>
  <r>
    <s v="Masculin"/>
    <x v="1"/>
    <x v="6"/>
    <s v="Awaridi"/>
    <s v="Masculin"/>
    <n v="49"/>
    <x v="0"/>
    <s v="Représentant des PDI"/>
    <n v="0"/>
    <n v="0"/>
    <n v="0"/>
    <n v="1"/>
    <n v="0"/>
    <n v="0"/>
    <n v="0"/>
    <n v="0"/>
    <n v="0"/>
    <m/>
    <s v="Forage PMH privé"/>
    <m/>
    <s v="De 16 à 30 minutes"/>
    <s v="La moitié (autour de 50%);"/>
    <x v="0"/>
    <x v="0"/>
  </r>
  <r>
    <s v="Masculin"/>
    <x v="1"/>
    <x v="6"/>
    <s v="Awaridi"/>
    <s v="Masculin"/>
    <n v="35"/>
    <x v="2"/>
    <s v="Représentant des refugiés"/>
    <n v="0"/>
    <n v="0"/>
    <n v="1"/>
    <n v="0"/>
    <n v="0"/>
    <n v="0"/>
    <n v="0"/>
    <n v="0"/>
    <n v="0"/>
    <m/>
    <s v="Forage PMH privé"/>
    <m/>
    <s v="De 16 à 30 minutes"/>
    <s v="La moitié (autour de 50%);"/>
    <x v="0"/>
    <x v="0"/>
  </r>
  <r>
    <s v="Masculin"/>
    <x v="1"/>
    <x v="6"/>
    <s v="Quartier Maloumdi"/>
    <s v="Masculin"/>
    <n v="40"/>
    <x v="1"/>
    <s v="Représentant du chef de village/communauté ou Boulama"/>
    <n v="0"/>
    <n v="1"/>
    <n v="0"/>
    <n v="0"/>
    <n v="0"/>
    <n v="0"/>
    <n v="0"/>
    <n v="0"/>
    <n v="0"/>
    <m/>
    <s v="Forage PMH privé"/>
    <m/>
    <s v="De 0 à 15 minutes"/>
    <s v="Tous les ménages (autour de 100%);"/>
    <x v="0"/>
    <x v="0"/>
  </r>
  <r>
    <s v="Masculin"/>
    <x v="1"/>
    <x v="6"/>
    <s v="Koulokoura"/>
    <s v="Masculin"/>
    <n v="27"/>
    <x v="0"/>
    <s v="Représentant des PDI"/>
    <n v="0"/>
    <n v="0"/>
    <n v="0"/>
    <n v="1"/>
    <n v="0"/>
    <n v="0"/>
    <n v="0"/>
    <n v="0"/>
    <n v="0"/>
    <m/>
    <s v="Puits cimenté"/>
    <m/>
    <s v="De 16 à 30 minutes"/>
    <s v="Une majorité (autour de 75%);"/>
    <x v="1"/>
    <x v="2"/>
  </r>
  <r>
    <s v="Masculin"/>
    <x v="1"/>
    <x v="6"/>
    <s v="Grematori"/>
    <s v="Masculin"/>
    <n v="55"/>
    <x v="1"/>
    <s v="Chef de village/communauté ou Boulama"/>
    <n v="1"/>
    <n v="0"/>
    <n v="0"/>
    <n v="0"/>
    <n v="0"/>
    <n v="0"/>
    <n v="0"/>
    <n v="0"/>
    <n v="0"/>
    <m/>
    <s v="Bornes fontaines (Mini-AEP, système multi-villages, PEA et SPP)"/>
    <m/>
    <s v="De 0 à 15 minutes"/>
    <s v="Une majorité (autour de 75%);"/>
    <x v="0"/>
    <x v="3"/>
  </r>
  <r>
    <s v="Masculin"/>
    <x v="5"/>
    <x v="10"/>
    <s v="Maholi"/>
    <s v="Masculin"/>
    <n v="42"/>
    <x v="2"/>
    <s v="Représentant des refugiés"/>
    <n v="0"/>
    <n v="0"/>
    <n v="1"/>
    <n v="0"/>
    <n v="0"/>
    <n v="0"/>
    <n v="0"/>
    <n v="0"/>
    <n v="0"/>
    <m/>
    <s v="Puits traditionnel"/>
    <m/>
    <s v="De 16 à 30 minutes"/>
    <s v="La moitié (autour de 50%);"/>
    <x v="1"/>
    <x v="2"/>
  </r>
  <r>
    <s v="Masculin"/>
    <x v="5"/>
    <x v="10"/>
    <s v="Maholi"/>
    <s v="Masculin"/>
    <n v="55"/>
    <x v="1"/>
    <s v="Chef de village/communauté ou Boulama"/>
    <n v="1"/>
    <n v="0"/>
    <n v="0"/>
    <n v="0"/>
    <n v="0"/>
    <n v="0"/>
    <n v="0"/>
    <n v="0"/>
    <n v="0"/>
    <m/>
    <s v="Puits traditionnel"/>
    <m/>
    <s v="De 16 à 30 minutes"/>
    <s v="La moitié (autour de 50%);"/>
    <x v="1"/>
    <x v="2"/>
  </r>
  <r>
    <s v="Masculin"/>
    <x v="5"/>
    <x v="10"/>
    <s v="Maholi"/>
    <s v="Masculin"/>
    <n v="42"/>
    <x v="0"/>
    <s v="Représentant des PDI"/>
    <n v="0"/>
    <n v="0"/>
    <n v="0"/>
    <n v="1"/>
    <n v="0"/>
    <n v="0"/>
    <n v="0"/>
    <n v="0"/>
    <n v="0"/>
    <m/>
    <s v="Puits traditionnel"/>
    <m/>
    <s v="De 0 à 15 minutes"/>
    <s v="Tous les ménages (autour de 100%);"/>
    <x v="1"/>
    <x v="2"/>
  </r>
  <r>
    <s v="Masculin"/>
    <x v="4"/>
    <x v="7"/>
    <s v="N'Guigmi Ville (Djoulari, Kameroun, Dileram, Kanembouri, Sabon Carré……..)"/>
    <s v="Masculin"/>
    <n v="53"/>
    <x v="1"/>
    <s v="Chef de village/communauté ou Boulama"/>
    <n v="1"/>
    <n v="0"/>
    <n v="0"/>
    <n v="0"/>
    <n v="0"/>
    <n v="0"/>
    <n v="0"/>
    <n v="0"/>
    <n v="0"/>
    <m/>
    <s v="Reseau d'eau publique SEEN - robinet privé"/>
    <m/>
    <s v="L'eau est disponible dans la maison"/>
    <s v="Une majorité (autour de 75%);"/>
    <x v="0"/>
    <x v="0"/>
  </r>
  <r>
    <s v="Masculin"/>
    <x v="4"/>
    <x v="7"/>
    <s v="N'Guigmi Ville (Djoulari, Kameroun, Dileram, Kanembouri, Sabon Carré……..)"/>
    <s v="Masculin"/>
    <n v="48"/>
    <x v="2"/>
    <s v="Représentant des refugiés"/>
    <n v="0"/>
    <n v="0"/>
    <n v="1"/>
    <n v="0"/>
    <n v="0"/>
    <n v="0"/>
    <n v="0"/>
    <n v="0"/>
    <n v="0"/>
    <m/>
    <s v="Forage PMH communautaire"/>
    <m/>
    <s v="Entre 30 minutes et une heure"/>
    <s v="La moitié (autour de 50%);"/>
    <x v="1"/>
    <x v="2"/>
  </r>
  <r>
    <s v="Masculin"/>
    <x v="4"/>
    <x v="7"/>
    <s v="N'Guigmi Ville (Djoulari, Kameroun, Dileram, Kanembouri, Sabon Carré……..)"/>
    <s v="Masculin"/>
    <n v="37"/>
    <x v="0"/>
    <s v="Représentant des PDI"/>
    <n v="0"/>
    <n v="0"/>
    <n v="0"/>
    <n v="1"/>
    <n v="0"/>
    <n v="0"/>
    <n v="0"/>
    <n v="0"/>
    <n v="0"/>
    <m/>
    <s v="Forage PMH communautaire"/>
    <m/>
    <s v="De 16 à 30 minutes"/>
    <s v="La moitié (autour de 50%);"/>
    <x v="1"/>
    <x v="2"/>
  </r>
  <r>
    <s v="Masculin"/>
    <x v="3"/>
    <x v="4"/>
    <s v="Site Aveugle"/>
    <s v="Féminin"/>
    <n v="42"/>
    <x v="0"/>
    <s v="Représentant des PDI"/>
    <n v="0"/>
    <n v="0"/>
    <n v="0"/>
    <n v="1"/>
    <n v="0"/>
    <n v="0"/>
    <n v="0"/>
    <n v="0"/>
    <n v="0"/>
    <m/>
    <s v="Reseau d'eau publique SEEN - robinet privé"/>
    <m/>
    <s v="De 0 à 15 minutes"/>
    <s v="Une majorité (autour de 75%);"/>
    <x v="0"/>
    <x v="3"/>
  </r>
  <r>
    <s v="Masculin"/>
    <x v="3"/>
    <x v="4"/>
    <s v="Site Aveugle"/>
    <s v="Féminin"/>
    <n v="35"/>
    <x v="2"/>
    <s v="Représentant des refugiés"/>
    <n v="0"/>
    <n v="0"/>
    <n v="1"/>
    <n v="0"/>
    <n v="0"/>
    <n v="0"/>
    <n v="0"/>
    <n v="0"/>
    <n v="0"/>
    <m/>
    <s v="Reseau d'eau publique SEEN - robinet privé"/>
    <m/>
    <s v="De 0 à 15 minutes"/>
    <s v="Tous les ménages (autour de 100%);"/>
    <x v="0"/>
    <x v="3"/>
  </r>
  <r>
    <s v="Masculin"/>
    <x v="3"/>
    <x v="4"/>
    <s v="Site Aveugle"/>
    <s v="Féminin"/>
    <n v="30"/>
    <x v="1"/>
    <s v="Autre"/>
    <n v="0"/>
    <n v="0"/>
    <n v="0"/>
    <n v="0"/>
    <n v="0"/>
    <n v="0"/>
    <n v="0"/>
    <n v="0"/>
    <n v="1"/>
    <s v="Représentante des aveugles non déplacés  "/>
    <s v="Reseau d'eau publique SEEN - robinet privé"/>
    <m/>
    <s v="De 0 à 15 minutes"/>
    <s v="Tous les ménages (autour de 100%);"/>
    <x v="0"/>
    <x v="3"/>
  </r>
  <r>
    <s v="Masculin"/>
    <x v="1"/>
    <x v="3"/>
    <s v="Djaboulam"/>
    <s v="Masculin"/>
    <n v="51"/>
    <x v="1"/>
    <s v="Représentant du chef de village/communauté ou Boulama"/>
    <n v="0"/>
    <n v="1"/>
    <n v="0"/>
    <n v="0"/>
    <n v="0"/>
    <n v="0"/>
    <n v="0"/>
    <n v="0"/>
    <n v="0"/>
    <m/>
    <s v="Forage PMH communautaire"/>
    <m/>
    <s v="De 0 à 15 minutes"/>
    <s v="Tous les ménages (autour de 100%);"/>
    <x v="1"/>
    <x v="2"/>
  </r>
  <r>
    <s v="Masculin"/>
    <x v="1"/>
    <x v="3"/>
    <s v="Djaboulam"/>
    <s v="Masculin"/>
    <n v="46"/>
    <x v="2"/>
    <s v="Représentant des refugiés"/>
    <n v="0"/>
    <n v="0"/>
    <n v="1"/>
    <n v="0"/>
    <n v="0"/>
    <n v="0"/>
    <n v="0"/>
    <n v="0"/>
    <n v="0"/>
    <m/>
    <s v="Forage PMH communautaire"/>
    <m/>
    <s v="De 0 à 15 minutes"/>
    <s v="Tous les ménages (autour de 100%);"/>
    <x v="1"/>
    <x v="2"/>
  </r>
  <r>
    <s v="Masculin"/>
    <x v="1"/>
    <x v="3"/>
    <s v="Djaboulam"/>
    <s v="Masculin"/>
    <n v="53"/>
    <x v="0"/>
    <s v="Représentant des PDI"/>
    <n v="0"/>
    <n v="0"/>
    <n v="0"/>
    <n v="1"/>
    <n v="0"/>
    <n v="0"/>
    <n v="0"/>
    <n v="0"/>
    <n v="0"/>
    <m/>
    <s v="Forage PMH communautaire"/>
    <m/>
    <s v="De 16 à 30 minutes"/>
    <s v="Tous les ménages (autour de 100%);"/>
    <x v="1"/>
    <x v="2"/>
  </r>
  <r>
    <s v="Masculin"/>
    <x v="1"/>
    <x v="3"/>
    <s v="Malamm Boulori"/>
    <s v="Masculin"/>
    <n v="56"/>
    <x v="1"/>
    <s v="Chef de village/communauté ou Boulama"/>
    <n v="1"/>
    <n v="0"/>
    <n v="0"/>
    <n v="0"/>
    <n v="0"/>
    <n v="0"/>
    <n v="0"/>
    <n v="0"/>
    <n v="0"/>
    <m/>
    <s v="Forage PMH communautaire"/>
    <m/>
    <s v="De 16 à 30 minutes"/>
    <s v="Tous les ménages (autour de 100%);"/>
    <x v="1"/>
    <x v="2"/>
  </r>
  <r>
    <s v="Masculin"/>
    <x v="1"/>
    <x v="6"/>
    <s v="Quartier Administratif"/>
    <s v="Masculin"/>
    <n v="45"/>
    <x v="1"/>
    <s v="Chef de village/communauté ou Boulama"/>
    <n v="1"/>
    <n v="0"/>
    <n v="0"/>
    <n v="0"/>
    <n v="0"/>
    <n v="0"/>
    <n v="0"/>
    <n v="0"/>
    <n v="0"/>
    <m/>
    <s v="Reseau d'eau publique SEEN - robinet privé"/>
    <m/>
    <s v="De 0 à 15 minutes"/>
    <s v="Tous les ménages (autour de 100%);"/>
    <x v="0"/>
    <x v="0"/>
  </r>
  <r>
    <s v="Masculin"/>
    <x v="2"/>
    <x v="8"/>
    <s v="Bosso Ville"/>
    <s v="Masculin"/>
    <n v="58"/>
    <x v="2"/>
    <s v="Représentant des refugiés"/>
    <n v="0"/>
    <n v="0"/>
    <n v="1"/>
    <n v="0"/>
    <n v="0"/>
    <n v="0"/>
    <n v="0"/>
    <n v="0"/>
    <n v="0"/>
    <m/>
    <s v="Bornes fontaines (Mini-AEP, système multi-villages, PEA et SPP)"/>
    <m/>
    <s v="De 16 à 30 minutes"/>
    <s v="Une minorité (autour de 25%);"/>
    <x v="0"/>
    <x v="0"/>
  </r>
  <r>
    <s v="Masculin"/>
    <x v="2"/>
    <x v="8"/>
    <s v="Bosso Ville"/>
    <s v="Masculin"/>
    <n v="48"/>
    <x v="0"/>
    <s v="Représentant des PDI"/>
    <n v="0"/>
    <n v="0"/>
    <n v="0"/>
    <n v="1"/>
    <n v="0"/>
    <n v="0"/>
    <n v="0"/>
    <n v="0"/>
    <n v="0"/>
    <m/>
    <s v="Bornes fontaines (Mini-AEP, système multi-villages, PEA et SPP)"/>
    <m/>
    <s v="La moitié d'une journée"/>
    <s v="Aucun ménage (autour de 0%);"/>
    <x v="0"/>
    <x v="0"/>
  </r>
  <r>
    <s v="Masculin"/>
    <x v="4"/>
    <x v="5"/>
    <s v="Ari Koukouri/Kablewa"/>
    <s v="Masculin"/>
    <n v="60"/>
    <x v="0"/>
    <s v="Chef de village/communauté ou Boulama"/>
    <n v="1"/>
    <n v="0"/>
    <n v="0"/>
    <n v="0"/>
    <n v="0"/>
    <n v="0"/>
    <n v="0"/>
    <n v="0"/>
    <n v="0"/>
    <m/>
    <s v="Bornes fontaines (Mini-AEP, système multi-villages, PEA et SPP)"/>
    <m/>
    <s v="La moitié d'une journée"/>
    <s v="Une minorité (autour de 25%);"/>
    <x v="0"/>
    <x v="3"/>
  </r>
  <r>
    <s v="Masculin"/>
    <x v="2"/>
    <x v="8"/>
    <s v="Bosso Ville"/>
    <s v="Masculin"/>
    <n v="42"/>
    <x v="1"/>
    <s v="Représentant du chef de village/communauté ou Boulama"/>
    <n v="0"/>
    <n v="1"/>
    <n v="0"/>
    <n v="0"/>
    <n v="0"/>
    <n v="0"/>
    <n v="0"/>
    <n v="0"/>
    <n v="0"/>
    <m/>
    <s v="Bornes fontaines (Mini-AEP, système multi-villages, PEA et SPP)"/>
    <m/>
    <s v="De 16 à 30 minutes"/>
    <s v="Une minorité (autour de 25%);"/>
    <x v="0"/>
    <x v="0"/>
  </r>
  <r>
    <s v="Masculin"/>
    <x v="4"/>
    <x v="5"/>
    <s v="Kadjidjia"/>
    <s v="Masculin"/>
    <n v="58"/>
    <x v="0"/>
    <s v="Chef de village/communauté ou Boulama"/>
    <n v="1"/>
    <n v="0"/>
    <n v="0"/>
    <n v="0"/>
    <n v="0"/>
    <n v="0"/>
    <n v="0"/>
    <n v="0"/>
    <n v="0"/>
    <m/>
    <s v="Bornes fontaines (Mini-AEP, système multi-villages, PEA et SPP)"/>
    <m/>
    <s v="Entre une heure et moins de la moitié d'une journée"/>
    <s v="Aucun ménage (autour de 0%);"/>
    <x v="0"/>
    <x v="3"/>
  </r>
  <r>
    <s v="Masculin"/>
    <x v="4"/>
    <x v="7"/>
    <s v="Djakimé I"/>
    <s v="Masculin"/>
    <n v="27"/>
    <x v="1"/>
    <s v="Autre"/>
    <n v="0"/>
    <n v="0"/>
    <n v="0"/>
    <n v="0"/>
    <n v="0"/>
    <n v="0"/>
    <n v="0"/>
    <n v="0"/>
    <n v="1"/>
    <s v="Pas de role dans la localité"/>
    <s v="Forage PMH communautaire"/>
    <m/>
    <s v="De 16 à 30 minutes"/>
    <s v="Tous les ménages (autour de 100%);"/>
    <x v="0"/>
    <x v="0"/>
  </r>
  <r>
    <s v="Masculin"/>
    <x v="4"/>
    <x v="7"/>
    <s v="Djakimé I"/>
    <s v="Masculin"/>
    <n v="35"/>
    <x v="0"/>
    <s v="Représentant des PDI"/>
    <n v="0"/>
    <n v="0"/>
    <n v="0"/>
    <n v="1"/>
    <n v="0"/>
    <n v="0"/>
    <n v="0"/>
    <n v="0"/>
    <n v="0"/>
    <m/>
    <s v="Forage PMH communautaire"/>
    <m/>
    <s v="De 16 à 30 minutes"/>
    <s v="Une majorité (autour de 75%);"/>
    <x v="0"/>
    <x v="0"/>
  </r>
  <r>
    <s v="Masculin"/>
    <x v="4"/>
    <x v="7"/>
    <s v="Fanta Kaleram"/>
    <s v="Masculin"/>
    <n v="38"/>
    <x v="1"/>
    <s v="Autre"/>
    <n v="0"/>
    <n v="0"/>
    <n v="0"/>
    <n v="0"/>
    <n v="0"/>
    <n v="0"/>
    <n v="0"/>
    <n v="0"/>
    <n v="1"/>
    <s v="Pas de role dans la localité"/>
    <s v="Bornes fontaines (Mini-AEP, système multi-villages, PEA et SPP)"/>
    <m/>
    <s v="L'eau est disponible dans la maison"/>
    <s v="Une majorité (autour de 75%);"/>
    <x v="0"/>
    <x v="0"/>
  </r>
  <r>
    <s v="Masculin"/>
    <x v="4"/>
    <x v="7"/>
    <s v="Djakimé II"/>
    <s v="Masculin"/>
    <n v="68"/>
    <x v="2"/>
    <s v="Représentant des refugiés"/>
    <n v="0"/>
    <n v="0"/>
    <n v="1"/>
    <n v="0"/>
    <n v="0"/>
    <n v="0"/>
    <n v="0"/>
    <n v="0"/>
    <n v="0"/>
    <m/>
    <s v="Bornes fontaines (Mini-AEP, système multi-villages, PEA et SPP)"/>
    <m/>
    <s v="Entre 30 minutes et une heure"/>
    <s v="Tous les ménages (autour de 100%);"/>
    <x v="1"/>
    <x v="2"/>
  </r>
  <r>
    <s v="Masculin"/>
    <x v="4"/>
    <x v="7"/>
    <s v="Djakimé II"/>
    <s v="Masculin"/>
    <n v="42"/>
    <x v="1"/>
    <s v="Autre"/>
    <n v="0"/>
    <n v="0"/>
    <n v="0"/>
    <n v="0"/>
    <n v="0"/>
    <n v="0"/>
    <n v="0"/>
    <n v="0"/>
    <n v="1"/>
    <s v="Pas de role dans la localité"/>
    <s v="Bornes fontaines (Mini-AEP, système multi-villages, PEA et SPP)"/>
    <m/>
    <s v="De 16 à 30 minutes"/>
    <s v="Une majorité (autour de 75%);"/>
    <x v="1"/>
    <x v="5"/>
  </r>
  <r>
    <s v="Masculin"/>
    <x v="1"/>
    <x v="1"/>
    <s v="Camp Sayam Forage"/>
    <s v="Masculin"/>
    <n v="40"/>
    <x v="2"/>
    <s v="Représentant des refugiés Leader religeux"/>
    <n v="0"/>
    <n v="0"/>
    <n v="1"/>
    <n v="0"/>
    <n v="0"/>
    <n v="0"/>
    <n v="1"/>
    <n v="0"/>
    <n v="0"/>
    <m/>
    <s v="Forage PMH communautaire"/>
    <m/>
    <s v="De 16 à 30 minutes"/>
    <s v="La moitié (autour de 50%);"/>
    <x v="0"/>
    <x v="3"/>
  </r>
  <r>
    <s v="Masculin"/>
    <x v="1"/>
    <x v="1"/>
    <s v="Camp Sayam Forage"/>
    <s v="Masculin"/>
    <n v="35"/>
    <x v="1"/>
    <s v="Représentant du chef de village/communauté ou Boulama"/>
    <n v="0"/>
    <n v="1"/>
    <n v="0"/>
    <n v="0"/>
    <n v="0"/>
    <n v="0"/>
    <n v="0"/>
    <n v="0"/>
    <n v="0"/>
    <m/>
    <s v="Forage PMH communautaire"/>
    <m/>
    <s v="Entre 30 minutes et une heure"/>
    <s v="Une minorité (autour de 25%);"/>
    <x v="0"/>
    <x v="1"/>
  </r>
  <r>
    <s v="Masculin"/>
    <x v="1"/>
    <x v="1"/>
    <s v="Camp Sayam Forage"/>
    <s v="Masculin"/>
    <n v="33"/>
    <x v="0"/>
    <s v="Leader communautaire"/>
    <n v="0"/>
    <n v="0"/>
    <n v="0"/>
    <n v="0"/>
    <n v="0"/>
    <n v="0"/>
    <n v="0"/>
    <n v="1"/>
    <n v="0"/>
    <m/>
    <s v="Forage PMH communautaire"/>
    <m/>
    <s v="Entre 30 minutes et une heure"/>
    <s v="Une minorité (autour de 25%);"/>
    <x v="0"/>
    <x v="1"/>
  </r>
  <r>
    <s v="Masculin"/>
    <x v="1"/>
    <x v="1"/>
    <s v="Boudouri/Lamana"/>
    <s v="Masculin"/>
    <n v="47"/>
    <x v="1"/>
    <s v="Leader communautaire"/>
    <n v="0"/>
    <n v="0"/>
    <n v="0"/>
    <n v="0"/>
    <n v="0"/>
    <n v="0"/>
    <n v="0"/>
    <n v="1"/>
    <n v="0"/>
    <m/>
    <s v="Forage PMH communautaire"/>
    <m/>
    <s v="Entre 30 minutes et une heure"/>
    <s v="La moitié (autour de 50%);"/>
    <x v="0"/>
    <x v="3"/>
  </r>
  <r>
    <s v="Masculin"/>
    <x v="1"/>
    <x v="1"/>
    <s v="Boudouri/Lamana"/>
    <s v="Féminin"/>
    <n v="50"/>
    <x v="0"/>
    <s v="Leader communautaire"/>
    <n v="0"/>
    <n v="0"/>
    <n v="0"/>
    <n v="0"/>
    <n v="0"/>
    <n v="0"/>
    <n v="0"/>
    <n v="1"/>
    <n v="0"/>
    <m/>
    <s v="Forage PMH communautaire"/>
    <m/>
    <s v="Entre 30 minutes et une heure"/>
    <s v="Une majorité (autour de 75%);"/>
    <x v="0"/>
    <x v="3"/>
  </r>
  <r>
    <s v="Masculin"/>
    <x v="1"/>
    <x v="3"/>
    <s v="Kindjandi"/>
    <s v="Masculin"/>
    <n v="55"/>
    <x v="0"/>
    <s v="Représentant des PDI"/>
    <n v="0"/>
    <n v="0"/>
    <n v="0"/>
    <n v="1"/>
    <n v="0"/>
    <n v="0"/>
    <n v="0"/>
    <n v="0"/>
    <n v="0"/>
    <m/>
    <s v="Bornes fontaines (Mini-AEP, système multi-villages, PEA et SPP)"/>
    <m/>
    <s v="De 16 à 30 minutes"/>
    <s v="Tous les ménages (autour de 100%);"/>
    <x v="0"/>
    <x v="0"/>
  </r>
  <r>
    <s v="Masculin"/>
    <x v="1"/>
    <x v="3"/>
    <s v="Kindjandi"/>
    <s v="Masculin"/>
    <n v="46"/>
    <x v="2"/>
    <s v="Représentant des refugiés"/>
    <n v="0"/>
    <n v="0"/>
    <n v="1"/>
    <n v="0"/>
    <n v="0"/>
    <n v="0"/>
    <n v="0"/>
    <n v="0"/>
    <n v="0"/>
    <m/>
    <s v="Bornes fontaines (Mini-AEP, système multi-villages, PEA et SPP)"/>
    <m/>
    <s v="De 16 à 30 minutes"/>
    <s v="Tous les ménages (autour de 100%);"/>
    <x v="0"/>
    <x v="3"/>
  </r>
  <r>
    <s v="Masculin"/>
    <x v="1"/>
    <x v="3"/>
    <s v="Alla Dewa"/>
    <s v="Masculin"/>
    <n v="49"/>
    <x v="2"/>
    <s v="Représentant des refugiés"/>
    <n v="0"/>
    <n v="0"/>
    <n v="1"/>
    <n v="0"/>
    <n v="0"/>
    <n v="0"/>
    <n v="0"/>
    <n v="0"/>
    <n v="0"/>
    <m/>
    <s v="Forage PMH communautaire"/>
    <m/>
    <s v="De 16 à 30 minutes"/>
    <s v="Tous les ménages (autour de 100%);"/>
    <x v="1"/>
    <x v="2"/>
  </r>
  <r>
    <s v="Masculin"/>
    <x v="1"/>
    <x v="3"/>
    <s v="Gueskerou"/>
    <s v="Masculin"/>
    <n v="50"/>
    <x v="0"/>
    <s v="Représentant des PDI"/>
    <n v="0"/>
    <n v="0"/>
    <n v="0"/>
    <n v="1"/>
    <n v="0"/>
    <n v="0"/>
    <n v="0"/>
    <n v="0"/>
    <n v="0"/>
    <m/>
    <s v="Forage PMH communautaire"/>
    <m/>
    <s v="Entre 30 minutes et une heure"/>
    <s v="La moitié (autour de 50%);"/>
    <x v="1"/>
    <x v="2"/>
  </r>
  <r>
    <s v="Masculin"/>
    <x v="1"/>
    <x v="3"/>
    <s v="Gueskerou"/>
    <s v="Masculin"/>
    <n v="53"/>
    <x v="2"/>
    <s v="Représentant des refugiés"/>
    <n v="0"/>
    <n v="0"/>
    <n v="1"/>
    <n v="0"/>
    <n v="0"/>
    <n v="0"/>
    <n v="0"/>
    <n v="0"/>
    <n v="0"/>
    <m/>
    <s v="Forage PMH communautaire"/>
    <m/>
    <s v="De 16 à 30 minutes"/>
    <s v="Une majorité (autour de 75%);"/>
    <x v="1"/>
    <x v="2"/>
  </r>
  <r>
    <s v="Féminin"/>
    <x v="1"/>
    <x v="6"/>
    <s v="Quartier Festival"/>
    <s v="Masculin"/>
    <n v="43"/>
    <x v="0"/>
    <s v="Représentant des PDI"/>
    <n v="0"/>
    <n v="0"/>
    <n v="0"/>
    <n v="1"/>
    <n v="0"/>
    <n v="0"/>
    <n v="0"/>
    <n v="0"/>
    <n v="0"/>
    <m/>
    <s v="Reseau d'eau publique SEEN - robinet privé"/>
    <m/>
    <s v="De 16 à 30 minutes"/>
    <s v="Tous les ménages (autour de 100%);"/>
    <x v="0"/>
    <x v="0"/>
  </r>
  <r>
    <s v="Féminin"/>
    <x v="2"/>
    <x v="2"/>
    <s v="Kachacho"/>
    <s v="Masculin"/>
    <n v="26"/>
    <x v="2"/>
    <s v="Représentant des refugiés"/>
    <n v="0"/>
    <n v="0"/>
    <n v="1"/>
    <n v="0"/>
    <n v="0"/>
    <n v="0"/>
    <n v="0"/>
    <n v="0"/>
    <n v="0"/>
    <m/>
    <s v="Autre"/>
    <s v="Leurs forage n est pas fonctionnel . Ils partent à tourmour pour chercher de l'eau "/>
    <s v="Entre une heure et moins de la moitié d'une journée"/>
    <s v="Une majorité (autour de 75%);"/>
    <x v="1"/>
    <x v="2"/>
  </r>
  <r>
    <s v="Féminin"/>
    <x v="2"/>
    <x v="2"/>
    <s v="N'Gouba"/>
    <s v="Masculin"/>
    <n v="44"/>
    <x v="0"/>
    <s v="Représentant des PDI"/>
    <n v="0"/>
    <n v="0"/>
    <n v="0"/>
    <n v="1"/>
    <n v="0"/>
    <n v="0"/>
    <n v="0"/>
    <n v="0"/>
    <n v="0"/>
    <m/>
    <s v="Forage PMH privé"/>
    <m/>
    <s v="Entre 30 minutes et une heure"/>
    <s v="Tous les ménages (autour de 100%);"/>
    <x v="0"/>
    <x v="3"/>
  </r>
  <r>
    <s v="Féminin"/>
    <x v="2"/>
    <x v="2"/>
    <s v="Gawoussa"/>
    <s v="Masculin"/>
    <n v="60"/>
    <x v="2"/>
    <s v="Représentant des refugiés"/>
    <n v="0"/>
    <n v="0"/>
    <n v="1"/>
    <n v="0"/>
    <n v="0"/>
    <n v="0"/>
    <n v="0"/>
    <n v="0"/>
    <n v="0"/>
    <m/>
    <s v="Forage PMH privé"/>
    <m/>
    <s v="Entre 30 minutes et une heure"/>
    <s v="Tous les ménages (autour de 100%);"/>
    <x v="1"/>
    <x v="2"/>
  </r>
  <r>
    <s v="Féminin"/>
    <x v="2"/>
    <x v="2"/>
    <s v="Gawoussa"/>
    <s v="Masculin"/>
    <n v="48"/>
    <x v="0"/>
    <s v="Représentant des PDI"/>
    <n v="0"/>
    <n v="0"/>
    <n v="0"/>
    <n v="1"/>
    <n v="0"/>
    <n v="0"/>
    <n v="0"/>
    <n v="0"/>
    <n v="0"/>
    <m/>
    <s v="Forage PMH privé"/>
    <m/>
    <s v="Entre 30 minutes et une heure"/>
    <s v="Tous les ménages (autour de 100%);"/>
    <x v="1"/>
    <x v="2"/>
  </r>
  <r>
    <s v="Féminin"/>
    <x v="1"/>
    <x v="6"/>
    <s v="Quartier château"/>
    <s v="Masculin"/>
    <n v="41"/>
    <x v="1"/>
    <s v="Chef de village/communauté ou Boulama"/>
    <n v="1"/>
    <n v="0"/>
    <n v="0"/>
    <n v="0"/>
    <n v="0"/>
    <n v="0"/>
    <n v="0"/>
    <n v="0"/>
    <n v="0"/>
    <m/>
    <s v="Reseau d'eau publique SEEN - robinet privé"/>
    <m/>
    <s v="De 0 à 15 minutes"/>
    <s v="Tous les ménages (autour de 100%);"/>
    <x v="0"/>
    <x v="0"/>
  </r>
  <r>
    <s v="Féminin"/>
    <x v="1"/>
    <x v="6"/>
    <s v="Quartier château"/>
    <s v="Masculin"/>
    <n v="62"/>
    <x v="0"/>
    <s v="Représentant des PDI"/>
    <n v="0"/>
    <n v="0"/>
    <n v="0"/>
    <n v="1"/>
    <n v="0"/>
    <n v="0"/>
    <n v="0"/>
    <n v="0"/>
    <n v="0"/>
    <m/>
    <s v="Forage PMH privé"/>
    <m/>
    <s v="De 16 à 30 minutes"/>
    <s v="Tous les ménages (autour de 100%);"/>
    <x v="0"/>
    <x v="0"/>
  </r>
  <r>
    <s v="Féminin"/>
    <x v="1"/>
    <x v="6"/>
    <s v="Quartier château"/>
    <s v="Masculin"/>
    <n v="54"/>
    <x v="2"/>
    <s v="Représentant des refugiés"/>
    <n v="0"/>
    <n v="0"/>
    <n v="1"/>
    <n v="0"/>
    <n v="0"/>
    <n v="0"/>
    <n v="0"/>
    <n v="0"/>
    <n v="0"/>
    <m/>
    <s v="Reseau d'eau publique SEEN - robinet privé"/>
    <m/>
    <s v="De 16 à 30 minutes"/>
    <s v="Tous les ménages (autour de 100%);"/>
    <x v="1"/>
    <x v="2"/>
  </r>
  <r>
    <s v="Masculin"/>
    <x v="4"/>
    <x v="7"/>
    <s v="Kangouri"/>
    <s v="Masculin"/>
    <n v="42"/>
    <x v="2"/>
    <s v="Représentant des refugiés"/>
    <n v="0"/>
    <n v="0"/>
    <n v="1"/>
    <n v="0"/>
    <n v="0"/>
    <n v="0"/>
    <n v="0"/>
    <n v="0"/>
    <n v="0"/>
    <m/>
    <s v="Forage PMH communautaire"/>
    <m/>
    <s v="Entre 30 minutes et une heure"/>
    <s v="Une minorité (autour de 25%);"/>
    <x v="0"/>
    <x v="3"/>
  </r>
  <r>
    <s v="Masculin"/>
    <x v="3"/>
    <x v="11"/>
    <s v="N'Guel Beyli"/>
    <s v="Masculin"/>
    <n v="36"/>
    <x v="1"/>
    <s v="Leader communautaire"/>
    <n v="0"/>
    <n v="0"/>
    <n v="0"/>
    <n v="0"/>
    <n v="0"/>
    <n v="0"/>
    <n v="0"/>
    <n v="1"/>
    <n v="0"/>
    <m/>
    <s v="Puits cimenté"/>
    <m/>
    <s v="Entre 30 minutes et une heure"/>
    <s v="Une majorité (autour de 75%);"/>
    <x v="1"/>
    <x v="2"/>
  </r>
  <r>
    <s v="Masculin"/>
    <x v="4"/>
    <x v="7"/>
    <s v="Gagala Peulh"/>
    <s v="Masculin"/>
    <n v="38"/>
    <x v="0"/>
    <s v="Leader communautaire"/>
    <n v="0"/>
    <n v="0"/>
    <n v="0"/>
    <n v="0"/>
    <n v="0"/>
    <n v="0"/>
    <n v="0"/>
    <n v="1"/>
    <n v="0"/>
    <m/>
    <s v="Bornes fontaines (Mini-AEP, système multi-villages, PEA et SPP)"/>
    <m/>
    <s v="De 16 à 30 minutes"/>
    <s v="La moitié (autour de 50%);"/>
    <x v="0"/>
    <x v="3"/>
  </r>
  <r>
    <s v="Masculin"/>
    <x v="4"/>
    <x v="5"/>
    <s v="Oudi Peulh"/>
    <s v="Masculin"/>
    <n v="39"/>
    <x v="1"/>
    <s v="Représentant d'une instance gouvernementale locale"/>
    <n v="0"/>
    <n v="0"/>
    <n v="0"/>
    <n v="0"/>
    <n v="0"/>
    <n v="1"/>
    <n v="0"/>
    <n v="0"/>
    <n v="0"/>
    <m/>
    <s v="Bornes fontaines (Mini-AEP, système multi-villages, PEA et SPP)"/>
    <m/>
    <s v="De 16 à 30 minutes"/>
    <s v="Tous les ménages (autour de 100%);"/>
    <x v="0"/>
    <x v="0"/>
  </r>
  <r>
    <s v="Masculin"/>
    <x v="1"/>
    <x v="3"/>
    <s v="Malamm Boulori"/>
    <s v="Masculin"/>
    <n v="56"/>
    <x v="0"/>
    <s v="Représentant des PDI"/>
    <n v="0"/>
    <n v="0"/>
    <n v="0"/>
    <n v="1"/>
    <n v="0"/>
    <n v="0"/>
    <n v="0"/>
    <n v="0"/>
    <n v="0"/>
    <m/>
    <s v="Forage PMH communautaire"/>
    <m/>
    <s v="De 16 à 30 minutes"/>
    <s v="Une majorité (autour de 75%);"/>
    <x v="1"/>
    <x v="2"/>
  </r>
  <r>
    <s v="Masculin"/>
    <x v="1"/>
    <x v="3"/>
    <s v="Malamm Boulori"/>
    <s v="Masculin"/>
    <n v="35"/>
    <x v="2"/>
    <s v="Représentant des refugiés"/>
    <n v="0"/>
    <n v="0"/>
    <n v="1"/>
    <n v="0"/>
    <n v="0"/>
    <n v="0"/>
    <n v="0"/>
    <n v="0"/>
    <n v="0"/>
    <m/>
    <s v="Forage PMH communautaire"/>
    <m/>
    <s v="De 16 à 30 minutes"/>
    <s v="Une majorité (autour de 75%);"/>
    <x v="0"/>
    <x v="3"/>
  </r>
  <r>
    <s v="Masculin"/>
    <x v="4"/>
    <x v="5"/>
    <s v="Oudi Peulh"/>
    <s v="Masculin"/>
    <n v="30"/>
    <x v="0"/>
    <s v="Représentant des PDI"/>
    <n v="0"/>
    <n v="0"/>
    <n v="0"/>
    <n v="1"/>
    <n v="0"/>
    <n v="0"/>
    <n v="0"/>
    <n v="0"/>
    <n v="0"/>
    <m/>
    <s v="Forage PMH communautaire"/>
    <m/>
    <s v="Entre 30 minutes et une heure"/>
    <s v="Une majorité (autour de 75%);"/>
    <x v="1"/>
    <x v="2"/>
  </r>
  <r>
    <s v="Féminin"/>
    <x v="0"/>
    <x v="0"/>
    <s v="Boutti"/>
    <s v="Masculin"/>
    <n v="36"/>
    <x v="0"/>
    <s v="Représentant des PDI"/>
    <n v="0"/>
    <n v="0"/>
    <n v="0"/>
    <n v="1"/>
    <n v="0"/>
    <n v="0"/>
    <n v="0"/>
    <n v="0"/>
    <n v="0"/>
    <m/>
    <s v="Bornes fontaines (Mini-AEP, système multi-villages, PEA et SPP)"/>
    <m/>
    <s v="Entre une heure et moins de la moitié d'une journée"/>
    <s v="La moitié (autour de 50%);"/>
    <x v="0"/>
    <x v="0"/>
  </r>
  <r>
    <s v="Féminin"/>
    <x v="0"/>
    <x v="0"/>
    <s v="Boutti"/>
    <s v="Masculin"/>
    <n v="30"/>
    <x v="2"/>
    <s v="Représentant des refugiés"/>
    <n v="0"/>
    <n v="0"/>
    <n v="1"/>
    <n v="0"/>
    <n v="0"/>
    <n v="0"/>
    <n v="0"/>
    <n v="0"/>
    <n v="0"/>
    <m/>
    <s v="Bornes fontaines (Mini-AEP, système multi-villages, PEA et SPP)"/>
    <m/>
    <s v="Entre 30 minutes et une heure"/>
    <s v="La moitié (autour de 50%);"/>
    <x v="1"/>
    <x v="2"/>
  </r>
  <r>
    <s v="Féminin"/>
    <x v="3"/>
    <x v="9"/>
    <s v="Beyinga Malam Abdourou"/>
    <s v="Masculin"/>
    <n v="46"/>
    <x v="2"/>
    <s v="Représentant des refugiés"/>
    <n v="0"/>
    <n v="0"/>
    <n v="1"/>
    <n v="0"/>
    <n v="0"/>
    <n v="0"/>
    <n v="0"/>
    <n v="0"/>
    <n v="0"/>
    <m/>
    <s v="Puits traditionnel"/>
    <m/>
    <s v="De 16 à 30 minutes"/>
    <s v="La moitié (autour de 50%);"/>
    <x v="1"/>
    <x v="2"/>
  </r>
  <r>
    <s v="Féminin"/>
    <x v="3"/>
    <x v="9"/>
    <s v="Beyinga Malam Abdourou"/>
    <s v="Masculin"/>
    <n v="30"/>
    <x v="0"/>
    <s v="Représentant des PDI"/>
    <n v="0"/>
    <n v="0"/>
    <n v="0"/>
    <n v="1"/>
    <n v="0"/>
    <n v="0"/>
    <n v="0"/>
    <n v="0"/>
    <n v="0"/>
    <m/>
    <s v="Puits traditionnel"/>
    <m/>
    <s v="De 16 à 30 minutes"/>
    <s v="Une minorité (autour de 25%);"/>
    <x v="1"/>
    <x v="2"/>
  </r>
  <r>
    <s v="Masculin"/>
    <x v="4"/>
    <x v="7"/>
    <s v="Baram Dawé"/>
    <s v="Masculin"/>
    <n v="42"/>
    <x v="0"/>
    <s v="Représentant des PDI"/>
    <n v="0"/>
    <n v="0"/>
    <n v="0"/>
    <n v="1"/>
    <n v="0"/>
    <n v="0"/>
    <n v="0"/>
    <n v="0"/>
    <n v="0"/>
    <m/>
    <s v="Forage PMH communautaire"/>
    <m/>
    <s v="De 0 à 15 minutes"/>
    <s v="Une majorité (autour de 75%);"/>
    <x v="1"/>
    <x v="2"/>
  </r>
  <r>
    <s v="Masculin"/>
    <x v="4"/>
    <x v="7"/>
    <s v="Baram Dawé"/>
    <s v="Masculin"/>
    <n v="35"/>
    <x v="3"/>
    <s v="Autre"/>
    <n v="0"/>
    <n v="0"/>
    <n v="0"/>
    <n v="0"/>
    <n v="0"/>
    <n v="0"/>
    <n v="0"/>
    <n v="0"/>
    <n v="1"/>
    <s v="Représentant des retournés"/>
    <s v="Forage PMH communautaire"/>
    <m/>
    <s v="De 0 à 15 minutes"/>
    <s v="Une majorité (autour de 75%);"/>
    <x v="1"/>
    <x v="2"/>
  </r>
  <r>
    <s v="Masculin"/>
    <x v="4"/>
    <x v="7"/>
    <s v="Baram Dawé"/>
    <s v="Masculin"/>
    <n v="36"/>
    <x v="1"/>
    <s v="Représentant d'une instance gouvernementale locale"/>
    <n v="0"/>
    <n v="0"/>
    <n v="0"/>
    <n v="0"/>
    <n v="0"/>
    <n v="1"/>
    <n v="0"/>
    <n v="0"/>
    <n v="0"/>
    <m/>
    <s v="Puits cimenté"/>
    <m/>
    <s v="De 16 à 30 minutes"/>
    <s v="Tous les ménages (autour de 100%);"/>
    <x v="1"/>
    <x v="2"/>
  </r>
  <r>
    <s v="Masculin"/>
    <x v="4"/>
    <x v="7"/>
    <s v="Balé"/>
    <s v="Masculin"/>
    <n v="30"/>
    <x v="1"/>
    <s v="Chef de village/communauté ou Boulama"/>
    <n v="1"/>
    <n v="0"/>
    <n v="0"/>
    <n v="0"/>
    <n v="0"/>
    <n v="0"/>
    <n v="0"/>
    <n v="0"/>
    <n v="0"/>
    <m/>
    <s v="Bornes fontaines (Mini-AEP, système multi-villages, PEA et SPP)"/>
    <m/>
    <s v="De 0 à 15 minutes"/>
    <s v="Tous les ménages (autour de 100%);"/>
    <x v="0"/>
    <x v="0"/>
  </r>
  <r>
    <s v="Masculin"/>
    <x v="4"/>
    <x v="7"/>
    <s v="Balé"/>
    <s v="Masculin"/>
    <n v="35"/>
    <x v="2"/>
    <s v="Représentant des refugiés"/>
    <n v="0"/>
    <n v="0"/>
    <n v="1"/>
    <n v="0"/>
    <n v="0"/>
    <n v="0"/>
    <n v="0"/>
    <n v="0"/>
    <n v="0"/>
    <m/>
    <s v="Bornes fontaines (Mini-AEP, système multi-villages, PEA et SPP)"/>
    <m/>
    <s v="De 0 à 15 minutes"/>
    <s v="Tous les ménages (autour de 100%);"/>
    <x v="0"/>
    <x v="0"/>
  </r>
  <r>
    <s v="Masculin"/>
    <x v="4"/>
    <x v="7"/>
    <s v="Balé"/>
    <s v="Masculin"/>
    <n v="67"/>
    <x v="0"/>
    <s v="Représentant des PDI"/>
    <n v="0"/>
    <n v="0"/>
    <n v="0"/>
    <n v="1"/>
    <n v="0"/>
    <n v="0"/>
    <n v="0"/>
    <n v="0"/>
    <n v="0"/>
    <m/>
    <s v="Bornes fontaines (Mini-AEP, système multi-villages, PEA et SPP)"/>
    <m/>
    <s v="De 0 à 15 minutes"/>
    <s v="Une majorité (autour de 75%);"/>
    <x v="0"/>
    <x v="0"/>
  </r>
  <r>
    <s v="Masculin"/>
    <x v="4"/>
    <x v="7"/>
    <s v="Bonégral"/>
    <s v="Féminin"/>
    <n v="40"/>
    <x v="1"/>
    <s v="Représentant du chef de village/communauté ou Boulama"/>
    <n v="0"/>
    <n v="1"/>
    <n v="0"/>
    <n v="0"/>
    <n v="0"/>
    <n v="0"/>
    <n v="0"/>
    <n v="0"/>
    <n v="0"/>
    <m/>
    <s v="Puits cimenté"/>
    <m/>
    <s v="De 0 à 15 minutes"/>
    <s v="Une majorité (autour de 75%);"/>
    <x v="1"/>
    <x v="2"/>
  </r>
  <r>
    <s v="Masculin"/>
    <x v="4"/>
    <x v="7"/>
    <s v="Bonégral"/>
    <s v="Féminin"/>
    <n v="23"/>
    <x v="0"/>
    <s v="Représentant des PDI"/>
    <n v="0"/>
    <n v="0"/>
    <n v="0"/>
    <n v="1"/>
    <n v="0"/>
    <n v="0"/>
    <n v="0"/>
    <n v="0"/>
    <n v="0"/>
    <m/>
    <s v="Puits cimenté"/>
    <m/>
    <s v="De 0 à 15 minutes"/>
    <s v="La moitié (autour de 50%);"/>
    <x v="1"/>
    <x v="2"/>
  </r>
  <r>
    <s v="Masculin"/>
    <x v="4"/>
    <x v="7"/>
    <s v="Bonégral"/>
    <s v="Féminin"/>
    <n v="45"/>
    <x v="3"/>
    <s v="Autre"/>
    <n v="0"/>
    <n v="0"/>
    <n v="0"/>
    <n v="0"/>
    <n v="0"/>
    <n v="0"/>
    <n v="0"/>
    <n v="0"/>
    <n v="1"/>
    <s v="Représentant des retournés "/>
    <s v="Puits cimenté"/>
    <m/>
    <s v="De 16 à 30 minutes"/>
    <s v="La moitié (autour de 50%);"/>
    <x v="1"/>
    <x v="2"/>
  </r>
  <r>
    <s v="Masculin"/>
    <x v="1"/>
    <x v="3"/>
    <s v="Makintari"/>
    <s v="Masculin"/>
    <n v="54"/>
    <x v="1"/>
    <s v="Représentant du chef de village/communauté ou Boulama"/>
    <n v="0"/>
    <n v="1"/>
    <n v="0"/>
    <n v="0"/>
    <n v="0"/>
    <n v="0"/>
    <n v="0"/>
    <n v="0"/>
    <n v="0"/>
    <m/>
    <s v="Forage PMH communautaire"/>
    <m/>
    <s v="De 0 à 15 minutes"/>
    <s v="Tous les ménages (autour de 100%);"/>
    <x v="0"/>
    <x v="0"/>
  </r>
  <r>
    <s v="Masculin"/>
    <x v="1"/>
    <x v="3"/>
    <s v="Makintari"/>
    <s v="Masculin"/>
    <n v="46"/>
    <x v="0"/>
    <s v="Représentant des PDI"/>
    <n v="0"/>
    <n v="0"/>
    <n v="0"/>
    <n v="1"/>
    <n v="0"/>
    <n v="0"/>
    <n v="0"/>
    <n v="0"/>
    <n v="0"/>
    <m/>
    <s v="Forage PMH communautaire"/>
    <m/>
    <s v="De 16 à 30 minutes"/>
    <s v="Tous les ménages (autour de 100%);"/>
    <x v="0"/>
    <x v="0"/>
  </r>
  <r>
    <s v="Masculin"/>
    <x v="1"/>
    <x v="3"/>
    <s v="Makintari"/>
    <s v="Masculin"/>
    <n v="50"/>
    <x v="2"/>
    <s v="Représentant des refugiés"/>
    <n v="0"/>
    <n v="0"/>
    <n v="1"/>
    <n v="0"/>
    <n v="0"/>
    <n v="0"/>
    <n v="0"/>
    <n v="0"/>
    <n v="0"/>
    <m/>
    <s v="Puits cimenté"/>
    <m/>
    <s v="Entre 30 minutes et une heure"/>
    <s v="Tous les ménages (autour de 100%);"/>
    <x v="0"/>
    <x v="0"/>
  </r>
  <r>
    <s v="Masculin"/>
    <x v="1"/>
    <x v="6"/>
    <s v="Quartier Administratif"/>
    <s v="Masculin"/>
    <n v="42"/>
    <x v="2"/>
    <s v="Représentant des refugiés"/>
    <n v="0"/>
    <n v="0"/>
    <n v="1"/>
    <n v="0"/>
    <n v="0"/>
    <n v="0"/>
    <n v="0"/>
    <n v="0"/>
    <n v="0"/>
    <m/>
    <s v="Reseau d'eau publique SEEN - robinet privé"/>
    <m/>
    <s v="De 16 à 30 minutes"/>
    <s v="Tous les ménages (autour de 100%);"/>
    <x v="0"/>
    <x v="0"/>
  </r>
  <r>
    <s v="Masculin"/>
    <x v="1"/>
    <x v="6"/>
    <s v="Quartier Administratif"/>
    <s v="Masculin"/>
    <n v="39"/>
    <x v="0"/>
    <s v="Leader communautaire"/>
    <n v="0"/>
    <n v="0"/>
    <n v="0"/>
    <n v="0"/>
    <n v="0"/>
    <n v="0"/>
    <n v="0"/>
    <n v="1"/>
    <n v="0"/>
    <m/>
    <s v="Reseau d'eau publique SEEN - robinet privé"/>
    <m/>
    <s v="De 0 à 15 minutes"/>
    <s v="Tous les ménages (autour de 100%);"/>
    <x v="0"/>
    <x v="0"/>
  </r>
  <r>
    <s v="Masculin"/>
    <x v="4"/>
    <x v="7"/>
    <s v="Bidjouram"/>
    <s v="Masculin"/>
    <n v="54"/>
    <x v="1"/>
    <s v="Représentant du chef de village/communauté ou Boulama"/>
    <n v="0"/>
    <n v="1"/>
    <n v="0"/>
    <n v="0"/>
    <n v="0"/>
    <n v="0"/>
    <n v="0"/>
    <n v="0"/>
    <n v="0"/>
    <m/>
    <s v="Forage PMH communautaire"/>
    <m/>
    <s v="Entre une heure et moins de la moitié d'une journée"/>
    <s v="La moitié (autour de 50%);"/>
    <x v="1"/>
    <x v="2"/>
  </r>
  <r>
    <s v="Masculin"/>
    <x v="4"/>
    <x v="7"/>
    <s v="Bidjouram"/>
    <s v="Masculin"/>
    <n v="49"/>
    <x v="0"/>
    <s v="Représentant des PDI"/>
    <n v="0"/>
    <n v="0"/>
    <n v="0"/>
    <n v="1"/>
    <n v="0"/>
    <n v="0"/>
    <n v="0"/>
    <n v="0"/>
    <n v="0"/>
    <m/>
    <s v="Forage PMH communautaire"/>
    <m/>
    <s v="Entre une heure et moins de la moitié d'une journée"/>
    <s v="Une majorité (autour de 75%);"/>
    <x v="1"/>
    <x v="2"/>
  </r>
  <r>
    <s v="Masculin"/>
    <x v="4"/>
    <x v="7"/>
    <s v="Bidjouram"/>
    <s v="Masculin"/>
    <n v="40"/>
    <x v="3"/>
    <s v="Autre"/>
    <n v="0"/>
    <n v="0"/>
    <n v="0"/>
    <n v="0"/>
    <n v="0"/>
    <n v="0"/>
    <n v="0"/>
    <n v="0"/>
    <n v="1"/>
    <s v="Personne ressource "/>
    <s v="Forage PMH communautaire"/>
    <m/>
    <s v="Entre 30 minutes et une heure"/>
    <s v="La moitié (autour de 50%);"/>
    <x v="1"/>
    <x v="2"/>
  </r>
  <r>
    <s v="Masculin"/>
    <x v="1"/>
    <x v="3"/>
    <s v="Assagana Gana"/>
    <s v="Masculin"/>
    <n v="47"/>
    <x v="1"/>
    <s v="Chef de village/communauté ou Boulama"/>
    <n v="1"/>
    <n v="0"/>
    <n v="0"/>
    <n v="0"/>
    <n v="0"/>
    <n v="0"/>
    <n v="0"/>
    <n v="0"/>
    <n v="0"/>
    <m/>
    <s v="Forage PMH communautaire"/>
    <m/>
    <s v="De 0 à 15 minutes"/>
    <s v="Tous les ménages (autour de 100%);"/>
    <x v="0"/>
    <x v="0"/>
  </r>
  <r>
    <s v="Masculin"/>
    <x v="1"/>
    <x v="3"/>
    <s v="Assagana Gana"/>
    <s v="Masculin"/>
    <n v="43"/>
    <x v="0"/>
    <s v="Représentant des PDI"/>
    <n v="0"/>
    <n v="0"/>
    <n v="0"/>
    <n v="1"/>
    <n v="0"/>
    <n v="0"/>
    <n v="0"/>
    <n v="0"/>
    <n v="0"/>
    <m/>
    <s v="Forage PMH communautaire"/>
    <m/>
    <s v="De 0 à 15 minutes"/>
    <s v="Tous les ménages (autour de 100%);"/>
    <x v="0"/>
    <x v="0"/>
  </r>
  <r>
    <s v="Masculin"/>
    <x v="2"/>
    <x v="2"/>
    <s v="Gadaddo"/>
    <s v="Masculin"/>
    <n v="53"/>
    <x v="1"/>
    <s v="Chef de village/communauté ou Boulama"/>
    <n v="1"/>
    <n v="0"/>
    <n v="0"/>
    <n v="0"/>
    <n v="0"/>
    <n v="0"/>
    <n v="0"/>
    <n v="0"/>
    <n v="0"/>
    <m/>
    <s v="Forage PMH privé"/>
    <m/>
    <s v="Entre une heure et moins de la moitié d'une journée"/>
    <s v="Une minorité (autour de 25%);"/>
    <x v="0"/>
    <x v="3"/>
  </r>
  <r>
    <s v="Masculin"/>
    <x v="2"/>
    <x v="2"/>
    <s v="Gadaddo"/>
    <s v="Masculin"/>
    <n v="32"/>
    <x v="2"/>
    <s v="Représentant des refugiés"/>
    <n v="0"/>
    <n v="0"/>
    <n v="1"/>
    <n v="0"/>
    <n v="0"/>
    <n v="0"/>
    <n v="0"/>
    <n v="0"/>
    <n v="0"/>
    <m/>
    <s v="Forage PMH privé"/>
    <m/>
    <s v="Entre une heure et moins de la moitié d'une journée"/>
    <s v="Une minorité (autour de 25%);"/>
    <x v="0"/>
    <x v="3"/>
  </r>
  <r>
    <s v="Masculin"/>
    <x v="2"/>
    <x v="2"/>
    <s v="Gadaddo"/>
    <s v="Masculin"/>
    <n v="45"/>
    <x v="0"/>
    <s v="Représentant des PDI"/>
    <n v="0"/>
    <n v="0"/>
    <n v="0"/>
    <n v="1"/>
    <n v="0"/>
    <n v="0"/>
    <n v="0"/>
    <n v="0"/>
    <n v="0"/>
    <m/>
    <s v="Forage PMH privé"/>
    <m/>
    <s v="Entre une heure et moins de la moitié d'une journée"/>
    <s v="Une minorité (autour de 25%);"/>
    <x v="0"/>
    <x v="3"/>
  </r>
  <r>
    <s v="Masculin"/>
    <x v="1"/>
    <x v="6"/>
    <s v="Quartier Maloumdi"/>
    <s v="Masculin"/>
    <n v="45"/>
    <x v="0"/>
    <s v="Représentant des PDI"/>
    <n v="0"/>
    <n v="0"/>
    <n v="0"/>
    <n v="1"/>
    <n v="0"/>
    <n v="0"/>
    <n v="0"/>
    <n v="0"/>
    <n v="0"/>
    <m/>
    <s v="Forage PMH privé"/>
    <m/>
    <s v="De 0 à 15 minutes"/>
    <s v="Une majorité (autour de 75%);"/>
    <x v="0"/>
    <x v="0"/>
  </r>
  <r>
    <s v="Masculin"/>
    <x v="1"/>
    <x v="6"/>
    <s v="Quartier Maloumdi"/>
    <s v="Masculin"/>
    <n v="63"/>
    <x v="2"/>
    <s v="Représentant des refugiés"/>
    <n v="0"/>
    <n v="0"/>
    <n v="1"/>
    <n v="0"/>
    <n v="0"/>
    <n v="0"/>
    <n v="0"/>
    <n v="0"/>
    <n v="0"/>
    <m/>
    <s v="Forage PMH privé"/>
    <m/>
    <s v="De 0 à 15 minutes"/>
    <s v="Une majorité (autour de 75%);"/>
    <x v="0"/>
    <x v="0"/>
  </r>
  <r>
    <s v="Masculin"/>
    <x v="1"/>
    <x v="6"/>
    <s v="Quarier Adjimeri"/>
    <s v="Masculin"/>
    <n v="60"/>
    <x v="2"/>
    <s v="Représentant des refugiés"/>
    <n v="0"/>
    <n v="0"/>
    <n v="1"/>
    <n v="0"/>
    <n v="0"/>
    <n v="0"/>
    <n v="0"/>
    <n v="0"/>
    <n v="0"/>
    <m/>
    <s v="Forage PMH privé"/>
    <m/>
    <s v="De 0 à 15 minutes"/>
    <s v="Une minorité (autour de 25%);"/>
    <x v="1"/>
    <x v="5"/>
  </r>
  <r>
    <s v="Masculin"/>
    <x v="1"/>
    <x v="6"/>
    <s v="Awaridi"/>
    <s v="Masculin"/>
    <n v="52"/>
    <x v="1"/>
    <s v="Représentant du chef de village/communauté ou Boulama"/>
    <n v="0"/>
    <n v="1"/>
    <n v="0"/>
    <n v="0"/>
    <n v="0"/>
    <n v="0"/>
    <n v="0"/>
    <n v="0"/>
    <n v="0"/>
    <m/>
    <s v="Bornes fontaines (Mini-AEP, système multi-villages, PEA et SPP)"/>
    <m/>
    <s v="De 0 à 15 minutes"/>
    <s v="Une majorité (autour de 75%);"/>
    <x v="0"/>
    <x v="0"/>
  </r>
  <r>
    <s v="Masculin"/>
    <x v="1"/>
    <x v="6"/>
    <s v="Quartier Bagara"/>
    <s v="Masculin"/>
    <n v="74"/>
    <x v="1"/>
    <s v="Représentant du chef de village/communauté ou Boulama"/>
    <n v="0"/>
    <n v="1"/>
    <n v="0"/>
    <n v="0"/>
    <n v="0"/>
    <n v="0"/>
    <n v="0"/>
    <n v="0"/>
    <n v="0"/>
    <m/>
    <s v="Forage PMH privé"/>
    <m/>
    <s v="De 0 à 15 minutes"/>
    <s v="Une majorité (autour de 75%);"/>
    <x v="0"/>
    <x v="0"/>
  </r>
  <r>
    <s v="Féminin"/>
    <x v="4"/>
    <x v="7"/>
    <s v="Lari Kanori"/>
    <s v="Masculin"/>
    <n v="49"/>
    <x v="1"/>
    <s v="Représentant du chef de village/communauté ou Boulama"/>
    <n v="0"/>
    <n v="1"/>
    <n v="0"/>
    <n v="0"/>
    <n v="0"/>
    <n v="0"/>
    <n v="0"/>
    <n v="0"/>
    <n v="0"/>
    <m/>
    <s v="Puits cimenté"/>
    <m/>
    <s v="De 16 à 30 minutes"/>
    <s v="Une minorité (autour de 25%);"/>
    <x v="0"/>
    <x v="0"/>
  </r>
  <r>
    <s v="Féminin"/>
    <x v="4"/>
    <x v="7"/>
    <s v="Lari Kanori"/>
    <s v="Masculin"/>
    <n v="44"/>
    <x v="0"/>
    <s v="Représentant des PDI"/>
    <n v="0"/>
    <n v="0"/>
    <n v="0"/>
    <n v="1"/>
    <n v="0"/>
    <n v="0"/>
    <n v="0"/>
    <n v="0"/>
    <n v="0"/>
    <m/>
    <s v="Puits cimenté"/>
    <m/>
    <s v="De 16 à 30 minutes"/>
    <s v="Une minorité (autour de 25%);"/>
    <x v="1"/>
    <x v="2"/>
  </r>
  <r>
    <s v="Féminin"/>
    <x v="4"/>
    <x v="7"/>
    <s v="Lari Kanori"/>
    <s v="Masculin"/>
    <n v="54"/>
    <x v="3"/>
    <s v="Autre"/>
    <n v="0"/>
    <n v="0"/>
    <n v="0"/>
    <n v="0"/>
    <n v="0"/>
    <n v="0"/>
    <n v="0"/>
    <n v="0"/>
    <n v="1"/>
    <s v="Représentant des retournés"/>
    <s v="Puits cimenté"/>
    <m/>
    <s v="De 16 à 30 minutes"/>
    <s v="La moitié (autour de 50%);"/>
    <x v="1"/>
    <x v="2"/>
  </r>
  <r>
    <s v="Masculin"/>
    <x v="4"/>
    <x v="5"/>
    <s v="Kadjidjia"/>
    <s v="Masculin"/>
    <n v="41"/>
    <x v="2"/>
    <s v="Leader communautaire"/>
    <n v="0"/>
    <n v="0"/>
    <n v="0"/>
    <n v="0"/>
    <n v="0"/>
    <n v="0"/>
    <n v="0"/>
    <n v="1"/>
    <n v="0"/>
    <m/>
    <s v="Bornes fontaines (Mini-AEP, système multi-villages, PEA et SPP)"/>
    <m/>
    <s v="Entre une heure et moins de la moitié d'une journée"/>
    <s v="Aucun ménage (autour de 0%);"/>
    <x v="0"/>
    <x v="3"/>
  </r>
  <r>
    <s v="Masculin"/>
    <x v="1"/>
    <x v="3"/>
    <s v="Kindjandi Arabe"/>
    <s v="Masculin"/>
    <n v="43"/>
    <x v="1"/>
    <s v="Leader communautaire"/>
    <n v="0"/>
    <n v="0"/>
    <n v="0"/>
    <n v="0"/>
    <n v="0"/>
    <n v="0"/>
    <n v="0"/>
    <n v="1"/>
    <n v="0"/>
    <m/>
    <s v="Bornes fontaines (Mini-AEP, système multi-villages, PEA et SPP)"/>
    <m/>
    <s v="De 0 à 15 minutes"/>
    <s v="Une minorité (autour de 25%);"/>
    <x v="0"/>
    <x v="0"/>
  </r>
  <r>
    <s v="Masculin"/>
    <x v="1"/>
    <x v="3"/>
    <s v="Kindjandi Arabe"/>
    <s v="Masculin"/>
    <n v="41"/>
    <x v="2"/>
    <s v="Leader communautaire"/>
    <n v="0"/>
    <n v="0"/>
    <n v="0"/>
    <n v="0"/>
    <n v="0"/>
    <n v="0"/>
    <n v="0"/>
    <n v="1"/>
    <n v="0"/>
    <m/>
    <s v="Bornes fontaines (Mini-AEP, système multi-villages, PEA et SPP)"/>
    <m/>
    <s v="Entre 30 minutes et une heure"/>
    <s v="Aucun ménage (autour de 0%);"/>
    <x v="0"/>
    <x v="3"/>
  </r>
  <r>
    <s v="Masculin"/>
    <x v="1"/>
    <x v="3"/>
    <s v="Kindjandi Arabe"/>
    <s v="Masculin"/>
    <n v="39"/>
    <x v="0"/>
    <s v="Représentant des PDI"/>
    <n v="0"/>
    <n v="0"/>
    <n v="0"/>
    <n v="1"/>
    <n v="0"/>
    <n v="0"/>
    <n v="0"/>
    <n v="0"/>
    <n v="0"/>
    <m/>
    <s v="Bornes fontaines (Mini-AEP, système multi-villages, PEA et SPP)"/>
    <m/>
    <s v="Entre une heure et moins de la moitié d'une journée"/>
    <s v="Aucun ménage (autour de 0%);"/>
    <x v="0"/>
    <x v="3"/>
  </r>
  <r>
    <s v="Masculin"/>
    <x v="1"/>
    <x v="3"/>
    <s v="Massa"/>
    <s v="Masculin"/>
    <n v="40"/>
    <x v="0"/>
    <s v="Leader communautaire"/>
    <n v="0"/>
    <n v="0"/>
    <n v="0"/>
    <n v="0"/>
    <n v="0"/>
    <n v="0"/>
    <n v="0"/>
    <n v="1"/>
    <n v="0"/>
    <m/>
    <s v="Forage PMH communautaire"/>
    <m/>
    <s v="De 16 à 30 minutes"/>
    <s v="La moitié (autour de 50%);"/>
    <x v="1"/>
    <x v="2"/>
  </r>
  <r>
    <s v="Masculin"/>
    <x v="1"/>
    <x v="3"/>
    <s v="Massa"/>
    <s v="Masculin"/>
    <n v="42"/>
    <x v="1"/>
    <s v="Représentant du chef de village/communauté ou Boulama"/>
    <n v="0"/>
    <n v="1"/>
    <n v="0"/>
    <n v="0"/>
    <n v="0"/>
    <n v="0"/>
    <n v="0"/>
    <n v="0"/>
    <n v="0"/>
    <m/>
    <s v="Forage PMH communautaire"/>
    <m/>
    <s v="De 16 à 30 minutes"/>
    <s v="Une minorité (autour de 25%);"/>
    <x v="1"/>
    <x v="2"/>
  </r>
  <r>
    <s v="Masculin"/>
    <x v="1"/>
    <x v="3"/>
    <s v="Djougoulou"/>
    <s v="Masculin"/>
    <n v="38"/>
    <x v="1"/>
    <s v="Leader communautaire"/>
    <n v="0"/>
    <n v="0"/>
    <n v="0"/>
    <n v="0"/>
    <n v="0"/>
    <n v="0"/>
    <n v="0"/>
    <n v="1"/>
    <n v="0"/>
    <m/>
    <s v="Forage PMH communautaire"/>
    <m/>
    <s v="De 16 à 30 minutes"/>
    <s v="Une minorité (autour de 25%);"/>
    <x v="1"/>
    <x v="2"/>
  </r>
  <r>
    <s v="Masculin"/>
    <x v="1"/>
    <x v="3"/>
    <s v="Douloum"/>
    <s v="Masculin"/>
    <n v="52"/>
    <x v="1"/>
    <s v="Leader communautaire"/>
    <n v="0"/>
    <n v="0"/>
    <n v="0"/>
    <n v="0"/>
    <n v="0"/>
    <n v="0"/>
    <n v="0"/>
    <n v="1"/>
    <n v="0"/>
    <m/>
    <s v="Forage PMH communautaire"/>
    <m/>
    <s v="De 16 à 30 minutes"/>
    <s v="Une minorité (autour de 25%);"/>
    <x v="0"/>
    <x v="0"/>
  </r>
  <r>
    <s v="Masculin"/>
    <x v="1"/>
    <x v="3"/>
    <s v="Douloum"/>
    <s v="Masculin"/>
    <n v="43"/>
    <x v="0"/>
    <s v="Leader communautaire"/>
    <n v="0"/>
    <n v="0"/>
    <n v="0"/>
    <n v="0"/>
    <n v="0"/>
    <n v="0"/>
    <n v="0"/>
    <n v="1"/>
    <n v="0"/>
    <m/>
    <s v="Forage PMH communautaire"/>
    <m/>
    <s v="Entre 30 minutes et une heure"/>
    <s v="Une minorité (autour de 25%);"/>
    <x v="1"/>
    <x v="2"/>
  </r>
  <r>
    <s v="Masculin"/>
    <x v="1"/>
    <x v="1"/>
    <s v="Djori Kolo"/>
    <s v="Masculin"/>
    <n v="37"/>
    <x v="2"/>
    <s v="Leader communautaire"/>
    <n v="0"/>
    <n v="0"/>
    <n v="0"/>
    <n v="0"/>
    <n v="0"/>
    <n v="0"/>
    <n v="0"/>
    <n v="1"/>
    <n v="0"/>
    <m/>
    <s v="Forage PMH communautaire"/>
    <m/>
    <s v="Entre 30 minutes et une heure"/>
    <s v="La moitié (autour de 50%);"/>
    <x v="0"/>
    <x v="0"/>
  </r>
  <r>
    <s v="Masculin"/>
    <x v="1"/>
    <x v="1"/>
    <s v="Djori Kolo"/>
    <s v="Masculin"/>
    <n v="42"/>
    <x v="1"/>
    <s v="Leader religeux Leader communautaire"/>
    <n v="0"/>
    <n v="0"/>
    <n v="0"/>
    <n v="0"/>
    <n v="0"/>
    <n v="0"/>
    <n v="1"/>
    <n v="1"/>
    <n v="0"/>
    <m/>
    <s v="Forage PMH communautaire"/>
    <m/>
    <s v="Entre une heure et moins de la moitié d'une journée"/>
    <s v="La moitié (autour de 50%);"/>
    <x v="0"/>
    <x v="0"/>
  </r>
  <r>
    <s v="Masculin"/>
    <x v="1"/>
    <x v="1"/>
    <s v="Djori Kolo"/>
    <s v="Masculin"/>
    <n v="25"/>
    <x v="0"/>
    <s v="Leader communautaire"/>
    <n v="0"/>
    <n v="0"/>
    <n v="0"/>
    <n v="0"/>
    <n v="0"/>
    <n v="0"/>
    <n v="0"/>
    <n v="1"/>
    <n v="0"/>
    <m/>
    <s v="Forage PMH communautaire"/>
    <m/>
    <s v="Entre 30 minutes et une heure"/>
    <s v="La moitié (autour de 50%);"/>
    <x v="0"/>
    <x v="0"/>
  </r>
  <r>
    <s v="Masculin"/>
    <x v="1"/>
    <x v="3"/>
    <s v="Blabrine"/>
    <s v="Masculin"/>
    <n v="46"/>
    <x v="1"/>
    <s v="Chef de village/communauté ou Boulama"/>
    <n v="1"/>
    <n v="0"/>
    <n v="0"/>
    <n v="0"/>
    <n v="0"/>
    <n v="0"/>
    <n v="0"/>
    <n v="0"/>
    <n v="0"/>
    <m/>
    <s v="Forage PMH communautaire"/>
    <m/>
    <s v="Entre 30 minutes et une heure"/>
    <s v="Une minorité (autour de 25%);"/>
    <x v="0"/>
    <x v="0"/>
  </r>
  <r>
    <s v="Masculin"/>
    <x v="1"/>
    <x v="3"/>
    <s v="Blabrine"/>
    <s v="Masculin"/>
    <n v="40"/>
    <x v="0"/>
    <s v="Représentant des PDI Leader communautaire"/>
    <n v="0"/>
    <n v="0"/>
    <n v="0"/>
    <n v="1"/>
    <n v="0"/>
    <n v="0"/>
    <n v="0"/>
    <n v="1"/>
    <n v="0"/>
    <m/>
    <s v="Forage PMH communautaire"/>
    <m/>
    <s v="Entre 30 minutes et une heure"/>
    <s v="La moitié (autour de 50%);"/>
    <x v="0"/>
    <x v="1"/>
  </r>
  <r>
    <s v="Masculin"/>
    <x v="1"/>
    <x v="3"/>
    <s v="Blabrine"/>
    <s v="Masculin"/>
    <n v="51"/>
    <x v="2"/>
    <s v="Représentant des refugiés Leader communautaire"/>
    <n v="0"/>
    <n v="0"/>
    <n v="1"/>
    <n v="0"/>
    <n v="0"/>
    <n v="0"/>
    <n v="0"/>
    <n v="1"/>
    <n v="0"/>
    <m/>
    <s v="Forage PMH communautaire"/>
    <m/>
    <s v="De 16 à 30 minutes"/>
    <s v="Une minorité (autour de 25%);"/>
    <x v="0"/>
    <x v="0"/>
  </r>
  <r>
    <s v="Masculin"/>
    <x v="3"/>
    <x v="9"/>
    <s v="Guel Mamadou"/>
    <s v="Masculin"/>
    <n v="42"/>
    <x v="1"/>
    <s v="Leader communautaire"/>
    <n v="0"/>
    <n v="0"/>
    <n v="0"/>
    <n v="0"/>
    <n v="0"/>
    <n v="0"/>
    <n v="0"/>
    <n v="1"/>
    <n v="0"/>
    <m/>
    <s v="Puits cimenté"/>
    <m/>
    <s v="Entre une heure et moins de la moitié d'une journée"/>
    <s v="La moitié (autour de 50%);"/>
    <x v="0"/>
    <x v="0"/>
  </r>
  <r>
    <s v="Féminin"/>
    <x v="1"/>
    <x v="6"/>
    <s v="Quartier Festival"/>
    <s v="Masculin"/>
    <n v="55"/>
    <x v="2"/>
    <s v="Représentant des refugiés"/>
    <n v="0"/>
    <n v="0"/>
    <n v="1"/>
    <n v="0"/>
    <n v="0"/>
    <n v="0"/>
    <n v="0"/>
    <n v="0"/>
    <n v="0"/>
    <m/>
    <s v="Reseau d'eau publique SEEN - robinet communautaire"/>
    <m/>
    <s v="De 0 à 15 minutes"/>
    <s v="Tous les ménages (autour de 100%);"/>
    <x v="1"/>
    <x v="2"/>
  </r>
  <r>
    <s v="Féminin"/>
    <x v="1"/>
    <x v="6"/>
    <s v="Quartier Diffa Koura"/>
    <s v="Masculin"/>
    <n v="61"/>
    <x v="1"/>
    <s v="Chef de village/communauté ou Boulama"/>
    <n v="1"/>
    <n v="0"/>
    <n v="0"/>
    <n v="0"/>
    <n v="0"/>
    <n v="0"/>
    <n v="0"/>
    <n v="0"/>
    <n v="0"/>
    <m/>
    <s v="Reseau d'eau publique SEEN - robinet privé"/>
    <m/>
    <s v="De 0 à 15 minutes"/>
    <s v="Tous les ménages (autour de 100%);"/>
    <x v="0"/>
    <x v="0"/>
  </r>
  <r>
    <s v="Féminin"/>
    <x v="1"/>
    <x v="6"/>
    <s v="Quartier N'Guel Madou Maï"/>
    <s v="Masculin"/>
    <n v="50"/>
    <x v="2"/>
    <s v="Représentant des refugiés"/>
    <n v="0"/>
    <n v="0"/>
    <n v="1"/>
    <n v="0"/>
    <n v="0"/>
    <n v="0"/>
    <n v="0"/>
    <n v="0"/>
    <n v="0"/>
    <m/>
    <s v="Eau amenée par camion/bladders"/>
    <m/>
    <s v="Entre une heure et moins de la moitié d'une journée"/>
    <s v="Une majorité (autour de 75%);"/>
    <x v="1"/>
    <x v="2"/>
  </r>
  <r>
    <s v="Féminin"/>
    <x v="1"/>
    <x v="6"/>
    <s v="Quartier N'Guel Madou Maï"/>
    <s v="Masculin"/>
    <n v="35"/>
    <x v="0"/>
    <s v="Représentant des PDI"/>
    <n v="0"/>
    <n v="0"/>
    <n v="0"/>
    <n v="1"/>
    <n v="0"/>
    <n v="0"/>
    <n v="0"/>
    <n v="0"/>
    <n v="0"/>
    <m/>
    <s v="Eau amenée par camion/bladders"/>
    <m/>
    <s v="Entre 30 minutes et une heure"/>
    <s v="Tous les ménages (autour de 100%);"/>
    <x v="1"/>
    <x v="2"/>
  </r>
  <r>
    <s v="Féminin"/>
    <x v="2"/>
    <x v="2"/>
    <s v="Gadagoum"/>
    <s v="Masculin"/>
    <n v="49"/>
    <x v="0"/>
    <s v="Représentant des PDI"/>
    <n v="0"/>
    <n v="0"/>
    <n v="0"/>
    <n v="1"/>
    <n v="0"/>
    <n v="0"/>
    <n v="0"/>
    <n v="0"/>
    <n v="0"/>
    <m/>
    <s v="Forage PMH communautaire"/>
    <m/>
    <s v="De 16 à 30 minutes"/>
    <s v="Tous les ménages (autour de 100%);"/>
    <x v="0"/>
    <x v="3"/>
  </r>
  <r>
    <s v="Masculin"/>
    <x v="0"/>
    <x v="0"/>
    <s v="Lattouaram"/>
    <s v="Masculin"/>
    <n v="30"/>
    <x v="1"/>
    <s v="Autre"/>
    <n v="0"/>
    <n v="0"/>
    <n v="0"/>
    <n v="0"/>
    <n v="0"/>
    <n v="0"/>
    <n v="0"/>
    <n v="0"/>
    <n v="1"/>
    <s v="Pas de role dans la localité"/>
    <s v="Puits cimenté"/>
    <m/>
    <s v="De 0 à 15 minutes"/>
    <s v="Une minorité (autour de 25%);"/>
    <x v="1"/>
    <x v="2"/>
  </r>
  <r>
    <s v="Masculin"/>
    <x v="0"/>
    <x v="0"/>
    <s v="Samsouram"/>
    <s v="Masculin"/>
    <n v="40"/>
    <x v="0"/>
    <s v="Représentant des PDI"/>
    <n v="0"/>
    <n v="0"/>
    <n v="0"/>
    <n v="1"/>
    <n v="0"/>
    <n v="0"/>
    <n v="0"/>
    <n v="0"/>
    <n v="0"/>
    <m/>
    <s v="Bornes fontaines (Mini-AEP, système multi-villages, PEA et SPP)"/>
    <m/>
    <s v="De 16 à 30 minutes"/>
    <s v="Une majorité (autour de 75%);"/>
    <x v="0"/>
    <x v="0"/>
  </r>
  <r>
    <s v="Masculin"/>
    <x v="4"/>
    <x v="7"/>
    <s v="Djakimé II"/>
    <s v="Masculin"/>
    <n v="38"/>
    <x v="0"/>
    <s v="Représentant des PDI"/>
    <n v="0"/>
    <n v="0"/>
    <n v="0"/>
    <n v="1"/>
    <n v="0"/>
    <n v="0"/>
    <n v="0"/>
    <n v="0"/>
    <n v="0"/>
    <m/>
    <s v="Bornes fontaines (Mini-AEP, système multi-villages, PEA et SPP)"/>
    <m/>
    <s v="De 16 à 30 minutes"/>
    <s v="Une minorité (autour de 25%);"/>
    <x v="1"/>
    <x v="2"/>
  </r>
  <r>
    <s v="Masculin"/>
    <x v="0"/>
    <x v="0"/>
    <s v="Lattouaram"/>
    <s v="Masculin"/>
    <n v="45"/>
    <x v="2"/>
    <s v="Représentant des refugiés"/>
    <n v="0"/>
    <n v="0"/>
    <n v="1"/>
    <n v="0"/>
    <n v="0"/>
    <n v="0"/>
    <n v="0"/>
    <n v="0"/>
    <n v="0"/>
    <m/>
    <s v="Puits cimenté"/>
    <m/>
    <s v="Entre 30 minutes et une heure"/>
    <s v="La moitié (autour de 50%);"/>
    <x v="0"/>
    <x v="0"/>
  </r>
  <r>
    <s v="Masculin"/>
    <x v="0"/>
    <x v="0"/>
    <s v="Lattouaram"/>
    <s v="Masculin"/>
    <n v="32"/>
    <x v="0"/>
    <s v="Représentant des PDI"/>
    <n v="0"/>
    <n v="0"/>
    <n v="0"/>
    <n v="1"/>
    <n v="0"/>
    <n v="0"/>
    <n v="0"/>
    <n v="0"/>
    <n v="0"/>
    <m/>
    <s v="Puits cimenté"/>
    <m/>
    <s v="De 0 à 15 minutes"/>
    <s v="La moitié (autour de 50%);"/>
    <x v="0"/>
    <x v="0"/>
  </r>
  <r>
    <s v="Masculin"/>
    <x v="1"/>
    <x v="3"/>
    <s v="Gorodi"/>
    <s v="Masculin"/>
    <n v="64"/>
    <x v="1"/>
    <s v="Chef de village/communauté ou Boulama"/>
    <n v="1"/>
    <n v="0"/>
    <n v="0"/>
    <n v="0"/>
    <n v="0"/>
    <n v="0"/>
    <n v="0"/>
    <n v="0"/>
    <n v="0"/>
    <m/>
    <s v="Bornes fontaines (Mini-AEP, système multi-villages, PEA et SPP)"/>
    <m/>
    <s v="Entre 30 minutes et une heure"/>
    <s v="Tous les ménages (autour de 100%);"/>
    <x v="0"/>
    <x v="0"/>
  </r>
  <r>
    <s v="Masculin"/>
    <x v="1"/>
    <x v="3"/>
    <s v="Gorodi"/>
    <s v="Masculin"/>
    <n v="35"/>
    <x v="2"/>
    <s v="Leader communautaire"/>
    <n v="0"/>
    <n v="0"/>
    <n v="0"/>
    <n v="0"/>
    <n v="0"/>
    <n v="0"/>
    <n v="0"/>
    <n v="1"/>
    <n v="0"/>
    <m/>
    <s v="Bornes fontaines (Mini-AEP, système multi-villages, PEA et SPP)"/>
    <m/>
    <s v="De 16 à 30 minutes"/>
    <s v="Tous les ménages (autour de 100%);"/>
    <x v="0"/>
    <x v="0"/>
  </r>
  <r>
    <s v="Masculin"/>
    <x v="1"/>
    <x v="3"/>
    <s v="Gorodi"/>
    <s v="Masculin"/>
    <n v="45"/>
    <x v="0"/>
    <s v="Représentant des PDI"/>
    <n v="0"/>
    <n v="0"/>
    <n v="0"/>
    <n v="1"/>
    <n v="0"/>
    <n v="0"/>
    <n v="0"/>
    <n v="0"/>
    <n v="0"/>
    <m/>
    <s v="Bornes fontaines (Mini-AEP, système multi-villages, PEA et SPP)"/>
    <m/>
    <s v="Entre 30 minutes et une heure"/>
    <s v="Une majorité (autour de 75%);"/>
    <x v="0"/>
    <x v="0"/>
  </r>
  <r>
    <s v="Masculin"/>
    <x v="1"/>
    <x v="3"/>
    <s v="Massadina"/>
    <s v="Masculin"/>
    <n v="58"/>
    <x v="1"/>
    <s v="Chef de village/communauté ou Boulama"/>
    <n v="1"/>
    <n v="0"/>
    <n v="0"/>
    <n v="0"/>
    <n v="0"/>
    <n v="0"/>
    <n v="0"/>
    <n v="0"/>
    <n v="0"/>
    <m/>
    <s v="Puits cimenté"/>
    <m/>
    <s v="De 16 à 30 minutes"/>
    <s v="Tous les ménages (autour de 100%);"/>
    <x v="1"/>
    <x v="2"/>
  </r>
  <r>
    <s v="Masculin"/>
    <x v="1"/>
    <x v="3"/>
    <s v="Massadina"/>
    <s v="Masculin"/>
    <n v="44"/>
    <x v="2"/>
    <s v="Représentant des refugiés"/>
    <n v="0"/>
    <n v="0"/>
    <n v="1"/>
    <n v="0"/>
    <n v="0"/>
    <n v="0"/>
    <n v="0"/>
    <n v="0"/>
    <n v="0"/>
    <m/>
    <s v="Puits cimenté"/>
    <m/>
    <s v="De 16 à 30 minutes"/>
    <s v="Tous les ménages (autour de 100%);"/>
    <x v="1"/>
    <x v="2"/>
  </r>
  <r>
    <s v="Masculin"/>
    <x v="4"/>
    <x v="7"/>
    <s v="Koutou I"/>
    <s v="Masculin"/>
    <n v="35"/>
    <x v="0"/>
    <s v="Représentant du chef de village/communauté ou Boulama"/>
    <n v="0"/>
    <n v="1"/>
    <n v="0"/>
    <n v="0"/>
    <n v="0"/>
    <n v="0"/>
    <n v="0"/>
    <n v="0"/>
    <n v="0"/>
    <m/>
    <s v="Puits traditionnel"/>
    <m/>
    <s v="Entre 30 minutes et une heure"/>
    <s v="Une minorité (autour de 25%);"/>
    <x v="1"/>
    <x v="2"/>
  </r>
  <r>
    <s v="Masculin"/>
    <x v="4"/>
    <x v="5"/>
    <s v="Oudi Peulh"/>
    <s v="Masculin"/>
    <n v="30"/>
    <x v="3"/>
    <s v="Représentant d'une instance gouvernementale locale"/>
    <n v="0"/>
    <n v="0"/>
    <n v="0"/>
    <n v="0"/>
    <n v="0"/>
    <n v="1"/>
    <n v="0"/>
    <n v="0"/>
    <n v="0"/>
    <m/>
    <s v="Bornes fontaines (Mini-AEP, système multi-villages, PEA et SPP)"/>
    <m/>
    <s v="De 16 à 30 minutes"/>
    <s v="Tous les ménages (autour de 100%);"/>
    <x v="1"/>
    <x v="2"/>
  </r>
  <r>
    <s v="Masculin"/>
    <x v="4"/>
    <x v="7"/>
    <s v="Yambal"/>
    <s v="Masculin"/>
    <n v="60"/>
    <x v="1"/>
    <s v="Chef de village/communauté ou Boulama"/>
    <n v="1"/>
    <n v="0"/>
    <n v="0"/>
    <n v="0"/>
    <n v="0"/>
    <n v="0"/>
    <n v="0"/>
    <n v="0"/>
    <n v="0"/>
    <m/>
    <s v="Forage PMH communautaire"/>
    <m/>
    <s v="De 0 à 15 minutes"/>
    <s v="Une majorité (autour de 75%);"/>
    <x v="0"/>
    <x v="0"/>
  </r>
  <r>
    <s v="Masculin"/>
    <x v="4"/>
    <x v="7"/>
    <s v="Yambal"/>
    <s v="Masculin"/>
    <n v="35"/>
    <x v="0"/>
    <s v="Représentant des PDI"/>
    <n v="0"/>
    <n v="0"/>
    <n v="0"/>
    <n v="1"/>
    <n v="0"/>
    <n v="0"/>
    <n v="0"/>
    <n v="0"/>
    <n v="0"/>
    <m/>
    <s v="Forage PMH communautaire"/>
    <m/>
    <s v="De 16 à 30 minutes"/>
    <s v="La moitié (autour de 50%);"/>
    <x v="0"/>
    <x v="0"/>
  </r>
  <r>
    <s v="Masculin"/>
    <x v="1"/>
    <x v="6"/>
    <s v="Grematori"/>
    <s v="Masculin"/>
    <n v="55"/>
    <x v="0"/>
    <s v="Représentant des PDI"/>
    <n v="0"/>
    <n v="0"/>
    <n v="0"/>
    <n v="1"/>
    <n v="0"/>
    <n v="0"/>
    <n v="0"/>
    <n v="0"/>
    <n v="0"/>
    <m/>
    <s v="Forage PMH communautaire"/>
    <m/>
    <s v="De 0 à 15 minutes"/>
    <s v="Une majorité (autour de 75%);"/>
    <x v="1"/>
    <x v="2"/>
  </r>
  <r>
    <s v="Masculin"/>
    <x v="1"/>
    <x v="3"/>
    <s v="Assaga Koura"/>
    <s v="Masculin"/>
    <n v="64"/>
    <x v="0"/>
    <s v="Chef de village/communauté ou Boulama"/>
    <n v="1"/>
    <n v="0"/>
    <n v="0"/>
    <n v="0"/>
    <n v="0"/>
    <n v="0"/>
    <n v="0"/>
    <n v="0"/>
    <n v="0"/>
    <m/>
    <s v="Bornes fontaines (Mini-AEP, système multi-villages, PEA et SPP)"/>
    <m/>
    <s v="De 0 à 15 minutes"/>
    <s v="Tous les ménages (autour de 100%);"/>
    <x v="0"/>
    <x v="0"/>
  </r>
  <r>
    <s v="Masculin"/>
    <x v="2"/>
    <x v="2"/>
    <s v="Kaouré"/>
    <s v="Masculin"/>
    <n v="40"/>
    <x v="2"/>
    <s v="Représentant des refugiés"/>
    <n v="0"/>
    <n v="0"/>
    <n v="1"/>
    <n v="0"/>
    <n v="0"/>
    <n v="0"/>
    <n v="0"/>
    <n v="0"/>
    <n v="0"/>
    <m/>
    <s v="Puits traditionnel"/>
    <m/>
    <s v="De 0 à 15 minutes"/>
    <s v="Une minorité (autour de 25%);"/>
    <x v="1"/>
    <x v="2"/>
  </r>
  <r>
    <s v="Masculin"/>
    <x v="1"/>
    <x v="3"/>
    <s v="Assaga Nigéria I, II, II et IV"/>
    <s v="Masculin"/>
    <n v="52"/>
    <x v="2"/>
    <s v="Représentant des refugiés"/>
    <n v="0"/>
    <n v="0"/>
    <n v="1"/>
    <n v="0"/>
    <n v="0"/>
    <n v="0"/>
    <n v="0"/>
    <n v="0"/>
    <n v="0"/>
    <m/>
    <s v="Bornes fontaines (Mini-AEP, système multi-villages, PEA et SPP)"/>
    <m/>
    <s v="De 0 à 15 minutes"/>
    <s v="Tous les ménages (autour de 100%);"/>
    <x v="0"/>
    <x v="0"/>
  </r>
  <r>
    <s v="Féminin"/>
    <x v="1"/>
    <x v="6"/>
    <s v="CBLT"/>
    <s v="Masculin"/>
    <n v="40"/>
    <x v="0"/>
    <s v="Représentant des PDI"/>
    <n v="0"/>
    <n v="0"/>
    <n v="0"/>
    <n v="1"/>
    <n v="0"/>
    <n v="0"/>
    <n v="0"/>
    <n v="0"/>
    <n v="0"/>
    <m/>
    <s v="Forage PMH communautaire"/>
    <m/>
    <s v="De 0 à 15 minutes"/>
    <s v="La moitié (autour de 50%);"/>
    <x v="1"/>
    <x v="2"/>
  </r>
  <r>
    <s v="Féminin"/>
    <x v="1"/>
    <x v="6"/>
    <s v="CBLT"/>
    <s v="Masculin"/>
    <n v="36"/>
    <x v="3"/>
    <s v="Autre"/>
    <n v="0"/>
    <n v="0"/>
    <n v="0"/>
    <n v="0"/>
    <n v="0"/>
    <n v="0"/>
    <n v="0"/>
    <n v="0"/>
    <n v="1"/>
    <s v="Représentant de retournés "/>
    <s v="Forage PMH communautaire"/>
    <m/>
    <s v="De 16 à 30 minutes"/>
    <s v="Une majorité (autour de 75%);"/>
    <x v="1"/>
    <x v="2"/>
  </r>
  <r>
    <s v="Féminin"/>
    <x v="1"/>
    <x v="6"/>
    <s v="CBLT"/>
    <s v="Masculin"/>
    <n v="55"/>
    <x v="2"/>
    <s v="Représentant des refugiés"/>
    <n v="0"/>
    <n v="0"/>
    <n v="1"/>
    <n v="0"/>
    <n v="0"/>
    <n v="0"/>
    <n v="0"/>
    <n v="0"/>
    <n v="0"/>
    <m/>
    <s v="Forage PMH communautaire"/>
    <m/>
    <s v="De 16 à 30 minutes"/>
    <s v="La moitié (autour de 50%);"/>
    <x v="1"/>
    <x v="2"/>
  </r>
  <r>
    <s v="Masculin"/>
    <x v="4"/>
    <x v="7"/>
    <s v="Klakmana"/>
    <s v="Masculin"/>
    <n v="58"/>
    <x v="2"/>
    <s v="Représentant des refugiés"/>
    <n v="0"/>
    <n v="0"/>
    <n v="1"/>
    <n v="0"/>
    <n v="0"/>
    <n v="0"/>
    <n v="0"/>
    <n v="0"/>
    <n v="0"/>
    <m/>
    <s v="Bornes fontaines (Mini-AEP, système multi-villages, PEA et SPP)"/>
    <m/>
    <s v="De 16 à 30 minutes"/>
    <s v="Une majorité (autour de 75%);"/>
    <x v="0"/>
    <x v="3"/>
  </r>
  <r>
    <s v="Masculin"/>
    <x v="4"/>
    <x v="7"/>
    <s v="Klakmana"/>
    <s v="Masculin"/>
    <n v="64"/>
    <x v="3"/>
    <s v="Leader communautaire"/>
    <n v="0"/>
    <n v="0"/>
    <n v="0"/>
    <n v="0"/>
    <n v="0"/>
    <n v="0"/>
    <n v="0"/>
    <n v="1"/>
    <n v="0"/>
    <m/>
    <s v="Bornes fontaines (Mini-AEP, système multi-villages, PEA et SPP)"/>
    <m/>
    <s v="De 0 à 15 minutes"/>
    <s v="Tous les ménages (autour de 100%);"/>
    <x v="0"/>
    <x v="3"/>
  </r>
  <r>
    <s v="Masculin"/>
    <x v="1"/>
    <x v="6"/>
    <s v="Quartier sabon Carré"/>
    <s v="Masculin"/>
    <n v="62"/>
    <x v="1"/>
    <s v="Chef de village/communauté ou Boulama"/>
    <n v="1"/>
    <n v="0"/>
    <n v="0"/>
    <n v="0"/>
    <n v="0"/>
    <n v="0"/>
    <n v="0"/>
    <n v="0"/>
    <n v="0"/>
    <m/>
    <s v="Reseau d'eau publique SEEN - robinet privé"/>
    <m/>
    <s v="De 0 à 15 minutes"/>
    <s v="Tous les ménages (autour de 100%);"/>
    <x v="0"/>
    <x v="0"/>
  </r>
  <r>
    <s v="Masculin"/>
    <x v="1"/>
    <x v="6"/>
    <s v="Quartier sabon Carré"/>
    <s v="Masculin"/>
    <n v="48"/>
    <x v="2"/>
    <s v="Représentant des refugiés"/>
    <n v="0"/>
    <n v="0"/>
    <n v="1"/>
    <n v="0"/>
    <n v="0"/>
    <n v="0"/>
    <n v="0"/>
    <n v="0"/>
    <n v="0"/>
    <m/>
    <s v="Reseau d'eau publique SEEN - robinet communautaire"/>
    <m/>
    <s v="De 16 à 30 minutes"/>
    <s v="Tous les ménages (autour de 100%);"/>
    <x v="0"/>
    <x v="0"/>
  </r>
  <r>
    <s v="Masculin"/>
    <x v="1"/>
    <x v="6"/>
    <s v="Quartier sabon Carré"/>
    <s v="Masculin"/>
    <n v="49"/>
    <x v="0"/>
    <s v="Représentant des PDI"/>
    <n v="0"/>
    <n v="0"/>
    <n v="0"/>
    <n v="1"/>
    <n v="0"/>
    <n v="0"/>
    <n v="0"/>
    <n v="0"/>
    <n v="0"/>
    <m/>
    <s v="Reseau d'eau publique SEEN - robinet communautaire"/>
    <m/>
    <s v="De 0 à 15 minutes"/>
    <s v="Tous les ménages (autour de 100%);"/>
    <x v="0"/>
    <x v="0"/>
  </r>
  <r>
    <s v="Masculin"/>
    <x v="1"/>
    <x v="3"/>
    <s v="N'Gadoua"/>
    <s v="Masculin"/>
    <n v="58"/>
    <x v="0"/>
    <s v="Représentant des PDI"/>
    <n v="0"/>
    <n v="0"/>
    <n v="0"/>
    <n v="1"/>
    <n v="0"/>
    <n v="0"/>
    <n v="0"/>
    <n v="0"/>
    <n v="0"/>
    <m/>
    <s v="Forage PMH communautaire"/>
    <m/>
    <s v="De 16 à 30 minutes"/>
    <s v="Tous les ménages (autour de 100%);"/>
    <x v="1"/>
    <x v="2"/>
  </r>
  <r>
    <s v="Masculin"/>
    <x v="1"/>
    <x v="3"/>
    <s v="Assagana Gana"/>
    <s v="Masculin"/>
    <n v="52"/>
    <x v="2"/>
    <s v="Représentant des refugiés"/>
    <n v="0"/>
    <n v="0"/>
    <n v="1"/>
    <n v="0"/>
    <n v="0"/>
    <n v="0"/>
    <n v="0"/>
    <n v="0"/>
    <n v="0"/>
    <m/>
    <s v="Bornes fontaines (Mini-AEP, système multi-villages, PEA et SPP)"/>
    <m/>
    <s v="De 16 à 30 minutes"/>
    <s v="Tous les ménages (autour de 100%);"/>
    <x v="0"/>
    <x v="3"/>
  </r>
  <r>
    <s v="Masculin"/>
    <x v="1"/>
    <x v="3"/>
    <s v="Mdou Kouroudi"/>
    <s v="Masculin"/>
    <n v="35"/>
    <x v="2"/>
    <s v="Représentant des refugiés"/>
    <n v="0"/>
    <n v="0"/>
    <n v="1"/>
    <n v="0"/>
    <n v="0"/>
    <n v="0"/>
    <n v="0"/>
    <n v="0"/>
    <n v="0"/>
    <m/>
    <s v="Bornes fontaines (Mini-AEP, système multi-villages, PEA et SPP)"/>
    <m/>
    <s v="De 0 à 15 minutes"/>
    <s v="Tous les ménages (autour de 100%);"/>
    <x v="1"/>
    <x v="2"/>
  </r>
  <r>
    <s v="Masculin"/>
    <x v="1"/>
    <x v="3"/>
    <s v="Mdou Kouroudi"/>
    <s v="Masculin"/>
    <n v="40"/>
    <x v="1"/>
    <s v="Chef de village/communauté ou Boulama"/>
    <n v="1"/>
    <n v="0"/>
    <n v="0"/>
    <n v="0"/>
    <n v="0"/>
    <n v="0"/>
    <n v="0"/>
    <n v="0"/>
    <n v="0"/>
    <m/>
    <s v="Bornes fontaines (Mini-AEP, système multi-villages, PEA et SPP)"/>
    <m/>
    <s v="De 0 à 15 minutes"/>
    <s v="Tous les ménages (autour de 100%);"/>
    <x v="1"/>
    <x v="2"/>
  </r>
  <r>
    <s v="Masculin"/>
    <x v="1"/>
    <x v="3"/>
    <s v="Mdou Kouroudi"/>
    <s v="Masculin"/>
    <n v="31"/>
    <x v="0"/>
    <s v="Représentant des PDI"/>
    <n v="0"/>
    <n v="0"/>
    <n v="0"/>
    <n v="1"/>
    <n v="0"/>
    <n v="0"/>
    <n v="0"/>
    <n v="0"/>
    <n v="0"/>
    <m/>
    <s v="Bornes fontaines (Mini-AEP, système multi-villages, PEA et SPP)"/>
    <m/>
    <s v="De 0 à 15 minutes"/>
    <s v="Tous les ménages (autour de 100%);"/>
    <x v="1"/>
    <x v="2"/>
  </r>
  <r>
    <s v="Masculin"/>
    <x v="3"/>
    <x v="4"/>
    <s v="Toutourwa"/>
    <s v="Masculin"/>
    <n v="35"/>
    <x v="1"/>
    <s v="Représentant du chef de village/communauté ou Boulama"/>
    <n v="0"/>
    <n v="1"/>
    <n v="0"/>
    <n v="0"/>
    <n v="0"/>
    <n v="0"/>
    <n v="0"/>
    <n v="0"/>
    <n v="0"/>
    <m/>
    <s v="Forage PMH communautaire"/>
    <m/>
    <s v="Entre une heure et moins de la moitié d'une journée"/>
    <s v="Une minorité (autour de 25%);"/>
    <x v="1"/>
    <x v="2"/>
  </r>
  <r>
    <s v="Masculin"/>
    <x v="3"/>
    <x v="4"/>
    <s v="Toutourwa"/>
    <s v="Masculin"/>
    <n v="43"/>
    <x v="2"/>
    <s v="Représentant des refugiés"/>
    <n v="0"/>
    <n v="0"/>
    <n v="1"/>
    <n v="0"/>
    <n v="0"/>
    <n v="0"/>
    <n v="0"/>
    <n v="0"/>
    <n v="0"/>
    <m/>
    <s v="Forage PMH communautaire"/>
    <m/>
    <s v="Entre une heure et moins de la moitié d'une journée"/>
    <s v="Une minorité (autour de 25%);"/>
    <x v="1"/>
    <x v="2"/>
  </r>
  <r>
    <s v="Masculin"/>
    <x v="3"/>
    <x v="4"/>
    <s v="Toutourwa"/>
    <s v="Masculin"/>
    <n v="48"/>
    <x v="0"/>
    <s v="Représentant des PDI"/>
    <n v="0"/>
    <n v="0"/>
    <n v="0"/>
    <n v="1"/>
    <n v="0"/>
    <n v="0"/>
    <n v="0"/>
    <n v="0"/>
    <n v="0"/>
    <m/>
    <s v="Forage PMH communautaire"/>
    <m/>
    <s v="Entre une heure et moins de la moitié d'une journée"/>
    <s v="Une minorité (autour de 25%);"/>
    <x v="1"/>
    <x v="2"/>
  </r>
  <r>
    <s v="Masculin"/>
    <x v="1"/>
    <x v="3"/>
    <s v="Argou I et II"/>
    <s v="Masculin"/>
    <n v="42"/>
    <x v="0"/>
    <s v="Représentant du chef de village/communauté ou Boulama"/>
    <n v="0"/>
    <n v="1"/>
    <n v="0"/>
    <n v="0"/>
    <n v="0"/>
    <n v="0"/>
    <n v="0"/>
    <n v="0"/>
    <n v="0"/>
    <m/>
    <s v="Forage PMH communautaire"/>
    <m/>
    <s v="De 16 à 30 minutes"/>
    <s v="Une minorité (autour de 25%);"/>
    <x v="0"/>
    <x v="0"/>
  </r>
  <r>
    <s v="Masculin"/>
    <x v="1"/>
    <x v="3"/>
    <s v="Argou I et II"/>
    <s v="Masculin"/>
    <n v="38"/>
    <x v="2"/>
    <s v="Leader communautaire"/>
    <n v="0"/>
    <n v="0"/>
    <n v="0"/>
    <n v="0"/>
    <n v="0"/>
    <n v="0"/>
    <n v="0"/>
    <n v="1"/>
    <n v="0"/>
    <m/>
    <s v="Forage PMH communautaire"/>
    <m/>
    <s v="Entre 30 minutes et une heure"/>
    <s v="Une minorité (autour de 25%);"/>
    <x v="0"/>
    <x v="0"/>
  </r>
  <r>
    <s v="Féminin"/>
    <x v="1"/>
    <x v="6"/>
    <s v="Quartier Diffa Koura"/>
    <s v="Masculin"/>
    <n v="24"/>
    <x v="0"/>
    <s v="Autre"/>
    <n v="0"/>
    <n v="0"/>
    <n v="0"/>
    <n v="0"/>
    <n v="0"/>
    <n v="0"/>
    <n v="0"/>
    <n v="0"/>
    <n v="1"/>
    <s v="Pas de rôle dans la  localité "/>
    <s v="Reseau d'eau publique SEEN - robinet communautaire"/>
    <m/>
    <s v="De 16 à 30 minutes"/>
    <s v="Tous les ménages (autour de 100%);"/>
    <x v="0"/>
    <x v="6"/>
  </r>
  <r>
    <s v="Masculin"/>
    <x v="4"/>
    <x v="7"/>
    <s v="Faya"/>
    <s v="Masculin"/>
    <n v="61"/>
    <x v="1"/>
    <s v="Chef de village/communauté ou Boulama"/>
    <n v="1"/>
    <n v="0"/>
    <n v="0"/>
    <n v="0"/>
    <n v="0"/>
    <n v="0"/>
    <n v="0"/>
    <n v="0"/>
    <n v="0"/>
    <m/>
    <s v="Puits cimenté"/>
    <m/>
    <s v="De 16 à 30 minutes"/>
    <s v="Tous les ménages (autour de 100%);"/>
    <x v="1"/>
    <x v="2"/>
  </r>
  <r>
    <s v="Masculin"/>
    <x v="1"/>
    <x v="6"/>
    <s v="Quartier Dubaï (Dubai I, et II, Charré)"/>
    <s v="Féminin"/>
    <n v="35"/>
    <x v="2"/>
    <s v="Représentant des refugiés"/>
    <n v="0"/>
    <n v="0"/>
    <n v="1"/>
    <n v="0"/>
    <n v="0"/>
    <n v="0"/>
    <n v="0"/>
    <n v="0"/>
    <n v="0"/>
    <m/>
    <s v="Forage PMH communautaire"/>
    <m/>
    <s v="De 0 à 15 minutes"/>
    <s v="La moitié (autour de 50%);"/>
    <x v="0"/>
    <x v="0"/>
  </r>
  <r>
    <s v="Masculin"/>
    <x v="1"/>
    <x v="6"/>
    <s v="Quartier Dubaï (Dubai I, et II, Charré)"/>
    <s v="Féminin"/>
    <n v="36"/>
    <x v="1"/>
    <s v="Représentant du chef de village/communauté ou Boulama"/>
    <n v="0"/>
    <n v="1"/>
    <n v="0"/>
    <n v="0"/>
    <n v="0"/>
    <n v="0"/>
    <n v="0"/>
    <n v="0"/>
    <n v="0"/>
    <m/>
    <s v="Reseau d'eau publique SEEN - robinet privé"/>
    <m/>
    <s v="De 0 à 15 minutes"/>
    <s v="Une majorité (autour de 75%);"/>
    <x v="0"/>
    <x v="0"/>
  </r>
  <r>
    <s v="Masculin"/>
    <x v="1"/>
    <x v="6"/>
    <s v="Quartier Dubaï (Dubai I, et II, Charré)"/>
    <s v="Féminin"/>
    <n v="60"/>
    <x v="0"/>
    <s v="Représentant des PDI"/>
    <n v="0"/>
    <n v="0"/>
    <n v="0"/>
    <n v="1"/>
    <n v="0"/>
    <n v="0"/>
    <n v="0"/>
    <n v="0"/>
    <n v="0"/>
    <m/>
    <s v="Reseau d'eau publique SEEN - robinet privé"/>
    <m/>
    <s v="De 0 à 15 minutes"/>
    <s v="Une majorité (autour de 75%);"/>
    <x v="0"/>
    <x v="0"/>
  </r>
  <r>
    <s v="Masculin"/>
    <x v="0"/>
    <x v="0"/>
    <s v="Samsouram"/>
    <s v="Masculin"/>
    <n v="25"/>
    <x v="2"/>
    <s v="Représentant des refugiés"/>
    <n v="0"/>
    <n v="0"/>
    <n v="1"/>
    <n v="0"/>
    <n v="0"/>
    <n v="0"/>
    <n v="0"/>
    <n v="0"/>
    <n v="0"/>
    <m/>
    <s v="Forage PMH communautaire"/>
    <m/>
    <s v="De 0 à 15 minutes"/>
    <s v="Une majorité (autour de 75%);"/>
    <x v="0"/>
    <x v="0"/>
  </r>
  <r>
    <s v="Masculin"/>
    <x v="0"/>
    <x v="0"/>
    <s v="Samsouram"/>
    <s v="Masculin"/>
    <n v="57"/>
    <x v="1"/>
    <s v="Chef de village/communauté ou Boulama"/>
    <n v="1"/>
    <n v="0"/>
    <n v="0"/>
    <n v="0"/>
    <n v="0"/>
    <n v="0"/>
    <n v="0"/>
    <n v="0"/>
    <n v="0"/>
    <m/>
    <s v="Bornes fontaines (Mini-AEP, système multi-villages, PEA et SPP)"/>
    <m/>
    <s v="De 0 à 15 minutes"/>
    <s v="Une majorité (autour de 75%);"/>
    <x v="1"/>
    <x v="2"/>
  </r>
  <r>
    <s v="Masculin"/>
    <x v="1"/>
    <x v="3"/>
    <s v="Garin Dogo"/>
    <s v="Masculin"/>
    <n v="47"/>
    <x v="2"/>
    <s v="Représentant des refugiés"/>
    <n v="0"/>
    <n v="0"/>
    <n v="1"/>
    <n v="0"/>
    <n v="0"/>
    <n v="0"/>
    <n v="0"/>
    <n v="0"/>
    <n v="0"/>
    <m/>
    <s v="Forage PMH communautaire"/>
    <m/>
    <s v="Entre 30 minutes et une heure"/>
    <s v="Une minorité (autour de 25%);"/>
    <x v="1"/>
    <x v="2"/>
  </r>
  <r>
    <s v="Masculin"/>
    <x v="1"/>
    <x v="3"/>
    <s v="Bosso/N'Gagam"/>
    <s v="Masculin"/>
    <n v="41"/>
    <x v="2"/>
    <s v="Leader communautaire"/>
    <n v="0"/>
    <n v="0"/>
    <n v="0"/>
    <n v="0"/>
    <n v="0"/>
    <n v="0"/>
    <n v="0"/>
    <n v="1"/>
    <n v="0"/>
    <m/>
    <s v="Forage PMH communautaire"/>
    <m/>
    <s v="De 0 à 15 minutes"/>
    <s v="Une majorité (autour de 75%);"/>
    <x v="0"/>
    <x v="0"/>
  </r>
  <r>
    <s v="Masculin"/>
    <x v="3"/>
    <x v="4"/>
    <s v="Tcholori"/>
    <s v="Masculin"/>
    <n v="30"/>
    <x v="1"/>
    <s v="Représentant du chef de village/communauté ou Boulama"/>
    <n v="0"/>
    <n v="1"/>
    <n v="0"/>
    <n v="0"/>
    <n v="0"/>
    <n v="0"/>
    <n v="0"/>
    <n v="0"/>
    <n v="0"/>
    <m/>
    <s v="Puits cimenté"/>
    <m/>
    <s v="De 0 à 15 minutes"/>
    <s v="Une majorité (autour de 75%);"/>
    <x v="0"/>
    <x v="0"/>
  </r>
  <r>
    <s v="Masculin"/>
    <x v="3"/>
    <x v="4"/>
    <s v="Tcholori"/>
    <s v="Masculin"/>
    <n v="34"/>
    <x v="2"/>
    <s v="Représentant des refugiés"/>
    <n v="0"/>
    <n v="0"/>
    <n v="1"/>
    <n v="0"/>
    <n v="0"/>
    <n v="0"/>
    <n v="0"/>
    <n v="0"/>
    <n v="0"/>
    <m/>
    <s v="Forage PMH communautaire"/>
    <m/>
    <s v="De 16 à 30 minutes"/>
    <s v="Une minorité (autour de 25%);"/>
    <x v="1"/>
    <x v="2"/>
  </r>
  <r>
    <s v="Masculin"/>
    <x v="3"/>
    <x v="4"/>
    <s v="Balamari Kiari"/>
    <s v="Masculin"/>
    <n v="48"/>
    <x v="1"/>
    <s v="Représentant du chef de village/communauté ou Boulama"/>
    <n v="0"/>
    <n v="1"/>
    <n v="0"/>
    <n v="0"/>
    <n v="0"/>
    <n v="0"/>
    <n v="0"/>
    <n v="0"/>
    <n v="0"/>
    <m/>
    <s v="Puits cimenté"/>
    <m/>
    <s v="De 0 à 15 minutes"/>
    <s v="Une majorité (autour de 75%);"/>
    <x v="0"/>
    <x v="3"/>
  </r>
  <r>
    <s v="Masculin"/>
    <x v="3"/>
    <x v="4"/>
    <s v="Balamari Kiari"/>
    <s v="Masculin"/>
    <n v="38"/>
    <x v="0"/>
    <s v="Représentant des PDI"/>
    <n v="0"/>
    <n v="0"/>
    <n v="0"/>
    <n v="1"/>
    <n v="0"/>
    <n v="0"/>
    <n v="0"/>
    <n v="0"/>
    <n v="0"/>
    <m/>
    <s v="Puits cimenté"/>
    <m/>
    <s v="De 0 à 15 minutes"/>
    <s v="Une majorité (autour de 75%);"/>
    <x v="0"/>
    <x v="3"/>
  </r>
  <r>
    <s v="Masculin"/>
    <x v="1"/>
    <x v="3"/>
    <s v="Kindjandi"/>
    <s v="Masculin"/>
    <s v="n/a"/>
    <x v="1"/>
    <s v="n/a"/>
    <n v="0"/>
    <n v="0"/>
    <n v="0"/>
    <n v="0"/>
    <n v="0"/>
    <n v="0"/>
    <n v="0"/>
    <n v="1"/>
    <n v="0"/>
    <s v="n/a"/>
    <s v="Bornes fontaines (Mini-AEP, système multi-villages, PEA et SPP)"/>
    <m/>
    <s v="De 16 à 30 minutes"/>
    <s v="Une majorité (autour de 75%);"/>
    <x v="0"/>
    <x v="0"/>
  </r>
  <r>
    <s v="Masculin"/>
    <x v="1"/>
    <x v="3"/>
    <s v="Gueskerou"/>
    <s v="Masculin"/>
    <s v="n/a"/>
    <x v="1"/>
    <s v="n/a"/>
    <n v="0"/>
    <n v="0"/>
    <n v="0"/>
    <n v="0"/>
    <n v="0"/>
    <n v="0"/>
    <n v="0"/>
    <n v="1"/>
    <n v="0"/>
    <s v="n/a"/>
    <s v="Forage PMH communautaire"/>
    <m/>
    <s v="Entre 30 minutes et une heure"/>
    <s v="La moitié (autour de 50%);"/>
    <x v="1"/>
    <x v="2"/>
  </r>
  <r>
    <s v="Masculin"/>
    <x v="1"/>
    <x v="3"/>
    <s v="N'Gadoua"/>
    <s v="Masculin"/>
    <s v="n/a"/>
    <x v="1"/>
    <s v="n/a"/>
    <n v="0"/>
    <n v="0"/>
    <n v="0"/>
    <n v="0"/>
    <n v="0"/>
    <n v="0"/>
    <n v="0"/>
    <n v="1"/>
    <n v="0"/>
    <s v="n/a"/>
    <s v="Forage PMH communautaire"/>
    <m/>
    <s v="De 16 à 30 minutes"/>
    <s v="Tous les ménages (autour de 100%);"/>
    <x v="0"/>
    <x v="3"/>
  </r>
  <r>
    <s v="Masculin"/>
    <x v="4"/>
    <x v="7"/>
    <s v="Klakmana"/>
    <s v="Masculin"/>
    <s v="n/a"/>
    <x v="0"/>
    <s v="n/a"/>
    <n v="0"/>
    <n v="0"/>
    <n v="0"/>
    <n v="0"/>
    <n v="0"/>
    <n v="0"/>
    <n v="0"/>
    <n v="1"/>
    <n v="0"/>
    <s v="n/a"/>
    <s v="Forage PMH communautaire"/>
    <m/>
    <s v="Entre 30 minutes et une heure"/>
    <s v="La moitié (autour de 50%);"/>
    <x v="0"/>
    <x v="3"/>
  </r>
  <r>
    <s v="Masculin"/>
    <x v="1"/>
    <x v="3"/>
    <s v="N'Gagam"/>
    <s v="Féminin"/>
    <s v="n/a"/>
    <x v="0"/>
    <s v="n/a"/>
    <n v="0"/>
    <n v="0"/>
    <n v="0"/>
    <n v="0"/>
    <n v="0"/>
    <n v="0"/>
    <n v="0"/>
    <n v="1"/>
    <n v="0"/>
    <s v="n/a"/>
    <s v="Forage PMH communautaire"/>
    <m/>
    <s v="Entre 30 minutes et une heure"/>
    <s v="La moitié (autour de 50%);"/>
    <x v="0"/>
    <x v="3"/>
  </r>
  <r>
    <s v="Masculin"/>
    <x v="1"/>
    <x v="3"/>
    <s v="Kayawa/Diffa"/>
    <s v="Masculin"/>
    <n v="40"/>
    <x v="0"/>
    <s v="Représentant du chef de village/communauté ou Boulama"/>
    <n v="0"/>
    <n v="1"/>
    <n v="0"/>
    <n v="0"/>
    <n v="0"/>
    <n v="0"/>
    <n v="0"/>
    <n v="0"/>
    <n v="0"/>
    <m/>
    <s v="Puits cimenté"/>
    <m/>
    <s v="De 16 à 30 minutes"/>
    <s v="Tous les ménages (autour de 100%);"/>
    <x v="1"/>
    <x v="2"/>
  </r>
</pivotCacheRecords>
</file>

<file path=xl/pivotCache/pivotCacheRecords4.xml><?xml version="1.0" encoding="utf-8"?>
<pivotCacheRecords xmlns="http://schemas.openxmlformats.org/spreadsheetml/2006/main" xmlns:r="http://schemas.openxmlformats.org/officeDocument/2006/relationships" count="313">
  <r>
    <s v="2020-05-25"/>
    <s v="Masculin"/>
    <x v="0"/>
    <x v="0"/>
    <s v="Goudoumaria Ville"/>
    <s v="Masculin"/>
    <n v="40"/>
    <x v="0"/>
    <s v="Leader communautaire"/>
    <n v="0"/>
    <n v="0"/>
    <n v="0"/>
    <n v="0"/>
    <n v="0"/>
    <n v="0"/>
    <n v="0"/>
    <n v="1"/>
    <n v="0"/>
    <s v=""/>
    <s v="Forage PMH communautaire"/>
    <s v=""/>
    <s v="De 16 à 30 minutes"/>
    <s v="La moitié (autour de 50%);"/>
    <s v="Oui"/>
    <s v="Latrines familiales"/>
    <s v="Savon (avec eau)"/>
    <s v="La moitié (autour de 50%)"/>
    <s v="Oui"/>
    <s v=""/>
    <s v=""/>
    <s v=""/>
    <s v=""/>
    <s v=""/>
    <s v=""/>
    <s v=""/>
    <s v=""/>
    <s v="Radio, Télévision Chef de village/ commuanuté ou Boulama"/>
    <n v="0"/>
    <x v="0"/>
    <x v="0"/>
    <x v="0"/>
    <x v="0"/>
    <x v="0"/>
    <x v="0"/>
    <x v="0"/>
    <x v="0"/>
    <x v="0"/>
    <x v="0"/>
    <x v="0"/>
    <x v="0"/>
    <n v="0"/>
    <n v="0"/>
    <x v="0"/>
    <s v="Ne pas sortir de la maison"/>
    <x v="0"/>
    <x v="0"/>
    <x v="0"/>
    <x v="0"/>
    <x v="0"/>
    <x v="0"/>
    <x v="0"/>
    <x v="0"/>
    <x v="0"/>
    <x v="0"/>
    <x v="0"/>
    <x v="0"/>
    <x v="0"/>
    <x v="0"/>
    <x v="0"/>
    <x v="0"/>
    <x v="0"/>
    <x v="0"/>
    <n v="0"/>
    <n v="0"/>
  </r>
  <r>
    <s v="2020-05-25"/>
    <s v="Masculin"/>
    <x v="0"/>
    <x v="0"/>
    <s v="Goudoumaria Ville"/>
    <s v="Masculin"/>
    <n v="56"/>
    <x v="1"/>
    <s v="Chef de village/communauté ou Boulama"/>
    <n v="1"/>
    <n v="0"/>
    <n v="0"/>
    <n v="0"/>
    <n v="0"/>
    <n v="0"/>
    <n v="0"/>
    <n v="0"/>
    <n v="0"/>
    <s v=""/>
    <s v="Forage PMH communautaire"/>
    <s v=""/>
    <s v="Entre 30 minutes et une heure"/>
    <s v="La moitié (autour de 50%);"/>
    <s v="Oui"/>
    <s v="Latrines familiales"/>
    <s v="Savon (avec eau)"/>
    <s v="La minorité (autour de 25%)"/>
    <s v="Oui"/>
    <s v=""/>
    <s v=""/>
    <s v=""/>
    <s v=""/>
    <s v=""/>
    <s v=""/>
    <s v=""/>
    <s v=""/>
    <s v="Radio, Télévision"/>
    <n v="0"/>
    <x v="0"/>
    <x v="0"/>
    <x v="0"/>
    <x v="0"/>
    <x v="0"/>
    <x v="1"/>
    <x v="0"/>
    <x v="0"/>
    <x v="0"/>
    <x v="0"/>
    <x v="0"/>
    <x v="0"/>
    <n v="0"/>
    <n v="0"/>
    <x v="0"/>
    <s v="Ne pas voyager à l'étranger"/>
    <x v="1"/>
    <x v="0"/>
    <x v="1"/>
    <x v="0"/>
    <x v="0"/>
    <x v="0"/>
    <x v="0"/>
    <x v="0"/>
    <x v="0"/>
    <x v="0"/>
    <x v="0"/>
    <x v="0"/>
    <x v="0"/>
    <x v="0"/>
    <x v="0"/>
    <x v="0"/>
    <x v="0"/>
    <x v="0"/>
    <n v="0"/>
    <n v="0"/>
  </r>
  <r>
    <s v="2020-05-25"/>
    <s v="Masculin"/>
    <x v="0"/>
    <x v="0"/>
    <s v="Goudoumaria Ville"/>
    <s v="Masculin"/>
    <n v="32"/>
    <x v="2"/>
    <s v="Représentant des refugiés"/>
    <n v="0"/>
    <n v="0"/>
    <n v="1"/>
    <n v="0"/>
    <n v="0"/>
    <n v="0"/>
    <n v="0"/>
    <n v="0"/>
    <n v="0"/>
    <s v=""/>
    <s v="Forage PMH communautaire"/>
    <s v=""/>
    <s v="Entre 30 minutes et une heure"/>
    <s v="Une minorité (autour de 25%);"/>
    <s v="Oui"/>
    <s v="Latrines familiales"/>
    <s v="Cendre (avec eau)"/>
    <s v="La minorité (autour de 25%)"/>
    <s v="Non"/>
    <s v="Article trop cher"/>
    <n v="0"/>
    <n v="0"/>
    <n v="0"/>
    <n v="1"/>
    <n v="0"/>
    <n v="0"/>
    <n v="0"/>
    <s v="Radio, Télévision Chef de village/ commuanuté ou Boulama"/>
    <n v="0"/>
    <x v="0"/>
    <x v="0"/>
    <x v="0"/>
    <x v="0"/>
    <x v="0"/>
    <x v="0"/>
    <x v="0"/>
    <x v="0"/>
    <x v="0"/>
    <x v="0"/>
    <x v="0"/>
    <x v="0"/>
    <n v="0"/>
    <n v="0"/>
    <x v="0"/>
    <s v="Ne pas sortir de la maison"/>
    <x v="0"/>
    <x v="0"/>
    <x v="0"/>
    <x v="0"/>
    <x v="0"/>
    <x v="0"/>
    <x v="0"/>
    <x v="0"/>
    <x v="0"/>
    <x v="0"/>
    <x v="0"/>
    <x v="0"/>
    <x v="0"/>
    <x v="0"/>
    <x v="0"/>
    <x v="0"/>
    <x v="0"/>
    <x v="0"/>
    <n v="0"/>
    <n v="0"/>
  </r>
  <r>
    <s v="2020-05-25"/>
    <s v="Masculin"/>
    <x v="1"/>
    <x v="1"/>
    <s v="Boudouri (Rouda, Zarwaram, Maya I et II, Logo I et II, Loumbram, Adjiri, Bororo)"/>
    <s v="Masculin"/>
    <n v="41"/>
    <x v="2"/>
    <s v="Représentant des refugiés"/>
    <n v="0"/>
    <n v="0"/>
    <n v="1"/>
    <n v="0"/>
    <n v="0"/>
    <n v="0"/>
    <n v="0"/>
    <n v="0"/>
    <n v="0"/>
    <s v=""/>
    <s v="Forage PMH communautaire"/>
    <s v=""/>
    <s v="Entre 30 minutes et une heure"/>
    <s v="La moitié (autour de 50%);"/>
    <s v="Oui"/>
    <s v="Latrines communes payantes"/>
    <s v="Eau seulement"/>
    <s v="La minorité (autour de 25%)"/>
    <s v="Non"/>
    <s v="Article trop cher"/>
    <n v="0"/>
    <n v="0"/>
    <n v="0"/>
    <n v="1"/>
    <n v="0"/>
    <n v="0"/>
    <n v="0"/>
    <s v="Radio, Télévision"/>
    <n v="0"/>
    <x v="0"/>
    <x v="0"/>
    <x v="0"/>
    <x v="0"/>
    <x v="0"/>
    <x v="1"/>
    <x v="0"/>
    <x v="0"/>
    <x v="0"/>
    <x v="0"/>
    <x v="0"/>
    <x v="0"/>
    <n v="0"/>
    <n v="0"/>
    <x v="1"/>
    <s v="Ne pas voyager à l'étranger"/>
    <x v="1"/>
    <x v="0"/>
    <x v="1"/>
    <x v="0"/>
    <x v="0"/>
    <x v="0"/>
    <x v="0"/>
    <x v="0"/>
    <x v="0"/>
    <x v="0"/>
    <x v="0"/>
    <x v="0"/>
    <x v="0"/>
    <x v="0"/>
    <x v="0"/>
    <x v="0"/>
    <x v="0"/>
    <x v="0"/>
    <n v="0"/>
    <n v="0"/>
  </r>
  <r>
    <s v="2020-05-25"/>
    <s v="Masculin"/>
    <x v="1"/>
    <x v="1"/>
    <s v="Boudouri (Rouda, Zarwaram, Maya I et II, Logo I et II, Loumbram, Adjiri, Bororo)"/>
    <s v="Masculin"/>
    <n v="35"/>
    <x v="0"/>
    <s v="Leader communautaire"/>
    <n v="0"/>
    <n v="0"/>
    <n v="0"/>
    <n v="0"/>
    <n v="0"/>
    <n v="0"/>
    <n v="0"/>
    <n v="1"/>
    <n v="0"/>
    <s v=""/>
    <s v="Forage PMH communautaire"/>
    <s v=""/>
    <s v="Entre 30 minutes et une heure"/>
    <s v="Une minorité (autour de 25%);"/>
    <s v="Oui"/>
    <s v="Latrines communes payantes"/>
    <s v="Eau seulement"/>
    <s v="Personne (autour de 0%)"/>
    <s v="Non"/>
    <s v="Article trop cher"/>
    <n v="0"/>
    <n v="0"/>
    <n v="0"/>
    <n v="1"/>
    <n v="0"/>
    <n v="0"/>
    <n v="0"/>
    <s v="Radio, Télévision Différents comités villageois"/>
    <n v="0"/>
    <x v="0"/>
    <x v="0"/>
    <x v="0"/>
    <x v="0"/>
    <x v="0"/>
    <x v="1"/>
    <x v="0"/>
    <x v="0"/>
    <x v="0"/>
    <x v="1"/>
    <x v="0"/>
    <x v="0"/>
    <n v="0"/>
    <n v="0"/>
    <x v="1"/>
    <s v="Ne pas voyager à l'étranger Arrêter de se serrer la main ou d'autres contacts physiques"/>
    <x v="1"/>
    <x v="0"/>
    <x v="1"/>
    <x v="1"/>
    <x v="0"/>
    <x v="0"/>
    <x v="0"/>
    <x v="0"/>
    <x v="0"/>
    <x v="0"/>
    <x v="0"/>
    <x v="0"/>
    <x v="0"/>
    <x v="0"/>
    <x v="0"/>
    <x v="0"/>
    <x v="0"/>
    <x v="0"/>
    <n v="0"/>
    <n v="0"/>
  </r>
  <r>
    <s v="2020-05-25"/>
    <s v="Masculin"/>
    <x v="1"/>
    <x v="1"/>
    <s v="Boudouri (Rouda, Zarwaram, Maya I et II, Logo I et II, Loumbram, Adjiri, Bororo)"/>
    <s v="Féminin"/>
    <n v="44"/>
    <x v="3"/>
    <s v="Leader communautaire"/>
    <n v="0"/>
    <n v="0"/>
    <n v="0"/>
    <n v="0"/>
    <n v="0"/>
    <n v="0"/>
    <n v="0"/>
    <n v="1"/>
    <n v="0"/>
    <s v=""/>
    <s v="Forage PMH communautaire"/>
    <s v=""/>
    <s v="De 16 à 30 minutes"/>
    <s v="Une minorité (autour de 25%);"/>
    <s v="Oui"/>
    <s v="Latrines familiales"/>
    <s v="Savon (avec eau)"/>
    <s v="La moitié (autour de 50%)"/>
    <s v="Oui"/>
    <s v=""/>
    <s v=""/>
    <s v=""/>
    <s v=""/>
    <s v=""/>
    <s v=""/>
    <s v=""/>
    <s v=""/>
    <s v="Radio, Télévision Chef de village/ commuanuté ou Boulama"/>
    <n v="0"/>
    <x v="0"/>
    <x v="0"/>
    <x v="0"/>
    <x v="0"/>
    <x v="0"/>
    <x v="0"/>
    <x v="0"/>
    <x v="0"/>
    <x v="0"/>
    <x v="0"/>
    <x v="0"/>
    <x v="0"/>
    <n v="0"/>
    <n v="0"/>
    <x v="2"/>
    <s v="Ne pas sortir de la maison Arrêter de se serrer la main ou d'autres contacts physiques"/>
    <x v="0"/>
    <x v="0"/>
    <x v="0"/>
    <x v="1"/>
    <x v="0"/>
    <x v="0"/>
    <x v="0"/>
    <x v="0"/>
    <x v="0"/>
    <x v="0"/>
    <x v="0"/>
    <x v="0"/>
    <x v="0"/>
    <x v="0"/>
    <x v="0"/>
    <x v="0"/>
    <x v="0"/>
    <x v="0"/>
    <n v="0"/>
    <n v="0"/>
  </r>
  <r>
    <s v="2020-05-25"/>
    <s v="Masculin"/>
    <x v="1"/>
    <x v="1"/>
    <s v="Doubougoun Kayawa (Dabougoun I et II, Ari Arnadi)"/>
    <s v="Masculin"/>
    <n v="33"/>
    <x v="2"/>
    <s v="Leader communautaire"/>
    <n v="0"/>
    <n v="0"/>
    <n v="0"/>
    <n v="0"/>
    <n v="0"/>
    <n v="0"/>
    <n v="0"/>
    <n v="1"/>
    <n v="0"/>
    <s v=""/>
    <s v="Forage PMH communautaire"/>
    <s v=""/>
    <s v="De 16 à 30 minutes"/>
    <s v="Une minorité (autour de 25%);"/>
    <s v="Oui"/>
    <s v="Latrines familiales"/>
    <s v="Eau seulement"/>
    <s v="La minorité (autour de 25%)"/>
    <s v="Non"/>
    <s v="Article trop cher L'achat de savon ne constitue pas une priorité"/>
    <n v="0"/>
    <n v="0"/>
    <n v="0"/>
    <n v="1"/>
    <n v="1"/>
    <n v="0"/>
    <n v="0"/>
    <s v="Radio, Télévision"/>
    <n v="0"/>
    <x v="0"/>
    <x v="0"/>
    <x v="0"/>
    <x v="0"/>
    <x v="0"/>
    <x v="1"/>
    <x v="0"/>
    <x v="0"/>
    <x v="0"/>
    <x v="0"/>
    <x v="0"/>
    <x v="0"/>
    <n v="0"/>
    <n v="0"/>
    <x v="2"/>
    <s v="Arrêter de se serrer la main ou d'autres contacts physiques"/>
    <x v="1"/>
    <x v="0"/>
    <x v="0"/>
    <x v="1"/>
    <x v="0"/>
    <x v="0"/>
    <x v="0"/>
    <x v="0"/>
    <x v="0"/>
    <x v="0"/>
    <x v="0"/>
    <x v="0"/>
    <x v="0"/>
    <x v="0"/>
    <x v="0"/>
    <x v="0"/>
    <x v="0"/>
    <x v="0"/>
    <n v="0"/>
    <n v="0"/>
  </r>
  <r>
    <s v="2020-05-25"/>
    <s v="Masculin"/>
    <x v="1"/>
    <x v="1"/>
    <s v="Doubougoun Kayawa (Dabougoun I et II, Ari Arnadi)"/>
    <s v="Masculin"/>
    <n v="45"/>
    <x v="1"/>
    <s v="Leader communautaire"/>
    <n v="0"/>
    <n v="0"/>
    <n v="0"/>
    <n v="0"/>
    <n v="0"/>
    <n v="0"/>
    <n v="0"/>
    <n v="1"/>
    <n v="0"/>
    <s v=""/>
    <s v="Forage PMH communautaire"/>
    <s v=""/>
    <s v="Entre 30 minutes et une heure"/>
    <s v="Une minorité (autour de 25%);"/>
    <s v="Oui"/>
    <s v="Latrines familiales"/>
    <s v="Eau seulement"/>
    <s v="La moitié (autour de 50%)"/>
    <s v="Non"/>
    <s v="Article trop cher"/>
    <n v="0"/>
    <n v="0"/>
    <n v="0"/>
    <n v="1"/>
    <n v="0"/>
    <n v="0"/>
    <n v="0"/>
    <s v="Radio, Télévision Chef de village/ commuanuté ou Boulama"/>
    <n v="0"/>
    <x v="0"/>
    <x v="0"/>
    <x v="0"/>
    <x v="0"/>
    <x v="0"/>
    <x v="0"/>
    <x v="0"/>
    <x v="0"/>
    <x v="0"/>
    <x v="0"/>
    <x v="0"/>
    <x v="0"/>
    <n v="0"/>
    <n v="0"/>
    <x v="1"/>
    <s v="Arrêter de se serrer la main ou d'autres contacts physiques"/>
    <x v="1"/>
    <x v="0"/>
    <x v="0"/>
    <x v="1"/>
    <x v="0"/>
    <x v="0"/>
    <x v="0"/>
    <x v="0"/>
    <x v="0"/>
    <x v="0"/>
    <x v="0"/>
    <x v="0"/>
    <x v="0"/>
    <x v="0"/>
    <x v="0"/>
    <x v="0"/>
    <x v="0"/>
    <x v="0"/>
    <n v="0"/>
    <n v="0"/>
  </r>
  <r>
    <s v="2020-05-25"/>
    <s v="Féminin"/>
    <x v="2"/>
    <x v="2"/>
    <s v="Gadagoum"/>
    <s v="Masculin"/>
    <n v="46"/>
    <x v="3"/>
    <s v="Chef de village/communauté ou Boulama"/>
    <n v="1"/>
    <n v="0"/>
    <n v="0"/>
    <n v="0"/>
    <n v="0"/>
    <n v="0"/>
    <n v="0"/>
    <n v="0"/>
    <n v="0"/>
    <s v=""/>
    <s v="Puits traditionnel"/>
    <s v=""/>
    <s v="Entre une heure et moins de la moitié d'une journée"/>
    <s v="Une minorité (autour de 25%);"/>
    <s v="Non"/>
    <s v="A l'air libre"/>
    <s v="Savon (avec eau)"/>
    <s v="Personne (autour de 0%)"/>
    <s v="Oui"/>
    <s v=""/>
    <s v=""/>
    <s v=""/>
    <s v=""/>
    <s v=""/>
    <s v=""/>
    <s v=""/>
    <s v=""/>
    <s v="Téléphone Radio, Télévision Chef de village/ commuanuté ou Boulama"/>
    <n v="0"/>
    <x v="1"/>
    <x v="0"/>
    <x v="0"/>
    <x v="0"/>
    <x v="0"/>
    <x v="0"/>
    <x v="0"/>
    <x v="0"/>
    <x v="0"/>
    <x v="0"/>
    <x v="0"/>
    <x v="0"/>
    <n v="0"/>
    <n v="0"/>
    <x v="3"/>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n v="0"/>
  </r>
  <r>
    <s v="2020-05-25"/>
    <s v="Féminin"/>
    <x v="2"/>
    <x v="2"/>
    <s v="Djaba"/>
    <s v="Masculin"/>
    <n v="52"/>
    <x v="1"/>
    <s v="Chef de village/communauté ou Boulama"/>
    <n v="1"/>
    <n v="0"/>
    <n v="0"/>
    <n v="0"/>
    <n v="0"/>
    <n v="0"/>
    <n v="0"/>
    <n v="0"/>
    <n v="0"/>
    <s v=""/>
    <s v="Forage PMH communautaire"/>
    <s v=""/>
    <s v="Entre 30 minutes et une heure"/>
    <s v="Tous les ménages (autour de 100%);"/>
    <s v="Oui"/>
    <s v="Latrines communes gratuites"/>
    <s v="Cendre (avec eau)"/>
    <s v="La minorité (autour de 25%)"/>
    <s v="Non"/>
    <s v="Savons non disponibles au niveau des marchés Article trop cher L'achat de savon ne constitue pas une priorité"/>
    <n v="0"/>
    <n v="1"/>
    <n v="0"/>
    <n v="1"/>
    <n v="1"/>
    <n v="0"/>
    <n v="0"/>
    <s v="Téléphone Radio, Télévision Chef de village/ commuanuté ou Boulama"/>
    <n v="0"/>
    <x v="1"/>
    <x v="0"/>
    <x v="0"/>
    <x v="0"/>
    <x v="0"/>
    <x v="0"/>
    <x v="0"/>
    <x v="0"/>
    <x v="0"/>
    <x v="0"/>
    <x v="0"/>
    <x v="0"/>
    <n v="0"/>
    <n v="0"/>
    <x v="2"/>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n v="0"/>
  </r>
  <r>
    <s v="2020-05-25"/>
    <s v="Féminin"/>
    <x v="2"/>
    <x v="2"/>
    <s v="Djaba"/>
    <s v="Masculin"/>
    <n v="49"/>
    <x v="3"/>
    <s v="Autre"/>
    <n v="0"/>
    <n v="0"/>
    <n v="0"/>
    <n v="0"/>
    <n v="0"/>
    <n v="0"/>
    <n v="0"/>
    <n v="0"/>
    <n v="0"/>
    <s v="Représentant des retournés"/>
    <s v="Forage PMH communautaire"/>
    <s v=""/>
    <s v="Entre 30 minutes et une heure"/>
    <s v="Une majorité (autour de 75%);"/>
    <s v="Oui"/>
    <s v="Latrines communes gratuites"/>
    <s v="Savon (avec eau)"/>
    <s v="Personne (autour de 0%)"/>
    <s v="Oui"/>
    <s v=""/>
    <s v=""/>
    <s v=""/>
    <s v=""/>
    <s v=""/>
    <s v=""/>
    <s v=""/>
    <s v=""/>
    <s v="Téléphone Radio, Télévision Chef de village/ commuanuté ou Boulama Différents comités villageois"/>
    <n v="0"/>
    <x v="1"/>
    <x v="0"/>
    <x v="0"/>
    <x v="0"/>
    <x v="0"/>
    <x v="0"/>
    <x v="0"/>
    <x v="0"/>
    <x v="0"/>
    <x v="1"/>
    <x v="0"/>
    <x v="0"/>
    <n v="0"/>
    <n v="0"/>
    <x v="3"/>
    <s v="Reduire les mouvements hors de la maison Arrêter de se serrer la main ou d'autres contacts physiques Garder une distance avec les autres gens Eviter les espaces publiques et les rassemblements Porter un masque Se laver les mains"/>
    <x v="1"/>
    <x v="1"/>
    <x v="0"/>
    <x v="1"/>
    <x v="1"/>
    <x v="1"/>
    <x v="1"/>
    <x v="0"/>
    <x v="0"/>
    <x v="1"/>
    <x v="0"/>
    <x v="0"/>
    <x v="0"/>
    <x v="0"/>
    <x v="0"/>
    <x v="0"/>
    <x v="0"/>
    <x v="0"/>
    <n v="0"/>
    <n v="0"/>
  </r>
  <r>
    <s v="2020-05-25"/>
    <s v="Masculin"/>
    <x v="1"/>
    <x v="1"/>
    <s v="Maina Kaderi (Geidam Tchoukou, Gadjadji, Chatima Wango, Barewas)"/>
    <s v="Masculin"/>
    <n v="40"/>
    <x v="3"/>
    <s v="Autre"/>
    <n v="0"/>
    <n v="0"/>
    <n v="0"/>
    <n v="0"/>
    <n v="0"/>
    <n v="0"/>
    <n v="0"/>
    <n v="0"/>
    <n v="0"/>
    <s v="Représentant des retournés"/>
    <s v="Bornes fontaines (Mini-AEP, système multi-villages, PEA et SPP)"/>
    <s v=""/>
    <s v="De 16 à 30 minutes"/>
    <s v="Une majorité (autour de 75%);"/>
    <s v="Oui"/>
    <s v="Latrines familiales"/>
    <s v="Savon (avec eau)"/>
    <s v="L'ensemble (autour de 100%)"/>
    <s v="Oui"/>
    <s v=""/>
    <s v=""/>
    <s v=""/>
    <s v=""/>
    <s v=""/>
    <s v=""/>
    <s v=""/>
    <s v=""/>
    <s v="Radio, Télévision"/>
    <n v="0"/>
    <x v="0"/>
    <x v="0"/>
    <x v="0"/>
    <x v="0"/>
    <x v="0"/>
    <x v="1"/>
    <x v="0"/>
    <x v="0"/>
    <x v="0"/>
    <x v="0"/>
    <x v="0"/>
    <x v="0"/>
    <n v="0"/>
    <n v="0"/>
    <x v="0"/>
    <s v="Garder une distance avec les autres gens Eviter les espaces publiques et les rassemblements Porter un masque Se laver les mains Se laver avec de l'eau propre"/>
    <x v="1"/>
    <x v="0"/>
    <x v="0"/>
    <x v="0"/>
    <x v="1"/>
    <x v="1"/>
    <x v="1"/>
    <x v="0"/>
    <x v="0"/>
    <x v="1"/>
    <x v="0"/>
    <x v="0"/>
    <x v="1"/>
    <x v="0"/>
    <x v="0"/>
    <x v="0"/>
    <x v="0"/>
    <x v="0"/>
    <n v="0"/>
    <n v="0"/>
  </r>
  <r>
    <s v="2020-05-25"/>
    <s v="Masculin"/>
    <x v="1"/>
    <x v="1"/>
    <s v="Maina Kaderi (Geidam Tchoukou, Gadjadji, Chatima Wango, Barewas)"/>
    <s v="Masculin"/>
    <n v="43"/>
    <x v="0"/>
    <s v="Chef de village/communauté ou Boulama"/>
    <n v="1"/>
    <n v="0"/>
    <n v="0"/>
    <n v="0"/>
    <n v="0"/>
    <n v="0"/>
    <n v="0"/>
    <n v="0"/>
    <n v="0"/>
    <s v=""/>
    <s v="Bornes fontaines (Mini-AEP, système multi-villages, PEA et SPP)"/>
    <s v=""/>
    <s v="Entre une heure et moins de la moitié d'une journée"/>
    <s v="Tous les ménages (autour de 100%);"/>
    <s v="Oui"/>
    <s v="Latrines familiales"/>
    <s v="Savon (avec eau)"/>
    <s v="L'ensemble (autour de 100%)"/>
    <s v="Oui"/>
    <s v=""/>
    <s v=""/>
    <s v=""/>
    <s v=""/>
    <s v=""/>
    <s v=""/>
    <s v=""/>
    <s v=""/>
    <s v="Radio, Télévision"/>
    <n v="0"/>
    <x v="0"/>
    <x v="0"/>
    <x v="0"/>
    <x v="0"/>
    <x v="0"/>
    <x v="1"/>
    <x v="0"/>
    <x v="0"/>
    <x v="0"/>
    <x v="0"/>
    <x v="0"/>
    <x v="0"/>
    <n v="0"/>
    <n v="0"/>
    <x v="3"/>
    <s v="Eviter les espaces publiques et les rassemblements Se laver les mains Se laver avec de l'eau propre"/>
    <x v="1"/>
    <x v="0"/>
    <x v="0"/>
    <x v="0"/>
    <x v="0"/>
    <x v="1"/>
    <x v="0"/>
    <x v="0"/>
    <x v="0"/>
    <x v="1"/>
    <x v="0"/>
    <x v="0"/>
    <x v="1"/>
    <x v="0"/>
    <x v="0"/>
    <x v="0"/>
    <x v="0"/>
    <x v="0"/>
    <n v="0"/>
    <n v="0"/>
  </r>
  <r>
    <s v="2020-05-25"/>
    <s v="Masculin"/>
    <x v="1"/>
    <x v="1"/>
    <s v="Maina Kaderi (Geidam Tchoukou, Gadjadji, Chatima Wango, Barewas)"/>
    <s v="Masculin"/>
    <n v="33"/>
    <x v="2"/>
    <s v="Leader communautaire"/>
    <n v="0"/>
    <n v="0"/>
    <n v="0"/>
    <n v="0"/>
    <n v="0"/>
    <n v="0"/>
    <n v="0"/>
    <n v="1"/>
    <n v="0"/>
    <s v=""/>
    <s v="Bornes fontaines (Mini-AEP, système multi-villages, PEA et SPP)"/>
    <s v=""/>
    <s v="Entre 30 minutes et une heure"/>
    <s v="Une majorité (autour de 75%);"/>
    <s v="Oui"/>
    <s v="Latrines familiales"/>
    <s v="Savon (avec eau)"/>
    <s v="La moitié (autour de 50%)"/>
    <s v="Oui"/>
    <s v=""/>
    <s v=""/>
    <s v=""/>
    <s v=""/>
    <s v=""/>
    <s v=""/>
    <s v=""/>
    <s v=""/>
    <s v="Radio, Télévision"/>
    <n v="0"/>
    <x v="0"/>
    <x v="0"/>
    <x v="0"/>
    <x v="0"/>
    <x v="0"/>
    <x v="1"/>
    <x v="0"/>
    <x v="0"/>
    <x v="0"/>
    <x v="0"/>
    <x v="0"/>
    <x v="0"/>
    <n v="0"/>
    <n v="0"/>
    <x v="3"/>
    <s v="Arrêter de se serrer la main ou d'autres contacts physiques Garder une distance avec les autres gens Se laver les mains Boire de l'eau propre"/>
    <x v="1"/>
    <x v="0"/>
    <x v="0"/>
    <x v="1"/>
    <x v="1"/>
    <x v="0"/>
    <x v="0"/>
    <x v="0"/>
    <x v="0"/>
    <x v="1"/>
    <x v="0"/>
    <x v="1"/>
    <x v="0"/>
    <x v="0"/>
    <x v="0"/>
    <x v="0"/>
    <x v="0"/>
    <x v="0"/>
    <n v="0"/>
    <n v="0"/>
  </r>
  <r>
    <s v="2020-05-25"/>
    <s v="Masculin"/>
    <x v="1"/>
    <x v="1"/>
    <s v="Chétimari (Mandalari, Kaoua I, II et II, Damaram, Barawas, Garin Doli Arabe,  Blabrine, Galaouro, Tchamba, Mamatra I et Mamatra II)"/>
    <s v="Masculin"/>
    <n v="47"/>
    <x v="0"/>
    <s v="Leader communautaire"/>
    <n v="0"/>
    <n v="0"/>
    <n v="0"/>
    <n v="0"/>
    <n v="0"/>
    <n v="0"/>
    <n v="0"/>
    <n v="1"/>
    <n v="0"/>
    <s v=""/>
    <s v="Bornes fontaines (Mini-AEP, système multi-villages, PEA et SPP)"/>
    <s v=""/>
    <s v="Entre une heure et moins de la moitié d'une journée"/>
    <s v="Tous les ménages (autour de 100%);"/>
    <s v="Oui"/>
    <s v="Latrines familiales"/>
    <s v="Savon (avec eau)"/>
    <s v="La majorité (autour de 75%)"/>
    <s v="Oui"/>
    <s v=""/>
    <s v=""/>
    <s v=""/>
    <s v=""/>
    <s v=""/>
    <s v=""/>
    <s v=""/>
    <s v=""/>
    <s v="Radio, Télévision"/>
    <n v="0"/>
    <x v="0"/>
    <x v="0"/>
    <x v="0"/>
    <x v="0"/>
    <x v="0"/>
    <x v="1"/>
    <x v="0"/>
    <x v="0"/>
    <x v="0"/>
    <x v="0"/>
    <x v="0"/>
    <x v="0"/>
    <n v="0"/>
    <n v="0"/>
    <x v="3"/>
    <s v="Garder une distance avec les autres gens Eviter les espaces publiques et les rassemblements Porter un masque Se laver les mains Garder les surfaces propres Boire de l'eau propre Se laver avec de l'eau propre"/>
    <x v="1"/>
    <x v="0"/>
    <x v="0"/>
    <x v="0"/>
    <x v="1"/>
    <x v="1"/>
    <x v="1"/>
    <x v="0"/>
    <x v="0"/>
    <x v="1"/>
    <x v="1"/>
    <x v="1"/>
    <x v="1"/>
    <x v="0"/>
    <x v="0"/>
    <x v="0"/>
    <x v="0"/>
    <x v="0"/>
    <n v="0"/>
    <n v="0"/>
  </r>
  <r>
    <s v="2020-05-25"/>
    <s v="Masculin"/>
    <x v="1"/>
    <x v="1"/>
    <s v="Chétimari (Mandalari, Kaoua I, II et II, Damaram, Barawas, Garin Doli Arabe,  Blabrine, Galaouro, Tchamba, Mamatra I et Mamatra II)"/>
    <s v="Masculin"/>
    <n v="32"/>
    <x v="2"/>
    <s v="Représentant des refugiés"/>
    <n v="0"/>
    <n v="0"/>
    <n v="1"/>
    <n v="0"/>
    <n v="0"/>
    <n v="0"/>
    <n v="0"/>
    <n v="0"/>
    <n v="0"/>
    <s v=""/>
    <s v="Bornes fontaines (Mini-AEP, système multi-villages, PEA et SPP)"/>
    <s v=""/>
    <s v="Entre une heure et moins de la moitié d'une journée"/>
    <s v="Tous les ménages (autour de 100%);"/>
    <s v="Oui"/>
    <s v="Latrines familiales"/>
    <s v="Savon (avec eau)"/>
    <s v="L'ensemble (autour de 100%)"/>
    <s v="Oui"/>
    <s v=""/>
    <s v=""/>
    <s v=""/>
    <s v=""/>
    <s v=""/>
    <s v=""/>
    <s v=""/>
    <s v=""/>
    <s v="Radio, Télévision"/>
    <n v="0"/>
    <x v="0"/>
    <x v="0"/>
    <x v="0"/>
    <x v="0"/>
    <x v="0"/>
    <x v="1"/>
    <x v="0"/>
    <x v="0"/>
    <x v="0"/>
    <x v="0"/>
    <x v="0"/>
    <x v="0"/>
    <n v="0"/>
    <n v="0"/>
    <x v="3"/>
    <s v="Arrêter de se serrer la main ou d'autres contacts physiques Garder une distance avec les autres gens Eviter les espaces publiques et les rassemblements Se laver les mains Garder les surfaces propres Se laver avec de l'eau propre"/>
    <x v="1"/>
    <x v="0"/>
    <x v="0"/>
    <x v="1"/>
    <x v="1"/>
    <x v="1"/>
    <x v="0"/>
    <x v="0"/>
    <x v="0"/>
    <x v="1"/>
    <x v="1"/>
    <x v="0"/>
    <x v="1"/>
    <x v="0"/>
    <x v="0"/>
    <x v="0"/>
    <x v="0"/>
    <x v="0"/>
    <n v="0"/>
    <n v="0"/>
  </r>
  <r>
    <s v="2020-05-25"/>
    <s v="Masculin"/>
    <x v="1"/>
    <x v="1"/>
    <s v="Chétimari (Mandalari, Kaoua I, II et II, Damaram, Barawas, Garin Doli Arabe,  Blabrine, Galaouro, Tchamba, Mamatra I et Mamatra II)"/>
    <s v="Masculin"/>
    <n v="50"/>
    <x v="1"/>
    <s v="Leader communautaire"/>
    <n v="0"/>
    <n v="0"/>
    <n v="0"/>
    <n v="0"/>
    <n v="0"/>
    <n v="0"/>
    <n v="0"/>
    <n v="1"/>
    <n v="0"/>
    <s v=""/>
    <s v="Bornes fontaines (Mini-AEP, système multi-villages, PEA et SPP)"/>
    <s v=""/>
    <s v="Entre 30 minutes et une heure"/>
    <s v="Tous les ménages (autour de 100%);"/>
    <s v="Oui"/>
    <s v="Latrines familiales"/>
    <s v="Savon (avec eau)"/>
    <s v="L'ensemble (autour de 100%)"/>
    <s v="Oui"/>
    <s v=""/>
    <s v=""/>
    <s v=""/>
    <s v=""/>
    <s v=""/>
    <s v=""/>
    <s v=""/>
    <s v=""/>
    <s v="Radio, Télévision"/>
    <n v="0"/>
    <x v="0"/>
    <x v="0"/>
    <x v="0"/>
    <x v="0"/>
    <x v="0"/>
    <x v="1"/>
    <x v="0"/>
    <x v="0"/>
    <x v="0"/>
    <x v="0"/>
    <x v="0"/>
    <x v="0"/>
    <n v="0"/>
    <n v="0"/>
    <x v="3"/>
    <s v="Ne pas voyager à l'étranger Arrêter de se serrer la main ou d'autres contacts physiques Garder une distance avec les autres gens Eviter les espaces publiques et les rassemblements Se couvrir la peau en général Se laver les mains Se laver avec de l'eau propre"/>
    <x v="1"/>
    <x v="0"/>
    <x v="1"/>
    <x v="1"/>
    <x v="1"/>
    <x v="1"/>
    <x v="0"/>
    <x v="0"/>
    <x v="1"/>
    <x v="1"/>
    <x v="0"/>
    <x v="0"/>
    <x v="1"/>
    <x v="0"/>
    <x v="0"/>
    <x v="0"/>
    <x v="0"/>
    <x v="0"/>
    <n v="0"/>
    <n v="0"/>
  </r>
  <r>
    <s v="2020-05-25"/>
    <s v="Masculin"/>
    <x v="1"/>
    <x v="1"/>
    <s v="Gagamari"/>
    <s v="Masculin"/>
    <n v="40"/>
    <x v="1"/>
    <s v="Représentant du chef de village/communauté ou Boulama"/>
    <n v="0"/>
    <n v="1"/>
    <n v="0"/>
    <n v="0"/>
    <n v="0"/>
    <n v="0"/>
    <n v="0"/>
    <n v="0"/>
    <n v="0"/>
    <s v=""/>
    <s v="Bornes fontaines (Mini-AEP, système multi-villages, PEA et SPP)"/>
    <s v=""/>
    <s v="De 16 à 30 minutes"/>
    <s v="Tous les ménages (autour de 100%);"/>
    <s v="Oui"/>
    <s v="Latrines familiales"/>
    <s v="Savon (avec eau)"/>
    <s v="La majorité (autour de 75%)"/>
    <s v="Oui"/>
    <s v=""/>
    <s v=""/>
    <s v=""/>
    <s v=""/>
    <s v=""/>
    <s v=""/>
    <s v=""/>
    <s v=""/>
    <s v="Radio, Télévision"/>
    <n v="0"/>
    <x v="0"/>
    <x v="0"/>
    <x v="0"/>
    <x v="0"/>
    <x v="0"/>
    <x v="1"/>
    <x v="0"/>
    <x v="0"/>
    <x v="0"/>
    <x v="0"/>
    <x v="0"/>
    <x v="0"/>
    <n v="0"/>
    <n v="0"/>
    <x v="3"/>
    <s v="Arrêter de se serrer la main ou d'autres contacts physiques Garder une distance avec les autres gens Eviter les espaces publiques et les rassemblements Porter un masque Se laver les mains Garder les surfaces propres Boire de l'eau propre"/>
    <x v="1"/>
    <x v="0"/>
    <x v="0"/>
    <x v="1"/>
    <x v="1"/>
    <x v="1"/>
    <x v="1"/>
    <x v="0"/>
    <x v="0"/>
    <x v="1"/>
    <x v="1"/>
    <x v="1"/>
    <x v="0"/>
    <x v="0"/>
    <x v="0"/>
    <x v="0"/>
    <x v="0"/>
    <x v="0"/>
    <n v="0"/>
    <n v="0"/>
  </r>
  <r>
    <s v="2020-05-25"/>
    <s v="Masculin"/>
    <x v="1"/>
    <x v="1"/>
    <s v="Gagamari"/>
    <s v="Masculin"/>
    <n v="45"/>
    <x v="2"/>
    <s v="Représentant des refugiés"/>
    <n v="0"/>
    <n v="0"/>
    <n v="1"/>
    <n v="0"/>
    <n v="0"/>
    <n v="0"/>
    <n v="0"/>
    <n v="0"/>
    <n v="0"/>
    <s v=""/>
    <s v="Bornes fontaines (Mini-AEP, système multi-villages, PEA et SPP)"/>
    <s v=""/>
    <s v="De 0 à 15 minutes"/>
    <s v="Tous les ménages (autour de 100%);"/>
    <s v="Oui"/>
    <s v="Latrines familiales"/>
    <s v="Savon (avec eau)"/>
    <s v="L'ensemble (autour de 100%)"/>
    <s v="Oui"/>
    <s v=""/>
    <s v=""/>
    <s v=""/>
    <s v=""/>
    <s v=""/>
    <s v=""/>
    <s v=""/>
    <s v=""/>
    <s v="Radio, Télévision"/>
    <n v="0"/>
    <x v="0"/>
    <x v="0"/>
    <x v="0"/>
    <x v="0"/>
    <x v="0"/>
    <x v="1"/>
    <x v="0"/>
    <x v="0"/>
    <x v="0"/>
    <x v="0"/>
    <x v="0"/>
    <x v="0"/>
    <n v="0"/>
    <n v="0"/>
    <x v="3"/>
    <s v="Arrêter de se serrer la main ou d'autres contacts physiques Porter un masque Se laver les mains"/>
    <x v="1"/>
    <x v="0"/>
    <x v="0"/>
    <x v="1"/>
    <x v="0"/>
    <x v="0"/>
    <x v="1"/>
    <x v="0"/>
    <x v="0"/>
    <x v="1"/>
    <x v="0"/>
    <x v="0"/>
    <x v="0"/>
    <x v="0"/>
    <x v="0"/>
    <x v="0"/>
    <x v="0"/>
    <x v="0"/>
    <n v="0"/>
    <n v="0"/>
  </r>
  <r>
    <s v="2020-05-25"/>
    <s v="Masculin"/>
    <x v="1"/>
    <x v="1"/>
    <s v="Gagamari"/>
    <s v="Masculin"/>
    <n v="65"/>
    <x v="0"/>
    <s v="Représentant des PDI"/>
    <n v="0"/>
    <n v="0"/>
    <n v="0"/>
    <n v="1"/>
    <n v="0"/>
    <n v="0"/>
    <n v="0"/>
    <n v="0"/>
    <n v="0"/>
    <s v=""/>
    <s v="Bornes fontaines (Mini-AEP, système multi-villages, PEA et SPP)"/>
    <s v=""/>
    <s v="De 16 à 30 minutes"/>
    <s v="Tous les ménages (autour de 100%);"/>
    <s v="Oui"/>
    <s v="Latrines familiales"/>
    <s v="Savon (avec eau)"/>
    <s v="L'ensemble (autour de 100%)"/>
    <s v="Oui"/>
    <s v=""/>
    <s v=""/>
    <s v=""/>
    <s v=""/>
    <s v=""/>
    <s v=""/>
    <s v=""/>
    <s v=""/>
    <s v="Radio, Télévision"/>
    <n v="0"/>
    <x v="0"/>
    <x v="0"/>
    <x v="0"/>
    <x v="0"/>
    <x v="0"/>
    <x v="1"/>
    <x v="0"/>
    <x v="0"/>
    <x v="0"/>
    <x v="0"/>
    <x v="0"/>
    <x v="0"/>
    <n v="0"/>
    <n v="0"/>
    <x v="3"/>
    <s v="Arrêter de se serrer la main ou d'autres contacts physiques Garder une distance avec les autres gens Porter un masque Se laver les mains Se laver avec de l'eau propre"/>
    <x v="1"/>
    <x v="0"/>
    <x v="0"/>
    <x v="1"/>
    <x v="1"/>
    <x v="0"/>
    <x v="1"/>
    <x v="0"/>
    <x v="0"/>
    <x v="1"/>
    <x v="0"/>
    <x v="0"/>
    <x v="1"/>
    <x v="0"/>
    <x v="0"/>
    <x v="0"/>
    <x v="0"/>
    <x v="0"/>
    <n v="0"/>
    <n v="0"/>
  </r>
  <r>
    <s v="2020-05-25"/>
    <s v="Masculin"/>
    <x v="1"/>
    <x v="3"/>
    <s v="N'Garoua Koura et N'Garoua Gana"/>
    <s v="Masculin"/>
    <n v="40"/>
    <x v="1"/>
    <s v="Représentant du chef de village/communauté ou Boulama"/>
    <n v="0"/>
    <n v="1"/>
    <n v="0"/>
    <n v="0"/>
    <n v="0"/>
    <n v="0"/>
    <n v="0"/>
    <n v="0"/>
    <n v="0"/>
    <s v=""/>
    <s v="Forage PMH communautaire"/>
    <s v=""/>
    <s v="De 0 à 15 minutes"/>
    <s v="Tous les ménages (autour de 100%);"/>
    <s v="Oui"/>
    <s v="Latrines familiales"/>
    <s v="Savon (avec eau)"/>
    <s v="La majorité (autour de 75%)"/>
    <s v="Oui"/>
    <s v=""/>
    <s v=""/>
    <s v=""/>
    <s v=""/>
    <s v=""/>
    <s v=""/>
    <s v=""/>
    <s v=""/>
    <s v="Chef de village/ commuanuté ou Boulama Travailleurs sociaux / humanitaires"/>
    <n v="0"/>
    <x v="0"/>
    <x v="0"/>
    <x v="1"/>
    <x v="0"/>
    <x v="0"/>
    <x v="0"/>
    <x v="0"/>
    <x v="0"/>
    <x v="0"/>
    <x v="0"/>
    <x v="0"/>
    <x v="1"/>
    <n v="0"/>
    <n v="0"/>
    <x v="1"/>
    <s v="Arrêter de se serrer la main ou d'autres contacts physiques Eviter les espaces publiques et les rassemblements Se laver les mains"/>
    <x v="1"/>
    <x v="0"/>
    <x v="0"/>
    <x v="1"/>
    <x v="0"/>
    <x v="1"/>
    <x v="0"/>
    <x v="0"/>
    <x v="0"/>
    <x v="1"/>
    <x v="0"/>
    <x v="0"/>
    <x v="0"/>
    <x v="0"/>
    <x v="0"/>
    <x v="0"/>
    <x v="0"/>
    <x v="0"/>
    <n v="0"/>
    <n v="0"/>
  </r>
  <r>
    <s v="2020-05-25"/>
    <s v="Masculin"/>
    <x v="1"/>
    <x v="3"/>
    <s v="N'Garoua Koura et N'Garoua Gana"/>
    <s v="Masculin"/>
    <n v="53"/>
    <x v="2"/>
    <s v="Représentant du chef de village/communauté ou Boulama"/>
    <n v="0"/>
    <n v="1"/>
    <n v="0"/>
    <n v="0"/>
    <n v="0"/>
    <n v="0"/>
    <n v="0"/>
    <n v="0"/>
    <n v="0"/>
    <s v=""/>
    <s v="Forage PMH communautaire"/>
    <s v=""/>
    <s v="Entre 30 minutes et une heure"/>
    <s v="Tous les ménages (autour de 100%);"/>
    <s v="Oui"/>
    <s v="Latrines familiales"/>
    <s v="Savon (avec eau)"/>
    <s v="La moitié (autour de 50%)"/>
    <s v="Oui"/>
    <s v=""/>
    <s v=""/>
    <s v=""/>
    <s v=""/>
    <s v=""/>
    <s v=""/>
    <s v=""/>
    <s v=""/>
    <s v="Radio, Télévision Chef de village/ commuanuté ou Boulama"/>
    <n v="0"/>
    <x v="0"/>
    <x v="0"/>
    <x v="0"/>
    <x v="0"/>
    <x v="0"/>
    <x v="0"/>
    <x v="0"/>
    <x v="0"/>
    <x v="0"/>
    <x v="0"/>
    <x v="0"/>
    <x v="0"/>
    <n v="0"/>
    <n v="0"/>
    <x v="0"/>
    <s v="Arrêter de se serrer la main ou d'autres contacts physiques Garder une distance avec les autres gens Porter un masque Se laver les mains"/>
    <x v="1"/>
    <x v="0"/>
    <x v="0"/>
    <x v="1"/>
    <x v="1"/>
    <x v="0"/>
    <x v="1"/>
    <x v="0"/>
    <x v="0"/>
    <x v="1"/>
    <x v="0"/>
    <x v="0"/>
    <x v="0"/>
    <x v="0"/>
    <x v="0"/>
    <x v="0"/>
    <x v="0"/>
    <x v="0"/>
    <n v="0"/>
    <n v="0"/>
  </r>
  <r>
    <s v="2020-05-25"/>
    <s v="Masculin"/>
    <x v="1"/>
    <x v="3"/>
    <s v="N'Garoua Koura et N'Garoua Gana"/>
    <s v="Masculin"/>
    <n v="65"/>
    <x v="0"/>
    <s v="Représentant du chef de village/communauté ou Boulama"/>
    <n v="0"/>
    <n v="1"/>
    <n v="0"/>
    <n v="0"/>
    <n v="0"/>
    <n v="0"/>
    <n v="0"/>
    <n v="0"/>
    <n v="0"/>
    <s v=""/>
    <s v="Puits cimenté"/>
    <s v=""/>
    <s v="Entre 30 minutes et une heure"/>
    <s v="Tous les ménages (autour de 100%);"/>
    <s v="Oui"/>
    <s v="Latrines familiales"/>
    <s v="Savon (avec eau)"/>
    <s v="La moitié (autour de 50%)"/>
    <s v="Oui"/>
    <s v=""/>
    <s v=""/>
    <s v=""/>
    <s v=""/>
    <s v=""/>
    <s v=""/>
    <s v=""/>
    <s v=""/>
    <s v="Radio, Télévision Chef de village/ commuanuté ou Boulama"/>
    <n v="0"/>
    <x v="0"/>
    <x v="0"/>
    <x v="0"/>
    <x v="0"/>
    <x v="0"/>
    <x v="0"/>
    <x v="0"/>
    <x v="0"/>
    <x v="0"/>
    <x v="0"/>
    <x v="0"/>
    <x v="0"/>
    <n v="0"/>
    <n v="0"/>
    <x v="0"/>
    <s v="Arrêter de se serrer la main ou d'autres contacts physiques Eviter les espaces publiques et les rassemblements Se laver avec de l'eau propre"/>
    <x v="1"/>
    <x v="0"/>
    <x v="0"/>
    <x v="1"/>
    <x v="0"/>
    <x v="1"/>
    <x v="0"/>
    <x v="0"/>
    <x v="0"/>
    <x v="0"/>
    <x v="0"/>
    <x v="0"/>
    <x v="1"/>
    <x v="0"/>
    <x v="0"/>
    <x v="0"/>
    <x v="0"/>
    <x v="0"/>
    <n v="0"/>
    <n v="0"/>
  </r>
  <r>
    <s v="2020-05-25"/>
    <s v="Masculin"/>
    <x v="1"/>
    <x v="3"/>
    <s v="N'Gagam"/>
    <s v="Masculin"/>
    <n v="46"/>
    <x v="2"/>
    <s v="Représentant des refugiés"/>
    <n v="0"/>
    <n v="0"/>
    <n v="1"/>
    <n v="0"/>
    <n v="0"/>
    <n v="0"/>
    <n v="0"/>
    <n v="0"/>
    <n v="0"/>
    <s v=""/>
    <s v="Forage PMH privé"/>
    <s v=""/>
    <s v="Entre 30 minutes et une heure"/>
    <s v="Tous les ménages (autour de 100%);"/>
    <s v="Oui"/>
    <s v="Latrines familiales"/>
    <s v="Savon (avec eau)"/>
    <s v="La moitié (autour de 50%)"/>
    <s v="Oui"/>
    <s v=""/>
    <s v=""/>
    <s v=""/>
    <s v=""/>
    <s v=""/>
    <s v=""/>
    <s v=""/>
    <s v=""/>
    <s v="Téléphone Réseaux sociaux"/>
    <n v="0"/>
    <x v="1"/>
    <x v="1"/>
    <x v="1"/>
    <x v="0"/>
    <x v="0"/>
    <x v="1"/>
    <x v="0"/>
    <x v="0"/>
    <x v="0"/>
    <x v="0"/>
    <x v="0"/>
    <x v="0"/>
    <n v="0"/>
    <n v="0"/>
    <x v="0"/>
    <s v="Arrêter de se serrer la main ou d'autres contacts physiques Porter un masque Se laver les mains"/>
    <x v="1"/>
    <x v="0"/>
    <x v="0"/>
    <x v="1"/>
    <x v="0"/>
    <x v="0"/>
    <x v="1"/>
    <x v="0"/>
    <x v="0"/>
    <x v="1"/>
    <x v="0"/>
    <x v="0"/>
    <x v="0"/>
    <x v="0"/>
    <x v="0"/>
    <x v="0"/>
    <x v="0"/>
    <x v="0"/>
    <n v="0"/>
    <n v="0"/>
  </r>
  <r>
    <s v="2020-05-25"/>
    <s v="Masculin"/>
    <x v="1"/>
    <x v="3"/>
    <s v="Barwa I et II"/>
    <s v="Masculin"/>
    <n v="65"/>
    <x v="0"/>
    <s v="Chef de village/communauté ou Boulama"/>
    <n v="1"/>
    <n v="0"/>
    <n v="0"/>
    <n v="0"/>
    <n v="0"/>
    <n v="0"/>
    <n v="0"/>
    <n v="0"/>
    <n v="0"/>
    <s v=""/>
    <s v="Puits cimenté"/>
    <s v=""/>
    <s v="De 16 à 30 minutes"/>
    <s v="Tous les ménages (autour de 100%);"/>
    <s v="Oui"/>
    <s v="Latrines communes gratuites"/>
    <s v="Savon (avec eau)"/>
    <s v="La majorité (autour de 75%)"/>
    <s v="Oui"/>
    <s v=""/>
    <s v=""/>
    <s v=""/>
    <s v=""/>
    <s v=""/>
    <s v=""/>
    <s v=""/>
    <s v=""/>
    <s v="Téléphone Radio, Télévision"/>
    <n v="0"/>
    <x v="1"/>
    <x v="0"/>
    <x v="0"/>
    <x v="0"/>
    <x v="0"/>
    <x v="1"/>
    <x v="0"/>
    <x v="0"/>
    <x v="0"/>
    <x v="0"/>
    <x v="0"/>
    <x v="0"/>
    <n v="0"/>
    <n v="0"/>
    <x v="0"/>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n v="0"/>
  </r>
  <r>
    <s v="2020-05-25"/>
    <s v="Masculin"/>
    <x v="1"/>
    <x v="3"/>
    <s v="Barwa I et II"/>
    <s v="Masculin"/>
    <n v="42"/>
    <x v="2"/>
    <s v="Chef de village/communauté ou Boulama"/>
    <n v="1"/>
    <n v="0"/>
    <n v="0"/>
    <n v="0"/>
    <n v="0"/>
    <n v="0"/>
    <n v="0"/>
    <n v="0"/>
    <n v="0"/>
    <s v=""/>
    <s v="Forage PMH communautaire"/>
    <s v=""/>
    <s v="De 16 à 30 minutes"/>
    <s v="Tous les ménages (autour de 100%);"/>
    <s v="Oui"/>
    <s v="Latrines communes gratuites"/>
    <s v="Savon (avec eau)"/>
    <s v="La moitié (autour de 50%)"/>
    <s v="Oui"/>
    <s v=""/>
    <s v=""/>
    <s v=""/>
    <s v=""/>
    <s v=""/>
    <s v=""/>
    <s v=""/>
    <s v=""/>
    <s v="Téléphone Radio, Télévision"/>
    <n v="0"/>
    <x v="1"/>
    <x v="0"/>
    <x v="0"/>
    <x v="0"/>
    <x v="0"/>
    <x v="1"/>
    <x v="0"/>
    <x v="0"/>
    <x v="0"/>
    <x v="0"/>
    <x v="0"/>
    <x v="0"/>
    <n v="0"/>
    <n v="0"/>
    <x v="0"/>
    <s v="Arrêter de se serrer la main ou d'autres contacts physiques Garder une distance avec les autres gens Porter un masque Se laver les mains"/>
    <x v="1"/>
    <x v="0"/>
    <x v="0"/>
    <x v="1"/>
    <x v="1"/>
    <x v="0"/>
    <x v="1"/>
    <x v="0"/>
    <x v="0"/>
    <x v="1"/>
    <x v="0"/>
    <x v="0"/>
    <x v="0"/>
    <x v="0"/>
    <x v="0"/>
    <x v="0"/>
    <x v="0"/>
    <x v="0"/>
    <n v="0"/>
    <n v="0"/>
  </r>
  <r>
    <s v="2020-05-25"/>
    <s v="Masculin"/>
    <x v="1"/>
    <x v="3"/>
    <s v="Barwa I et II"/>
    <s v="Masculin"/>
    <n v="49"/>
    <x v="1"/>
    <s v="Représentant du chef de village/communauté ou Boulama"/>
    <n v="0"/>
    <n v="1"/>
    <n v="0"/>
    <n v="0"/>
    <n v="0"/>
    <n v="0"/>
    <n v="0"/>
    <n v="0"/>
    <n v="0"/>
    <s v=""/>
    <s v="Forage PMH communautaire"/>
    <s v=""/>
    <s v="De 0 à 15 minutes"/>
    <s v="La moitié (autour de 50%);"/>
    <s v="Oui"/>
    <s v="Latrines familiales"/>
    <s v="Savon (avec eau)"/>
    <s v="La moitié (autour de 50%)"/>
    <s v="Oui"/>
    <s v=""/>
    <s v=""/>
    <s v=""/>
    <s v=""/>
    <s v=""/>
    <s v=""/>
    <s v=""/>
    <s v=""/>
    <s v="Téléphone Radio, Télévision Chef de village/ commuanuté ou Boulama Travailleurs sociaux / humanitaires"/>
    <n v="0"/>
    <x v="1"/>
    <x v="0"/>
    <x v="0"/>
    <x v="0"/>
    <x v="0"/>
    <x v="0"/>
    <x v="0"/>
    <x v="0"/>
    <x v="0"/>
    <x v="0"/>
    <x v="0"/>
    <x v="1"/>
    <n v="0"/>
    <n v="0"/>
    <x v="1"/>
    <s v="Eviter les espaces publiques et les rassemblements Porter un masque Se laver les mains"/>
    <x v="1"/>
    <x v="0"/>
    <x v="0"/>
    <x v="0"/>
    <x v="0"/>
    <x v="1"/>
    <x v="1"/>
    <x v="0"/>
    <x v="0"/>
    <x v="1"/>
    <x v="0"/>
    <x v="0"/>
    <x v="0"/>
    <x v="0"/>
    <x v="0"/>
    <x v="0"/>
    <x v="0"/>
    <x v="0"/>
    <n v="0"/>
    <n v="0"/>
  </r>
  <r>
    <s v="2020-05-25"/>
    <s v="Masculin"/>
    <x v="3"/>
    <x v="4"/>
    <s v="Djambourou Dune"/>
    <s v="Masculin"/>
    <n v="47"/>
    <x v="2"/>
    <s v="Représentant des refugiés"/>
    <n v="0"/>
    <n v="0"/>
    <n v="1"/>
    <n v="0"/>
    <n v="0"/>
    <n v="0"/>
    <n v="0"/>
    <n v="0"/>
    <n v="0"/>
    <s v=""/>
    <s v="Forage PMH communautaire"/>
    <s v=""/>
    <s v="De 16 à 30 minutes"/>
    <s v="Une minorité (autour de 25%);"/>
    <s v="Oui"/>
    <s v="Latrines familiales"/>
    <s v="Savon (avec eau)"/>
    <s v="La moitié (autour de 50%)"/>
    <s v="Oui"/>
    <s v=""/>
    <s v=""/>
    <s v=""/>
    <s v=""/>
    <s v=""/>
    <s v=""/>
    <s v=""/>
    <s v=""/>
    <s v="Radio, Télévision Travailleurs sociaux / humanitaires"/>
    <n v="0"/>
    <x v="0"/>
    <x v="0"/>
    <x v="0"/>
    <x v="0"/>
    <x v="0"/>
    <x v="1"/>
    <x v="0"/>
    <x v="0"/>
    <x v="0"/>
    <x v="0"/>
    <x v="0"/>
    <x v="1"/>
    <n v="0"/>
    <n v="0"/>
    <x v="3"/>
    <s v="Arrêter de se serrer la main ou d'autres contacts physiques Garder une distance avec les autres gens Porter un masque"/>
    <x v="1"/>
    <x v="0"/>
    <x v="0"/>
    <x v="1"/>
    <x v="1"/>
    <x v="0"/>
    <x v="1"/>
    <x v="0"/>
    <x v="0"/>
    <x v="0"/>
    <x v="0"/>
    <x v="0"/>
    <x v="0"/>
    <x v="0"/>
    <x v="0"/>
    <x v="0"/>
    <x v="0"/>
    <x v="0"/>
    <n v="0"/>
    <n v="0"/>
  </r>
  <r>
    <s v="2020-05-25"/>
    <s v="Masculin"/>
    <x v="3"/>
    <x v="4"/>
    <s v="Djambourou Dune"/>
    <s v="Masculin"/>
    <n v="36"/>
    <x v="0"/>
    <s v="Représentant des PDI"/>
    <n v="0"/>
    <n v="0"/>
    <n v="0"/>
    <n v="1"/>
    <n v="0"/>
    <n v="0"/>
    <n v="0"/>
    <n v="0"/>
    <n v="0"/>
    <s v=""/>
    <s v="Forage PMH communautaire"/>
    <s v=""/>
    <s v="De 16 à 30 minutes"/>
    <s v="Une minorité (autour de 25%);"/>
    <s v="Non"/>
    <s v="A l'air libre"/>
    <s v="Savon (avec eau)"/>
    <s v="L'ensemble (autour de 100%)"/>
    <s v="Oui"/>
    <s v=""/>
    <s v=""/>
    <s v=""/>
    <s v=""/>
    <s v=""/>
    <s v=""/>
    <s v=""/>
    <s v=""/>
    <s v="Téléphone Radio, Télévision"/>
    <n v="0"/>
    <x v="1"/>
    <x v="0"/>
    <x v="0"/>
    <x v="0"/>
    <x v="0"/>
    <x v="1"/>
    <x v="0"/>
    <x v="0"/>
    <x v="0"/>
    <x v="0"/>
    <x v="0"/>
    <x v="0"/>
    <n v="0"/>
    <n v="0"/>
    <x v="3"/>
    <s v="Garder une distance avec les autres gens Eviter les espaces publiques et les rassemblements Porter un masque Se laver les mains"/>
    <x v="1"/>
    <x v="0"/>
    <x v="0"/>
    <x v="0"/>
    <x v="1"/>
    <x v="1"/>
    <x v="1"/>
    <x v="0"/>
    <x v="0"/>
    <x v="1"/>
    <x v="0"/>
    <x v="0"/>
    <x v="0"/>
    <x v="0"/>
    <x v="0"/>
    <x v="0"/>
    <x v="0"/>
    <x v="0"/>
    <n v="0"/>
    <n v="0"/>
  </r>
  <r>
    <s v="2020-05-25"/>
    <s v="Masculin"/>
    <x v="3"/>
    <x v="4"/>
    <s v="Djambourou Dune"/>
    <s v="Masculin"/>
    <n v="55"/>
    <x v="1"/>
    <s v="Représentant du chef de village/communauté ou Boulama"/>
    <n v="0"/>
    <n v="1"/>
    <n v="0"/>
    <n v="0"/>
    <n v="0"/>
    <n v="0"/>
    <n v="0"/>
    <n v="0"/>
    <n v="0"/>
    <s v=""/>
    <s v="Forage PMH communautaire"/>
    <s v=""/>
    <s v="De 0 à 15 minutes"/>
    <s v="Une minorité (autour de 25%);"/>
    <s v="Non"/>
    <s v="A l'air libre"/>
    <s v="Savon (avec eau)"/>
    <s v="La majorité (autour de 75%)"/>
    <s v="Oui"/>
    <s v=""/>
    <s v=""/>
    <s v=""/>
    <s v=""/>
    <s v=""/>
    <s v=""/>
    <s v=""/>
    <s v=""/>
    <s v="Radio, Télévision Chef de village/ commuanuté ou Boulama Travailleurs sociaux / humanitaires"/>
    <n v="0"/>
    <x v="0"/>
    <x v="0"/>
    <x v="0"/>
    <x v="0"/>
    <x v="0"/>
    <x v="0"/>
    <x v="0"/>
    <x v="0"/>
    <x v="0"/>
    <x v="0"/>
    <x v="0"/>
    <x v="1"/>
    <n v="0"/>
    <n v="0"/>
    <x v="3"/>
    <s v="Ne pas voyager à l'étranger Arrêter de se serrer la main ou d'autres contacts physiques Garder une distance avec les autres gens"/>
    <x v="1"/>
    <x v="0"/>
    <x v="1"/>
    <x v="1"/>
    <x v="1"/>
    <x v="0"/>
    <x v="0"/>
    <x v="0"/>
    <x v="0"/>
    <x v="0"/>
    <x v="0"/>
    <x v="0"/>
    <x v="0"/>
    <x v="0"/>
    <x v="0"/>
    <x v="0"/>
    <x v="0"/>
    <x v="0"/>
    <n v="0"/>
    <n v="0"/>
  </r>
  <r>
    <s v="2020-05-25"/>
    <s v="Masculin"/>
    <x v="3"/>
    <x v="4"/>
    <s v="Ambouram Ali"/>
    <s v="Masculin"/>
    <n v="60"/>
    <x v="1"/>
    <s v="Représentant du chef de village/communauté ou Boulama"/>
    <n v="0"/>
    <n v="1"/>
    <n v="0"/>
    <n v="0"/>
    <n v="0"/>
    <n v="0"/>
    <n v="0"/>
    <n v="0"/>
    <n v="0"/>
    <s v=""/>
    <s v="Bornes fontaines (Mini-AEP, système multi-villages, PEA et SPP)"/>
    <s v=""/>
    <s v="De 0 à 15 minutes"/>
    <s v="Tous les ménages (autour de 100%);"/>
    <s v="Non"/>
    <s v="A l'air libre"/>
    <s v="Savon (avec eau)"/>
    <s v="L'ensemble (autour de 100%)"/>
    <s v="Oui"/>
    <s v=""/>
    <s v=""/>
    <s v=""/>
    <s v=""/>
    <s v=""/>
    <s v=""/>
    <s v=""/>
    <s v=""/>
    <s v="Téléphone Radio, Télévision Chef de village/ commuanuté ou Boulama"/>
    <n v="0"/>
    <x v="1"/>
    <x v="0"/>
    <x v="0"/>
    <x v="0"/>
    <x v="0"/>
    <x v="0"/>
    <x v="0"/>
    <x v="0"/>
    <x v="0"/>
    <x v="0"/>
    <x v="0"/>
    <x v="0"/>
    <n v="0"/>
    <n v="0"/>
    <x v="3"/>
    <s v="Arrêter de se serrer la main ou d'autres contacts physiques Garder une distance avec les autres gens Porter un masque"/>
    <x v="1"/>
    <x v="0"/>
    <x v="0"/>
    <x v="1"/>
    <x v="1"/>
    <x v="0"/>
    <x v="1"/>
    <x v="0"/>
    <x v="0"/>
    <x v="0"/>
    <x v="0"/>
    <x v="0"/>
    <x v="0"/>
    <x v="0"/>
    <x v="0"/>
    <x v="0"/>
    <x v="0"/>
    <x v="0"/>
    <n v="0"/>
    <n v="0"/>
  </r>
  <r>
    <s v="2020-05-25"/>
    <s v="Masculin"/>
    <x v="3"/>
    <x v="4"/>
    <s v="Ambouram Ali"/>
    <s v="Masculin"/>
    <n v="46"/>
    <x v="2"/>
    <s v="Représentant des refugiés"/>
    <n v="0"/>
    <n v="0"/>
    <n v="1"/>
    <n v="0"/>
    <n v="0"/>
    <n v="0"/>
    <n v="0"/>
    <n v="0"/>
    <n v="0"/>
    <s v=""/>
    <s v="Bornes fontaines (Mini-AEP, système multi-villages, PEA et SPP)"/>
    <s v=""/>
    <s v="De 0 à 15 minutes"/>
    <s v="Tous les ménages (autour de 100%);"/>
    <s v="Non"/>
    <s v="A l'air libre"/>
    <s v="Savon (avec eau)"/>
    <s v="La majorité (autour de 75%)"/>
    <s v="Oui"/>
    <s v=""/>
    <s v=""/>
    <s v=""/>
    <s v=""/>
    <s v=""/>
    <s v=""/>
    <s v=""/>
    <s v=""/>
    <s v="Téléphone Radio, Télévision"/>
    <n v="0"/>
    <x v="1"/>
    <x v="0"/>
    <x v="0"/>
    <x v="0"/>
    <x v="0"/>
    <x v="1"/>
    <x v="0"/>
    <x v="0"/>
    <x v="0"/>
    <x v="0"/>
    <x v="0"/>
    <x v="0"/>
    <n v="0"/>
    <n v="0"/>
    <x v="3"/>
    <s v="Eviter les espaces publiques et les rassemblements Porter un masque Se laver les mains Garder les surfaces propres"/>
    <x v="1"/>
    <x v="0"/>
    <x v="0"/>
    <x v="0"/>
    <x v="0"/>
    <x v="1"/>
    <x v="1"/>
    <x v="0"/>
    <x v="0"/>
    <x v="1"/>
    <x v="1"/>
    <x v="0"/>
    <x v="0"/>
    <x v="0"/>
    <x v="0"/>
    <x v="0"/>
    <x v="0"/>
    <x v="0"/>
    <n v="0"/>
    <n v="0"/>
  </r>
  <r>
    <s v="2020-05-25"/>
    <s v="Masculin"/>
    <x v="3"/>
    <x v="4"/>
    <s v="Ambouram Ali"/>
    <s v="Masculin"/>
    <n v="55"/>
    <x v="0"/>
    <s v="Représentant des PDI"/>
    <n v="0"/>
    <n v="0"/>
    <n v="0"/>
    <n v="1"/>
    <n v="0"/>
    <n v="0"/>
    <n v="0"/>
    <n v="0"/>
    <n v="0"/>
    <s v=""/>
    <s v="Bornes fontaines (Mini-AEP, système multi-villages, PEA et SPP)"/>
    <s v=""/>
    <s v="De 16 à 30 minutes"/>
    <s v="Tous les ménages (autour de 100%);"/>
    <s v="Non"/>
    <s v="A l'air libre"/>
    <s v="Savon (avec eau)"/>
    <s v="L'ensemble (autour de 100%)"/>
    <s v="Oui"/>
    <s v=""/>
    <s v=""/>
    <s v=""/>
    <s v=""/>
    <s v=""/>
    <s v=""/>
    <s v=""/>
    <s v=""/>
    <s v="Radio, Télévision Chef de village/ commuanuté ou Boulama Différents comités villageois"/>
    <n v="0"/>
    <x v="0"/>
    <x v="0"/>
    <x v="0"/>
    <x v="0"/>
    <x v="0"/>
    <x v="0"/>
    <x v="0"/>
    <x v="0"/>
    <x v="0"/>
    <x v="1"/>
    <x v="0"/>
    <x v="0"/>
    <n v="0"/>
    <n v="0"/>
    <x v="3"/>
    <s v="Ne pas voyager à l'étranger Arrêter de se serrer la main ou d'autres contacts physiques Garder une distance avec les autres gens Eviter les espaces publiques et les rassemblements Porter un masque Se laver les mains Prier"/>
    <x v="1"/>
    <x v="0"/>
    <x v="1"/>
    <x v="1"/>
    <x v="1"/>
    <x v="1"/>
    <x v="1"/>
    <x v="0"/>
    <x v="0"/>
    <x v="1"/>
    <x v="0"/>
    <x v="0"/>
    <x v="0"/>
    <x v="1"/>
    <x v="0"/>
    <x v="0"/>
    <x v="0"/>
    <x v="0"/>
    <n v="0"/>
    <n v="0"/>
  </r>
  <r>
    <s v="2020-05-25"/>
    <s v="Masculin"/>
    <x v="3"/>
    <x v="4"/>
    <s v="Issari Bagara"/>
    <s v="Masculin"/>
    <n v="51"/>
    <x v="1"/>
    <s v="Chef de village/communauté ou Boulama"/>
    <n v="1"/>
    <n v="0"/>
    <n v="0"/>
    <n v="0"/>
    <n v="0"/>
    <n v="0"/>
    <n v="0"/>
    <n v="0"/>
    <n v="0"/>
    <s v=""/>
    <s v="Bornes fontaines (Mini-AEP, système multi-villages, PEA et SPP)"/>
    <s v=""/>
    <s v="De 16 à 30 minutes"/>
    <s v="Une majorité (autour de 75%);"/>
    <s v="Non"/>
    <s v="A l'air libre"/>
    <s v="Savon (avec eau)"/>
    <s v="La moitié (autour de 50%)"/>
    <s v="Oui"/>
    <s v=""/>
    <s v=""/>
    <s v=""/>
    <s v=""/>
    <s v=""/>
    <s v=""/>
    <s v=""/>
    <s v=""/>
    <s v="Radio, Télévision Travailleurs sociaux / humanitaires"/>
    <n v="0"/>
    <x v="0"/>
    <x v="0"/>
    <x v="0"/>
    <x v="0"/>
    <x v="0"/>
    <x v="1"/>
    <x v="0"/>
    <x v="0"/>
    <x v="0"/>
    <x v="0"/>
    <x v="0"/>
    <x v="1"/>
    <n v="0"/>
    <n v="0"/>
    <x v="3"/>
    <s v="Ne pas voyager à l'étranger Arrêter de se serrer la main ou d'autres contacts physiques Garder une distance avec les autres gens Eviter les espaces publiques et les rassemblements"/>
    <x v="1"/>
    <x v="0"/>
    <x v="1"/>
    <x v="1"/>
    <x v="1"/>
    <x v="1"/>
    <x v="0"/>
    <x v="0"/>
    <x v="0"/>
    <x v="0"/>
    <x v="0"/>
    <x v="0"/>
    <x v="0"/>
    <x v="0"/>
    <x v="0"/>
    <x v="0"/>
    <x v="0"/>
    <x v="0"/>
    <n v="0"/>
    <n v="0"/>
  </r>
  <r>
    <s v="2020-05-25"/>
    <s v="Masculin"/>
    <x v="3"/>
    <x v="4"/>
    <s v="Issari Bagara"/>
    <s v="Masculin"/>
    <n v="38"/>
    <x v="2"/>
    <s v="Représentant des refugiés"/>
    <n v="0"/>
    <n v="0"/>
    <n v="1"/>
    <n v="0"/>
    <n v="0"/>
    <n v="0"/>
    <n v="0"/>
    <n v="0"/>
    <n v="0"/>
    <s v=""/>
    <s v="Bornes fontaines (Mini-AEP, système multi-villages, PEA et SPP)"/>
    <s v=""/>
    <s v="De 16 à 30 minutes"/>
    <s v="Une majorité (autour de 75%);"/>
    <s v="Non"/>
    <s v="A l'air libre"/>
    <s v="Savon (avec eau)"/>
    <s v="La minorité (autour de 25%)"/>
    <s v="Oui"/>
    <s v=""/>
    <s v=""/>
    <s v=""/>
    <s v=""/>
    <s v=""/>
    <s v=""/>
    <s v=""/>
    <s v=""/>
    <s v="Radio, Télévision Chef de village/ commuanuté ou Boulama"/>
    <n v="0"/>
    <x v="0"/>
    <x v="0"/>
    <x v="0"/>
    <x v="0"/>
    <x v="0"/>
    <x v="0"/>
    <x v="0"/>
    <x v="0"/>
    <x v="0"/>
    <x v="0"/>
    <x v="0"/>
    <x v="0"/>
    <n v="0"/>
    <n v="0"/>
    <x v="3"/>
    <s v="Reduire les mouvements hors de la maison Garder une distance avec les autres gens Eviter les espaces publiques et les rassemblements Se laver les mains"/>
    <x v="1"/>
    <x v="1"/>
    <x v="0"/>
    <x v="0"/>
    <x v="1"/>
    <x v="1"/>
    <x v="0"/>
    <x v="0"/>
    <x v="0"/>
    <x v="1"/>
    <x v="0"/>
    <x v="0"/>
    <x v="0"/>
    <x v="0"/>
    <x v="0"/>
    <x v="0"/>
    <x v="0"/>
    <x v="0"/>
    <n v="0"/>
    <n v="0"/>
  </r>
  <r>
    <s v="2020-05-25"/>
    <s v="Masculin"/>
    <x v="3"/>
    <x v="4"/>
    <s v="Issari Bagara"/>
    <s v="Masculin"/>
    <n v="55"/>
    <x v="0"/>
    <s v="Représentant des PDI"/>
    <n v="0"/>
    <n v="0"/>
    <n v="0"/>
    <n v="1"/>
    <n v="0"/>
    <n v="0"/>
    <n v="0"/>
    <n v="0"/>
    <n v="0"/>
    <s v=""/>
    <s v="Bornes fontaines (Mini-AEP, système multi-villages, PEA et SPP)"/>
    <s v=""/>
    <s v="De 0 à 15 minutes"/>
    <s v="La moitié (autour de 50%);"/>
    <s v="Non"/>
    <s v="A l'air libre"/>
    <s v="Cendre (avec eau)"/>
    <s v="La moitié (autour de 50%)"/>
    <s v="Non"/>
    <s v="L'achat de savon ne constitue pas une priorité Article trop cher"/>
    <n v="0"/>
    <n v="0"/>
    <n v="0"/>
    <n v="1"/>
    <n v="1"/>
    <n v="0"/>
    <n v="0"/>
    <s v="Radio, Télévision Travailleurs sociaux / humanitaires"/>
    <n v="0"/>
    <x v="0"/>
    <x v="0"/>
    <x v="0"/>
    <x v="0"/>
    <x v="0"/>
    <x v="1"/>
    <x v="0"/>
    <x v="0"/>
    <x v="0"/>
    <x v="0"/>
    <x v="0"/>
    <x v="1"/>
    <n v="0"/>
    <n v="0"/>
    <x v="3"/>
    <s v="Arrêter de se serrer la main ou d'autres contacts physiques Garder une distance avec les autres gens Eviter les espaces publiques et les rassemblements Prier"/>
    <x v="1"/>
    <x v="0"/>
    <x v="0"/>
    <x v="1"/>
    <x v="1"/>
    <x v="1"/>
    <x v="0"/>
    <x v="0"/>
    <x v="0"/>
    <x v="0"/>
    <x v="0"/>
    <x v="0"/>
    <x v="0"/>
    <x v="1"/>
    <x v="0"/>
    <x v="0"/>
    <x v="0"/>
    <x v="0"/>
    <n v="0"/>
    <n v="0"/>
  </r>
  <r>
    <s v="2020-05-25"/>
    <s v="Masculin"/>
    <x v="2"/>
    <x v="2"/>
    <s v="Kaouré"/>
    <s v="Masculin"/>
    <n v="52"/>
    <x v="1"/>
    <s v="Chef de village/communauté ou Boulama"/>
    <n v="1"/>
    <n v="0"/>
    <n v="0"/>
    <n v="0"/>
    <n v="0"/>
    <n v="0"/>
    <n v="0"/>
    <n v="0"/>
    <n v="0"/>
    <s v=""/>
    <s v="Puits traditionnel"/>
    <s v=""/>
    <s v="De 16 à 30 minutes"/>
    <s v="Une minorité (autour de 25%);"/>
    <s v="Non"/>
    <s v="A l'air libre"/>
    <s v="Cendre (avec eau)"/>
    <s v="Personne (autour de 0%)"/>
    <s v="Non"/>
    <s v="Article trop cher"/>
    <n v="0"/>
    <n v="0"/>
    <n v="0"/>
    <n v="1"/>
    <n v="0"/>
    <n v="0"/>
    <n v="0"/>
    <s v="Téléphone Radio, Télévision Chef de village/ commuanuté ou Boulama"/>
    <n v="0"/>
    <x v="1"/>
    <x v="0"/>
    <x v="0"/>
    <x v="0"/>
    <x v="0"/>
    <x v="0"/>
    <x v="0"/>
    <x v="0"/>
    <x v="0"/>
    <x v="0"/>
    <x v="0"/>
    <x v="0"/>
    <n v="0"/>
    <n v="0"/>
    <x v="2"/>
    <s v="Garder une distance avec les autres gens Se laver les mains Garder les surfaces propres"/>
    <x v="1"/>
    <x v="0"/>
    <x v="0"/>
    <x v="0"/>
    <x v="1"/>
    <x v="0"/>
    <x v="0"/>
    <x v="0"/>
    <x v="0"/>
    <x v="1"/>
    <x v="1"/>
    <x v="0"/>
    <x v="0"/>
    <x v="0"/>
    <x v="0"/>
    <x v="0"/>
    <x v="0"/>
    <x v="0"/>
    <n v="0"/>
    <n v="0"/>
  </r>
  <r>
    <s v="2020-05-25"/>
    <s v="Masculin"/>
    <x v="2"/>
    <x v="2"/>
    <s v="Guégoowa"/>
    <s v="Masculin"/>
    <n v="52"/>
    <x v="0"/>
    <s v="Représentant du chef de village/communauté ou Boulama"/>
    <n v="0"/>
    <n v="1"/>
    <n v="0"/>
    <n v="0"/>
    <n v="0"/>
    <n v="0"/>
    <n v="0"/>
    <n v="0"/>
    <n v="0"/>
    <s v=""/>
    <s v="Forage PMH communautaire"/>
    <s v=""/>
    <s v="De 16 à 30 minutes"/>
    <s v="Une majorité (autour de 75%);"/>
    <s v="Non"/>
    <s v="A l'air libre"/>
    <s v="Savon (avec eau)"/>
    <s v="Personne (autour de 0%)"/>
    <s v="Oui"/>
    <s v=""/>
    <s v=""/>
    <s v=""/>
    <s v=""/>
    <s v=""/>
    <s v=""/>
    <s v=""/>
    <s v=""/>
    <s v="Téléphone Radio, Télévision Chef de village/ commuanuté ou Boulama"/>
    <n v="0"/>
    <x v="1"/>
    <x v="0"/>
    <x v="0"/>
    <x v="0"/>
    <x v="0"/>
    <x v="0"/>
    <x v="0"/>
    <x v="0"/>
    <x v="0"/>
    <x v="0"/>
    <x v="0"/>
    <x v="0"/>
    <n v="0"/>
    <n v="0"/>
    <x v="2"/>
    <s v="Se laver les mains"/>
    <x v="1"/>
    <x v="0"/>
    <x v="0"/>
    <x v="0"/>
    <x v="0"/>
    <x v="0"/>
    <x v="0"/>
    <x v="0"/>
    <x v="0"/>
    <x v="1"/>
    <x v="0"/>
    <x v="0"/>
    <x v="0"/>
    <x v="0"/>
    <x v="0"/>
    <x v="0"/>
    <x v="0"/>
    <x v="0"/>
    <n v="0"/>
    <n v="0"/>
  </r>
  <r>
    <s v="2020-05-25"/>
    <s v="Masculin"/>
    <x v="2"/>
    <x v="2"/>
    <s v="Guelléhole"/>
    <s v="Masculin"/>
    <n v="62"/>
    <x v="1"/>
    <s v="Chef de village/communauté ou Boulama"/>
    <n v="1"/>
    <n v="0"/>
    <n v="0"/>
    <n v="0"/>
    <n v="0"/>
    <n v="0"/>
    <n v="0"/>
    <n v="0"/>
    <n v="0"/>
    <s v=""/>
    <s v="Forage PMH privé"/>
    <s v=""/>
    <s v="De 16 à 30 minutes"/>
    <s v="La moitié (autour de 50%);"/>
    <s v="Oui"/>
    <s v="Latrines communes gratuites"/>
    <s v="Savon (avec eau)"/>
    <s v="La majorité (autour de 75%)"/>
    <s v="Oui"/>
    <s v=""/>
    <s v=""/>
    <s v=""/>
    <s v=""/>
    <s v=""/>
    <s v=""/>
    <s v=""/>
    <s v=""/>
    <s v="Téléphone Chef de village/ commuanuté ou Boulama"/>
    <n v="0"/>
    <x v="1"/>
    <x v="0"/>
    <x v="1"/>
    <x v="0"/>
    <x v="0"/>
    <x v="0"/>
    <x v="0"/>
    <x v="0"/>
    <x v="0"/>
    <x v="0"/>
    <x v="0"/>
    <x v="0"/>
    <n v="0"/>
    <n v="0"/>
    <x v="0"/>
    <s v="Garder une distance avec les autres gens Porter un masque Se laver les mains"/>
    <x v="1"/>
    <x v="0"/>
    <x v="0"/>
    <x v="0"/>
    <x v="1"/>
    <x v="0"/>
    <x v="1"/>
    <x v="0"/>
    <x v="0"/>
    <x v="1"/>
    <x v="0"/>
    <x v="0"/>
    <x v="0"/>
    <x v="0"/>
    <x v="0"/>
    <x v="0"/>
    <x v="0"/>
    <x v="0"/>
    <n v="0"/>
    <n v="0"/>
  </r>
  <r>
    <s v="2020-05-25"/>
    <s v="Masculin"/>
    <x v="2"/>
    <x v="2"/>
    <s v="Guelléhole"/>
    <s v="Masculin"/>
    <n v="42"/>
    <x v="2"/>
    <s v="Représentant des refugiés"/>
    <n v="0"/>
    <n v="0"/>
    <n v="1"/>
    <n v="0"/>
    <n v="0"/>
    <n v="0"/>
    <n v="0"/>
    <n v="0"/>
    <n v="0"/>
    <s v=""/>
    <s v="Forage PMH privé"/>
    <s v=""/>
    <s v="De 16 à 30 minutes"/>
    <s v="Une majorité (autour de 75%);"/>
    <s v="Oui"/>
    <s v="Latrines communes gratuites"/>
    <s v="Savon (avec eau)"/>
    <s v="La majorité (autour de 75%)"/>
    <s v="Oui"/>
    <s v=""/>
    <s v=""/>
    <s v=""/>
    <s v=""/>
    <s v=""/>
    <s v=""/>
    <s v=""/>
    <s v=""/>
    <s v="Téléphone Radio, Télévision Chef de village/ commuanuté ou Boulama"/>
    <n v="0"/>
    <x v="1"/>
    <x v="0"/>
    <x v="0"/>
    <x v="0"/>
    <x v="0"/>
    <x v="0"/>
    <x v="0"/>
    <x v="0"/>
    <x v="0"/>
    <x v="0"/>
    <x v="0"/>
    <x v="0"/>
    <n v="0"/>
    <n v="0"/>
    <x v="1"/>
    <s v="Garder une distance avec les autres gens Porter un masque Se laver les mains"/>
    <x v="1"/>
    <x v="0"/>
    <x v="0"/>
    <x v="0"/>
    <x v="1"/>
    <x v="0"/>
    <x v="1"/>
    <x v="0"/>
    <x v="0"/>
    <x v="1"/>
    <x v="0"/>
    <x v="0"/>
    <x v="0"/>
    <x v="0"/>
    <x v="0"/>
    <x v="0"/>
    <x v="0"/>
    <x v="0"/>
    <n v="0"/>
    <n v="0"/>
  </r>
  <r>
    <s v="2020-05-25"/>
    <s v="Masculin"/>
    <x v="2"/>
    <x v="2"/>
    <s v="Gala Ilaha"/>
    <s v="Masculin"/>
    <n v="56"/>
    <x v="1"/>
    <s v="Chef de village/communauté ou Boulama"/>
    <n v="1"/>
    <n v="0"/>
    <n v="0"/>
    <n v="0"/>
    <n v="0"/>
    <n v="0"/>
    <n v="0"/>
    <n v="0"/>
    <n v="0"/>
    <s v=""/>
    <s v="Forage PMH privé"/>
    <s v=""/>
    <s v="La moitié d'une journée"/>
    <s v="Une minorité (autour de 25%);"/>
    <s v="Non"/>
    <s v="A l'air libre"/>
    <s v="Eau seulement"/>
    <s v="Personne (autour de 0%)"/>
    <s v="Oui"/>
    <s v=""/>
    <s v=""/>
    <s v=""/>
    <s v=""/>
    <s v=""/>
    <s v=""/>
    <s v=""/>
    <s v=""/>
    <s v="Téléphone Radio, Télévision Chef de village/ commuanuté ou Boulama"/>
    <n v="0"/>
    <x v="1"/>
    <x v="0"/>
    <x v="0"/>
    <x v="0"/>
    <x v="0"/>
    <x v="0"/>
    <x v="0"/>
    <x v="0"/>
    <x v="0"/>
    <x v="0"/>
    <x v="0"/>
    <x v="0"/>
    <n v="0"/>
    <n v="0"/>
    <x v="2"/>
    <s v="Garder une distance avec les autres gens Se laver les mains"/>
    <x v="1"/>
    <x v="0"/>
    <x v="0"/>
    <x v="0"/>
    <x v="1"/>
    <x v="0"/>
    <x v="0"/>
    <x v="0"/>
    <x v="0"/>
    <x v="1"/>
    <x v="0"/>
    <x v="0"/>
    <x v="0"/>
    <x v="0"/>
    <x v="0"/>
    <x v="0"/>
    <x v="0"/>
    <x v="0"/>
    <n v="0"/>
    <n v="0"/>
  </r>
  <r>
    <s v="2020-05-25"/>
    <s v="Masculin"/>
    <x v="4"/>
    <x v="5"/>
    <s v="Baram Tchandi"/>
    <s v="Masculin"/>
    <n v="50"/>
    <x v="1"/>
    <s v="Chef de village/communauté ou Boulama"/>
    <n v="1"/>
    <n v="0"/>
    <n v="0"/>
    <n v="0"/>
    <n v="0"/>
    <n v="0"/>
    <n v="0"/>
    <n v="0"/>
    <n v="0"/>
    <s v=""/>
    <s v="Forage PMH communautaire"/>
    <s v=""/>
    <s v="Entre une heure et moins de la moitié d'une journée"/>
    <s v="Une minorité (autour de 25%);"/>
    <s v="Non"/>
    <s v="A l'air libre"/>
    <s v="Savon (avec eau)"/>
    <s v="La moitié (autour de 50%)"/>
    <s v="Oui"/>
    <s v=""/>
    <s v=""/>
    <s v=""/>
    <s v=""/>
    <s v=""/>
    <s v=""/>
    <s v=""/>
    <s v=""/>
    <s v="Téléphone Radio, Télévision"/>
    <n v="0"/>
    <x v="1"/>
    <x v="0"/>
    <x v="0"/>
    <x v="0"/>
    <x v="0"/>
    <x v="1"/>
    <x v="0"/>
    <x v="0"/>
    <x v="0"/>
    <x v="0"/>
    <x v="0"/>
    <x v="0"/>
    <n v="0"/>
    <n v="0"/>
    <x v="0"/>
    <s v="Garder une distance avec les autres gens Eviter les espaces publiques et les rassemblements Se laver avec de l'eau propre"/>
    <x v="1"/>
    <x v="0"/>
    <x v="0"/>
    <x v="0"/>
    <x v="1"/>
    <x v="1"/>
    <x v="0"/>
    <x v="0"/>
    <x v="0"/>
    <x v="0"/>
    <x v="0"/>
    <x v="0"/>
    <x v="1"/>
    <x v="0"/>
    <x v="0"/>
    <x v="0"/>
    <x v="0"/>
    <x v="0"/>
    <n v="0"/>
    <n v="0"/>
  </r>
  <r>
    <s v="2020-05-25"/>
    <s v="Masculin"/>
    <x v="4"/>
    <x v="5"/>
    <s v="Baram Tchandi"/>
    <s v="Masculin"/>
    <n v="35"/>
    <x v="0"/>
    <s v="Leader communautaire"/>
    <n v="0"/>
    <n v="0"/>
    <n v="0"/>
    <n v="0"/>
    <n v="0"/>
    <n v="0"/>
    <n v="0"/>
    <n v="1"/>
    <n v="0"/>
    <s v=""/>
    <s v="Forage PMH communautaire"/>
    <s v=""/>
    <s v="Entre une heure et moins de la moitié d'une journée"/>
    <s v="Une minorité (autour de 25%);"/>
    <s v="Non"/>
    <s v="A l'air libre"/>
    <s v="Cendre (avec eau)"/>
    <s v="La minorité (autour de 25%)"/>
    <s v="Non"/>
    <s v="Savons non disponibles à la vente en dehors des marchés (boutiques/magasins) Article trop cher"/>
    <n v="0"/>
    <n v="0"/>
    <n v="1"/>
    <n v="1"/>
    <n v="0"/>
    <n v="0"/>
    <n v="0"/>
    <s v="Téléphone Radio, Télévision"/>
    <n v="0"/>
    <x v="1"/>
    <x v="0"/>
    <x v="0"/>
    <x v="0"/>
    <x v="0"/>
    <x v="1"/>
    <x v="0"/>
    <x v="0"/>
    <x v="0"/>
    <x v="0"/>
    <x v="0"/>
    <x v="0"/>
    <n v="0"/>
    <n v="0"/>
    <x v="0"/>
    <s v="Garder une distance avec les autres gens Eviter les espaces publiques et les rassemblements Porter un masque Se laver les mains Boire de l'eau propre"/>
    <x v="1"/>
    <x v="0"/>
    <x v="0"/>
    <x v="0"/>
    <x v="1"/>
    <x v="1"/>
    <x v="1"/>
    <x v="0"/>
    <x v="0"/>
    <x v="1"/>
    <x v="0"/>
    <x v="1"/>
    <x v="0"/>
    <x v="0"/>
    <x v="0"/>
    <x v="0"/>
    <x v="0"/>
    <x v="0"/>
    <n v="0"/>
    <n v="0"/>
  </r>
  <r>
    <s v="2020-05-25"/>
    <s v="Masculin"/>
    <x v="4"/>
    <x v="5"/>
    <s v="Baram Tchandi"/>
    <s v="Masculin"/>
    <n v="32"/>
    <x v="2"/>
    <s v="Représentant des refugiés"/>
    <n v="0"/>
    <n v="0"/>
    <n v="1"/>
    <n v="0"/>
    <n v="0"/>
    <n v="0"/>
    <n v="0"/>
    <n v="0"/>
    <n v="0"/>
    <s v=""/>
    <s v="Forage PMH communautaire"/>
    <s v=""/>
    <s v="La moitié d'une journée"/>
    <s v="Une minorité (autour de 25%);"/>
    <s v="Non"/>
    <s v="A l'air libre"/>
    <s v="Cendre (avec eau)"/>
    <s v="La minorité (autour de 25%)"/>
    <s v="Non"/>
    <s v="Article trop cher L'achat de savon ne constitue pas une priorité"/>
    <n v="0"/>
    <n v="0"/>
    <n v="0"/>
    <n v="1"/>
    <n v="1"/>
    <n v="0"/>
    <n v="0"/>
    <s v="Téléphone Radio, Télévision"/>
    <n v="0"/>
    <x v="1"/>
    <x v="0"/>
    <x v="0"/>
    <x v="0"/>
    <x v="0"/>
    <x v="1"/>
    <x v="0"/>
    <x v="0"/>
    <x v="0"/>
    <x v="0"/>
    <x v="0"/>
    <x v="0"/>
    <n v="0"/>
    <n v="0"/>
    <x v="1"/>
    <s v="Garder une distance avec les autres gens Eviter les espaces publiques et les rassemblements Porter un masque Se laver les mains"/>
    <x v="1"/>
    <x v="0"/>
    <x v="0"/>
    <x v="0"/>
    <x v="1"/>
    <x v="1"/>
    <x v="1"/>
    <x v="0"/>
    <x v="0"/>
    <x v="1"/>
    <x v="0"/>
    <x v="0"/>
    <x v="0"/>
    <x v="0"/>
    <x v="0"/>
    <x v="0"/>
    <x v="0"/>
    <x v="0"/>
    <n v="0"/>
    <n v="0"/>
  </r>
  <r>
    <s v="2020-05-25"/>
    <s v="Masculin"/>
    <x v="4"/>
    <x v="5"/>
    <s v="Kaoua"/>
    <s v="Masculin"/>
    <n v="35"/>
    <x v="1"/>
    <s v="Représentant d'une instance gouvernementale locale"/>
    <n v="0"/>
    <n v="0"/>
    <n v="0"/>
    <n v="0"/>
    <n v="0"/>
    <n v="1"/>
    <n v="0"/>
    <n v="0"/>
    <n v="0"/>
    <s v=""/>
    <s v="Forage PMH communautaire"/>
    <s v=""/>
    <s v="La moitié d'une journée"/>
    <s v="La moitié (autour de 50%);"/>
    <s v="Non"/>
    <s v="A l'air libre"/>
    <s v="Savon (avec eau)"/>
    <s v="La minorité (autour de 25%)"/>
    <s v="Oui"/>
    <s v=""/>
    <s v=""/>
    <s v=""/>
    <s v=""/>
    <s v=""/>
    <s v=""/>
    <s v=""/>
    <s v=""/>
    <s v="Téléphone Réseaux sociaux Radio, Télévision"/>
    <n v="0"/>
    <x v="1"/>
    <x v="1"/>
    <x v="0"/>
    <x v="0"/>
    <x v="0"/>
    <x v="1"/>
    <x v="0"/>
    <x v="0"/>
    <x v="0"/>
    <x v="0"/>
    <x v="0"/>
    <x v="0"/>
    <n v="0"/>
    <n v="0"/>
    <x v="3"/>
    <s v="Garder une distance avec les autres gens Eviter les espaces publiques et les rassemblements Se laver les mains"/>
    <x v="1"/>
    <x v="0"/>
    <x v="0"/>
    <x v="0"/>
    <x v="1"/>
    <x v="1"/>
    <x v="0"/>
    <x v="0"/>
    <x v="0"/>
    <x v="1"/>
    <x v="0"/>
    <x v="0"/>
    <x v="0"/>
    <x v="0"/>
    <x v="0"/>
    <x v="0"/>
    <x v="0"/>
    <x v="0"/>
    <n v="0"/>
    <n v="0"/>
  </r>
  <r>
    <s v="2020-05-25"/>
    <s v="Masculin"/>
    <x v="4"/>
    <x v="5"/>
    <s v="Kaoua"/>
    <s v="Masculin"/>
    <n v="34"/>
    <x v="0"/>
    <s v="Leader communautaire"/>
    <n v="0"/>
    <n v="0"/>
    <n v="0"/>
    <n v="0"/>
    <n v="0"/>
    <n v="0"/>
    <n v="0"/>
    <n v="1"/>
    <n v="0"/>
    <s v=""/>
    <s v="Forage PMH communautaire"/>
    <s v=""/>
    <s v="Entre une heure et moins de la moitié d'une journée"/>
    <s v="La moitié (autour de 50%);"/>
    <s v="Non"/>
    <s v="A l'air libre"/>
    <s v="Savon (avec eau)"/>
    <s v="La minorité (autour de 25%)"/>
    <s v="Oui"/>
    <s v=""/>
    <s v=""/>
    <s v=""/>
    <s v=""/>
    <s v=""/>
    <s v=""/>
    <s v=""/>
    <s v=""/>
    <s v="Téléphone Radio, Télévision Famille, voisins ou amis"/>
    <n v="0"/>
    <x v="1"/>
    <x v="0"/>
    <x v="0"/>
    <x v="0"/>
    <x v="0"/>
    <x v="1"/>
    <x v="1"/>
    <x v="0"/>
    <x v="0"/>
    <x v="0"/>
    <x v="0"/>
    <x v="0"/>
    <n v="0"/>
    <n v="0"/>
    <x v="0"/>
    <s v="Reduire les mouvements hors de la maison Arrêter de se serrer la main ou d'autres contacts physiques Porter un masque Se laver les mains"/>
    <x v="1"/>
    <x v="1"/>
    <x v="0"/>
    <x v="1"/>
    <x v="0"/>
    <x v="0"/>
    <x v="1"/>
    <x v="0"/>
    <x v="0"/>
    <x v="1"/>
    <x v="0"/>
    <x v="0"/>
    <x v="0"/>
    <x v="0"/>
    <x v="0"/>
    <x v="0"/>
    <x v="0"/>
    <x v="0"/>
    <n v="0"/>
    <n v="0"/>
  </r>
  <r>
    <s v="2020-05-25"/>
    <s v="Masculin"/>
    <x v="3"/>
    <x v="4"/>
    <s v="Guidan  Kadji/Tam"/>
    <s v="Masculin"/>
    <n v="52"/>
    <x v="2"/>
    <s v="Leader communautaire"/>
    <n v="0"/>
    <n v="0"/>
    <n v="0"/>
    <n v="0"/>
    <n v="0"/>
    <n v="0"/>
    <n v="0"/>
    <n v="1"/>
    <n v="0"/>
    <s v=""/>
    <s v="Forage PMH communautaire"/>
    <s v=""/>
    <s v="De 0 à 15 minutes"/>
    <s v="La moitié (autour de 50%);"/>
    <s v="Oui"/>
    <s v="Latrines familiales"/>
    <s v="Savon (avec eau)"/>
    <s v="La majorité (autour de 75%)"/>
    <s v="Oui"/>
    <s v=""/>
    <s v=""/>
    <s v=""/>
    <s v=""/>
    <s v=""/>
    <s v=""/>
    <s v=""/>
    <s v=""/>
    <s v="Téléphone Radio, Télévision Chef de village/ commuanuté ou Boulama"/>
    <n v="0"/>
    <x v="1"/>
    <x v="0"/>
    <x v="0"/>
    <x v="0"/>
    <x v="0"/>
    <x v="0"/>
    <x v="0"/>
    <x v="0"/>
    <x v="0"/>
    <x v="0"/>
    <x v="0"/>
    <x v="0"/>
    <n v="0"/>
    <n v="0"/>
    <x v="3"/>
    <s v="Arrêter de se serrer la main ou d'autres contacts physiques Garder une distance avec les autres gens Eviter les espaces publiques et les rassemblements"/>
    <x v="1"/>
    <x v="0"/>
    <x v="0"/>
    <x v="1"/>
    <x v="1"/>
    <x v="1"/>
    <x v="0"/>
    <x v="0"/>
    <x v="0"/>
    <x v="0"/>
    <x v="0"/>
    <x v="0"/>
    <x v="0"/>
    <x v="0"/>
    <x v="0"/>
    <x v="0"/>
    <x v="0"/>
    <x v="0"/>
    <n v="0"/>
    <n v="0"/>
  </r>
  <r>
    <s v="2020-05-25"/>
    <s v="Masculin"/>
    <x v="3"/>
    <x v="4"/>
    <s v="Guidan  Kadji/Tam"/>
    <s v="Masculin"/>
    <n v="55"/>
    <x v="0"/>
    <s v="Leader communautaire"/>
    <n v="0"/>
    <n v="0"/>
    <n v="0"/>
    <n v="0"/>
    <n v="0"/>
    <n v="0"/>
    <n v="0"/>
    <n v="1"/>
    <n v="0"/>
    <s v=""/>
    <s v="Forage PMH communautaire"/>
    <s v=""/>
    <s v="De 16 à 30 minutes"/>
    <s v="Une majorité (autour de 75%);"/>
    <s v="Oui"/>
    <s v="Latrines communes gratuites"/>
    <s v="Savon (avec eau)"/>
    <s v="La majorité (autour de 75%)"/>
    <s v="Oui"/>
    <s v=""/>
    <s v=""/>
    <s v=""/>
    <s v=""/>
    <s v=""/>
    <s v=""/>
    <s v=""/>
    <s v=""/>
    <s v="Téléphone Chef de village/ commuanuté ou Boulama"/>
    <n v="0"/>
    <x v="1"/>
    <x v="0"/>
    <x v="1"/>
    <x v="0"/>
    <x v="0"/>
    <x v="0"/>
    <x v="0"/>
    <x v="0"/>
    <x v="0"/>
    <x v="0"/>
    <x v="0"/>
    <x v="0"/>
    <n v="0"/>
    <n v="0"/>
    <x v="3"/>
    <s v="Arrêter de se serrer la main ou d'autres contacts physiques Garder une distance avec les autres gens Porter un masque"/>
    <x v="1"/>
    <x v="0"/>
    <x v="0"/>
    <x v="1"/>
    <x v="1"/>
    <x v="0"/>
    <x v="1"/>
    <x v="0"/>
    <x v="0"/>
    <x v="0"/>
    <x v="0"/>
    <x v="0"/>
    <x v="0"/>
    <x v="0"/>
    <x v="0"/>
    <x v="0"/>
    <x v="0"/>
    <x v="0"/>
    <n v="0"/>
    <n v="0"/>
  </r>
  <r>
    <s v="2020-05-25"/>
    <s v="Masculin"/>
    <x v="3"/>
    <x v="4"/>
    <s v="Guidan  Kadji/Tam"/>
    <s v="Masculin"/>
    <n v="42"/>
    <x v="1"/>
    <s v="Leader communautaire"/>
    <n v="0"/>
    <n v="0"/>
    <n v="0"/>
    <n v="0"/>
    <n v="0"/>
    <n v="0"/>
    <n v="0"/>
    <n v="1"/>
    <n v="0"/>
    <s v=""/>
    <s v="Forage PMH communautaire"/>
    <s v=""/>
    <s v="De 0 à 15 minutes"/>
    <s v="La moitié (autour de 50%);"/>
    <s v="Oui"/>
    <s v="Latrines familiales"/>
    <s v="Savon (avec eau)"/>
    <s v="La majorité (autour de 75%)"/>
    <s v="Oui"/>
    <s v=""/>
    <s v=""/>
    <s v=""/>
    <s v=""/>
    <s v=""/>
    <s v=""/>
    <s v=""/>
    <s v=""/>
    <s v="Téléphone Chef de village/ commuanuté ou Boulama"/>
    <n v="0"/>
    <x v="1"/>
    <x v="0"/>
    <x v="1"/>
    <x v="0"/>
    <x v="0"/>
    <x v="0"/>
    <x v="0"/>
    <x v="0"/>
    <x v="0"/>
    <x v="0"/>
    <x v="0"/>
    <x v="0"/>
    <n v="0"/>
    <n v="0"/>
    <x v="0"/>
    <s v="Garder une distance avec les autres gens Porter un masque Se laver les mains"/>
    <x v="1"/>
    <x v="0"/>
    <x v="0"/>
    <x v="0"/>
    <x v="1"/>
    <x v="0"/>
    <x v="1"/>
    <x v="0"/>
    <x v="0"/>
    <x v="1"/>
    <x v="0"/>
    <x v="0"/>
    <x v="0"/>
    <x v="0"/>
    <x v="0"/>
    <x v="0"/>
    <x v="0"/>
    <x v="0"/>
    <n v="0"/>
    <n v="0"/>
  </r>
  <r>
    <s v="2020-05-25"/>
    <s v="Masculin"/>
    <x v="3"/>
    <x v="4"/>
    <s v="Sabon Gari I et II"/>
    <s v="Masculin"/>
    <n v="26"/>
    <x v="1"/>
    <s v="Chef de village/communauté ou Boulama"/>
    <n v="1"/>
    <n v="0"/>
    <n v="0"/>
    <n v="0"/>
    <n v="0"/>
    <n v="0"/>
    <n v="0"/>
    <n v="0"/>
    <n v="0"/>
    <s v=""/>
    <s v="Forage PMH privé"/>
    <s v=""/>
    <s v="De 16 à 30 minutes"/>
    <s v="La moitié (autour de 50%);"/>
    <s v="Non"/>
    <s v="A l'air libre"/>
    <s v="Savon (avec eau)"/>
    <s v="La majorité (autour de 75%)"/>
    <s v="Oui"/>
    <s v=""/>
    <s v=""/>
    <s v=""/>
    <s v=""/>
    <s v=""/>
    <s v=""/>
    <s v=""/>
    <s v=""/>
    <s v="Téléphone Radio, Télévision"/>
    <n v="0"/>
    <x v="1"/>
    <x v="0"/>
    <x v="0"/>
    <x v="0"/>
    <x v="0"/>
    <x v="1"/>
    <x v="0"/>
    <x v="0"/>
    <x v="0"/>
    <x v="0"/>
    <x v="0"/>
    <x v="0"/>
    <n v="0"/>
    <n v="0"/>
    <x v="3"/>
    <s v="Ne pas voyager à l'étranger Arrêter de se serrer la main ou d'autres contacts physiques Se laver les mains"/>
    <x v="1"/>
    <x v="0"/>
    <x v="1"/>
    <x v="1"/>
    <x v="0"/>
    <x v="0"/>
    <x v="0"/>
    <x v="0"/>
    <x v="0"/>
    <x v="1"/>
    <x v="0"/>
    <x v="0"/>
    <x v="0"/>
    <x v="0"/>
    <x v="0"/>
    <x v="0"/>
    <x v="0"/>
    <x v="0"/>
    <n v="0"/>
    <n v="0"/>
  </r>
  <r>
    <s v="2020-05-25"/>
    <s v="Masculin"/>
    <x v="3"/>
    <x v="4"/>
    <s v="Sabon Gari I et II"/>
    <s v="Féminin"/>
    <n v="32"/>
    <x v="2"/>
    <s v="Leader communautaire"/>
    <n v="0"/>
    <n v="0"/>
    <n v="0"/>
    <n v="0"/>
    <n v="0"/>
    <n v="0"/>
    <n v="0"/>
    <n v="1"/>
    <n v="0"/>
    <s v=""/>
    <s v="Forage PMH privé"/>
    <s v=""/>
    <s v="De 16 à 30 minutes"/>
    <s v="La moitié (autour de 50%);"/>
    <s v="Oui"/>
    <s v="Latrines familiales"/>
    <s v="Savon (avec eau)"/>
    <s v="La minorité (autour de 25%)"/>
    <s v="Oui"/>
    <m/>
    <m/>
    <m/>
    <m/>
    <m/>
    <m/>
    <m/>
    <m/>
    <s v="Téléphone Radio, Télévision Chef de village/ commuanuté ou Boulama"/>
    <n v="0"/>
    <x v="1"/>
    <x v="0"/>
    <x v="0"/>
    <x v="0"/>
    <x v="0"/>
    <x v="0"/>
    <x v="0"/>
    <x v="0"/>
    <x v="0"/>
    <x v="0"/>
    <x v="0"/>
    <x v="0"/>
    <n v="0"/>
    <n v="0"/>
    <x v="0"/>
    <s v="Eviter les espaces publiques et les rassemblements Porter un masque Se laver les mains"/>
    <x v="1"/>
    <x v="0"/>
    <x v="0"/>
    <x v="0"/>
    <x v="0"/>
    <x v="1"/>
    <x v="1"/>
    <x v="0"/>
    <x v="0"/>
    <x v="1"/>
    <x v="0"/>
    <x v="0"/>
    <x v="0"/>
    <x v="0"/>
    <x v="0"/>
    <x v="0"/>
    <x v="0"/>
    <x v="0"/>
    <n v="0"/>
    <n v="0"/>
  </r>
  <r>
    <s v="2020-05-25"/>
    <s v="Féminin"/>
    <x v="0"/>
    <x v="0"/>
    <s v="N'Gario"/>
    <s v="Masculin"/>
    <n v="47"/>
    <x v="1"/>
    <s v="Chef de village/communauté ou Boulama"/>
    <n v="1"/>
    <n v="0"/>
    <n v="0"/>
    <n v="0"/>
    <n v="0"/>
    <n v="0"/>
    <n v="0"/>
    <n v="0"/>
    <n v="0"/>
    <s v=""/>
    <s v="Puits cimenté"/>
    <s v=""/>
    <s v="De 16 à 30 minutes"/>
    <s v="Une majorité (autour de 75%);"/>
    <s v="Non"/>
    <s v="A l'air libre"/>
    <s v="Savon (avec eau)"/>
    <s v="Personne (autour de 0%)"/>
    <s v="Oui"/>
    <s v=""/>
    <s v=""/>
    <s v=""/>
    <s v=""/>
    <s v=""/>
    <s v=""/>
    <s v=""/>
    <s v=""/>
    <s v="Téléphone Radio, Télévision Chef de village/ commuanuté ou Boulama"/>
    <n v="0"/>
    <x v="1"/>
    <x v="0"/>
    <x v="0"/>
    <x v="0"/>
    <x v="0"/>
    <x v="0"/>
    <x v="0"/>
    <x v="0"/>
    <x v="0"/>
    <x v="0"/>
    <x v="0"/>
    <x v="0"/>
    <n v="0"/>
    <n v="0"/>
    <x v="1"/>
    <s v="Reduire les mouvements hors de la maison Arrêter de se serrer la main ou d'autres contacts physiques Eviter les espaces publiques et les rassemblements"/>
    <x v="1"/>
    <x v="1"/>
    <x v="0"/>
    <x v="1"/>
    <x v="0"/>
    <x v="1"/>
    <x v="0"/>
    <x v="0"/>
    <x v="0"/>
    <x v="0"/>
    <x v="0"/>
    <x v="0"/>
    <x v="0"/>
    <x v="0"/>
    <x v="0"/>
    <x v="0"/>
    <x v="0"/>
    <x v="0"/>
    <n v="0"/>
    <n v="0"/>
  </r>
  <r>
    <s v="2020-05-25"/>
    <s v="Féminin"/>
    <x v="0"/>
    <x v="0"/>
    <s v="Kadellaboua"/>
    <s v="Masculin"/>
    <n v="81"/>
    <x v="1"/>
    <s v="Chef de village/communauté ou Boulama"/>
    <n v="1"/>
    <n v="0"/>
    <n v="0"/>
    <n v="0"/>
    <n v="0"/>
    <n v="0"/>
    <n v="0"/>
    <n v="0"/>
    <n v="0"/>
    <s v=""/>
    <s v="Puits cimenté"/>
    <s v=""/>
    <s v="De 0 à 15 minutes"/>
    <s v="Tous les ménages (autour de 100%);"/>
    <s v="Non"/>
    <s v="A l'air libre"/>
    <s v="Savon (avec eau)"/>
    <s v="Personne (autour de 0%)"/>
    <s v="Oui"/>
    <s v=""/>
    <s v=""/>
    <s v=""/>
    <s v=""/>
    <s v=""/>
    <s v=""/>
    <s v=""/>
    <s v=""/>
    <s v="Téléphone Radio, Télévision Chef de village/ commuanuté ou Boulama"/>
    <n v="0"/>
    <x v="1"/>
    <x v="0"/>
    <x v="0"/>
    <x v="0"/>
    <x v="0"/>
    <x v="0"/>
    <x v="0"/>
    <x v="0"/>
    <x v="0"/>
    <x v="0"/>
    <x v="0"/>
    <x v="0"/>
    <n v="0"/>
    <n v="0"/>
    <x v="0"/>
    <s v="Reduire les mouvements hors de la maison Se laver avec de l'eau propre"/>
    <x v="1"/>
    <x v="1"/>
    <x v="0"/>
    <x v="0"/>
    <x v="0"/>
    <x v="0"/>
    <x v="0"/>
    <x v="0"/>
    <x v="0"/>
    <x v="0"/>
    <x v="0"/>
    <x v="0"/>
    <x v="1"/>
    <x v="0"/>
    <x v="0"/>
    <x v="0"/>
    <x v="0"/>
    <x v="0"/>
    <n v="0"/>
    <n v="0"/>
  </r>
  <r>
    <s v="2020-05-25"/>
    <s v="Féminin"/>
    <x v="0"/>
    <x v="0"/>
    <s v="N'Gario"/>
    <s v="Féminin"/>
    <n v="25"/>
    <x v="2"/>
    <s v="Représentant des refugiés"/>
    <n v="0"/>
    <n v="0"/>
    <n v="1"/>
    <n v="0"/>
    <n v="0"/>
    <n v="0"/>
    <n v="0"/>
    <n v="0"/>
    <n v="0"/>
    <s v=""/>
    <s v="Bornes fontaines (Mini-AEP, système multi-villages, PEA et SPP)"/>
    <s v=""/>
    <s v="De 16 à 30 minutes"/>
    <s v="Tous les ménages (autour de 100%);"/>
    <s v="Non"/>
    <s v="A l'air libre"/>
    <s v="Savon (avec eau)"/>
    <s v="Personne (autour de 0%)"/>
    <s v="Oui"/>
    <s v=""/>
    <s v=""/>
    <s v=""/>
    <s v=""/>
    <s v=""/>
    <s v=""/>
    <s v=""/>
    <s v=""/>
    <s v="Téléphone Réseaux sociaux"/>
    <n v="0"/>
    <x v="1"/>
    <x v="1"/>
    <x v="1"/>
    <x v="0"/>
    <x v="0"/>
    <x v="1"/>
    <x v="0"/>
    <x v="0"/>
    <x v="0"/>
    <x v="0"/>
    <x v="0"/>
    <x v="0"/>
    <n v="0"/>
    <n v="0"/>
    <x v="2"/>
    <s v="Eviter les espaces publiques et les rassemblements Se laver les mains Boire de l'eau propre"/>
    <x v="1"/>
    <x v="0"/>
    <x v="0"/>
    <x v="0"/>
    <x v="0"/>
    <x v="1"/>
    <x v="0"/>
    <x v="0"/>
    <x v="0"/>
    <x v="1"/>
    <x v="0"/>
    <x v="1"/>
    <x v="0"/>
    <x v="0"/>
    <x v="0"/>
    <x v="0"/>
    <x v="0"/>
    <x v="0"/>
    <n v="0"/>
    <n v="0"/>
  </r>
  <r>
    <s v="2020-05-25"/>
    <s v="Féminin"/>
    <x v="0"/>
    <x v="0"/>
    <s v="Kadellaboua"/>
    <s v="Masculin"/>
    <n v="36"/>
    <x v="3"/>
    <s v="Autre"/>
    <n v="0"/>
    <n v="0"/>
    <n v="0"/>
    <n v="0"/>
    <n v="0"/>
    <n v="0"/>
    <n v="0"/>
    <n v="0"/>
    <n v="1"/>
    <s v="Pas de role dans la localité"/>
    <s v="Puits traditionnel"/>
    <s v=""/>
    <s v="De 0 à 15 minutes"/>
    <s v="La moitié (autour de 50%);"/>
    <s v="Oui"/>
    <s v="Latrines familiales"/>
    <s v="Savon (avec eau)"/>
    <s v="Personne (autour de 0%)"/>
    <s v="Oui"/>
    <s v=""/>
    <s v=""/>
    <s v=""/>
    <s v=""/>
    <s v=""/>
    <s v=""/>
    <s v=""/>
    <s v=""/>
    <s v="Téléphone Radio, Télévision Chef de village/ commuanuté ou Boulama Groupement de femmes"/>
    <n v="0"/>
    <x v="1"/>
    <x v="0"/>
    <x v="0"/>
    <x v="0"/>
    <x v="0"/>
    <x v="0"/>
    <x v="0"/>
    <x v="0"/>
    <x v="1"/>
    <x v="0"/>
    <x v="0"/>
    <x v="0"/>
    <n v="0"/>
    <n v="0"/>
    <x v="1"/>
    <s v="Eviter les espaces publiques et les rassemblements Boire de l'eau propre Se laver avec de l'eau propre"/>
    <x v="1"/>
    <x v="0"/>
    <x v="0"/>
    <x v="0"/>
    <x v="0"/>
    <x v="1"/>
    <x v="0"/>
    <x v="0"/>
    <x v="0"/>
    <x v="0"/>
    <x v="0"/>
    <x v="1"/>
    <x v="1"/>
    <x v="0"/>
    <x v="0"/>
    <x v="0"/>
    <x v="0"/>
    <x v="0"/>
    <n v="0"/>
    <n v="0"/>
  </r>
  <r>
    <s v="2020-05-25"/>
    <s v="Féminin"/>
    <x v="0"/>
    <x v="0"/>
    <s v="Kadellaboua"/>
    <s v="Féminin"/>
    <n v="29"/>
    <x v="2"/>
    <s v="Autre"/>
    <n v="0"/>
    <n v="0"/>
    <n v="0"/>
    <n v="0"/>
    <n v="0"/>
    <n v="0"/>
    <n v="0"/>
    <n v="0"/>
    <n v="1"/>
    <s v="Pas de role dans la localité"/>
    <s v="Puits cimenté"/>
    <s v=""/>
    <s v="De 16 à 30 minutes"/>
    <s v="Une majorité (autour de 75%);"/>
    <s v="Non"/>
    <s v="A l'air libre"/>
    <s v="Savon (avec eau)"/>
    <s v="Personne (autour de 0%)"/>
    <s v="Oui"/>
    <s v=""/>
    <s v=""/>
    <s v=""/>
    <s v=""/>
    <s v=""/>
    <s v=""/>
    <s v=""/>
    <s v=""/>
    <s v="Téléphone Radio, Télévision Chef de village/ commuanuté ou Boulama Leaders religieux"/>
    <n v="0"/>
    <x v="1"/>
    <x v="0"/>
    <x v="0"/>
    <x v="0"/>
    <x v="0"/>
    <x v="0"/>
    <x v="0"/>
    <x v="1"/>
    <x v="0"/>
    <x v="0"/>
    <x v="0"/>
    <x v="0"/>
    <n v="0"/>
    <n v="0"/>
    <x v="3"/>
    <s v="Se laver les mains Se laver avec de l'eau propre"/>
    <x v="1"/>
    <x v="0"/>
    <x v="0"/>
    <x v="0"/>
    <x v="0"/>
    <x v="0"/>
    <x v="0"/>
    <x v="0"/>
    <x v="0"/>
    <x v="1"/>
    <x v="0"/>
    <x v="0"/>
    <x v="1"/>
    <x v="0"/>
    <x v="0"/>
    <x v="0"/>
    <x v="0"/>
    <x v="0"/>
    <n v="0"/>
    <n v="0"/>
  </r>
  <r>
    <s v="2020-05-25"/>
    <s v="Masculin"/>
    <x v="4"/>
    <x v="5"/>
    <s v="Kablewa"/>
    <s v="Masculin"/>
    <n v="35"/>
    <x v="2"/>
    <s v="Leader communautaire"/>
    <n v="0"/>
    <n v="0"/>
    <n v="0"/>
    <n v="0"/>
    <n v="0"/>
    <n v="0"/>
    <n v="0"/>
    <n v="1"/>
    <n v="0"/>
    <s v=""/>
    <s v="Forage PMH communautaire"/>
    <s v=""/>
    <s v="La moitié d'une journée"/>
    <s v="Une minorité (autour de 25%);"/>
    <s v="Oui"/>
    <s v="Latrines familiales"/>
    <s v="Savon (avec eau)"/>
    <s v="La minorité (autour de 25%)"/>
    <s v="Oui"/>
    <s v=""/>
    <s v=""/>
    <s v=""/>
    <s v=""/>
    <s v=""/>
    <s v=""/>
    <s v=""/>
    <s v=""/>
    <s v="Téléphone Radio, Télévision"/>
    <n v="0"/>
    <x v="1"/>
    <x v="0"/>
    <x v="0"/>
    <x v="0"/>
    <x v="0"/>
    <x v="1"/>
    <x v="0"/>
    <x v="0"/>
    <x v="0"/>
    <x v="0"/>
    <x v="0"/>
    <x v="0"/>
    <n v="0"/>
    <n v="0"/>
    <x v="2"/>
    <s v="Se laver les mains"/>
    <x v="1"/>
    <x v="0"/>
    <x v="0"/>
    <x v="0"/>
    <x v="0"/>
    <x v="0"/>
    <x v="0"/>
    <x v="0"/>
    <x v="0"/>
    <x v="1"/>
    <x v="0"/>
    <x v="0"/>
    <x v="0"/>
    <x v="0"/>
    <x v="0"/>
    <x v="0"/>
    <x v="0"/>
    <x v="0"/>
    <n v="0"/>
    <n v="0"/>
  </r>
  <r>
    <s v="2020-05-25"/>
    <s v="Masculin"/>
    <x v="4"/>
    <x v="5"/>
    <s v="Kablewa"/>
    <s v="Féminin"/>
    <n v="55"/>
    <x v="1"/>
    <s v="Leader communautaire"/>
    <n v="0"/>
    <n v="0"/>
    <n v="0"/>
    <n v="0"/>
    <n v="0"/>
    <n v="0"/>
    <n v="0"/>
    <n v="1"/>
    <n v="0"/>
    <s v=""/>
    <s v="Forage PMH communautaire"/>
    <s v=""/>
    <s v="Plus de la moitié d'une journée"/>
    <s v="Une minorité (autour de 25%);"/>
    <s v="Oui"/>
    <s v="Latrines familiales"/>
    <s v="Savon (avec eau)"/>
    <s v="La moitié (autour de 50%)"/>
    <s v="Oui"/>
    <s v=""/>
    <s v=""/>
    <s v=""/>
    <s v=""/>
    <s v=""/>
    <s v=""/>
    <s v=""/>
    <s v=""/>
    <s v="Téléphone Radio, Télévision Chef de village/ commuanuté ou Boulama"/>
    <n v="0"/>
    <x v="1"/>
    <x v="0"/>
    <x v="0"/>
    <x v="0"/>
    <x v="0"/>
    <x v="0"/>
    <x v="0"/>
    <x v="0"/>
    <x v="0"/>
    <x v="0"/>
    <x v="0"/>
    <x v="0"/>
    <n v="0"/>
    <n v="0"/>
    <x v="2"/>
    <s v="Se laver les mains"/>
    <x v="1"/>
    <x v="0"/>
    <x v="0"/>
    <x v="0"/>
    <x v="0"/>
    <x v="0"/>
    <x v="0"/>
    <x v="0"/>
    <x v="0"/>
    <x v="1"/>
    <x v="0"/>
    <x v="0"/>
    <x v="0"/>
    <x v="0"/>
    <x v="0"/>
    <x v="0"/>
    <x v="0"/>
    <x v="0"/>
    <n v="0"/>
    <n v="0"/>
  </r>
  <r>
    <s v="2020-05-25"/>
    <s v="Masculin"/>
    <x v="4"/>
    <x v="5"/>
    <s v="Kablewa"/>
    <s v="Féminin"/>
    <n v="30"/>
    <x v="0"/>
    <s v="Leader communautaire"/>
    <n v="0"/>
    <n v="0"/>
    <n v="0"/>
    <n v="0"/>
    <n v="0"/>
    <n v="0"/>
    <n v="0"/>
    <n v="1"/>
    <n v="0"/>
    <s v=""/>
    <s v="Forage PMH communautaire"/>
    <s v=""/>
    <s v="Entre une heure et moins de la moitié d'une journée"/>
    <s v="Aucun ménage (autour de 0%);"/>
    <s v="Oui"/>
    <s v="Latrines familiales"/>
    <s v="Savon (avec eau)"/>
    <s v="Personne (autour de 0%)"/>
    <s v="Oui"/>
    <s v=""/>
    <s v=""/>
    <s v=""/>
    <s v=""/>
    <s v=""/>
    <s v=""/>
    <s v=""/>
    <s v=""/>
    <s v="Téléphone Réseaux sociaux Radio, Télévision"/>
    <n v="0"/>
    <x v="1"/>
    <x v="1"/>
    <x v="0"/>
    <x v="0"/>
    <x v="0"/>
    <x v="1"/>
    <x v="0"/>
    <x v="0"/>
    <x v="0"/>
    <x v="0"/>
    <x v="0"/>
    <x v="0"/>
    <n v="0"/>
    <n v="0"/>
    <x v="2"/>
    <s v="Se laver les mains"/>
    <x v="1"/>
    <x v="0"/>
    <x v="0"/>
    <x v="0"/>
    <x v="0"/>
    <x v="0"/>
    <x v="0"/>
    <x v="0"/>
    <x v="0"/>
    <x v="1"/>
    <x v="0"/>
    <x v="0"/>
    <x v="0"/>
    <x v="0"/>
    <x v="0"/>
    <x v="0"/>
    <x v="0"/>
    <x v="0"/>
    <n v="0"/>
    <n v="0"/>
  </r>
  <r>
    <s v="2020-05-25"/>
    <s v="Masculin"/>
    <x v="4"/>
    <x v="5"/>
    <s v="Jagada"/>
    <s v="Masculin"/>
    <n v="47"/>
    <x v="0"/>
    <s v="Chef de village/communauté ou Boulama"/>
    <n v="1"/>
    <n v="0"/>
    <n v="0"/>
    <n v="0"/>
    <n v="0"/>
    <n v="0"/>
    <n v="0"/>
    <n v="0"/>
    <n v="0"/>
    <s v=""/>
    <s v="Forage PMH communautaire"/>
    <s v=""/>
    <s v="Entre une heure et moins de la moitié d'une journée"/>
    <s v="Aucun ménage (autour de 0%);"/>
    <s v="Non"/>
    <s v="Fosse du village"/>
    <s v="Savon (avec eau)"/>
    <s v="Personne (autour de 0%)"/>
    <s v="Oui"/>
    <s v=""/>
    <s v=""/>
    <s v=""/>
    <s v=""/>
    <s v=""/>
    <s v=""/>
    <s v=""/>
    <s v=""/>
    <s v="Radio, Télévision"/>
    <n v="0"/>
    <x v="0"/>
    <x v="0"/>
    <x v="0"/>
    <x v="0"/>
    <x v="0"/>
    <x v="1"/>
    <x v="0"/>
    <x v="0"/>
    <x v="0"/>
    <x v="0"/>
    <x v="0"/>
    <x v="0"/>
    <n v="0"/>
    <n v="0"/>
    <x v="2"/>
    <s v="Garder une distance avec les autres gens Se laver les mains"/>
    <x v="1"/>
    <x v="0"/>
    <x v="0"/>
    <x v="0"/>
    <x v="1"/>
    <x v="0"/>
    <x v="0"/>
    <x v="0"/>
    <x v="0"/>
    <x v="1"/>
    <x v="0"/>
    <x v="0"/>
    <x v="0"/>
    <x v="0"/>
    <x v="0"/>
    <x v="0"/>
    <x v="0"/>
    <x v="0"/>
    <n v="0"/>
    <n v="0"/>
  </r>
  <r>
    <s v="2020-05-25"/>
    <s v="Masculin"/>
    <x v="0"/>
    <x v="0"/>
    <s v="Djadjeri"/>
    <s v="Masculin"/>
    <n v="52"/>
    <x v="1"/>
    <s v="Chef de village/communauté ou Boulama"/>
    <n v="1"/>
    <n v="0"/>
    <n v="0"/>
    <n v="0"/>
    <n v="0"/>
    <n v="0"/>
    <n v="0"/>
    <n v="0"/>
    <n v="0"/>
    <s v=""/>
    <s v="Forage PMH privé"/>
    <s v=""/>
    <s v="De 0 à 15 minutes"/>
    <s v="Une minorité (autour de 25%);"/>
    <s v="Non"/>
    <s v="A l'air libre"/>
    <s v="Savon (avec eau)"/>
    <s v="La majorité (autour de 75%)"/>
    <s v="Oui"/>
    <s v=""/>
    <s v=""/>
    <s v=""/>
    <s v=""/>
    <s v=""/>
    <s v=""/>
    <s v=""/>
    <s v=""/>
    <s v="Téléphone"/>
    <n v="0"/>
    <x v="1"/>
    <x v="0"/>
    <x v="1"/>
    <x v="0"/>
    <x v="0"/>
    <x v="1"/>
    <x v="0"/>
    <x v="0"/>
    <x v="0"/>
    <x v="0"/>
    <x v="0"/>
    <x v="0"/>
    <n v="0"/>
    <n v="0"/>
    <x v="0"/>
    <s v="Arrêter de se serrer la main ou d'autres contacts physiques Se laver les mains"/>
    <x v="1"/>
    <x v="0"/>
    <x v="0"/>
    <x v="1"/>
    <x v="0"/>
    <x v="0"/>
    <x v="0"/>
    <x v="0"/>
    <x v="0"/>
    <x v="1"/>
    <x v="0"/>
    <x v="0"/>
    <x v="0"/>
    <x v="0"/>
    <x v="0"/>
    <x v="0"/>
    <x v="0"/>
    <x v="0"/>
    <n v="0"/>
    <n v="0"/>
  </r>
  <r>
    <s v="2020-05-25"/>
    <s v="Masculin"/>
    <x v="3"/>
    <x v="4"/>
    <s v="Abdouri"/>
    <s v="Masculin"/>
    <n v="26"/>
    <x v="3"/>
    <s v="Autre"/>
    <n v="0"/>
    <n v="0"/>
    <n v="0"/>
    <n v="0"/>
    <n v="0"/>
    <n v="0"/>
    <n v="0"/>
    <n v="0"/>
    <n v="1"/>
    <s v="Pas de role dans la localité"/>
    <s v="Reseau d'eau publique SEEN - robinet privé"/>
    <s v=""/>
    <s v="L'eau est disponible dans la maison"/>
    <s v="Tous les ménages (autour de 100%);"/>
    <s v="Oui"/>
    <s v="Latrines familiales"/>
    <s v="Savon (avec eau)"/>
    <s v="La moitié (autour de 50%)"/>
    <s v="Oui"/>
    <s v=""/>
    <s v=""/>
    <s v=""/>
    <s v=""/>
    <s v=""/>
    <s v=""/>
    <s v=""/>
    <s v=""/>
    <s v="Téléphone Radio, Télévision"/>
    <n v="0"/>
    <x v="1"/>
    <x v="0"/>
    <x v="0"/>
    <x v="0"/>
    <x v="0"/>
    <x v="1"/>
    <x v="0"/>
    <x v="0"/>
    <x v="0"/>
    <x v="0"/>
    <x v="0"/>
    <x v="0"/>
    <n v="0"/>
    <n v="0"/>
    <x v="2"/>
    <s v="Ne pas voyager à l'étranger Arrêter de se serrer la main ou d'autres contacts physiques"/>
    <x v="1"/>
    <x v="0"/>
    <x v="1"/>
    <x v="1"/>
    <x v="0"/>
    <x v="0"/>
    <x v="0"/>
    <x v="0"/>
    <x v="0"/>
    <x v="0"/>
    <x v="0"/>
    <x v="0"/>
    <x v="0"/>
    <x v="0"/>
    <x v="0"/>
    <x v="0"/>
    <x v="0"/>
    <x v="0"/>
    <n v="0"/>
    <n v="0"/>
  </r>
  <r>
    <s v="2020-05-25"/>
    <s v="Masculin"/>
    <x v="0"/>
    <x v="0"/>
    <s v="Kelakam"/>
    <s v="Féminin"/>
    <n v="26"/>
    <x v="1"/>
    <s v="Autre"/>
    <n v="0"/>
    <n v="0"/>
    <n v="0"/>
    <n v="0"/>
    <n v="0"/>
    <n v="0"/>
    <n v="0"/>
    <n v="0"/>
    <n v="1"/>
    <s v="Pas de role dans la localité"/>
    <s v="Bornes fontaines (Mini-AEP, système multi-villages, PEA et SPP)"/>
    <s v=""/>
    <s v="L'eau est disponible dans la maison"/>
    <s v="La moitié (autour de 50%);"/>
    <s v="Oui"/>
    <s v="Latrines familiales"/>
    <s v="Savon (avec eau)"/>
    <s v="La minorité (autour de 25%)"/>
    <s v="Oui"/>
    <s v=""/>
    <s v=""/>
    <s v=""/>
    <s v=""/>
    <s v=""/>
    <s v=""/>
    <s v=""/>
    <s v=""/>
    <s v="Téléphone Réseaux sociaux"/>
    <n v="0"/>
    <x v="1"/>
    <x v="1"/>
    <x v="1"/>
    <x v="0"/>
    <x v="0"/>
    <x v="1"/>
    <x v="0"/>
    <x v="0"/>
    <x v="0"/>
    <x v="0"/>
    <x v="0"/>
    <x v="0"/>
    <n v="0"/>
    <n v="0"/>
    <x v="2"/>
    <s v="Ne pas sortir de la maison Garder une distance avec les autres gens"/>
    <x v="0"/>
    <x v="0"/>
    <x v="0"/>
    <x v="0"/>
    <x v="1"/>
    <x v="0"/>
    <x v="0"/>
    <x v="0"/>
    <x v="0"/>
    <x v="0"/>
    <x v="0"/>
    <x v="0"/>
    <x v="0"/>
    <x v="0"/>
    <x v="0"/>
    <x v="0"/>
    <x v="0"/>
    <x v="0"/>
    <n v="0"/>
    <n v="0"/>
  </r>
  <r>
    <s v="2020-05-25"/>
    <s v="Masculin"/>
    <x v="3"/>
    <x v="4"/>
    <s v="Abdouri"/>
    <s v="Masculin"/>
    <n v="51"/>
    <x v="0"/>
    <s v="Autre"/>
    <n v="0"/>
    <n v="0"/>
    <n v="0"/>
    <n v="0"/>
    <n v="0"/>
    <n v="0"/>
    <n v="0"/>
    <n v="0"/>
    <n v="1"/>
    <s v="Pas de role dans la localité"/>
    <s v="Forage PMH privé"/>
    <s v=""/>
    <s v="De 0 à 15 minutes"/>
    <s v="Une minorité (autour de 25%);"/>
    <s v="Non"/>
    <s v="A l'air libre"/>
    <s v="Savon (avec eau)"/>
    <s v="Personne (autour de 0%)"/>
    <s v="Oui"/>
    <s v=""/>
    <s v=""/>
    <s v=""/>
    <s v=""/>
    <s v=""/>
    <s v=""/>
    <s v=""/>
    <s v=""/>
    <s v="Téléphone"/>
    <n v="0"/>
    <x v="1"/>
    <x v="0"/>
    <x v="1"/>
    <x v="0"/>
    <x v="0"/>
    <x v="1"/>
    <x v="0"/>
    <x v="0"/>
    <x v="0"/>
    <x v="0"/>
    <x v="0"/>
    <x v="0"/>
    <n v="0"/>
    <n v="0"/>
    <x v="0"/>
    <s v="Ne pas sortir de la maison Reduire les mouvements hors de la maison Garder ses distances avec les animaux"/>
    <x v="0"/>
    <x v="1"/>
    <x v="0"/>
    <x v="0"/>
    <x v="0"/>
    <x v="0"/>
    <x v="0"/>
    <x v="0"/>
    <x v="0"/>
    <x v="0"/>
    <x v="0"/>
    <x v="0"/>
    <x v="0"/>
    <x v="0"/>
    <x v="1"/>
    <x v="0"/>
    <x v="0"/>
    <x v="0"/>
    <n v="0"/>
    <n v="0"/>
  </r>
  <r>
    <s v="2020-05-25"/>
    <s v="Masculin"/>
    <x v="0"/>
    <x v="0"/>
    <s v="Kadjebaou"/>
    <s v="Masculin"/>
    <n v="35"/>
    <x v="1"/>
    <s v="Autre"/>
    <n v="0"/>
    <n v="0"/>
    <n v="0"/>
    <n v="0"/>
    <n v="0"/>
    <n v="0"/>
    <n v="0"/>
    <n v="0"/>
    <n v="1"/>
    <s v="cultivateur"/>
    <s v="Puits traditionnel"/>
    <s v=""/>
    <s v="De 0 à 15 minutes"/>
    <s v="Une majorité (autour de 75%);"/>
    <s v="Non"/>
    <s v="A l'air libre"/>
    <s v="Savon (avec eau)"/>
    <s v="La minorité (autour de 25%)"/>
    <s v="Oui"/>
    <s v=""/>
    <s v=""/>
    <s v=""/>
    <s v=""/>
    <s v=""/>
    <s v=""/>
    <s v=""/>
    <s v=""/>
    <s v="Réseaux sociaux"/>
    <n v="0"/>
    <x v="0"/>
    <x v="1"/>
    <x v="1"/>
    <x v="0"/>
    <x v="0"/>
    <x v="1"/>
    <x v="0"/>
    <x v="0"/>
    <x v="0"/>
    <x v="0"/>
    <x v="0"/>
    <x v="0"/>
    <n v="0"/>
    <n v="0"/>
    <x v="3"/>
    <s v="Arrêter de se serrer la main ou d'autres contacts physiques Garder une distance avec les autres gens Se laver les mains"/>
    <x v="1"/>
    <x v="0"/>
    <x v="0"/>
    <x v="1"/>
    <x v="1"/>
    <x v="0"/>
    <x v="0"/>
    <x v="0"/>
    <x v="0"/>
    <x v="1"/>
    <x v="0"/>
    <x v="0"/>
    <x v="0"/>
    <x v="0"/>
    <x v="0"/>
    <x v="0"/>
    <x v="0"/>
    <x v="0"/>
    <n v="0"/>
    <n v="0"/>
  </r>
  <r>
    <s v="2020-05-25"/>
    <s v="Masculin"/>
    <x v="1"/>
    <x v="3"/>
    <s v="Kangouri/Diffa"/>
    <s v="Masculin"/>
    <n v="52"/>
    <x v="1"/>
    <s v="Chef de village/communauté ou Boulama"/>
    <n v="1"/>
    <n v="0"/>
    <n v="0"/>
    <n v="0"/>
    <n v="0"/>
    <n v="0"/>
    <n v="0"/>
    <n v="0"/>
    <n v="0"/>
    <s v=""/>
    <s v="Bornes fontaines (Mini-AEP, système multi-villages, PEA et SPP)"/>
    <s v=""/>
    <s v="De 0 à 15 minutes"/>
    <s v="Tous les ménages (autour de 100%);"/>
    <s v="Non"/>
    <s v="A l'air libre"/>
    <s v="Eau seulement"/>
    <s v="La minorité (autour de 25%)"/>
    <s v="Non"/>
    <s v="L'achat de savon ne constitue pas une priorité"/>
    <n v="0"/>
    <n v="0"/>
    <n v="0"/>
    <n v="0"/>
    <n v="1"/>
    <n v="0"/>
    <n v="0"/>
    <s v="Radio, Télévision Chef de village/ commuanuté ou Boulama Groupement de femmes Différents comités villageois"/>
    <n v="0"/>
    <x v="0"/>
    <x v="0"/>
    <x v="0"/>
    <x v="0"/>
    <x v="0"/>
    <x v="0"/>
    <x v="0"/>
    <x v="0"/>
    <x v="1"/>
    <x v="1"/>
    <x v="0"/>
    <x v="0"/>
    <n v="0"/>
    <n v="0"/>
    <x v="0"/>
    <s v="Reduire les mouvements hors de la maison Arrêter de se serrer la main ou d'autres contacts physiques Porter un masque Se laver les mains"/>
    <x v="1"/>
    <x v="1"/>
    <x v="0"/>
    <x v="1"/>
    <x v="0"/>
    <x v="0"/>
    <x v="1"/>
    <x v="0"/>
    <x v="0"/>
    <x v="1"/>
    <x v="0"/>
    <x v="0"/>
    <x v="0"/>
    <x v="0"/>
    <x v="0"/>
    <x v="0"/>
    <x v="0"/>
    <x v="0"/>
    <n v="0"/>
    <n v="0"/>
  </r>
  <r>
    <s v="2020-05-25"/>
    <s v="Masculin"/>
    <x v="1"/>
    <x v="3"/>
    <s v="Kangouri/Diffa"/>
    <s v="Masculin"/>
    <n v="45"/>
    <x v="0"/>
    <s v="Représentant des PDI"/>
    <n v="0"/>
    <n v="0"/>
    <n v="0"/>
    <n v="1"/>
    <n v="0"/>
    <n v="0"/>
    <n v="0"/>
    <n v="0"/>
    <n v="0"/>
    <s v=""/>
    <s v="Puits traditionnel"/>
    <s v=""/>
    <s v="De 0 à 15 minutes"/>
    <s v="Tous les ménages (autour de 100%);"/>
    <s v="Non"/>
    <s v="A l'air libre"/>
    <s v="Savon (avec eau)"/>
    <s v="L'ensemble (autour de 100%)"/>
    <s v="Oui"/>
    <s v=""/>
    <s v=""/>
    <s v=""/>
    <s v=""/>
    <s v=""/>
    <s v=""/>
    <s v=""/>
    <s v=""/>
    <s v="Radio, Télévision Chef de village/ commuanuté ou Boulama Famille, voisins ou amis Différents comités villageois"/>
    <n v="0"/>
    <x v="0"/>
    <x v="0"/>
    <x v="0"/>
    <x v="0"/>
    <x v="0"/>
    <x v="0"/>
    <x v="1"/>
    <x v="0"/>
    <x v="0"/>
    <x v="1"/>
    <x v="0"/>
    <x v="0"/>
    <n v="0"/>
    <n v="0"/>
    <x v="3"/>
    <s v="Arrêter de se serrer la main ou d'autres contacts physiques Se laver les mains Se laver avec de l'eau propre"/>
    <x v="1"/>
    <x v="0"/>
    <x v="0"/>
    <x v="1"/>
    <x v="0"/>
    <x v="0"/>
    <x v="0"/>
    <x v="0"/>
    <x v="0"/>
    <x v="1"/>
    <x v="0"/>
    <x v="0"/>
    <x v="1"/>
    <x v="0"/>
    <x v="0"/>
    <x v="0"/>
    <x v="0"/>
    <x v="0"/>
    <n v="0"/>
    <n v="0"/>
  </r>
  <r>
    <s v="2020-05-25"/>
    <s v="Masculin"/>
    <x v="1"/>
    <x v="3"/>
    <s v="Kayawa/Diffa"/>
    <s v="Masculin"/>
    <n v="45"/>
    <x v="1"/>
    <s v="Représentant du chef de village/communauté ou Boulama"/>
    <n v="0"/>
    <n v="1"/>
    <n v="0"/>
    <n v="0"/>
    <n v="0"/>
    <n v="0"/>
    <n v="0"/>
    <n v="0"/>
    <n v="0"/>
    <s v=""/>
    <s v="Forage PMH privé"/>
    <s v=""/>
    <s v="De 0 à 15 minutes"/>
    <s v="Tous les ménages (autour de 100%);"/>
    <s v="Non"/>
    <s v="A l'air libre"/>
    <s v="Savon (avec eau)"/>
    <s v="L'ensemble (autour de 100%)"/>
    <s v="Oui"/>
    <s v=""/>
    <s v=""/>
    <s v=""/>
    <s v=""/>
    <s v=""/>
    <s v=""/>
    <s v=""/>
    <s v=""/>
    <s v="Téléphone Radio, Télévision Chef de village/ commuanuté ou Boulama"/>
    <n v="0"/>
    <x v="1"/>
    <x v="0"/>
    <x v="0"/>
    <x v="0"/>
    <x v="0"/>
    <x v="0"/>
    <x v="0"/>
    <x v="0"/>
    <x v="0"/>
    <x v="0"/>
    <x v="0"/>
    <x v="0"/>
    <n v="0"/>
    <n v="0"/>
    <x v="3"/>
    <s v="Reduire les mouvements hors de la maison Arrêter de se serrer la main ou d'autres contacts physiques Porter un masque Se laver les mains"/>
    <x v="1"/>
    <x v="1"/>
    <x v="0"/>
    <x v="1"/>
    <x v="0"/>
    <x v="0"/>
    <x v="1"/>
    <x v="0"/>
    <x v="0"/>
    <x v="1"/>
    <x v="0"/>
    <x v="0"/>
    <x v="0"/>
    <x v="0"/>
    <x v="0"/>
    <x v="0"/>
    <x v="0"/>
    <x v="0"/>
    <n v="0"/>
    <n v="0"/>
  </r>
  <r>
    <s v="2020-05-25"/>
    <s v="Masculin"/>
    <x v="1"/>
    <x v="3"/>
    <s v="Kangouri/Diffa"/>
    <s v="Masculin"/>
    <n v="42"/>
    <x v="2"/>
    <s v="Chef de village/communauté ou Boulama"/>
    <n v="1"/>
    <n v="0"/>
    <n v="0"/>
    <n v="0"/>
    <n v="0"/>
    <n v="0"/>
    <n v="0"/>
    <n v="0"/>
    <n v="0"/>
    <s v=""/>
    <s v="Bornes fontaines (Mini-AEP, système multi-villages, PEA et SPP)"/>
    <s v=""/>
    <s v="De 16 à 30 minutes"/>
    <s v="Tous les ménages (autour de 100%);"/>
    <s v="Oui"/>
    <s v="Latrines familiales"/>
    <s v="Savon (avec eau)"/>
    <s v="La majorité (autour de 75%)"/>
    <s v="Oui"/>
    <s v=""/>
    <s v=""/>
    <s v=""/>
    <s v=""/>
    <s v=""/>
    <s v=""/>
    <s v=""/>
    <s v=""/>
    <s v="Réseaux sociaux Radio, Télévision Chef de village/ commuanuté ou Boulama Famille, voisins ou amis Groupement de femmes Différents comités villageois"/>
    <n v="0"/>
    <x v="0"/>
    <x v="1"/>
    <x v="0"/>
    <x v="0"/>
    <x v="0"/>
    <x v="0"/>
    <x v="1"/>
    <x v="0"/>
    <x v="1"/>
    <x v="1"/>
    <x v="0"/>
    <x v="0"/>
    <n v="0"/>
    <n v="0"/>
    <x v="0"/>
    <s v="Ne pas voyager à l'étranger Arrêter de se serrer la main ou d'autres contacts physiques Garder une distance avec les autres gens Porter un masque Se laver avec de l'eau propre"/>
    <x v="1"/>
    <x v="0"/>
    <x v="1"/>
    <x v="1"/>
    <x v="1"/>
    <x v="0"/>
    <x v="1"/>
    <x v="0"/>
    <x v="0"/>
    <x v="0"/>
    <x v="0"/>
    <x v="0"/>
    <x v="1"/>
    <x v="0"/>
    <x v="0"/>
    <x v="0"/>
    <x v="0"/>
    <x v="0"/>
    <n v="0"/>
    <n v="0"/>
  </r>
  <r>
    <s v="2020-05-26"/>
    <s v="Masculin"/>
    <x v="3"/>
    <x v="4"/>
    <s v="Issari Brine"/>
    <s v="Masculin"/>
    <n v="46"/>
    <x v="1"/>
    <s v="Chef de village/communauté ou Boulama"/>
    <n v="1"/>
    <n v="0"/>
    <n v="0"/>
    <n v="0"/>
    <n v="0"/>
    <n v="0"/>
    <n v="0"/>
    <n v="0"/>
    <n v="0"/>
    <m/>
    <s v="Forage PMH communautaire"/>
    <m/>
    <s v="Entre 30 minutes et une heure"/>
    <s v="Une minorité (autour de 25%);"/>
    <s v="Non"/>
    <s v="A l'air libre"/>
    <s v="Savon (avec eau)"/>
    <s v="La minorité (autour de 25%)"/>
    <s v="Oui"/>
    <m/>
    <m/>
    <m/>
    <m/>
    <m/>
    <m/>
    <m/>
    <m/>
    <s v="Radio, Télévision Chef de village/ commuanuté ou Boulama"/>
    <n v="0"/>
    <x v="0"/>
    <x v="0"/>
    <x v="0"/>
    <x v="0"/>
    <x v="0"/>
    <x v="0"/>
    <x v="0"/>
    <x v="0"/>
    <x v="0"/>
    <x v="0"/>
    <x v="0"/>
    <x v="0"/>
    <n v="0"/>
    <n v="0"/>
    <x v="0"/>
    <s v="Garder une distance avec les autres gens Eviter les espaces publiques et les rassemblements Se laver les mains"/>
    <x v="1"/>
    <x v="0"/>
    <x v="0"/>
    <x v="0"/>
    <x v="1"/>
    <x v="1"/>
    <x v="0"/>
    <x v="0"/>
    <x v="0"/>
    <x v="1"/>
    <x v="0"/>
    <x v="0"/>
    <x v="0"/>
    <x v="0"/>
    <x v="0"/>
    <x v="0"/>
    <x v="0"/>
    <x v="0"/>
    <n v="0"/>
    <n v="0"/>
  </r>
  <r>
    <s v="2020-05-26"/>
    <s v="Masculin"/>
    <x v="3"/>
    <x v="4"/>
    <s v="Issari Brine"/>
    <s v="Masculin"/>
    <n v="45"/>
    <x v="2"/>
    <s v="Représentant des refugiés"/>
    <n v="0"/>
    <n v="0"/>
    <n v="1"/>
    <n v="0"/>
    <n v="0"/>
    <n v="0"/>
    <n v="0"/>
    <n v="0"/>
    <n v="0"/>
    <m/>
    <s v="Forage PMH communautaire"/>
    <m/>
    <s v="Entre 30 minutes et une heure"/>
    <s v="La moitié (autour de 50%);"/>
    <s v="Non"/>
    <s v="A l'air libre"/>
    <s v="Savon (avec eau)"/>
    <s v="La minorité (autour de 25%)"/>
    <s v="Oui"/>
    <m/>
    <m/>
    <m/>
    <m/>
    <m/>
    <m/>
    <m/>
    <m/>
    <s v="Radio, Télévision Chef de village/ commuanuté ou Boulama"/>
    <n v="0"/>
    <x v="0"/>
    <x v="0"/>
    <x v="0"/>
    <x v="0"/>
    <x v="0"/>
    <x v="0"/>
    <x v="0"/>
    <x v="0"/>
    <x v="0"/>
    <x v="0"/>
    <x v="0"/>
    <x v="0"/>
    <n v="0"/>
    <n v="0"/>
    <x v="0"/>
    <s v="Ne pas voyager à l'étranger Arrêter de se serrer la main ou d'autres contacts physiques Eviter les espaces publiques et les rassemblements"/>
    <x v="1"/>
    <x v="0"/>
    <x v="1"/>
    <x v="1"/>
    <x v="0"/>
    <x v="1"/>
    <x v="0"/>
    <x v="0"/>
    <x v="0"/>
    <x v="0"/>
    <x v="0"/>
    <x v="0"/>
    <x v="0"/>
    <x v="0"/>
    <x v="0"/>
    <x v="0"/>
    <x v="0"/>
    <x v="0"/>
    <n v="0"/>
    <n v="0"/>
  </r>
  <r>
    <s v="2020-05-26"/>
    <s v="Masculin"/>
    <x v="3"/>
    <x v="4"/>
    <s v="Koublé Iguire"/>
    <s v="Masculin"/>
    <n v="55"/>
    <x v="1"/>
    <s v="Chef de village/communauté ou Boulama"/>
    <n v="1"/>
    <n v="0"/>
    <n v="0"/>
    <n v="0"/>
    <n v="0"/>
    <n v="0"/>
    <n v="0"/>
    <n v="0"/>
    <n v="0"/>
    <m/>
    <s v="Puits cimenté"/>
    <m/>
    <s v="De 16 à 30 minutes"/>
    <s v="Une minorité (autour de 25%);"/>
    <s v="Non"/>
    <s v="A l'air libre"/>
    <s v="Savon (avec eau)"/>
    <s v="La moitié (autour de 50%)"/>
    <s v="Oui"/>
    <m/>
    <m/>
    <m/>
    <m/>
    <m/>
    <m/>
    <m/>
    <m/>
    <s v="Radio, Télévision Chef de village/ commuanuté ou Boulama"/>
    <n v="0"/>
    <x v="0"/>
    <x v="0"/>
    <x v="0"/>
    <x v="0"/>
    <x v="0"/>
    <x v="0"/>
    <x v="0"/>
    <x v="0"/>
    <x v="0"/>
    <x v="0"/>
    <x v="0"/>
    <x v="0"/>
    <n v="0"/>
    <n v="0"/>
    <x v="0"/>
    <s v="Reduire les mouvements hors de la maison Garder une distance avec les autres gens Se laver les mains"/>
    <x v="1"/>
    <x v="1"/>
    <x v="0"/>
    <x v="0"/>
    <x v="1"/>
    <x v="0"/>
    <x v="0"/>
    <x v="0"/>
    <x v="0"/>
    <x v="1"/>
    <x v="0"/>
    <x v="0"/>
    <x v="0"/>
    <x v="0"/>
    <x v="0"/>
    <x v="0"/>
    <x v="0"/>
    <x v="0"/>
    <n v="0"/>
    <n v="0"/>
  </r>
  <r>
    <s v="2020-05-26"/>
    <s v="Masculin"/>
    <x v="3"/>
    <x v="4"/>
    <s v="Koublé Iguire"/>
    <s v="Masculin"/>
    <n v="27"/>
    <x v="0"/>
    <s v="Représentant des PDI"/>
    <n v="0"/>
    <n v="0"/>
    <n v="0"/>
    <n v="1"/>
    <n v="0"/>
    <n v="0"/>
    <n v="0"/>
    <n v="0"/>
    <n v="0"/>
    <m/>
    <s v="Puits cimenté"/>
    <m/>
    <s v="De 16 à 30 minutes"/>
    <s v="La moitié (autour de 50%);"/>
    <s v="Non"/>
    <s v="A l'air libre"/>
    <s v="Savon (avec eau)"/>
    <s v="La minorité (autour de 25%)"/>
    <s v="Oui"/>
    <m/>
    <m/>
    <m/>
    <m/>
    <m/>
    <m/>
    <m/>
    <m/>
    <s v="Radio, Télévision Chef de village/ commuanuté ou Boulama Différents comités villageois"/>
    <n v="0"/>
    <x v="0"/>
    <x v="0"/>
    <x v="0"/>
    <x v="0"/>
    <x v="0"/>
    <x v="0"/>
    <x v="0"/>
    <x v="0"/>
    <x v="0"/>
    <x v="1"/>
    <x v="0"/>
    <x v="0"/>
    <n v="0"/>
    <n v="0"/>
    <x v="0"/>
    <s v="Ne pas voyager à l'étranger Garder une distance avec les autres gens Eviter les espaces publiques et les rassemblements"/>
    <x v="1"/>
    <x v="0"/>
    <x v="1"/>
    <x v="0"/>
    <x v="1"/>
    <x v="1"/>
    <x v="0"/>
    <x v="0"/>
    <x v="0"/>
    <x v="0"/>
    <x v="0"/>
    <x v="0"/>
    <x v="0"/>
    <x v="0"/>
    <x v="0"/>
    <x v="0"/>
    <x v="0"/>
    <x v="0"/>
    <n v="0"/>
    <n v="0"/>
  </r>
  <r>
    <s v="2020-05-26"/>
    <s v="Masculin"/>
    <x v="3"/>
    <x v="4"/>
    <s v="Koublé Iguire"/>
    <s v="Masculin"/>
    <n v="48"/>
    <x v="2"/>
    <s v="Représentant des refugiés"/>
    <n v="0"/>
    <n v="0"/>
    <n v="1"/>
    <n v="0"/>
    <n v="0"/>
    <n v="0"/>
    <n v="0"/>
    <n v="0"/>
    <n v="0"/>
    <m/>
    <s v="Puits cimenté"/>
    <m/>
    <s v="De 16 à 30 minutes"/>
    <s v="Aucun ménage (autour de 0%);"/>
    <s v="Non"/>
    <s v="A l'air libre"/>
    <s v="Cendre (avec eau)"/>
    <s v="La minorité (autour de 25%)"/>
    <s v="Non"/>
    <s v="Article trop cher"/>
    <n v="0"/>
    <n v="0"/>
    <n v="0"/>
    <n v="1"/>
    <n v="0"/>
    <n v="0"/>
    <n v="0"/>
    <s v="Radio, Télévision Chef de village/ commuanuté ou Boulama Différents comités villageois"/>
    <n v="0"/>
    <x v="0"/>
    <x v="0"/>
    <x v="0"/>
    <x v="0"/>
    <x v="0"/>
    <x v="0"/>
    <x v="0"/>
    <x v="0"/>
    <x v="0"/>
    <x v="1"/>
    <x v="0"/>
    <x v="0"/>
    <n v="0"/>
    <n v="0"/>
    <x v="0"/>
    <s v="Ne pas voyager à l'étranger Garder une distance avec les autres gens Eviter les espaces publiques et les rassemblements"/>
    <x v="1"/>
    <x v="0"/>
    <x v="1"/>
    <x v="0"/>
    <x v="1"/>
    <x v="1"/>
    <x v="0"/>
    <x v="0"/>
    <x v="0"/>
    <x v="0"/>
    <x v="0"/>
    <x v="0"/>
    <x v="0"/>
    <x v="0"/>
    <x v="0"/>
    <x v="0"/>
    <x v="0"/>
    <x v="0"/>
    <n v="0"/>
    <n v="0"/>
  </r>
  <r>
    <s v="2020-05-26"/>
    <s v="Masculin"/>
    <x v="3"/>
    <x v="4"/>
    <s v="Issari Brine"/>
    <s v="Masculin"/>
    <n v="42"/>
    <x v="0"/>
    <s v="Représentant des PDI"/>
    <n v="0"/>
    <n v="0"/>
    <n v="0"/>
    <n v="1"/>
    <n v="0"/>
    <n v="0"/>
    <n v="0"/>
    <n v="0"/>
    <n v="0"/>
    <m/>
    <s v="Forage PMH communautaire"/>
    <m/>
    <s v="De 16 à 30 minutes"/>
    <s v="La moitié (autour de 50%);"/>
    <s v="Non"/>
    <s v="A l'air libre"/>
    <s v="Savon (avec eau)"/>
    <s v="La minorité (autour de 25%)"/>
    <s v="Oui"/>
    <m/>
    <m/>
    <m/>
    <m/>
    <m/>
    <m/>
    <m/>
    <m/>
    <s v="Radio, Télévision Différents comités villageois"/>
    <n v="0"/>
    <x v="0"/>
    <x v="0"/>
    <x v="0"/>
    <x v="0"/>
    <x v="0"/>
    <x v="1"/>
    <x v="0"/>
    <x v="0"/>
    <x v="0"/>
    <x v="1"/>
    <x v="0"/>
    <x v="0"/>
    <n v="0"/>
    <n v="0"/>
    <x v="0"/>
    <s v="Arrêter de se serrer la main ou d'autres contacts physiques Garder une distance avec les autres gens Prier Autre, préciser"/>
    <x v="1"/>
    <x v="0"/>
    <x v="0"/>
    <x v="1"/>
    <x v="1"/>
    <x v="0"/>
    <x v="0"/>
    <x v="0"/>
    <x v="0"/>
    <x v="0"/>
    <x v="0"/>
    <x v="0"/>
    <x v="0"/>
    <x v="1"/>
    <x v="0"/>
    <x v="0"/>
    <x v="0"/>
    <x v="1"/>
    <n v="0"/>
    <n v="0"/>
  </r>
  <r>
    <s v="2020-05-26"/>
    <s v="Masculin"/>
    <x v="1"/>
    <x v="3"/>
    <s v="Alla Dallawaram"/>
    <s v="Masculin"/>
    <n v="43"/>
    <x v="1"/>
    <s v="Chef de village/communauté ou Boulama"/>
    <n v="1"/>
    <n v="0"/>
    <n v="0"/>
    <n v="0"/>
    <n v="0"/>
    <n v="0"/>
    <n v="0"/>
    <n v="0"/>
    <n v="0"/>
    <m/>
    <s v="Forage PMH communautaire"/>
    <m/>
    <s v="De 0 à 15 minutes"/>
    <s v="Tous les ménages (autour de 100%);"/>
    <s v="Non"/>
    <s v="A l'air libre"/>
    <s v="Cendre (avec eau)"/>
    <s v="La minorité (autour de 25%)"/>
    <s v="Non"/>
    <s v="L'achat de savon ne constitue pas une priorité"/>
    <n v="0"/>
    <n v="0"/>
    <n v="0"/>
    <n v="0"/>
    <n v="1"/>
    <n v="0"/>
    <n v="0"/>
    <s v="Téléphone Radio, Télévision Travailleurs sociaux / humanitaires"/>
    <n v="0"/>
    <x v="1"/>
    <x v="0"/>
    <x v="0"/>
    <x v="0"/>
    <x v="0"/>
    <x v="1"/>
    <x v="0"/>
    <x v="0"/>
    <x v="0"/>
    <x v="0"/>
    <x v="0"/>
    <x v="1"/>
    <n v="0"/>
    <n v="0"/>
    <x v="1"/>
    <s v="Arrêter de se serrer la main ou d'autres contacts physiques Eviter les espaces publiques et les rassemblements Porter un masque"/>
    <x v="1"/>
    <x v="0"/>
    <x v="0"/>
    <x v="1"/>
    <x v="0"/>
    <x v="1"/>
    <x v="1"/>
    <x v="0"/>
    <x v="0"/>
    <x v="0"/>
    <x v="0"/>
    <x v="0"/>
    <x v="0"/>
    <x v="0"/>
    <x v="0"/>
    <x v="0"/>
    <x v="0"/>
    <x v="0"/>
    <n v="0"/>
    <n v="0"/>
  </r>
  <r>
    <s v="2020-05-26"/>
    <s v="Masculin"/>
    <x v="1"/>
    <x v="3"/>
    <s v="Alla Dallawaram"/>
    <s v="Masculin"/>
    <n v="47"/>
    <x v="0"/>
    <s v="Représentant du chef de village/communauté ou Boulama"/>
    <n v="0"/>
    <n v="1"/>
    <n v="0"/>
    <n v="0"/>
    <n v="0"/>
    <n v="0"/>
    <n v="0"/>
    <n v="0"/>
    <n v="0"/>
    <m/>
    <s v="Forage PMH communautaire"/>
    <m/>
    <s v="De 16 à 30 minutes"/>
    <s v="Tous les ménages (autour de 100%);"/>
    <s v="Non"/>
    <s v="A l'air libre"/>
    <s v="Cendre (avec eau)"/>
    <s v="La minorité (autour de 25%)"/>
    <s v="Non"/>
    <s v="L'achat de savon ne constitue pas une priorité"/>
    <n v="0"/>
    <n v="0"/>
    <n v="0"/>
    <n v="0"/>
    <n v="1"/>
    <n v="0"/>
    <n v="0"/>
    <s v="Téléphone Radio, Télévision Chef de village/ commuanuté ou Boulama"/>
    <n v="0"/>
    <x v="1"/>
    <x v="0"/>
    <x v="0"/>
    <x v="0"/>
    <x v="0"/>
    <x v="0"/>
    <x v="0"/>
    <x v="0"/>
    <x v="0"/>
    <x v="0"/>
    <x v="0"/>
    <x v="0"/>
    <n v="0"/>
    <n v="0"/>
    <x v="2"/>
    <s v="Arrêter de se serrer la main ou d'autres contacts physiques Eviter les espaces publiques et les rassemblements Porter un masque Garder les surfaces propres"/>
    <x v="1"/>
    <x v="0"/>
    <x v="0"/>
    <x v="1"/>
    <x v="0"/>
    <x v="1"/>
    <x v="1"/>
    <x v="0"/>
    <x v="0"/>
    <x v="0"/>
    <x v="1"/>
    <x v="0"/>
    <x v="0"/>
    <x v="0"/>
    <x v="0"/>
    <x v="0"/>
    <x v="0"/>
    <x v="0"/>
    <n v="0"/>
    <n v="0"/>
  </r>
  <r>
    <s v="2020-05-26"/>
    <s v="Masculin"/>
    <x v="1"/>
    <x v="3"/>
    <s v="Alla Dallawaram"/>
    <s v="Masculin"/>
    <n v="49"/>
    <x v="2"/>
    <s v="Représentant des refugiés"/>
    <n v="0"/>
    <n v="0"/>
    <n v="1"/>
    <n v="0"/>
    <n v="0"/>
    <n v="0"/>
    <n v="0"/>
    <n v="0"/>
    <n v="0"/>
    <m/>
    <s v="Forage PMH communautaire"/>
    <m/>
    <s v="De 16 à 30 minutes"/>
    <s v="Tous les ménages (autour de 100%);"/>
    <s v="Non"/>
    <s v="A l'air libre"/>
    <s v="Cendre (avec eau)"/>
    <s v="La minorité (autour de 25%)"/>
    <s v="Non"/>
    <s v="L'achat de savon ne constitue pas une priorité"/>
    <n v="0"/>
    <n v="0"/>
    <n v="0"/>
    <n v="0"/>
    <n v="1"/>
    <n v="0"/>
    <n v="0"/>
    <s v="Téléphone Radio, Télévision Chef de village/ commuanuté ou Boulama Travailleurs sociaux / humanitaires"/>
    <n v="0"/>
    <x v="1"/>
    <x v="0"/>
    <x v="0"/>
    <x v="0"/>
    <x v="0"/>
    <x v="0"/>
    <x v="0"/>
    <x v="0"/>
    <x v="0"/>
    <x v="0"/>
    <x v="0"/>
    <x v="1"/>
    <n v="0"/>
    <n v="0"/>
    <x v="1"/>
    <s v="Arrêter de se serrer la main ou d'autres contacts physiques Porter un masque Se laver les mains"/>
    <x v="1"/>
    <x v="0"/>
    <x v="0"/>
    <x v="1"/>
    <x v="0"/>
    <x v="0"/>
    <x v="1"/>
    <x v="0"/>
    <x v="0"/>
    <x v="1"/>
    <x v="0"/>
    <x v="0"/>
    <x v="0"/>
    <x v="0"/>
    <x v="0"/>
    <x v="0"/>
    <x v="0"/>
    <x v="0"/>
    <n v="0"/>
    <n v="0"/>
  </r>
  <r>
    <s v="2020-05-26"/>
    <s v="Masculin"/>
    <x v="1"/>
    <x v="3"/>
    <s v="Elh Mainari"/>
    <s v="Masculin"/>
    <n v="52"/>
    <x v="1"/>
    <s v="Chef de village/communauté ou Boulama"/>
    <n v="1"/>
    <n v="0"/>
    <n v="0"/>
    <n v="0"/>
    <n v="0"/>
    <n v="0"/>
    <n v="0"/>
    <n v="0"/>
    <n v="0"/>
    <m/>
    <s v="Forage PMH communautaire"/>
    <m/>
    <s v="De 0 à 15 minutes"/>
    <s v="Tous les ménages (autour de 100%);"/>
    <s v="Oui"/>
    <s v="Latrines communes gratuites"/>
    <s v="Savon (avec eau)"/>
    <s v="La moitié (autour de 50%)"/>
    <s v="Oui"/>
    <m/>
    <m/>
    <m/>
    <m/>
    <m/>
    <m/>
    <m/>
    <m/>
    <s v="Téléphone Radio, Télévision Travailleurs sociaux / humanitaires"/>
    <n v="0"/>
    <x v="1"/>
    <x v="0"/>
    <x v="0"/>
    <x v="0"/>
    <x v="0"/>
    <x v="1"/>
    <x v="0"/>
    <x v="0"/>
    <x v="0"/>
    <x v="0"/>
    <x v="0"/>
    <x v="1"/>
    <n v="0"/>
    <n v="0"/>
    <x v="1"/>
    <s v="Arrêter de se serrer la main ou d'autres contacts physiques Porter un masque Se laver les mains"/>
    <x v="1"/>
    <x v="0"/>
    <x v="0"/>
    <x v="1"/>
    <x v="0"/>
    <x v="0"/>
    <x v="1"/>
    <x v="0"/>
    <x v="0"/>
    <x v="1"/>
    <x v="0"/>
    <x v="0"/>
    <x v="0"/>
    <x v="0"/>
    <x v="0"/>
    <x v="0"/>
    <x v="0"/>
    <x v="0"/>
    <n v="0"/>
    <n v="0"/>
  </r>
  <r>
    <s v="2020-05-26"/>
    <s v="Masculin"/>
    <x v="1"/>
    <x v="3"/>
    <s v="Elh Mainari"/>
    <s v="Masculin"/>
    <n v="53"/>
    <x v="2"/>
    <s v="Représentant du chef de village/communauté ou Boulama"/>
    <n v="0"/>
    <n v="1"/>
    <n v="0"/>
    <n v="0"/>
    <n v="0"/>
    <n v="0"/>
    <n v="0"/>
    <n v="0"/>
    <n v="0"/>
    <m/>
    <s v="Forage PMH communautaire"/>
    <m/>
    <s v="De 0 à 15 minutes"/>
    <s v="Tous les ménages (autour de 100%);"/>
    <s v="Oui"/>
    <s v="Latrines communes gratuites"/>
    <s v="Savon (avec eau)"/>
    <s v="La moitié (autour de 50%)"/>
    <s v="Oui"/>
    <m/>
    <m/>
    <m/>
    <m/>
    <m/>
    <m/>
    <m/>
    <m/>
    <s v="Téléphone Radio, Télévision Chef de village/ commuanuté ou Boulama"/>
    <n v="0"/>
    <x v="1"/>
    <x v="0"/>
    <x v="0"/>
    <x v="0"/>
    <x v="0"/>
    <x v="0"/>
    <x v="0"/>
    <x v="0"/>
    <x v="0"/>
    <x v="0"/>
    <x v="0"/>
    <x v="0"/>
    <n v="0"/>
    <n v="0"/>
    <x v="0"/>
    <s v="Ne pas voyager à l'étranger Arrêter de se serrer la main ou d'autres contacts physiques Porter un masque"/>
    <x v="1"/>
    <x v="0"/>
    <x v="1"/>
    <x v="1"/>
    <x v="0"/>
    <x v="0"/>
    <x v="1"/>
    <x v="0"/>
    <x v="0"/>
    <x v="0"/>
    <x v="0"/>
    <x v="0"/>
    <x v="0"/>
    <x v="0"/>
    <x v="0"/>
    <x v="0"/>
    <x v="0"/>
    <x v="0"/>
    <n v="0"/>
    <n v="0"/>
  </r>
  <r>
    <s v="2020-05-26"/>
    <s v="Masculin"/>
    <x v="1"/>
    <x v="3"/>
    <s v="Elh Mainari"/>
    <s v="Masculin"/>
    <n v="50"/>
    <x v="0"/>
    <s v="Chef de village/communauté ou Boulama"/>
    <n v="1"/>
    <n v="0"/>
    <n v="0"/>
    <n v="0"/>
    <n v="0"/>
    <n v="0"/>
    <n v="0"/>
    <n v="0"/>
    <n v="0"/>
    <m/>
    <s v="Forage PMH communautaire"/>
    <m/>
    <s v="De 16 à 30 minutes"/>
    <s v="Tous les ménages (autour de 100%);"/>
    <s v="Oui"/>
    <s v="Latrines communes gratuites"/>
    <s v="Savon (avec eau)"/>
    <s v="La moitié (autour de 50%)"/>
    <s v="Oui"/>
    <m/>
    <m/>
    <m/>
    <m/>
    <m/>
    <m/>
    <m/>
    <m/>
    <s v="Téléphone Radio, Télévision Chef de village/ commuanuté ou Boulama Travailleurs sociaux / humanitaires"/>
    <n v="0"/>
    <x v="1"/>
    <x v="0"/>
    <x v="0"/>
    <x v="0"/>
    <x v="0"/>
    <x v="0"/>
    <x v="0"/>
    <x v="0"/>
    <x v="0"/>
    <x v="0"/>
    <x v="0"/>
    <x v="1"/>
    <n v="0"/>
    <n v="0"/>
    <x v="1"/>
    <s v="Ne pas voyager à l'étranger Arrêter de se serrer la main ou d'autres contacts physiques Garder une distance avec les autres gens Porter un masque Se laver les mains"/>
    <x v="1"/>
    <x v="0"/>
    <x v="1"/>
    <x v="1"/>
    <x v="1"/>
    <x v="0"/>
    <x v="1"/>
    <x v="0"/>
    <x v="0"/>
    <x v="1"/>
    <x v="0"/>
    <x v="0"/>
    <x v="0"/>
    <x v="0"/>
    <x v="0"/>
    <x v="0"/>
    <x v="0"/>
    <x v="0"/>
    <n v="0"/>
    <n v="0"/>
  </r>
  <r>
    <s v="2020-05-26"/>
    <s v="Masculin"/>
    <x v="1"/>
    <x v="6"/>
    <s v="Quarier Adjimeri"/>
    <s v="Masculin"/>
    <n v="48"/>
    <x v="1"/>
    <s v="Représentant du chef de village/communauté ou Boulama"/>
    <n v="0"/>
    <n v="1"/>
    <n v="0"/>
    <n v="0"/>
    <n v="0"/>
    <n v="0"/>
    <n v="0"/>
    <n v="0"/>
    <n v="0"/>
    <m/>
    <s v="Reseau d'eau publique SEEN - robinet privé"/>
    <m/>
    <s v="L'eau est disponible dans la maison"/>
    <s v="Tous les ménages (autour de 100%);"/>
    <s v="Oui"/>
    <s v="Latrines familiales"/>
    <s v="Savon (avec eau)"/>
    <s v="La minorité (autour de 25%)"/>
    <s v="Oui"/>
    <m/>
    <m/>
    <m/>
    <m/>
    <m/>
    <m/>
    <m/>
    <m/>
    <s v="Téléphone Réseaux sociaux Radio, Télévision Journal - Internet Chef de village/ commuanuté ou Boulama Famille, voisins ou amis Leaders religieux Gouvernement"/>
    <n v="0"/>
    <x v="1"/>
    <x v="1"/>
    <x v="0"/>
    <x v="1"/>
    <x v="0"/>
    <x v="0"/>
    <x v="1"/>
    <x v="1"/>
    <x v="0"/>
    <x v="0"/>
    <x v="1"/>
    <x v="0"/>
    <n v="0"/>
    <n v="0"/>
    <x v="0"/>
    <s v="Eviter les espaces publiques et les rassemblements Porter un masque Se laver les mains"/>
    <x v="1"/>
    <x v="0"/>
    <x v="0"/>
    <x v="0"/>
    <x v="0"/>
    <x v="1"/>
    <x v="1"/>
    <x v="0"/>
    <x v="0"/>
    <x v="1"/>
    <x v="0"/>
    <x v="0"/>
    <x v="0"/>
    <x v="0"/>
    <x v="0"/>
    <x v="0"/>
    <x v="0"/>
    <x v="0"/>
    <n v="0"/>
    <n v="0"/>
  </r>
  <r>
    <s v="2020-05-26"/>
    <s v="Masculin"/>
    <x v="2"/>
    <x v="2"/>
    <s v="Kaouré"/>
    <s v="Masculin"/>
    <n v="38"/>
    <x v="0"/>
    <s v="Leader communautaire"/>
    <n v="0"/>
    <n v="0"/>
    <n v="0"/>
    <n v="0"/>
    <n v="0"/>
    <n v="0"/>
    <n v="0"/>
    <n v="1"/>
    <n v="0"/>
    <m/>
    <s v="Puits traditionnel"/>
    <m/>
    <s v="De 16 à 30 minutes"/>
    <s v="La moitié (autour de 50%);"/>
    <s v="Oui"/>
    <s v="Latrines communes gratuites"/>
    <s v="Eau seulement"/>
    <s v="Personne (autour de 0%)"/>
    <s v="Oui"/>
    <m/>
    <m/>
    <m/>
    <m/>
    <m/>
    <m/>
    <m/>
    <m/>
    <s v="Téléphone Radio, Télévision Chef de village/ commuanuté ou Boulama"/>
    <n v="0"/>
    <x v="1"/>
    <x v="0"/>
    <x v="0"/>
    <x v="0"/>
    <x v="0"/>
    <x v="0"/>
    <x v="0"/>
    <x v="0"/>
    <x v="0"/>
    <x v="0"/>
    <x v="0"/>
    <x v="0"/>
    <n v="0"/>
    <n v="0"/>
    <x v="1"/>
    <s v="Eviter les espaces publiques et les rassemblements Porter un masque Se laver les mains"/>
    <x v="1"/>
    <x v="0"/>
    <x v="0"/>
    <x v="0"/>
    <x v="0"/>
    <x v="1"/>
    <x v="1"/>
    <x v="0"/>
    <x v="0"/>
    <x v="1"/>
    <x v="0"/>
    <x v="0"/>
    <x v="0"/>
    <x v="0"/>
    <x v="0"/>
    <x v="0"/>
    <x v="0"/>
    <x v="0"/>
    <n v="0"/>
    <n v="0"/>
  </r>
  <r>
    <s v="2020-05-26"/>
    <s v="Masculin"/>
    <x v="1"/>
    <x v="6"/>
    <s v="Quarier Adjimeri"/>
    <s v="Masculin"/>
    <n v="46"/>
    <x v="0"/>
    <s v="Leader communautaire"/>
    <n v="0"/>
    <n v="0"/>
    <n v="0"/>
    <n v="0"/>
    <n v="0"/>
    <n v="0"/>
    <n v="0"/>
    <n v="1"/>
    <n v="0"/>
    <m/>
    <s v="Reseau d'eau publique SEEN - robinet privé"/>
    <m/>
    <s v="L'eau est disponible dans la maison"/>
    <s v="Tous les ménages (autour de 100%);"/>
    <s v="Oui"/>
    <s v="Latrines familiales"/>
    <s v="Savon (avec eau)"/>
    <s v="La minorité (autour de 25%)"/>
    <s v="Oui"/>
    <m/>
    <m/>
    <m/>
    <m/>
    <m/>
    <m/>
    <m/>
    <m/>
    <s v="Téléphone Réseaux sociaux Radio, Télévision Chef de village/ commuanuté ou Boulama"/>
    <n v="0"/>
    <x v="1"/>
    <x v="1"/>
    <x v="0"/>
    <x v="0"/>
    <x v="0"/>
    <x v="0"/>
    <x v="0"/>
    <x v="0"/>
    <x v="0"/>
    <x v="0"/>
    <x v="0"/>
    <x v="0"/>
    <n v="0"/>
    <n v="0"/>
    <x v="1"/>
    <s v="Eviter les espaces publiques et les rassemblements Porter un masque Se laver les mains"/>
    <x v="1"/>
    <x v="0"/>
    <x v="0"/>
    <x v="0"/>
    <x v="0"/>
    <x v="1"/>
    <x v="1"/>
    <x v="0"/>
    <x v="0"/>
    <x v="1"/>
    <x v="0"/>
    <x v="0"/>
    <x v="0"/>
    <x v="0"/>
    <x v="0"/>
    <x v="0"/>
    <x v="0"/>
    <x v="0"/>
    <n v="0"/>
    <n v="0"/>
  </r>
  <r>
    <s v="2020-05-26"/>
    <s v="Masculin"/>
    <x v="2"/>
    <x v="2"/>
    <s v="Guelléhole"/>
    <s v="Masculin"/>
    <n v="36"/>
    <x v="0"/>
    <s v="Leader communautaire"/>
    <n v="0"/>
    <n v="0"/>
    <n v="0"/>
    <n v="0"/>
    <n v="0"/>
    <n v="0"/>
    <n v="0"/>
    <n v="1"/>
    <n v="0"/>
    <m/>
    <s v="Forage PMH communautaire"/>
    <m/>
    <s v="De 16 à 30 minutes"/>
    <s v="La moitié (autour de 50%);"/>
    <s v="Non"/>
    <s v="A l'air libre"/>
    <s v="Eau seulement"/>
    <s v="La minorité (autour de 25%)"/>
    <s v="Oui"/>
    <m/>
    <m/>
    <m/>
    <m/>
    <m/>
    <m/>
    <m/>
    <m/>
    <s v="Téléphone Radio, Télévision Chef de village/ commuanuté ou Boulama"/>
    <n v="0"/>
    <x v="1"/>
    <x v="0"/>
    <x v="0"/>
    <x v="0"/>
    <x v="0"/>
    <x v="0"/>
    <x v="0"/>
    <x v="0"/>
    <x v="0"/>
    <x v="0"/>
    <x v="0"/>
    <x v="0"/>
    <n v="0"/>
    <n v="0"/>
    <x v="1"/>
    <s v="Eviter les espaces publiques et les rassemblements Se laver les mains"/>
    <x v="1"/>
    <x v="0"/>
    <x v="0"/>
    <x v="0"/>
    <x v="0"/>
    <x v="1"/>
    <x v="0"/>
    <x v="0"/>
    <x v="0"/>
    <x v="1"/>
    <x v="0"/>
    <x v="0"/>
    <x v="0"/>
    <x v="0"/>
    <x v="0"/>
    <x v="0"/>
    <x v="0"/>
    <x v="0"/>
    <n v="0"/>
    <n v="0"/>
  </r>
  <r>
    <s v="2020-05-26"/>
    <s v="Masculin"/>
    <x v="1"/>
    <x v="1"/>
    <s v="Mourimadi"/>
    <s v="Masculin"/>
    <n v="42"/>
    <x v="0"/>
    <s v="Leader communautaire"/>
    <n v="0"/>
    <n v="0"/>
    <n v="0"/>
    <n v="0"/>
    <n v="0"/>
    <n v="0"/>
    <n v="0"/>
    <n v="1"/>
    <n v="0"/>
    <m/>
    <s v="Puits cimenté"/>
    <m/>
    <s v="Entre 30 minutes et une heure"/>
    <s v="Tous les ménages (autour de 100%);"/>
    <s v="Oui"/>
    <s v="Latrines familiales"/>
    <s v="Savon (avec eau)"/>
    <s v="L'ensemble (autour de 100%)"/>
    <s v="Oui"/>
    <m/>
    <m/>
    <m/>
    <m/>
    <m/>
    <m/>
    <m/>
    <m/>
    <s v="Radio, Télévision"/>
    <n v="0"/>
    <x v="0"/>
    <x v="0"/>
    <x v="0"/>
    <x v="0"/>
    <x v="0"/>
    <x v="1"/>
    <x v="0"/>
    <x v="0"/>
    <x v="0"/>
    <x v="0"/>
    <x v="0"/>
    <x v="0"/>
    <n v="0"/>
    <n v="0"/>
    <x v="3"/>
    <s v="Eviter les espaces publiques et les rassemblements Porter un masque Se laver les mains"/>
    <x v="1"/>
    <x v="0"/>
    <x v="0"/>
    <x v="0"/>
    <x v="0"/>
    <x v="1"/>
    <x v="1"/>
    <x v="0"/>
    <x v="0"/>
    <x v="1"/>
    <x v="0"/>
    <x v="0"/>
    <x v="0"/>
    <x v="0"/>
    <x v="0"/>
    <x v="0"/>
    <x v="0"/>
    <x v="0"/>
    <n v="0"/>
    <n v="0"/>
  </r>
  <r>
    <s v="2020-05-26"/>
    <s v="Masculin"/>
    <x v="1"/>
    <x v="1"/>
    <s v="Mourimadi"/>
    <s v="Masculin"/>
    <n v="52"/>
    <x v="2"/>
    <s v="Représentant du chef de village/communauté ou Boulama"/>
    <n v="0"/>
    <n v="1"/>
    <n v="0"/>
    <n v="0"/>
    <n v="0"/>
    <n v="0"/>
    <n v="0"/>
    <n v="0"/>
    <n v="0"/>
    <m/>
    <s v="Puits cimenté"/>
    <m/>
    <s v="De 0 à 15 minutes"/>
    <s v="Tous les ménages (autour de 100%);"/>
    <s v="Oui"/>
    <s v="Latrines familiales"/>
    <s v="Savon (avec eau)"/>
    <s v="L'ensemble (autour de 100%)"/>
    <s v="Oui"/>
    <m/>
    <m/>
    <m/>
    <m/>
    <m/>
    <m/>
    <m/>
    <m/>
    <s v="Radio, Télévision"/>
    <n v="0"/>
    <x v="0"/>
    <x v="0"/>
    <x v="0"/>
    <x v="0"/>
    <x v="0"/>
    <x v="1"/>
    <x v="0"/>
    <x v="0"/>
    <x v="0"/>
    <x v="0"/>
    <x v="0"/>
    <x v="0"/>
    <n v="0"/>
    <n v="0"/>
    <x v="0"/>
    <s v="Arrêter de se serrer la main ou d'autres contacts physiques Se laver les mains"/>
    <x v="1"/>
    <x v="0"/>
    <x v="0"/>
    <x v="1"/>
    <x v="0"/>
    <x v="0"/>
    <x v="0"/>
    <x v="0"/>
    <x v="0"/>
    <x v="1"/>
    <x v="0"/>
    <x v="0"/>
    <x v="0"/>
    <x v="0"/>
    <x v="0"/>
    <x v="0"/>
    <x v="0"/>
    <x v="0"/>
    <n v="0"/>
    <n v="0"/>
  </r>
  <r>
    <s v="2020-05-26"/>
    <s v="Masculin"/>
    <x v="1"/>
    <x v="1"/>
    <s v="Mourimadi"/>
    <s v="Masculin"/>
    <n v="38"/>
    <x v="1"/>
    <s v="Représentant du chef de village/communauté ou Boulama"/>
    <n v="0"/>
    <n v="1"/>
    <n v="0"/>
    <n v="0"/>
    <n v="0"/>
    <n v="0"/>
    <n v="0"/>
    <n v="0"/>
    <n v="0"/>
    <m/>
    <s v="Forage PMH communautaire"/>
    <m/>
    <s v="De 16 à 30 minutes"/>
    <s v="Tous les ménages (autour de 100%);"/>
    <s v="Oui"/>
    <s v="Latrines communes gratuites"/>
    <s v="Savon (avec eau)"/>
    <s v="L'ensemble (autour de 100%)"/>
    <s v="Oui"/>
    <m/>
    <m/>
    <m/>
    <m/>
    <m/>
    <m/>
    <m/>
    <m/>
    <s v="Radio, Télévision"/>
    <n v="0"/>
    <x v="0"/>
    <x v="0"/>
    <x v="0"/>
    <x v="0"/>
    <x v="0"/>
    <x v="1"/>
    <x v="0"/>
    <x v="0"/>
    <x v="0"/>
    <x v="0"/>
    <x v="0"/>
    <x v="0"/>
    <n v="0"/>
    <n v="0"/>
    <x v="3"/>
    <s v="Porter un masque Se laver les mains"/>
    <x v="1"/>
    <x v="0"/>
    <x v="0"/>
    <x v="0"/>
    <x v="0"/>
    <x v="0"/>
    <x v="1"/>
    <x v="0"/>
    <x v="0"/>
    <x v="1"/>
    <x v="0"/>
    <x v="0"/>
    <x v="0"/>
    <x v="0"/>
    <x v="0"/>
    <x v="0"/>
    <x v="0"/>
    <x v="0"/>
    <n v="0"/>
    <n v="0"/>
  </r>
  <r>
    <s v="2020-05-26"/>
    <s v="Masculin"/>
    <x v="1"/>
    <x v="1"/>
    <s v="N'Daourodi"/>
    <s v="Masculin"/>
    <n v="56"/>
    <x v="1"/>
    <s v="Représentant du chef de village/communauté ou Boulama"/>
    <n v="0"/>
    <n v="1"/>
    <n v="0"/>
    <n v="0"/>
    <n v="0"/>
    <n v="0"/>
    <n v="0"/>
    <n v="0"/>
    <n v="0"/>
    <m/>
    <s v="Forage PMH communautaire"/>
    <m/>
    <s v="De 0 à 15 minutes"/>
    <s v="Tous les ménages (autour de 100%);"/>
    <s v="Oui"/>
    <s v="Latrines communes gratuites"/>
    <s v="Savon (avec eau)"/>
    <s v="La majorité (autour de 75%)"/>
    <s v="Oui"/>
    <m/>
    <m/>
    <m/>
    <m/>
    <m/>
    <m/>
    <m/>
    <m/>
    <s v="Radio, Télévision"/>
    <n v="0"/>
    <x v="0"/>
    <x v="0"/>
    <x v="0"/>
    <x v="0"/>
    <x v="0"/>
    <x v="1"/>
    <x v="0"/>
    <x v="0"/>
    <x v="0"/>
    <x v="0"/>
    <x v="0"/>
    <x v="0"/>
    <n v="0"/>
    <n v="0"/>
    <x v="3"/>
    <s v="Arrêter de se serrer la main ou d'autres contacts physiques Porter un masque Se laver les mains"/>
    <x v="1"/>
    <x v="0"/>
    <x v="0"/>
    <x v="1"/>
    <x v="0"/>
    <x v="0"/>
    <x v="1"/>
    <x v="0"/>
    <x v="0"/>
    <x v="1"/>
    <x v="0"/>
    <x v="0"/>
    <x v="0"/>
    <x v="0"/>
    <x v="0"/>
    <x v="0"/>
    <x v="0"/>
    <x v="0"/>
    <n v="0"/>
    <n v="0"/>
  </r>
  <r>
    <s v="2020-05-26"/>
    <s v="Masculin"/>
    <x v="1"/>
    <x v="1"/>
    <s v="N'Daourodi"/>
    <s v="Masculin"/>
    <n v="54"/>
    <x v="0"/>
    <s v="Représentant des PDI"/>
    <n v="0"/>
    <n v="0"/>
    <n v="0"/>
    <n v="1"/>
    <n v="0"/>
    <n v="0"/>
    <n v="0"/>
    <n v="0"/>
    <n v="0"/>
    <m/>
    <s v="Forage PMH communautaire"/>
    <m/>
    <s v="De 16 à 30 minutes"/>
    <s v="Tous les ménages (autour de 100%);"/>
    <s v="Oui"/>
    <s v="Latrines communes gratuites"/>
    <s v="Savon (avec eau)"/>
    <s v="L'ensemble (autour de 100%)"/>
    <s v="Oui"/>
    <m/>
    <m/>
    <m/>
    <m/>
    <m/>
    <m/>
    <m/>
    <m/>
    <s v="Radio, Télévision"/>
    <n v="0"/>
    <x v="0"/>
    <x v="0"/>
    <x v="0"/>
    <x v="0"/>
    <x v="0"/>
    <x v="1"/>
    <x v="0"/>
    <x v="0"/>
    <x v="0"/>
    <x v="0"/>
    <x v="0"/>
    <x v="0"/>
    <n v="0"/>
    <n v="0"/>
    <x v="3"/>
    <s v="Arrêter de se serrer la main ou d'autres contacts physiques Eviter les espaces publiques et les rassemblements Porter un masque Se laver les mains Se laver avec de l'eau propre"/>
    <x v="1"/>
    <x v="0"/>
    <x v="0"/>
    <x v="1"/>
    <x v="0"/>
    <x v="1"/>
    <x v="1"/>
    <x v="0"/>
    <x v="0"/>
    <x v="1"/>
    <x v="0"/>
    <x v="0"/>
    <x v="1"/>
    <x v="0"/>
    <x v="0"/>
    <x v="0"/>
    <x v="0"/>
    <x v="0"/>
    <n v="0"/>
    <n v="0"/>
  </r>
  <r>
    <s v="2020-05-26"/>
    <s v="Masculin"/>
    <x v="1"/>
    <x v="1"/>
    <s v="N'Daourodi"/>
    <s v="Masculin"/>
    <n v="36"/>
    <x v="2"/>
    <s v="Leader religeux"/>
    <n v="0"/>
    <n v="0"/>
    <n v="0"/>
    <n v="0"/>
    <n v="0"/>
    <n v="0"/>
    <n v="1"/>
    <n v="0"/>
    <n v="0"/>
    <m/>
    <s v="Forage PMH communautaire"/>
    <m/>
    <s v="De 16 à 30 minutes"/>
    <s v="Tous les ménages (autour de 100%);"/>
    <s v="Oui"/>
    <s v="Latrines communes gratuites"/>
    <s v="Savon (avec eau)"/>
    <s v="L'ensemble (autour de 100%)"/>
    <s v="Oui"/>
    <m/>
    <m/>
    <m/>
    <m/>
    <m/>
    <m/>
    <m/>
    <m/>
    <s v="Chef de village/ commuanuté ou Boulama"/>
    <n v="0"/>
    <x v="0"/>
    <x v="0"/>
    <x v="1"/>
    <x v="0"/>
    <x v="0"/>
    <x v="0"/>
    <x v="0"/>
    <x v="0"/>
    <x v="0"/>
    <x v="0"/>
    <x v="0"/>
    <x v="0"/>
    <n v="0"/>
    <n v="0"/>
    <x v="3"/>
    <s v="Arrêter de se serrer la main ou d'autres contacts physiques Eviter les espaces publiques et les rassemblements Porter un masque Se laver les mains"/>
    <x v="1"/>
    <x v="0"/>
    <x v="0"/>
    <x v="1"/>
    <x v="0"/>
    <x v="1"/>
    <x v="1"/>
    <x v="0"/>
    <x v="0"/>
    <x v="1"/>
    <x v="0"/>
    <x v="0"/>
    <x v="0"/>
    <x v="0"/>
    <x v="0"/>
    <x v="0"/>
    <x v="0"/>
    <x v="0"/>
    <n v="0"/>
    <n v="0"/>
  </r>
  <r>
    <s v="2020-05-26"/>
    <s v="Masculin"/>
    <x v="3"/>
    <x v="4"/>
    <s v="Abdouri"/>
    <s v="Masculin"/>
    <n v="60"/>
    <x v="1"/>
    <s v="Chef de village/communauté ou Boulama"/>
    <n v="1"/>
    <n v="0"/>
    <n v="0"/>
    <n v="0"/>
    <n v="0"/>
    <n v="0"/>
    <n v="0"/>
    <n v="0"/>
    <n v="0"/>
    <m/>
    <s v="Forage PMH communautaire"/>
    <m/>
    <s v="De 0 à 15 minutes"/>
    <s v="Tous les ménages (autour de 100%);"/>
    <s v="Oui"/>
    <s v="Latrines familiales"/>
    <s v="Savon (avec eau)"/>
    <s v="La minorité (autour de 25%)"/>
    <s v="Oui"/>
    <m/>
    <m/>
    <m/>
    <m/>
    <m/>
    <m/>
    <m/>
    <m/>
    <s v="Radio, Télévision Différents comités villageois Gouvernement"/>
    <n v="0"/>
    <x v="0"/>
    <x v="0"/>
    <x v="0"/>
    <x v="0"/>
    <x v="0"/>
    <x v="1"/>
    <x v="0"/>
    <x v="0"/>
    <x v="0"/>
    <x v="1"/>
    <x v="1"/>
    <x v="0"/>
    <n v="0"/>
    <n v="0"/>
    <x v="1"/>
    <s v="Porter un masque Se laver avec de l'eau propre"/>
    <x v="1"/>
    <x v="0"/>
    <x v="0"/>
    <x v="0"/>
    <x v="0"/>
    <x v="0"/>
    <x v="1"/>
    <x v="0"/>
    <x v="0"/>
    <x v="0"/>
    <x v="0"/>
    <x v="0"/>
    <x v="1"/>
    <x v="0"/>
    <x v="0"/>
    <x v="0"/>
    <x v="0"/>
    <x v="0"/>
    <n v="0"/>
    <n v="0"/>
  </r>
  <r>
    <s v="2020-05-26"/>
    <s v="Masculin"/>
    <x v="0"/>
    <x v="0"/>
    <s v="Kelakam"/>
    <s v="Féminin"/>
    <n v="56"/>
    <x v="3"/>
    <s v="Autre"/>
    <n v="0"/>
    <n v="0"/>
    <n v="0"/>
    <n v="0"/>
    <n v="0"/>
    <n v="0"/>
    <n v="0"/>
    <n v="0"/>
    <n v="1"/>
    <s v="Représentant des retournés"/>
    <s v="Bornes fontaines (Mini-AEP, système multi-villages, PEA et SPP)"/>
    <m/>
    <s v="De 0 à 15 minutes"/>
    <s v="Une majorité (autour de 75%);"/>
    <s v="Oui"/>
    <s v="Latrines familiales"/>
    <s v="Savon (avec eau)"/>
    <s v="La minorité (autour de 25%)"/>
    <s v="Oui"/>
    <m/>
    <m/>
    <m/>
    <m/>
    <m/>
    <m/>
    <m/>
    <m/>
    <s v="Téléphone Radio, Télévision"/>
    <n v="0"/>
    <x v="1"/>
    <x v="0"/>
    <x v="0"/>
    <x v="0"/>
    <x v="0"/>
    <x v="1"/>
    <x v="0"/>
    <x v="0"/>
    <x v="0"/>
    <x v="0"/>
    <x v="0"/>
    <x v="0"/>
    <n v="0"/>
    <n v="0"/>
    <x v="1"/>
    <s v="Ne pas sortir de la maison Ne pas voyager à l'étranger Garder une distance avec les autres gens Se laver les mains"/>
    <x v="0"/>
    <x v="0"/>
    <x v="1"/>
    <x v="0"/>
    <x v="1"/>
    <x v="0"/>
    <x v="0"/>
    <x v="0"/>
    <x v="0"/>
    <x v="1"/>
    <x v="0"/>
    <x v="0"/>
    <x v="0"/>
    <x v="0"/>
    <x v="0"/>
    <x v="0"/>
    <x v="0"/>
    <x v="0"/>
    <n v="0"/>
    <n v="0"/>
  </r>
  <r>
    <s v="2020-05-26"/>
    <s v="Masculin"/>
    <x v="0"/>
    <x v="0"/>
    <s v="Kelakam"/>
    <s v="Masculin"/>
    <n v="36"/>
    <x v="2"/>
    <s v="Représentant des refugiés"/>
    <n v="0"/>
    <n v="0"/>
    <n v="1"/>
    <n v="0"/>
    <n v="0"/>
    <n v="0"/>
    <n v="0"/>
    <n v="0"/>
    <n v="0"/>
    <m/>
    <s v="Bornes fontaines (Mini-AEP, système multi-villages, PEA et SPP)"/>
    <m/>
    <s v="De 0 à 15 minutes"/>
    <s v="Tous les ménages (autour de 100%);"/>
    <s v="Oui"/>
    <s v="Latrines familiales"/>
    <s v="Savon (avec eau)"/>
    <s v="La minorité (autour de 25%)"/>
    <s v="Oui"/>
    <m/>
    <m/>
    <m/>
    <m/>
    <m/>
    <m/>
    <m/>
    <m/>
    <s v="Téléphone Réseaux sociaux Radio, Télévision"/>
    <n v="0"/>
    <x v="1"/>
    <x v="1"/>
    <x v="0"/>
    <x v="0"/>
    <x v="0"/>
    <x v="1"/>
    <x v="0"/>
    <x v="0"/>
    <x v="0"/>
    <x v="0"/>
    <x v="0"/>
    <x v="0"/>
    <n v="0"/>
    <n v="0"/>
    <x v="0"/>
    <s v="Ne pas sortir de la maison Eviter les espaces publiques et les rassemblements Garder les surfaces propres"/>
    <x v="0"/>
    <x v="0"/>
    <x v="0"/>
    <x v="0"/>
    <x v="0"/>
    <x v="1"/>
    <x v="0"/>
    <x v="0"/>
    <x v="0"/>
    <x v="0"/>
    <x v="1"/>
    <x v="0"/>
    <x v="0"/>
    <x v="0"/>
    <x v="0"/>
    <x v="0"/>
    <x v="0"/>
    <x v="0"/>
    <n v="0"/>
    <n v="0"/>
  </r>
  <r>
    <s v="2020-05-26"/>
    <s v="Masculin"/>
    <x v="3"/>
    <x v="4"/>
    <s v="Guidan Kadji"/>
    <s v="Masculin"/>
    <n v="40"/>
    <x v="3"/>
    <s v="Autre"/>
    <n v="0"/>
    <n v="0"/>
    <n v="0"/>
    <n v="0"/>
    <n v="0"/>
    <n v="0"/>
    <n v="0"/>
    <n v="0"/>
    <n v="1"/>
    <s v="Représentant des retournés"/>
    <s v="Forage PMH communautaire"/>
    <m/>
    <s v="Entre 30 minutes et une heure"/>
    <s v="Une majorité (autour de 75%);"/>
    <s v="Oui"/>
    <s v="Latrines familiales"/>
    <s v="Savon (avec eau)"/>
    <s v="La moitié (autour de 50%)"/>
    <s v="Oui"/>
    <m/>
    <m/>
    <m/>
    <m/>
    <m/>
    <m/>
    <m/>
    <m/>
    <s v="Réseaux sociaux Radio, Télévision"/>
    <n v="0"/>
    <x v="0"/>
    <x v="1"/>
    <x v="0"/>
    <x v="0"/>
    <x v="0"/>
    <x v="1"/>
    <x v="0"/>
    <x v="0"/>
    <x v="0"/>
    <x v="0"/>
    <x v="0"/>
    <x v="0"/>
    <n v="0"/>
    <n v="0"/>
    <x v="0"/>
    <s v="Garder une distance avec les autres gens Se laver avec de l'eau propre Garder ses distances avec les animaux"/>
    <x v="1"/>
    <x v="0"/>
    <x v="0"/>
    <x v="0"/>
    <x v="1"/>
    <x v="0"/>
    <x v="0"/>
    <x v="0"/>
    <x v="0"/>
    <x v="0"/>
    <x v="0"/>
    <x v="0"/>
    <x v="1"/>
    <x v="0"/>
    <x v="1"/>
    <x v="0"/>
    <x v="0"/>
    <x v="0"/>
    <n v="0"/>
    <n v="0"/>
  </r>
  <r>
    <s v="2020-05-26"/>
    <s v="Masculin"/>
    <x v="3"/>
    <x v="4"/>
    <s v="Guidan Kadji"/>
    <s v="Masculin"/>
    <n v="32"/>
    <x v="2"/>
    <s v="Représentant des refugiés"/>
    <n v="0"/>
    <n v="0"/>
    <n v="1"/>
    <n v="0"/>
    <n v="0"/>
    <n v="0"/>
    <n v="0"/>
    <n v="0"/>
    <n v="0"/>
    <m/>
    <s v="Forage PMH communautaire"/>
    <m/>
    <s v="De 16 à 30 minutes"/>
    <s v="Une majorité (autour de 75%);"/>
    <s v="Oui"/>
    <s v="Latrines familiales"/>
    <s v="Savon (avec eau)"/>
    <s v="La minorité (autour de 25%)"/>
    <s v="Oui"/>
    <m/>
    <m/>
    <m/>
    <m/>
    <m/>
    <m/>
    <m/>
    <m/>
    <s v="Téléphone Radio, Télévision"/>
    <n v="0"/>
    <x v="1"/>
    <x v="0"/>
    <x v="0"/>
    <x v="0"/>
    <x v="0"/>
    <x v="1"/>
    <x v="0"/>
    <x v="0"/>
    <x v="0"/>
    <x v="0"/>
    <x v="0"/>
    <x v="0"/>
    <n v="0"/>
    <n v="0"/>
    <x v="1"/>
    <s v="Reduire les mouvements hors de la maison Arrêter de se serrer la main ou d'autres contacts physiques"/>
    <x v="1"/>
    <x v="1"/>
    <x v="0"/>
    <x v="1"/>
    <x v="0"/>
    <x v="0"/>
    <x v="0"/>
    <x v="0"/>
    <x v="0"/>
    <x v="0"/>
    <x v="0"/>
    <x v="0"/>
    <x v="0"/>
    <x v="0"/>
    <x v="0"/>
    <x v="0"/>
    <x v="0"/>
    <x v="0"/>
    <n v="0"/>
    <n v="0"/>
  </r>
  <r>
    <s v="2020-05-26"/>
    <s v="Masculin"/>
    <x v="3"/>
    <x v="4"/>
    <s v="Guidan Kadji"/>
    <s v="Masculin"/>
    <n v="30"/>
    <x v="1"/>
    <s v="Leader religeux"/>
    <n v="0"/>
    <n v="0"/>
    <n v="0"/>
    <n v="0"/>
    <n v="0"/>
    <n v="0"/>
    <n v="1"/>
    <n v="0"/>
    <n v="0"/>
    <m/>
    <s v="Forage PMH communautaire"/>
    <m/>
    <s v="De 16 à 30 minutes"/>
    <s v="Une majorité (autour de 75%);"/>
    <s v="Oui"/>
    <s v="Latrines familiales"/>
    <s v="Savon (avec eau)"/>
    <s v="La minorité (autour de 25%)"/>
    <s v="Oui"/>
    <m/>
    <m/>
    <m/>
    <m/>
    <m/>
    <m/>
    <m/>
    <m/>
    <s v="Téléphone Radio, Télévision Lieux de manifestation sociale"/>
    <n v="0"/>
    <x v="1"/>
    <x v="0"/>
    <x v="0"/>
    <x v="0"/>
    <x v="1"/>
    <x v="1"/>
    <x v="0"/>
    <x v="0"/>
    <x v="0"/>
    <x v="0"/>
    <x v="0"/>
    <x v="0"/>
    <n v="0"/>
    <n v="0"/>
    <x v="2"/>
    <s v="Arrêter de se serrer la main ou d'autres contacts physiques Garder ses distances avec les animaux"/>
    <x v="1"/>
    <x v="0"/>
    <x v="0"/>
    <x v="1"/>
    <x v="0"/>
    <x v="0"/>
    <x v="0"/>
    <x v="0"/>
    <x v="0"/>
    <x v="0"/>
    <x v="0"/>
    <x v="0"/>
    <x v="0"/>
    <x v="0"/>
    <x v="1"/>
    <x v="0"/>
    <x v="0"/>
    <x v="0"/>
    <n v="0"/>
    <n v="0"/>
  </r>
  <r>
    <s v="2020-05-26"/>
    <s v="Masculin"/>
    <x v="4"/>
    <x v="7"/>
    <s v="Djakimé I"/>
    <s v="Masculin"/>
    <n v="60"/>
    <x v="2"/>
    <s v="Représentant des refugiés"/>
    <n v="0"/>
    <n v="0"/>
    <n v="1"/>
    <n v="0"/>
    <n v="0"/>
    <n v="0"/>
    <n v="0"/>
    <n v="0"/>
    <n v="0"/>
    <m/>
    <s v="Forage PMH communautaire"/>
    <m/>
    <s v="De 0 à 15 minutes"/>
    <s v="Tous les ménages (autour de 100%);"/>
    <s v="Oui"/>
    <s v="Latrines communes gratuites"/>
    <s v="Savon (avec eau)"/>
    <s v="La minorité (autour de 25%)"/>
    <s v="Oui"/>
    <m/>
    <m/>
    <m/>
    <m/>
    <m/>
    <m/>
    <m/>
    <m/>
    <s v="Radio, Télévision Gouvernement"/>
    <n v="0"/>
    <x v="0"/>
    <x v="0"/>
    <x v="0"/>
    <x v="0"/>
    <x v="0"/>
    <x v="1"/>
    <x v="0"/>
    <x v="0"/>
    <x v="0"/>
    <x v="0"/>
    <x v="1"/>
    <x v="0"/>
    <n v="0"/>
    <n v="0"/>
    <x v="1"/>
    <s v="Reduire les mouvements hors de la maison Se laver avec de l'eau propre"/>
    <x v="1"/>
    <x v="1"/>
    <x v="0"/>
    <x v="0"/>
    <x v="0"/>
    <x v="0"/>
    <x v="0"/>
    <x v="0"/>
    <x v="0"/>
    <x v="0"/>
    <x v="0"/>
    <x v="0"/>
    <x v="1"/>
    <x v="0"/>
    <x v="0"/>
    <x v="0"/>
    <x v="0"/>
    <x v="0"/>
    <n v="0"/>
    <n v="0"/>
  </r>
  <r>
    <s v="2020-05-26"/>
    <s v="Masculin"/>
    <x v="4"/>
    <x v="5"/>
    <s v="Tchetchono"/>
    <s v="Masculin"/>
    <n v="37"/>
    <x v="0"/>
    <s v="Chef de village/communauté ou Boulama"/>
    <n v="1"/>
    <n v="0"/>
    <n v="0"/>
    <n v="0"/>
    <n v="0"/>
    <n v="0"/>
    <n v="0"/>
    <n v="0"/>
    <n v="0"/>
    <m/>
    <s v="Bornes fontaines (Mini-AEP, système multi-villages, PEA et SPP)"/>
    <m/>
    <s v="Entre une heure et moins de la moitié d'une journée"/>
    <s v="Une minorité (autour de 25%);"/>
    <s v="Non"/>
    <s v="A l'air libre"/>
    <s v="Savon (avec eau)"/>
    <s v="Personne (autour de 0%)"/>
    <s v="Oui"/>
    <m/>
    <m/>
    <m/>
    <m/>
    <m/>
    <m/>
    <m/>
    <m/>
    <s v="Téléphone Radio, Télévision Famille, voisins ou amis"/>
    <n v="0"/>
    <x v="1"/>
    <x v="0"/>
    <x v="0"/>
    <x v="0"/>
    <x v="0"/>
    <x v="1"/>
    <x v="1"/>
    <x v="0"/>
    <x v="0"/>
    <x v="0"/>
    <x v="0"/>
    <x v="0"/>
    <n v="0"/>
    <n v="0"/>
    <x v="2"/>
    <s v="Aucune mesure"/>
    <x v="1"/>
    <x v="0"/>
    <x v="0"/>
    <x v="0"/>
    <x v="0"/>
    <x v="0"/>
    <x v="0"/>
    <x v="0"/>
    <x v="0"/>
    <x v="0"/>
    <x v="0"/>
    <x v="0"/>
    <x v="0"/>
    <x v="0"/>
    <x v="0"/>
    <x v="0"/>
    <x v="0"/>
    <x v="0"/>
    <n v="0"/>
    <n v="1"/>
  </r>
  <r>
    <s v="2020-05-26"/>
    <s v="Masculin"/>
    <x v="2"/>
    <x v="8"/>
    <s v="Boulan Gana"/>
    <s v="Masculin"/>
    <n v="40"/>
    <x v="0"/>
    <s v="Représentant du chef de village/communauté ou Boulama"/>
    <n v="0"/>
    <n v="1"/>
    <n v="0"/>
    <n v="0"/>
    <n v="0"/>
    <n v="0"/>
    <n v="0"/>
    <n v="0"/>
    <n v="0"/>
    <m/>
    <s v="Bornes fontaines (Mini-AEP, système multi-villages, PEA et SPP)"/>
    <m/>
    <s v="Entre une heure et moins de la moitié d'une journée"/>
    <s v="Une minorité (autour de 25%);"/>
    <s v="Non"/>
    <s v="A l'air libre"/>
    <s v="Savon (avec eau)"/>
    <s v="La minorité (autour de 25%)"/>
    <s v="Oui"/>
    <m/>
    <m/>
    <m/>
    <m/>
    <m/>
    <m/>
    <m/>
    <m/>
    <s v="Téléphone Radio, Télévision"/>
    <n v="0"/>
    <x v="1"/>
    <x v="0"/>
    <x v="0"/>
    <x v="0"/>
    <x v="0"/>
    <x v="1"/>
    <x v="0"/>
    <x v="0"/>
    <x v="0"/>
    <x v="0"/>
    <x v="0"/>
    <x v="0"/>
    <n v="0"/>
    <n v="0"/>
    <x v="0"/>
    <s v="Garder une distance avec les autres gens Porter un masque Se laver les mains"/>
    <x v="1"/>
    <x v="0"/>
    <x v="0"/>
    <x v="0"/>
    <x v="1"/>
    <x v="0"/>
    <x v="1"/>
    <x v="0"/>
    <x v="0"/>
    <x v="1"/>
    <x v="0"/>
    <x v="0"/>
    <x v="0"/>
    <x v="0"/>
    <x v="0"/>
    <x v="0"/>
    <x v="0"/>
    <x v="0"/>
    <n v="0"/>
    <n v="0"/>
  </r>
  <r>
    <s v="2020-05-26"/>
    <s v="Masculin"/>
    <x v="2"/>
    <x v="8"/>
    <s v="Boulan Gana"/>
    <s v="Masculin"/>
    <n v="48"/>
    <x v="2"/>
    <s v="Représentant des refugiés"/>
    <n v="0"/>
    <n v="0"/>
    <n v="1"/>
    <n v="0"/>
    <n v="0"/>
    <n v="0"/>
    <n v="0"/>
    <n v="0"/>
    <n v="0"/>
    <m/>
    <s v="Bornes fontaines (Mini-AEP, système multi-villages, PEA et SPP)"/>
    <m/>
    <s v="Entre une heure et moins de la moitié d'une journée"/>
    <s v="Une minorité (autour de 25%);"/>
    <s v="Oui"/>
    <s v="Latrines familiales"/>
    <s v="Savon (avec eau)"/>
    <s v="La moitié (autour de 50%)"/>
    <s v="Oui"/>
    <m/>
    <m/>
    <m/>
    <m/>
    <m/>
    <m/>
    <m/>
    <m/>
    <s v="Téléphone Radio, Télévision Différents comités villageois"/>
    <n v="0"/>
    <x v="1"/>
    <x v="0"/>
    <x v="0"/>
    <x v="0"/>
    <x v="0"/>
    <x v="1"/>
    <x v="0"/>
    <x v="0"/>
    <x v="0"/>
    <x v="1"/>
    <x v="0"/>
    <x v="0"/>
    <n v="0"/>
    <n v="0"/>
    <x v="0"/>
    <s v="Eviter les espaces publiques et les rassemblements Se laver les mains Se laver avec de l'eau propre"/>
    <x v="1"/>
    <x v="0"/>
    <x v="0"/>
    <x v="0"/>
    <x v="0"/>
    <x v="1"/>
    <x v="0"/>
    <x v="0"/>
    <x v="0"/>
    <x v="1"/>
    <x v="0"/>
    <x v="0"/>
    <x v="1"/>
    <x v="0"/>
    <x v="0"/>
    <x v="0"/>
    <x v="0"/>
    <x v="0"/>
    <n v="0"/>
    <n v="0"/>
  </r>
  <r>
    <s v="2020-05-26"/>
    <s v="Masculin"/>
    <x v="2"/>
    <x v="8"/>
    <s v="N'Gamgouram"/>
    <s v="Masculin"/>
    <n v="35"/>
    <x v="0"/>
    <s v="Représentant des PDI"/>
    <n v="0"/>
    <n v="0"/>
    <n v="0"/>
    <n v="1"/>
    <n v="0"/>
    <n v="0"/>
    <n v="0"/>
    <n v="0"/>
    <n v="0"/>
    <m/>
    <s v="Bornes fontaines (Mini-AEP, système multi-villages, PEA et SPP)"/>
    <m/>
    <s v="Entre 30 minutes et une heure"/>
    <s v="Une majorité (autour de 75%);"/>
    <s v="Oui"/>
    <s v="Latrines communes gratuites"/>
    <s v="Savon (avec eau)"/>
    <s v="La moitié (autour de 50%)"/>
    <s v="Oui"/>
    <m/>
    <m/>
    <m/>
    <m/>
    <m/>
    <m/>
    <m/>
    <m/>
    <s v="Téléphone Radio, Télévision Famille, voisins ou amis"/>
    <n v="0"/>
    <x v="1"/>
    <x v="0"/>
    <x v="0"/>
    <x v="0"/>
    <x v="0"/>
    <x v="1"/>
    <x v="1"/>
    <x v="0"/>
    <x v="0"/>
    <x v="0"/>
    <x v="0"/>
    <x v="0"/>
    <n v="0"/>
    <n v="0"/>
    <x v="3"/>
    <s v="Arrêter de se serrer la main ou d'autres contacts physiques Garder une distance avec les autres gens Eviter les espaces publiques et les rassemblements Se laver les mains"/>
    <x v="1"/>
    <x v="0"/>
    <x v="0"/>
    <x v="1"/>
    <x v="1"/>
    <x v="1"/>
    <x v="0"/>
    <x v="0"/>
    <x v="0"/>
    <x v="1"/>
    <x v="0"/>
    <x v="0"/>
    <x v="0"/>
    <x v="0"/>
    <x v="0"/>
    <x v="0"/>
    <x v="0"/>
    <x v="0"/>
    <n v="0"/>
    <n v="0"/>
  </r>
  <r>
    <s v="2020-05-26"/>
    <s v="Masculin"/>
    <x v="2"/>
    <x v="8"/>
    <s v="N'Gamgouram"/>
    <s v="Masculin"/>
    <n v="38"/>
    <x v="2"/>
    <s v="Représentant des refugiés"/>
    <n v="0"/>
    <n v="0"/>
    <n v="1"/>
    <n v="0"/>
    <n v="0"/>
    <n v="0"/>
    <n v="0"/>
    <n v="0"/>
    <n v="0"/>
    <m/>
    <s v="Bornes fontaines (Mini-AEP, système multi-villages, PEA et SPP)"/>
    <m/>
    <s v="Entre 30 minutes et une heure"/>
    <s v="La moitié (autour de 50%);"/>
    <s v="Oui"/>
    <s v="Latrines communes gratuites"/>
    <s v="Savon (avec eau)"/>
    <s v="La majorité (autour de 75%)"/>
    <s v="Oui"/>
    <m/>
    <m/>
    <m/>
    <m/>
    <m/>
    <m/>
    <m/>
    <m/>
    <s v="Radio, Télévision Chef de village/ commuanuté ou Boulama Famille, voisins ou amis"/>
    <n v="0"/>
    <x v="0"/>
    <x v="0"/>
    <x v="0"/>
    <x v="0"/>
    <x v="0"/>
    <x v="0"/>
    <x v="1"/>
    <x v="0"/>
    <x v="0"/>
    <x v="0"/>
    <x v="0"/>
    <x v="0"/>
    <n v="0"/>
    <n v="0"/>
    <x v="3"/>
    <s v="Arrêter de se serrer la main ou d'autres contacts physiques Garder une distance avec les autres gens Eviter les espaces publiques et les rassemblements Se laver les mains Prier"/>
    <x v="1"/>
    <x v="0"/>
    <x v="0"/>
    <x v="1"/>
    <x v="1"/>
    <x v="1"/>
    <x v="0"/>
    <x v="0"/>
    <x v="0"/>
    <x v="1"/>
    <x v="0"/>
    <x v="0"/>
    <x v="0"/>
    <x v="1"/>
    <x v="0"/>
    <x v="0"/>
    <x v="0"/>
    <x v="0"/>
    <n v="0"/>
    <n v="0"/>
  </r>
  <r>
    <s v="2020-05-26"/>
    <s v="Masculin"/>
    <x v="4"/>
    <x v="5"/>
    <s v="Kaoua"/>
    <s v="Masculin"/>
    <n v="30"/>
    <x v="2"/>
    <s v="Représentant des refugiés"/>
    <n v="0"/>
    <n v="0"/>
    <n v="1"/>
    <n v="0"/>
    <n v="0"/>
    <n v="0"/>
    <n v="0"/>
    <n v="0"/>
    <n v="0"/>
    <m/>
    <s v="Bornes fontaines (Mini-AEP, système multi-villages, PEA et SPP)"/>
    <m/>
    <s v="Entre 30 minutes et une heure"/>
    <s v="Une majorité (autour de 75%);"/>
    <s v="Non"/>
    <s v="A l'air libre"/>
    <s v="Savon (avec eau)"/>
    <s v="La minorité (autour de 25%)"/>
    <s v="Oui"/>
    <m/>
    <m/>
    <m/>
    <m/>
    <m/>
    <m/>
    <m/>
    <m/>
    <s v="Téléphone Radio, Télévision Famille, voisins ou amis"/>
    <n v="0"/>
    <x v="1"/>
    <x v="0"/>
    <x v="0"/>
    <x v="0"/>
    <x v="0"/>
    <x v="1"/>
    <x v="1"/>
    <x v="0"/>
    <x v="0"/>
    <x v="0"/>
    <x v="0"/>
    <x v="0"/>
    <n v="0"/>
    <n v="0"/>
    <x v="0"/>
    <s v="Arrêter de se serrer la main ou d'autres contacts physiques Eviter les espaces publiques et les rassemblements Porter un masque Se laver les mains Se laver avec de l'eau propre"/>
    <x v="1"/>
    <x v="0"/>
    <x v="0"/>
    <x v="1"/>
    <x v="0"/>
    <x v="1"/>
    <x v="1"/>
    <x v="0"/>
    <x v="0"/>
    <x v="1"/>
    <x v="0"/>
    <x v="0"/>
    <x v="1"/>
    <x v="0"/>
    <x v="0"/>
    <x v="0"/>
    <x v="0"/>
    <x v="0"/>
    <n v="0"/>
    <n v="0"/>
  </r>
  <r>
    <s v="2020-05-26"/>
    <s v="Masculin"/>
    <x v="2"/>
    <x v="8"/>
    <s v="Gamgara I et II"/>
    <s v="Masculin"/>
    <n v="47"/>
    <x v="1"/>
    <s v="Chef de village/communauté ou Boulama"/>
    <n v="1"/>
    <n v="0"/>
    <n v="0"/>
    <n v="0"/>
    <n v="0"/>
    <n v="0"/>
    <n v="0"/>
    <n v="0"/>
    <n v="0"/>
    <m/>
    <s v="Bornes fontaines (Mini-AEP, système multi-villages, PEA et SPP)"/>
    <m/>
    <s v="Entre 30 minutes et une heure"/>
    <s v="Une minorité (autour de 25%);"/>
    <s v="Oui"/>
    <s v="Latrines familiales"/>
    <s v="Savon (avec eau)"/>
    <s v="La minorité (autour de 25%)"/>
    <s v="Oui"/>
    <m/>
    <m/>
    <m/>
    <m/>
    <m/>
    <m/>
    <m/>
    <m/>
    <s v="Téléphone Radio, Télévision"/>
    <n v="0"/>
    <x v="1"/>
    <x v="0"/>
    <x v="0"/>
    <x v="0"/>
    <x v="0"/>
    <x v="1"/>
    <x v="0"/>
    <x v="0"/>
    <x v="0"/>
    <x v="0"/>
    <x v="0"/>
    <x v="0"/>
    <n v="0"/>
    <n v="0"/>
    <x v="2"/>
    <s v="Se laver les mains"/>
    <x v="1"/>
    <x v="0"/>
    <x v="0"/>
    <x v="0"/>
    <x v="0"/>
    <x v="0"/>
    <x v="0"/>
    <x v="0"/>
    <x v="0"/>
    <x v="1"/>
    <x v="0"/>
    <x v="0"/>
    <x v="0"/>
    <x v="0"/>
    <x v="0"/>
    <x v="0"/>
    <x v="0"/>
    <x v="0"/>
    <n v="0"/>
    <n v="0"/>
  </r>
  <r>
    <s v="2020-05-26"/>
    <s v="Masculin"/>
    <x v="2"/>
    <x v="8"/>
    <s v="Gamgara I et II"/>
    <s v="Masculin"/>
    <n v="38"/>
    <x v="0"/>
    <s v="Autre"/>
    <n v="0"/>
    <n v="0"/>
    <n v="0"/>
    <n v="0"/>
    <n v="0"/>
    <n v="0"/>
    <n v="0"/>
    <n v="0"/>
    <n v="1"/>
    <s v="Commerçant"/>
    <s v="Bornes fontaines (Mini-AEP, système multi-villages, PEA et SPP)"/>
    <m/>
    <s v="Entre 30 minutes et une heure"/>
    <s v="Une minorité (autour de 25%);"/>
    <s v="Oui"/>
    <s v="Latrines familiales"/>
    <s v="Savon (avec eau)"/>
    <s v="La minorité (autour de 25%)"/>
    <s v="Oui"/>
    <m/>
    <m/>
    <m/>
    <m/>
    <m/>
    <m/>
    <m/>
    <m/>
    <s v="Téléphone Radio, Télévision"/>
    <n v="0"/>
    <x v="1"/>
    <x v="0"/>
    <x v="0"/>
    <x v="0"/>
    <x v="0"/>
    <x v="1"/>
    <x v="0"/>
    <x v="0"/>
    <x v="0"/>
    <x v="0"/>
    <x v="0"/>
    <x v="0"/>
    <n v="0"/>
    <n v="0"/>
    <x v="2"/>
    <s v="Se laver les mains"/>
    <x v="1"/>
    <x v="0"/>
    <x v="0"/>
    <x v="0"/>
    <x v="0"/>
    <x v="0"/>
    <x v="0"/>
    <x v="0"/>
    <x v="0"/>
    <x v="1"/>
    <x v="0"/>
    <x v="0"/>
    <x v="0"/>
    <x v="0"/>
    <x v="0"/>
    <x v="0"/>
    <x v="0"/>
    <x v="0"/>
    <n v="0"/>
    <n v="0"/>
  </r>
  <r>
    <s v="2020-05-26"/>
    <s v="Masculin"/>
    <x v="2"/>
    <x v="8"/>
    <s v="Gamgara I et II"/>
    <s v="Masculin"/>
    <n v="49"/>
    <x v="2"/>
    <s v="Autre"/>
    <n v="0"/>
    <n v="0"/>
    <n v="0"/>
    <n v="0"/>
    <n v="0"/>
    <n v="0"/>
    <n v="0"/>
    <n v="0"/>
    <n v="1"/>
    <s v="Agriculteur"/>
    <s v="Bornes fontaines (Mini-AEP, système multi-villages, PEA et SPP)"/>
    <m/>
    <s v="Entre 30 minutes et une heure"/>
    <s v="Une minorité (autour de 25%);"/>
    <s v="Oui"/>
    <s v="Latrines familiales"/>
    <s v="Savon (avec eau)"/>
    <s v="La minorité (autour de 25%)"/>
    <s v="Oui"/>
    <m/>
    <m/>
    <m/>
    <m/>
    <m/>
    <m/>
    <m/>
    <m/>
    <s v="Téléphone Radio, Télévision"/>
    <n v="0"/>
    <x v="1"/>
    <x v="0"/>
    <x v="0"/>
    <x v="0"/>
    <x v="0"/>
    <x v="1"/>
    <x v="0"/>
    <x v="0"/>
    <x v="0"/>
    <x v="0"/>
    <x v="0"/>
    <x v="0"/>
    <n v="0"/>
    <n v="0"/>
    <x v="2"/>
    <s v="Arrêter de se serrer la main ou d'autres contacts physiques Se laver les mains"/>
    <x v="1"/>
    <x v="0"/>
    <x v="0"/>
    <x v="1"/>
    <x v="0"/>
    <x v="0"/>
    <x v="0"/>
    <x v="0"/>
    <x v="0"/>
    <x v="1"/>
    <x v="0"/>
    <x v="0"/>
    <x v="0"/>
    <x v="0"/>
    <x v="0"/>
    <x v="0"/>
    <x v="0"/>
    <x v="0"/>
    <n v="0"/>
    <n v="0"/>
  </r>
  <r>
    <s v="2020-05-26"/>
    <s v="Masculin"/>
    <x v="3"/>
    <x v="4"/>
    <s v="Toudoun Wada"/>
    <s v="Masculin"/>
    <n v="45"/>
    <x v="0"/>
    <s v="Leader communautaire"/>
    <n v="0"/>
    <n v="0"/>
    <n v="0"/>
    <n v="0"/>
    <n v="0"/>
    <n v="0"/>
    <n v="0"/>
    <n v="1"/>
    <n v="0"/>
    <m/>
    <s v="Forage PMH communautaire"/>
    <m/>
    <s v="Entre 30 minutes et une heure"/>
    <s v="Une minorité (autour de 25%);"/>
    <s v="Oui"/>
    <s v="Latrines communes gratuites"/>
    <s v="Savon (avec eau)"/>
    <s v="La majorité (autour de 75%)"/>
    <s v="Oui"/>
    <m/>
    <m/>
    <m/>
    <m/>
    <m/>
    <m/>
    <m/>
    <m/>
    <s v="Téléphone Radio, Télévision"/>
    <n v="0"/>
    <x v="1"/>
    <x v="0"/>
    <x v="0"/>
    <x v="0"/>
    <x v="0"/>
    <x v="1"/>
    <x v="0"/>
    <x v="0"/>
    <x v="0"/>
    <x v="0"/>
    <x v="0"/>
    <x v="0"/>
    <n v="0"/>
    <n v="0"/>
    <x v="0"/>
    <s v="Arrêter de se serrer la main ou d'autres contacts physiques Garder une distance avec les autres gens Se laver les mains"/>
    <x v="1"/>
    <x v="0"/>
    <x v="0"/>
    <x v="1"/>
    <x v="1"/>
    <x v="0"/>
    <x v="0"/>
    <x v="0"/>
    <x v="0"/>
    <x v="1"/>
    <x v="0"/>
    <x v="0"/>
    <x v="0"/>
    <x v="0"/>
    <x v="0"/>
    <x v="0"/>
    <x v="0"/>
    <x v="0"/>
    <n v="0"/>
    <n v="0"/>
  </r>
  <r>
    <s v="2020-05-26"/>
    <s v="Masculin"/>
    <x v="3"/>
    <x v="4"/>
    <s v="Toudoun Wada"/>
    <s v="Masculin"/>
    <n v="39"/>
    <x v="2"/>
    <s v="Leader communautaire"/>
    <n v="0"/>
    <n v="0"/>
    <n v="0"/>
    <n v="0"/>
    <n v="0"/>
    <n v="0"/>
    <n v="0"/>
    <n v="1"/>
    <n v="0"/>
    <m/>
    <s v="Forage PMH communautaire"/>
    <m/>
    <s v="Entre 30 minutes et une heure"/>
    <s v="Une minorité (autour de 25%);"/>
    <s v="Oui"/>
    <s v="Latrines familiales"/>
    <s v="Savon (avec eau)"/>
    <s v="La moitié (autour de 50%)"/>
    <s v="Oui"/>
    <m/>
    <m/>
    <m/>
    <m/>
    <m/>
    <m/>
    <m/>
    <m/>
    <s v="Téléphone Radio, Télévision"/>
    <n v="0"/>
    <x v="1"/>
    <x v="0"/>
    <x v="0"/>
    <x v="0"/>
    <x v="0"/>
    <x v="1"/>
    <x v="0"/>
    <x v="0"/>
    <x v="0"/>
    <x v="0"/>
    <x v="0"/>
    <x v="0"/>
    <n v="0"/>
    <n v="0"/>
    <x v="3"/>
    <s v="Ne pas voyager à l'étranger Eviter les espaces publiques et les rassemblements Se laver les mains"/>
    <x v="1"/>
    <x v="0"/>
    <x v="1"/>
    <x v="0"/>
    <x v="0"/>
    <x v="1"/>
    <x v="0"/>
    <x v="0"/>
    <x v="0"/>
    <x v="1"/>
    <x v="0"/>
    <x v="0"/>
    <x v="0"/>
    <x v="0"/>
    <x v="0"/>
    <x v="0"/>
    <x v="0"/>
    <x v="0"/>
    <n v="0"/>
    <n v="0"/>
  </r>
  <r>
    <s v="2020-05-26"/>
    <s v="Masculin"/>
    <x v="3"/>
    <x v="4"/>
    <s v="Toudoun Wada"/>
    <s v="Masculin"/>
    <n v="40"/>
    <x v="1"/>
    <s v="Leader communautaire"/>
    <n v="0"/>
    <n v="0"/>
    <n v="0"/>
    <n v="0"/>
    <n v="0"/>
    <n v="0"/>
    <n v="0"/>
    <n v="1"/>
    <n v="0"/>
    <m/>
    <s v="Forage PMH communautaire"/>
    <m/>
    <s v="Entre 30 minutes et une heure"/>
    <s v="Une minorité (autour de 25%);"/>
    <s v="Oui"/>
    <s v="Latrines familiales"/>
    <s v="Savon (avec eau)"/>
    <s v="La moitié (autour de 50%)"/>
    <s v="Oui"/>
    <m/>
    <m/>
    <m/>
    <m/>
    <m/>
    <m/>
    <m/>
    <m/>
    <s v="Radio, Télévision"/>
    <n v="0"/>
    <x v="0"/>
    <x v="0"/>
    <x v="0"/>
    <x v="0"/>
    <x v="0"/>
    <x v="1"/>
    <x v="0"/>
    <x v="0"/>
    <x v="0"/>
    <x v="0"/>
    <x v="0"/>
    <x v="0"/>
    <n v="0"/>
    <n v="0"/>
    <x v="0"/>
    <s v="Garder une distance avec les autres gens Porter un masque Se laver les mains"/>
    <x v="1"/>
    <x v="0"/>
    <x v="0"/>
    <x v="0"/>
    <x v="1"/>
    <x v="0"/>
    <x v="1"/>
    <x v="0"/>
    <x v="0"/>
    <x v="1"/>
    <x v="0"/>
    <x v="0"/>
    <x v="0"/>
    <x v="0"/>
    <x v="0"/>
    <x v="0"/>
    <x v="0"/>
    <x v="0"/>
    <n v="0"/>
    <n v="0"/>
  </r>
  <r>
    <s v="2020-05-26"/>
    <s v="Masculin"/>
    <x v="3"/>
    <x v="4"/>
    <s v="Sabon Gari I et II"/>
    <s v="Féminin"/>
    <n v="37"/>
    <x v="0"/>
    <s v="Leader communautaire"/>
    <n v="0"/>
    <n v="0"/>
    <n v="0"/>
    <n v="0"/>
    <n v="0"/>
    <n v="0"/>
    <n v="0"/>
    <n v="1"/>
    <n v="0"/>
    <m/>
    <s v="Reseau d'eau publique SEEN - robinet privé"/>
    <m/>
    <s v="De 0 à 15 minutes"/>
    <s v="La moitié (autour de 50%);"/>
    <s v="Oui"/>
    <s v="Latrines familiales"/>
    <s v="Savon (avec eau)"/>
    <s v="La majorité (autour de 75%)"/>
    <s v="Oui"/>
    <m/>
    <m/>
    <m/>
    <m/>
    <m/>
    <m/>
    <m/>
    <m/>
    <s v="Téléphone Radio, Télévision"/>
    <n v="0"/>
    <x v="1"/>
    <x v="0"/>
    <x v="0"/>
    <x v="0"/>
    <x v="0"/>
    <x v="1"/>
    <x v="0"/>
    <x v="0"/>
    <x v="0"/>
    <x v="0"/>
    <x v="0"/>
    <x v="0"/>
    <n v="0"/>
    <n v="0"/>
    <x v="3"/>
    <s v="Eviter les espaces publiques et les rassemblements Porter un masque Se laver les mains"/>
    <x v="1"/>
    <x v="0"/>
    <x v="0"/>
    <x v="0"/>
    <x v="0"/>
    <x v="1"/>
    <x v="1"/>
    <x v="0"/>
    <x v="0"/>
    <x v="1"/>
    <x v="0"/>
    <x v="0"/>
    <x v="0"/>
    <x v="0"/>
    <x v="0"/>
    <x v="0"/>
    <x v="0"/>
    <x v="0"/>
    <n v="0"/>
    <n v="0"/>
  </r>
  <r>
    <s v="2020-05-26"/>
    <s v="Masculin"/>
    <x v="4"/>
    <x v="7"/>
    <s v="Koudo Kindila"/>
    <s v="Masculin"/>
    <n v="43"/>
    <x v="2"/>
    <s v="Représentant des refugiés"/>
    <n v="0"/>
    <n v="0"/>
    <n v="1"/>
    <n v="0"/>
    <n v="0"/>
    <n v="0"/>
    <n v="0"/>
    <n v="0"/>
    <n v="0"/>
    <m/>
    <s v="Forage PMH communautaire"/>
    <m/>
    <s v="Entre 30 minutes et une heure"/>
    <s v="Une minorité (autour de 25%);"/>
    <s v="Non"/>
    <s v="A l'air libre"/>
    <s v="Cendre (avec eau)"/>
    <s v="La minorité (autour de 25%)"/>
    <s v="Non"/>
    <s v="Article trop cher"/>
    <n v="0"/>
    <n v="0"/>
    <n v="0"/>
    <n v="1"/>
    <n v="0"/>
    <n v="0"/>
    <n v="0"/>
    <s v="Chef de village/ commuanuté ou Boulama"/>
    <n v="0"/>
    <x v="0"/>
    <x v="0"/>
    <x v="1"/>
    <x v="0"/>
    <x v="0"/>
    <x v="0"/>
    <x v="0"/>
    <x v="0"/>
    <x v="0"/>
    <x v="0"/>
    <x v="0"/>
    <x v="0"/>
    <n v="0"/>
    <n v="0"/>
    <x v="0"/>
    <s v="Garder une distance avec les autres gens Se laver les mains"/>
    <x v="1"/>
    <x v="0"/>
    <x v="0"/>
    <x v="0"/>
    <x v="1"/>
    <x v="0"/>
    <x v="0"/>
    <x v="0"/>
    <x v="0"/>
    <x v="1"/>
    <x v="0"/>
    <x v="0"/>
    <x v="0"/>
    <x v="0"/>
    <x v="0"/>
    <x v="0"/>
    <x v="0"/>
    <x v="0"/>
    <n v="0"/>
    <n v="0"/>
  </r>
  <r>
    <s v="2020-05-26"/>
    <s v="Masculin"/>
    <x v="4"/>
    <x v="7"/>
    <s v="Koudo Kindila"/>
    <s v="Masculin"/>
    <n v="41"/>
    <x v="0"/>
    <s v="Leader communautaire"/>
    <n v="0"/>
    <n v="0"/>
    <n v="0"/>
    <n v="0"/>
    <n v="0"/>
    <n v="0"/>
    <n v="0"/>
    <n v="1"/>
    <n v="0"/>
    <m/>
    <s v="Forage PMH communautaire"/>
    <m/>
    <s v="Entre 30 minutes et une heure"/>
    <s v="Une minorité (autour de 25%);"/>
    <s v="Non"/>
    <s v="A l'air libre"/>
    <s v="Savon (avec eau)"/>
    <s v="La minorité (autour de 25%)"/>
    <s v="Oui"/>
    <m/>
    <m/>
    <m/>
    <m/>
    <m/>
    <m/>
    <m/>
    <m/>
    <s v="Chef de village/ commuanuté ou Boulama"/>
    <n v="0"/>
    <x v="0"/>
    <x v="0"/>
    <x v="1"/>
    <x v="0"/>
    <x v="0"/>
    <x v="0"/>
    <x v="0"/>
    <x v="0"/>
    <x v="0"/>
    <x v="0"/>
    <x v="0"/>
    <x v="0"/>
    <n v="0"/>
    <n v="0"/>
    <x v="0"/>
    <s v="Se laver les mains"/>
    <x v="1"/>
    <x v="0"/>
    <x v="0"/>
    <x v="0"/>
    <x v="0"/>
    <x v="0"/>
    <x v="0"/>
    <x v="0"/>
    <x v="0"/>
    <x v="1"/>
    <x v="0"/>
    <x v="0"/>
    <x v="0"/>
    <x v="0"/>
    <x v="0"/>
    <x v="0"/>
    <x v="0"/>
    <x v="0"/>
    <n v="0"/>
    <n v="0"/>
  </r>
  <r>
    <s v="2020-05-26"/>
    <s v="Féminin"/>
    <x v="2"/>
    <x v="2"/>
    <s v="Gawoussa"/>
    <s v="Masculin"/>
    <n v="50"/>
    <x v="1"/>
    <s v="Chef de village/communauté ou Boulama"/>
    <n v="1"/>
    <n v="0"/>
    <n v="0"/>
    <n v="0"/>
    <n v="0"/>
    <n v="0"/>
    <n v="0"/>
    <n v="0"/>
    <n v="0"/>
    <m/>
    <s v="Forage PMH communautaire"/>
    <m/>
    <s v="La moitié d'une journée"/>
    <s v="La moitié (autour de 50%);"/>
    <s v="Non"/>
    <s v="A l'air libre"/>
    <s v="Savon (avec eau)"/>
    <s v="Personne (autour de 0%)"/>
    <s v="Oui"/>
    <m/>
    <m/>
    <m/>
    <m/>
    <m/>
    <m/>
    <m/>
    <m/>
    <s v="Téléphone Radio, Télévision Chef de village/ commuanuté ou Boulama"/>
    <n v="0"/>
    <x v="1"/>
    <x v="0"/>
    <x v="0"/>
    <x v="0"/>
    <x v="0"/>
    <x v="0"/>
    <x v="0"/>
    <x v="0"/>
    <x v="0"/>
    <x v="0"/>
    <x v="0"/>
    <x v="0"/>
    <n v="0"/>
    <n v="0"/>
    <x v="0"/>
    <s v="Reduire les mouvements hors de la maison Arrêter de se serrer la main ou d'autres contacts physiques Eviter les espaces publiques et les rassemblements Se laver les mains"/>
    <x v="1"/>
    <x v="1"/>
    <x v="0"/>
    <x v="1"/>
    <x v="0"/>
    <x v="1"/>
    <x v="0"/>
    <x v="0"/>
    <x v="0"/>
    <x v="1"/>
    <x v="0"/>
    <x v="0"/>
    <x v="0"/>
    <x v="0"/>
    <x v="0"/>
    <x v="0"/>
    <x v="0"/>
    <x v="0"/>
    <n v="0"/>
    <n v="0"/>
  </r>
  <r>
    <s v="2020-05-26"/>
    <s v="Féminin"/>
    <x v="2"/>
    <x v="2"/>
    <s v="Kachacho"/>
    <s v="Masculin"/>
    <n v="40"/>
    <x v="1"/>
    <s v="Représentant du chef de village/communauté ou Boulama"/>
    <n v="0"/>
    <n v="1"/>
    <n v="0"/>
    <n v="0"/>
    <n v="0"/>
    <n v="0"/>
    <n v="0"/>
    <n v="0"/>
    <n v="0"/>
    <m/>
    <s v="Forage PMH communautaire"/>
    <m/>
    <s v="De 16 à 30 minutes"/>
    <s v="Tous les ménages (autour de 100%);"/>
    <s v="Non"/>
    <s v="A l'air libre"/>
    <s v="Savon (avec eau)"/>
    <s v="Personne (autour de 0%)"/>
    <s v="Oui"/>
    <m/>
    <m/>
    <m/>
    <m/>
    <m/>
    <m/>
    <m/>
    <m/>
    <s v="Téléphone Radio, Télévision Chef de village/ commuanuté ou Boulama"/>
    <n v="0"/>
    <x v="1"/>
    <x v="0"/>
    <x v="0"/>
    <x v="0"/>
    <x v="0"/>
    <x v="0"/>
    <x v="0"/>
    <x v="0"/>
    <x v="0"/>
    <x v="0"/>
    <x v="0"/>
    <x v="0"/>
    <n v="0"/>
    <n v="0"/>
    <x v="0"/>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n v="0"/>
  </r>
  <r>
    <s v="2020-05-26"/>
    <s v="Féminin"/>
    <x v="1"/>
    <x v="6"/>
    <s v="Quartier N'Guel Madou Maï"/>
    <s v="Masculin"/>
    <n v="51"/>
    <x v="1"/>
    <s v="Chef de village/communauté ou Boulama"/>
    <n v="1"/>
    <n v="0"/>
    <n v="0"/>
    <n v="0"/>
    <n v="0"/>
    <n v="0"/>
    <n v="0"/>
    <n v="0"/>
    <n v="0"/>
    <m/>
    <s v="Forage PMH communautaire"/>
    <m/>
    <s v="De 0 à 15 minutes"/>
    <s v="Tous les ménages (autour de 100%);"/>
    <s v="Oui"/>
    <s v="Latrines familiales"/>
    <s v="Savon (avec eau)"/>
    <s v="La minorité (autour de 25%)"/>
    <s v="Oui"/>
    <m/>
    <m/>
    <m/>
    <m/>
    <m/>
    <m/>
    <m/>
    <m/>
    <s v="Téléphone Radio, Télévision Chef de village/ commuanuté ou Boulama Travailleurs sociaux / humanitaires"/>
    <n v="0"/>
    <x v="1"/>
    <x v="0"/>
    <x v="0"/>
    <x v="0"/>
    <x v="0"/>
    <x v="0"/>
    <x v="0"/>
    <x v="0"/>
    <x v="0"/>
    <x v="0"/>
    <x v="0"/>
    <x v="1"/>
    <n v="0"/>
    <n v="0"/>
    <x v="1"/>
    <s v="Reduire les mouvements hors de la maison Arrêter de se serrer la main ou d'autres contacts physiques Garder une distance avec les autres gens Eviter les espaces publiques et les rassemblements Porter un masque Se laver les mains"/>
    <x v="1"/>
    <x v="1"/>
    <x v="0"/>
    <x v="1"/>
    <x v="1"/>
    <x v="1"/>
    <x v="1"/>
    <x v="0"/>
    <x v="0"/>
    <x v="1"/>
    <x v="0"/>
    <x v="0"/>
    <x v="0"/>
    <x v="0"/>
    <x v="0"/>
    <x v="0"/>
    <x v="0"/>
    <x v="0"/>
    <n v="0"/>
    <n v="0"/>
  </r>
  <r>
    <s v="2019-05-26"/>
    <s v="Féminin"/>
    <x v="1"/>
    <x v="6"/>
    <s v="Quartier Festival"/>
    <s v="Masculin"/>
    <n v="46"/>
    <x v="1"/>
    <s v="Chef de village/communauté ou Boulama"/>
    <n v="1"/>
    <n v="0"/>
    <n v="0"/>
    <n v="0"/>
    <n v="0"/>
    <n v="0"/>
    <n v="0"/>
    <n v="0"/>
    <n v="0"/>
    <m/>
    <s v="Reseau d'eau publique SEEN - robinet privé"/>
    <m/>
    <s v="De 0 à 15 minutes"/>
    <s v="Tous les ménages (autour de 100%);"/>
    <s v="Oui"/>
    <s v="Latrines familiales"/>
    <s v="Savon (avec eau)"/>
    <s v="La minorité (autour de 25%)"/>
    <s v="Oui"/>
    <m/>
    <m/>
    <m/>
    <m/>
    <m/>
    <m/>
    <m/>
    <m/>
    <s v="Téléphone Réseaux sociaux Radio, Télévision Chef de village/ commuanuté ou Boulama Gouvernement Travailleurs sociaux / humanitaires"/>
    <n v="0"/>
    <x v="1"/>
    <x v="1"/>
    <x v="0"/>
    <x v="0"/>
    <x v="0"/>
    <x v="0"/>
    <x v="0"/>
    <x v="0"/>
    <x v="0"/>
    <x v="0"/>
    <x v="1"/>
    <x v="1"/>
    <n v="0"/>
    <n v="0"/>
    <x v="1"/>
    <s v="Reduire les mouvements hors de la maison Arrêter de se serrer la main ou d'autres contacts physiques Garder une distance avec les autres gens Eviter les espaces publiques et les rassemblements"/>
    <x v="1"/>
    <x v="1"/>
    <x v="0"/>
    <x v="1"/>
    <x v="1"/>
    <x v="1"/>
    <x v="0"/>
    <x v="0"/>
    <x v="0"/>
    <x v="0"/>
    <x v="0"/>
    <x v="0"/>
    <x v="0"/>
    <x v="0"/>
    <x v="0"/>
    <x v="0"/>
    <x v="0"/>
    <x v="0"/>
    <n v="0"/>
    <n v="0"/>
  </r>
  <r>
    <s v="2020-05-26"/>
    <s v="Féminin"/>
    <x v="2"/>
    <x v="2"/>
    <s v="N'Gouba"/>
    <s v="Masculin"/>
    <n v="28"/>
    <x v="1"/>
    <s v="Représentant du chef de village/communauté ou Boulama"/>
    <n v="0"/>
    <n v="1"/>
    <n v="0"/>
    <n v="0"/>
    <n v="0"/>
    <n v="0"/>
    <n v="0"/>
    <n v="0"/>
    <n v="0"/>
    <m/>
    <s v="Forage PMH communautaire"/>
    <m/>
    <s v="De 0 à 15 minutes"/>
    <s v="Tous les ménages (autour de 100%);"/>
    <s v="Oui"/>
    <s v="Latrines communes gratuites"/>
    <s v="Savon (avec eau)"/>
    <s v="Personne (autour de 0%)"/>
    <s v="Oui"/>
    <m/>
    <m/>
    <m/>
    <m/>
    <m/>
    <m/>
    <m/>
    <m/>
    <s v="Téléphone Radio, Télévision Chef de village/ commuanuté ou Boulama"/>
    <n v="0"/>
    <x v="1"/>
    <x v="0"/>
    <x v="0"/>
    <x v="0"/>
    <x v="0"/>
    <x v="0"/>
    <x v="0"/>
    <x v="0"/>
    <x v="0"/>
    <x v="0"/>
    <x v="0"/>
    <x v="0"/>
    <n v="0"/>
    <n v="0"/>
    <x v="2"/>
    <s v="Arrêter de se serrer la main ou d'autres contacts physiques Eviter les espaces publiques et les rassemblements Se laver les mains"/>
    <x v="1"/>
    <x v="0"/>
    <x v="0"/>
    <x v="1"/>
    <x v="0"/>
    <x v="1"/>
    <x v="0"/>
    <x v="0"/>
    <x v="0"/>
    <x v="1"/>
    <x v="0"/>
    <x v="0"/>
    <x v="0"/>
    <x v="0"/>
    <x v="0"/>
    <x v="0"/>
    <x v="0"/>
    <x v="0"/>
    <n v="0"/>
    <n v="0"/>
  </r>
  <r>
    <s v="2020-05-26"/>
    <s v="Féminin"/>
    <x v="2"/>
    <x v="2"/>
    <s v="Toumour"/>
    <s v="Masculin"/>
    <n v="48"/>
    <x v="3"/>
    <s v="Autre"/>
    <n v="0"/>
    <n v="0"/>
    <n v="0"/>
    <n v="0"/>
    <n v="0"/>
    <n v="0"/>
    <n v="0"/>
    <n v="0"/>
    <n v="0"/>
    <s v="Représentant des retournés"/>
    <s v="Forage PMH privé"/>
    <m/>
    <s v="Entre 30 minutes et une heure"/>
    <s v="Tous les ménages (autour de 100%);"/>
    <s v="Oui"/>
    <s v="Latrines communes gratuites"/>
    <s v="Savon (avec eau)"/>
    <s v="La minorité (autour de 25%)"/>
    <s v="Oui"/>
    <m/>
    <m/>
    <m/>
    <m/>
    <m/>
    <m/>
    <m/>
    <m/>
    <s v="Téléphone Radio, Télévision Chef de village/ commuanuté ou Boulama"/>
    <n v="0"/>
    <x v="1"/>
    <x v="0"/>
    <x v="0"/>
    <x v="0"/>
    <x v="0"/>
    <x v="0"/>
    <x v="0"/>
    <x v="0"/>
    <x v="0"/>
    <x v="0"/>
    <x v="0"/>
    <x v="0"/>
    <n v="0"/>
    <n v="0"/>
    <x v="0"/>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n v="0"/>
  </r>
  <r>
    <s v="2020-05-26"/>
    <s v="Féminin"/>
    <x v="2"/>
    <x v="2"/>
    <s v="Toumour"/>
    <s v="Masculin"/>
    <n v="50"/>
    <x v="2"/>
    <s v="Représentant des refugiés"/>
    <n v="0"/>
    <n v="0"/>
    <n v="1"/>
    <n v="0"/>
    <n v="0"/>
    <n v="0"/>
    <n v="0"/>
    <n v="0"/>
    <n v="0"/>
    <m/>
    <s v="Forage PMH privé"/>
    <m/>
    <s v="Entre 30 minutes et une heure"/>
    <s v="Tous les ménages (autour de 100%);"/>
    <s v="Oui"/>
    <s v="Latrines communes gratuites"/>
    <s v="Savon (avec eau)"/>
    <s v="La minorité (autour de 25%)"/>
    <s v="Oui"/>
    <m/>
    <m/>
    <m/>
    <m/>
    <m/>
    <m/>
    <m/>
    <m/>
    <s v="Téléphone Radio, Télévision Chef de village/ commuanuté ou Boulama Travailleurs sociaux / humanitaires"/>
    <n v="0"/>
    <x v="1"/>
    <x v="0"/>
    <x v="0"/>
    <x v="0"/>
    <x v="0"/>
    <x v="0"/>
    <x v="0"/>
    <x v="0"/>
    <x v="0"/>
    <x v="0"/>
    <x v="0"/>
    <x v="1"/>
    <n v="0"/>
    <n v="0"/>
    <x v="3"/>
    <s v="Reduire les mouvements hors de la maison Arrêter de se serrer la main ou d'autres contacts physiques Eviter les espaces publiques et les rassemblements Se laver les mains"/>
    <x v="1"/>
    <x v="1"/>
    <x v="0"/>
    <x v="1"/>
    <x v="0"/>
    <x v="1"/>
    <x v="0"/>
    <x v="0"/>
    <x v="0"/>
    <x v="1"/>
    <x v="0"/>
    <x v="0"/>
    <x v="0"/>
    <x v="0"/>
    <x v="0"/>
    <x v="0"/>
    <x v="0"/>
    <x v="0"/>
    <n v="0"/>
    <n v="0"/>
  </r>
  <r>
    <s v="2020-05-26"/>
    <s v="Féminin"/>
    <x v="2"/>
    <x v="2"/>
    <s v="Toumour"/>
    <s v="Masculin"/>
    <n v="44"/>
    <x v="1"/>
    <s v="Représentant du chef de village/communauté ou Boulama"/>
    <n v="0"/>
    <n v="1"/>
    <n v="0"/>
    <n v="0"/>
    <n v="0"/>
    <n v="0"/>
    <n v="0"/>
    <n v="0"/>
    <n v="0"/>
    <m/>
    <s v="Forage PMH privé"/>
    <m/>
    <s v="De 0 à 15 minutes"/>
    <s v="Tous les ménages (autour de 100%);"/>
    <s v="Oui"/>
    <s v="Latrines familiales"/>
    <s v="Savon (avec eau)"/>
    <s v="La minorité (autour de 25%)"/>
    <s v="Oui"/>
    <m/>
    <m/>
    <m/>
    <m/>
    <m/>
    <m/>
    <m/>
    <m/>
    <s v="Téléphone Radio, Télévision Chef de village/ commuanuté ou Boulama Travailleurs sociaux / humanitaires"/>
    <n v="0"/>
    <x v="1"/>
    <x v="0"/>
    <x v="0"/>
    <x v="0"/>
    <x v="0"/>
    <x v="0"/>
    <x v="0"/>
    <x v="0"/>
    <x v="0"/>
    <x v="0"/>
    <x v="0"/>
    <x v="1"/>
    <n v="0"/>
    <n v="0"/>
    <x v="3"/>
    <s v="Reduire les mouvements hors de la maison Arrêter de se serrer la main ou d'autres contacts physiques Eviter les espaces publiques et les rassemblements Se laver les mains"/>
    <x v="1"/>
    <x v="1"/>
    <x v="0"/>
    <x v="1"/>
    <x v="0"/>
    <x v="1"/>
    <x v="0"/>
    <x v="0"/>
    <x v="0"/>
    <x v="1"/>
    <x v="0"/>
    <x v="0"/>
    <x v="0"/>
    <x v="0"/>
    <x v="0"/>
    <x v="0"/>
    <x v="0"/>
    <x v="0"/>
    <n v="0"/>
    <n v="0"/>
  </r>
  <r>
    <s v="2020-05-26"/>
    <s v="Masculin"/>
    <x v="1"/>
    <x v="3"/>
    <s v="Dewa Fidé"/>
    <s v="Masculin"/>
    <n v="43"/>
    <x v="0"/>
    <s v="Représentant des PDI"/>
    <n v="0"/>
    <n v="0"/>
    <n v="0"/>
    <n v="1"/>
    <n v="0"/>
    <n v="0"/>
    <n v="0"/>
    <n v="0"/>
    <n v="0"/>
    <m/>
    <s v="Forage PMH privé"/>
    <m/>
    <s v="De 0 à 15 minutes"/>
    <s v="Tous les ménages (autour de 100%);"/>
    <s v="Non"/>
    <s v="A l'air libre"/>
    <s v="Savon (avec eau)"/>
    <s v="La majorité (autour de 75%)"/>
    <s v="Oui"/>
    <m/>
    <m/>
    <m/>
    <m/>
    <m/>
    <m/>
    <m/>
    <m/>
    <s v="Téléphone Radio, Télévision Chef de village/ commuanuté ou Boulama Différents comités villageois"/>
    <n v="0"/>
    <x v="1"/>
    <x v="0"/>
    <x v="0"/>
    <x v="0"/>
    <x v="0"/>
    <x v="0"/>
    <x v="0"/>
    <x v="0"/>
    <x v="0"/>
    <x v="1"/>
    <x v="0"/>
    <x v="0"/>
    <n v="0"/>
    <n v="0"/>
    <x v="3"/>
    <s v="Arrêter de se serrer la main ou d'autres contacts physiques Garder une distance avec les autres gens Porter un masque Se laver les mains"/>
    <x v="1"/>
    <x v="0"/>
    <x v="0"/>
    <x v="1"/>
    <x v="1"/>
    <x v="0"/>
    <x v="1"/>
    <x v="0"/>
    <x v="0"/>
    <x v="1"/>
    <x v="0"/>
    <x v="0"/>
    <x v="0"/>
    <x v="0"/>
    <x v="0"/>
    <x v="0"/>
    <x v="0"/>
    <x v="0"/>
    <n v="0"/>
    <n v="0"/>
  </r>
  <r>
    <s v="2020-05-26"/>
    <s v="Masculin"/>
    <x v="1"/>
    <x v="3"/>
    <s v="Dewa Fidé"/>
    <s v="Masculin"/>
    <n v="50"/>
    <x v="1"/>
    <s v="Leader communautaire"/>
    <n v="0"/>
    <n v="0"/>
    <n v="0"/>
    <n v="0"/>
    <n v="0"/>
    <n v="0"/>
    <n v="0"/>
    <n v="1"/>
    <n v="0"/>
    <m/>
    <s v="Forage PMH privé"/>
    <m/>
    <s v="De 16 à 30 minutes"/>
    <s v="Tous les ménages (autour de 100%);"/>
    <s v="Non"/>
    <s v="A l'air libre"/>
    <s v="Savon (avec eau)"/>
    <s v="La majorité (autour de 75%)"/>
    <s v="Oui"/>
    <m/>
    <m/>
    <m/>
    <m/>
    <m/>
    <m/>
    <m/>
    <m/>
    <s v="Radio, Télévision Chef de village/ commuanuté ou Boulama Différents comités villageois"/>
    <n v="0"/>
    <x v="0"/>
    <x v="0"/>
    <x v="0"/>
    <x v="0"/>
    <x v="0"/>
    <x v="0"/>
    <x v="0"/>
    <x v="0"/>
    <x v="0"/>
    <x v="1"/>
    <x v="0"/>
    <x v="0"/>
    <n v="0"/>
    <n v="0"/>
    <x v="3"/>
    <s v="Arrêter de se serrer la main ou d'autres contacts physiques Garder une distance avec les autres gens Porter un masque Se laver les mains Se laver avec de l'eau propre"/>
    <x v="1"/>
    <x v="0"/>
    <x v="0"/>
    <x v="1"/>
    <x v="1"/>
    <x v="0"/>
    <x v="1"/>
    <x v="0"/>
    <x v="0"/>
    <x v="1"/>
    <x v="0"/>
    <x v="0"/>
    <x v="1"/>
    <x v="0"/>
    <x v="0"/>
    <x v="0"/>
    <x v="0"/>
    <x v="0"/>
    <n v="0"/>
    <n v="0"/>
  </r>
  <r>
    <d v="2020-05-26T00:00:00"/>
    <s v="Masculin"/>
    <x v="1"/>
    <x v="3"/>
    <s v="Dewa Fidé"/>
    <s v="Masculin"/>
    <n v="53"/>
    <x v="2"/>
    <s v="Représentant des refugiés"/>
    <n v="0"/>
    <n v="0"/>
    <n v="1"/>
    <n v="0"/>
    <n v="0"/>
    <n v="0"/>
    <n v="0"/>
    <n v="0"/>
    <n v="0"/>
    <m/>
    <s v="Forage PMH privé"/>
    <m/>
    <s v="De 0 à 15 minutes"/>
    <s v="Une majorité (autour de 75%);"/>
    <s v="Oui"/>
    <s v="Latrines communes gratuites"/>
    <s v="Eau seulement"/>
    <s v="La majorité (autour de 75%)"/>
    <s v="Non"/>
    <s v="L'achat de savon ne constitue pas une priorité"/>
    <n v="0"/>
    <n v="0"/>
    <n v="0"/>
    <n v="0"/>
    <n v="1"/>
    <n v="0"/>
    <n v="0"/>
    <s v="Radio, Télévision Chef de village/ commuanuté ou Boulama Différents comités villageois"/>
    <n v="0"/>
    <x v="0"/>
    <x v="0"/>
    <x v="0"/>
    <x v="0"/>
    <x v="0"/>
    <x v="0"/>
    <x v="0"/>
    <x v="0"/>
    <x v="0"/>
    <x v="1"/>
    <x v="0"/>
    <x v="0"/>
    <n v="0"/>
    <n v="0"/>
    <x v="3"/>
    <s v="Ne pas voyager à l'étranger Arrêter de se serrer la main ou d'autres contacts physiques Porter un masque Se laver les mains Se laver avec de l'eau propre"/>
    <x v="1"/>
    <x v="0"/>
    <x v="1"/>
    <x v="1"/>
    <x v="0"/>
    <x v="0"/>
    <x v="1"/>
    <x v="0"/>
    <x v="0"/>
    <x v="1"/>
    <x v="0"/>
    <x v="0"/>
    <x v="1"/>
    <x v="0"/>
    <x v="0"/>
    <x v="0"/>
    <x v="0"/>
    <x v="0"/>
    <n v="0"/>
    <n v="0"/>
  </r>
  <r>
    <d v="2020-05-26T00:00:00"/>
    <s v="Masculin"/>
    <x v="1"/>
    <x v="3"/>
    <s v="Alla Dewa"/>
    <s v="Masculin"/>
    <n v="59"/>
    <x v="1"/>
    <s v="Chef de village/communauté ou Boulama"/>
    <n v="1"/>
    <n v="0"/>
    <n v="0"/>
    <n v="0"/>
    <n v="0"/>
    <n v="0"/>
    <n v="0"/>
    <n v="0"/>
    <n v="0"/>
    <m/>
    <s v="Forage PMH communautaire"/>
    <m/>
    <s v="De 16 à 30 minutes"/>
    <s v="Tous les ménages (autour de 100%);"/>
    <s v="Oui"/>
    <s v="Latrines familiales"/>
    <s v="Eau seulement"/>
    <s v="La minorité (autour de 25%)"/>
    <s v="Non"/>
    <s v="L'achat de savon ne constitue pas une priorité"/>
    <n v="0"/>
    <n v="0"/>
    <n v="0"/>
    <n v="0"/>
    <n v="1"/>
    <n v="0"/>
    <n v="0"/>
    <s v="Téléphone Radio, Télévision Chef de village/ commuanuté ou Boulama Famille, voisins ou amis Différents comités villageois"/>
    <n v="0"/>
    <x v="1"/>
    <x v="0"/>
    <x v="0"/>
    <x v="0"/>
    <x v="0"/>
    <x v="0"/>
    <x v="1"/>
    <x v="0"/>
    <x v="0"/>
    <x v="1"/>
    <x v="0"/>
    <x v="0"/>
    <n v="0"/>
    <n v="0"/>
    <x v="3"/>
    <s v="Ne pas voyager à l'étranger Arrêter de se serrer la main ou d'autres contacts physiques Porter un masque Se laver les mains Se laver avec de l'eau propre"/>
    <x v="1"/>
    <x v="0"/>
    <x v="1"/>
    <x v="1"/>
    <x v="0"/>
    <x v="0"/>
    <x v="1"/>
    <x v="0"/>
    <x v="0"/>
    <x v="1"/>
    <x v="0"/>
    <x v="0"/>
    <x v="1"/>
    <x v="0"/>
    <x v="0"/>
    <x v="0"/>
    <x v="0"/>
    <x v="0"/>
    <n v="0"/>
    <n v="0"/>
  </r>
  <r>
    <s v="2020-05-26"/>
    <s v="Masculin"/>
    <x v="1"/>
    <x v="1"/>
    <s v="Boudouri/Bosso"/>
    <s v="Masculin"/>
    <n v="30"/>
    <x v="2"/>
    <s v="Représentant des refugiés"/>
    <n v="0"/>
    <n v="0"/>
    <n v="1"/>
    <n v="0"/>
    <n v="0"/>
    <n v="0"/>
    <n v="0"/>
    <n v="0"/>
    <n v="0"/>
    <m/>
    <s v="Forage PMH communautaire"/>
    <m/>
    <s v="Entre 30 minutes et une heure"/>
    <s v="Une minorité (autour de 25%);"/>
    <s v="Oui"/>
    <s v="Latrines communes gratuites"/>
    <s v="Eau seulement"/>
    <s v="La minorité (autour de 25%)"/>
    <s v="Oui"/>
    <m/>
    <m/>
    <m/>
    <m/>
    <m/>
    <m/>
    <m/>
    <m/>
    <s v="Radio, Télévision"/>
    <n v="0"/>
    <x v="0"/>
    <x v="0"/>
    <x v="0"/>
    <x v="0"/>
    <x v="0"/>
    <x v="1"/>
    <x v="0"/>
    <x v="0"/>
    <x v="0"/>
    <x v="0"/>
    <x v="0"/>
    <x v="0"/>
    <n v="0"/>
    <n v="0"/>
    <x v="2"/>
    <s v="Ne pas sortir de la maison Arrêter de se serrer la main ou d'autres contacts physiques"/>
    <x v="0"/>
    <x v="0"/>
    <x v="0"/>
    <x v="1"/>
    <x v="0"/>
    <x v="0"/>
    <x v="0"/>
    <x v="0"/>
    <x v="0"/>
    <x v="0"/>
    <x v="0"/>
    <x v="0"/>
    <x v="0"/>
    <x v="0"/>
    <x v="0"/>
    <x v="0"/>
    <x v="0"/>
    <x v="0"/>
    <n v="0"/>
    <n v="0"/>
  </r>
  <r>
    <s v="2020-05-26"/>
    <s v="Masculin"/>
    <x v="1"/>
    <x v="1"/>
    <s v="Boudouri/Bosso"/>
    <s v="Masculin"/>
    <n v="40"/>
    <x v="1"/>
    <s v="Leader religeux"/>
    <n v="0"/>
    <n v="0"/>
    <n v="0"/>
    <n v="0"/>
    <n v="0"/>
    <n v="0"/>
    <n v="1"/>
    <n v="0"/>
    <n v="0"/>
    <m/>
    <s v="Forage PMH communautaire"/>
    <m/>
    <s v="De 16 à 30 minutes"/>
    <s v="Une minorité (autour de 25%);"/>
    <s v="Oui"/>
    <s v="Latrines communes gratuites"/>
    <s v="Eau seulement"/>
    <s v="La moitié (autour de 50%)"/>
    <s v="Oui"/>
    <m/>
    <m/>
    <m/>
    <m/>
    <m/>
    <m/>
    <m/>
    <m/>
    <s v="Radio, Télévision Chef de village/ commuanuté ou Boulama Différents comités villageois"/>
    <n v="0"/>
    <x v="0"/>
    <x v="0"/>
    <x v="0"/>
    <x v="0"/>
    <x v="0"/>
    <x v="0"/>
    <x v="0"/>
    <x v="0"/>
    <x v="0"/>
    <x v="1"/>
    <x v="0"/>
    <x v="0"/>
    <n v="0"/>
    <n v="0"/>
    <x v="0"/>
    <s v="Ne pas voyager à l'étranger"/>
    <x v="1"/>
    <x v="0"/>
    <x v="1"/>
    <x v="0"/>
    <x v="0"/>
    <x v="0"/>
    <x v="0"/>
    <x v="0"/>
    <x v="0"/>
    <x v="0"/>
    <x v="0"/>
    <x v="0"/>
    <x v="0"/>
    <x v="0"/>
    <x v="0"/>
    <x v="0"/>
    <x v="0"/>
    <x v="0"/>
    <n v="0"/>
    <n v="0"/>
  </r>
  <r>
    <s v="2020-05-26"/>
    <s v="Masculin"/>
    <x v="1"/>
    <x v="1"/>
    <s v="Boudouri/Bosso"/>
    <s v="Masculin"/>
    <n v="38"/>
    <x v="0"/>
    <s v="Leader communautaire"/>
    <n v="0"/>
    <n v="0"/>
    <n v="0"/>
    <n v="0"/>
    <n v="0"/>
    <n v="0"/>
    <n v="0"/>
    <n v="1"/>
    <n v="0"/>
    <m/>
    <s v="Forage PMH communautaire"/>
    <m/>
    <s v="De 0 à 15 minutes"/>
    <s v="La moitié (autour de 50%);"/>
    <s v="Oui"/>
    <s v="Latrines communes gratuites"/>
    <s v="Sable (avec eau)"/>
    <s v="La minorité (autour de 25%)"/>
    <s v="Oui"/>
    <m/>
    <m/>
    <m/>
    <m/>
    <m/>
    <m/>
    <m/>
    <m/>
    <s v="Chef de village/ commuanuté ou Boulama Leaders religieux"/>
    <n v="0"/>
    <x v="0"/>
    <x v="0"/>
    <x v="1"/>
    <x v="0"/>
    <x v="0"/>
    <x v="0"/>
    <x v="0"/>
    <x v="1"/>
    <x v="0"/>
    <x v="0"/>
    <x v="0"/>
    <x v="0"/>
    <n v="0"/>
    <n v="0"/>
    <x v="0"/>
    <s v="Ne pas sortir de la maison Ne pas voyager à l'étranger Arrêter de se serrer la main ou d'autres contacts physiques"/>
    <x v="0"/>
    <x v="0"/>
    <x v="1"/>
    <x v="1"/>
    <x v="0"/>
    <x v="0"/>
    <x v="0"/>
    <x v="0"/>
    <x v="0"/>
    <x v="0"/>
    <x v="0"/>
    <x v="0"/>
    <x v="0"/>
    <x v="0"/>
    <x v="0"/>
    <x v="0"/>
    <x v="0"/>
    <x v="0"/>
    <n v="0"/>
    <n v="0"/>
  </r>
  <r>
    <s v="2020-05-26"/>
    <s v="Masculin"/>
    <x v="1"/>
    <x v="1"/>
    <s v="Boudouri/Lamana"/>
    <s v="Masculin"/>
    <n v="55"/>
    <x v="2"/>
    <s v="Représentant du chef de village/communauté ou Boulama"/>
    <n v="0"/>
    <n v="1"/>
    <n v="0"/>
    <n v="0"/>
    <n v="0"/>
    <n v="0"/>
    <n v="0"/>
    <n v="0"/>
    <n v="0"/>
    <m/>
    <s v="Forage PMH communautaire"/>
    <m/>
    <s v="Entre 30 minutes et une heure"/>
    <s v="Une minorité (autour de 25%);"/>
    <s v="Oui"/>
    <s v="Latrines familiales"/>
    <s v="Savon (avec eau)"/>
    <s v="La minorité (autour de 25%)"/>
    <s v="Oui"/>
    <m/>
    <m/>
    <m/>
    <m/>
    <m/>
    <m/>
    <m/>
    <m/>
    <s v="Radio, Télévision Chef de village/ commuanuté ou Boulama"/>
    <n v="0"/>
    <x v="0"/>
    <x v="0"/>
    <x v="0"/>
    <x v="0"/>
    <x v="0"/>
    <x v="0"/>
    <x v="0"/>
    <x v="0"/>
    <x v="0"/>
    <x v="0"/>
    <x v="0"/>
    <x v="0"/>
    <n v="0"/>
    <n v="0"/>
    <x v="0"/>
    <s v="Ne pas voyager à l'étranger Arrêter de se serrer la main ou d'autres contacts physiques"/>
    <x v="1"/>
    <x v="0"/>
    <x v="1"/>
    <x v="1"/>
    <x v="0"/>
    <x v="0"/>
    <x v="0"/>
    <x v="0"/>
    <x v="0"/>
    <x v="0"/>
    <x v="0"/>
    <x v="0"/>
    <x v="0"/>
    <x v="0"/>
    <x v="0"/>
    <x v="0"/>
    <x v="0"/>
    <x v="0"/>
    <n v="0"/>
    <n v="0"/>
  </r>
  <r>
    <s v="2020-05-25"/>
    <s v="Féminin"/>
    <x v="0"/>
    <x v="0"/>
    <s v="N'Gario"/>
    <s v="Féminin"/>
    <n v="40"/>
    <x v="0"/>
    <s v="Représentant des PDI"/>
    <n v="0"/>
    <n v="0"/>
    <n v="0"/>
    <n v="1"/>
    <n v="0"/>
    <n v="0"/>
    <n v="0"/>
    <n v="0"/>
    <n v="0"/>
    <m/>
    <s v="Puits cimenté"/>
    <m/>
    <s v="De 16 à 30 minutes"/>
    <s v="Une majorité (autour de 75%);"/>
    <s v="Non"/>
    <s v="A l'air libre"/>
    <s v="Savon (avec eau)"/>
    <s v="Personne (autour de 0%)"/>
    <s v="Oui"/>
    <m/>
    <m/>
    <m/>
    <m/>
    <m/>
    <m/>
    <m/>
    <m/>
    <s v="Téléphone Radio, Télévision Chef de village/ commuanuté ou Boulama"/>
    <n v="0"/>
    <x v="1"/>
    <x v="0"/>
    <x v="0"/>
    <x v="0"/>
    <x v="0"/>
    <x v="0"/>
    <x v="0"/>
    <x v="0"/>
    <x v="0"/>
    <x v="0"/>
    <x v="0"/>
    <x v="0"/>
    <n v="0"/>
    <n v="0"/>
    <x v="1"/>
    <s v="Arrêter de se serrer la main ou d'autres contacts physiques Se laver les mains"/>
    <x v="1"/>
    <x v="0"/>
    <x v="0"/>
    <x v="1"/>
    <x v="0"/>
    <x v="0"/>
    <x v="0"/>
    <x v="0"/>
    <x v="0"/>
    <x v="1"/>
    <x v="0"/>
    <x v="0"/>
    <x v="0"/>
    <x v="0"/>
    <x v="0"/>
    <x v="0"/>
    <x v="0"/>
    <x v="0"/>
    <n v="0"/>
    <n v="0"/>
  </r>
  <r>
    <s v="2020-05-26"/>
    <s v="Féminin"/>
    <x v="0"/>
    <x v="0"/>
    <s v="Kanna Ido"/>
    <s v="Masculin"/>
    <n v="45"/>
    <x v="1"/>
    <s v="Chef de village/communauté ou Boulama"/>
    <n v="1"/>
    <n v="0"/>
    <n v="0"/>
    <n v="0"/>
    <n v="0"/>
    <n v="0"/>
    <n v="0"/>
    <n v="0"/>
    <n v="0"/>
    <m/>
    <s v="Puits cimenté"/>
    <m/>
    <s v="De 16 à 30 minutes"/>
    <s v="Tous les ménages (autour de 100%);"/>
    <s v="Non"/>
    <s v="A l'air libre"/>
    <s v="Savon (avec eau)"/>
    <s v="Personne (autour de 0%)"/>
    <s v="Oui"/>
    <m/>
    <m/>
    <m/>
    <m/>
    <m/>
    <m/>
    <m/>
    <m/>
    <s v="Radio, Télévision Chef de village/ commuanuté ou Boulama"/>
    <n v="0"/>
    <x v="0"/>
    <x v="0"/>
    <x v="0"/>
    <x v="0"/>
    <x v="0"/>
    <x v="0"/>
    <x v="0"/>
    <x v="0"/>
    <x v="0"/>
    <x v="0"/>
    <x v="0"/>
    <x v="0"/>
    <n v="0"/>
    <n v="0"/>
    <x v="0"/>
    <s v="Eviter les espaces publiques et les rassemblements Se laver les mains Se laver avec de l'eau propre"/>
    <x v="1"/>
    <x v="0"/>
    <x v="0"/>
    <x v="0"/>
    <x v="0"/>
    <x v="1"/>
    <x v="0"/>
    <x v="0"/>
    <x v="0"/>
    <x v="1"/>
    <x v="0"/>
    <x v="0"/>
    <x v="1"/>
    <x v="0"/>
    <x v="0"/>
    <x v="0"/>
    <x v="0"/>
    <x v="0"/>
    <n v="0"/>
    <n v="0"/>
  </r>
  <r>
    <s v="2020-05-26"/>
    <s v="Féminin"/>
    <x v="0"/>
    <x v="0"/>
    <s v="Kanna Ido"/>
    <s v="Masculin"/>
    <n v="30"/>
    <x v="3"/>
    <s v="Autre"/>
    <n v="0"/>
    <n v="0"/>
    <n v="0"/>
    <n v="0"/>
    <n v="0"/>
    <n v="0"/>
    <n v="0"/>
    <n v="0"/>
    <n v="1"/>
    <s v="Représentant des retournés"/>
    <s v="Puits cimenté"/>
    <m/>
    <s v="De 0 à 15 minutes"/>
    <s v="Tous les ménages (autour de 100%);"/>
    <s v="Non"/>
    <s v="A l'air libre"/>
    <s v="Savon (avec eau)"/>
    <s v="Personne (autour de 0%)"/>
    <s v="Oui"/>
    <m/>
    <m/>
    <m/>
    <m/>
    <m/>
    <m/>
    <m/>
    <m/>
    <s v="Téléphone Réseaux sociaux"/>
    <n v="0"/>
    <x v="1"/>
    <x v="1"/>
    <x v="1"/>
    <x v="0"/>
    <x v="0"/>
    <x v="1"/>
    <x v="0"/>
    <x v="0"/>
    <x v="0"/>
    <x v="0"/>
    <x v="0"/>
    <x v="0"/>
    <n v="0"/>
    <n v="0"/>
    <x v="1"/>
    <s v="Eviter les espaces publiques et les rassemblements"/>
    <x v="1"/>
    <x v="0"/>
    <x v="0"/>
    <x v="0"/>
    <x v="0"/>
    <x v="1"/>
    <x v="0"/>
    <x v="0"/>
    <x v="0"/>
    <x v="0"/>
    <x v="0"/>
    <x v="0"/>
    <x v="0"/>
    <x v="0"/>
    <x v="0"/>
    <x v="0"/>
    <x v="0"/>
    <x v="0"/>
    <n v="0"/>
    <n v="0"/>
  </r>
  <r>
    <s v="2020-05-26"/>
    <s v="Féminin"/>
    <x v="0"/>
    <x v="0"/>
    <s v="Kanna Ido"/>
    <s v="Masculin"/>
    <n v="39"/>
    <x v="0"/>
    <s v="Représentant des PDI"/>
    <n v="0"/>
    <n v="0"/>
    <n v="0"/>
    <n v="1"/>
    <n v="0"/>
    <n v="0"/>
    <n v="0"/>
    <n v="0"/>
    <n v="0"/>
    <m/>
    <s v="Puits traditionnel"/>
    <m/>
    <s v="De 16 à 30 minutes"/>
    <s v="Tous les ménages (autour de 100%);"/>
    <s v="Non"/>
    <s v="A l'air libre"/>
    <s v="Savon (avec eau)"/>
    <s v="Personne (autour de 0%)"/>
    <s v="Oui"/>
    <m/>
    <m/>
    <m/>
    <m/>
    <m/>
    <m/>
    <m/>
    <m/>
    <s v="Téléphone Radio, Télévision"/>
    <n v="0"/>
    <x v="1"/>
    <x v="0"/>
    <x v="0"/>
    <x v="0"/>
    <x v="0"/>
    <x v="1"/>
    <x v="0"/>
    <x v="0"/>
    <x v="0"/>
    <x v="0"/>
    <x v="0"/>
    <x v="0"/>
    <n v="0"/>
    <n v="0"/>
    <x v="0"/>
    <s v="Ne pas sortir de la maison Reduire les mouvements hors de la maison Arrêter de se serrer la main ou d'autres contacts physiques"/>
    <x v="0"/>
    <x v="1"/>
    <x v="0"/>
    <x v="1"/>
    <x v="0"/>
    <x v="0"/>
    <x v="0"/>
    <x v="0"/>
    <x v="0"/>
    <x v="0"/>
    <x v="0"/>
    <x v="0"/>
    <x v="0"/>
    <x v="0"/>
    <x v="0"/>
    <x v="0"/>
    <x v="0"/>
    <x v="0"/>
    <n v="0"/>
    <n v="0"/>
  </r>
  <r>
    <s v="2020-05-26"/>
    <s v="Féminin"/>
    <x v="3"/>
    <x v="9"/>
    <s v="Foulatari"/>
    <s v="Masculin"/>
    <n v="30"/>
    <x v="2"/>
    <s v="Représentant des refugiés"/>
    <n v="0"/>
    <n v="0"/>
    <n v="1"/>
    <n v="0"/>
    <n v="0"/>
    <n v="0"/>
    <n v="0"/>
    <n v="0"/>
    <n v="0"/>
    <m/>
    <s v="Puits cimenté"/>
    <m/>
    <s v="De 16 à 30 minutes"/>
    <s v="Une majorité (autour de 75%);"/>
    <s v="Oui"/>
    <s v="Latrines communes gratuites"/>
    <s v="Savon (avec eau)"/>
    <s v="Personne (autour de 0%)"/>
    <s v="Oui"/>
    <m/>
    <m/>
    <m/>
    <m/>
    <m/>
    <m/>
    <m/>
    <m/>
    <s v="Téléphone Radio, Télévision"/>
    <n v="0"/>
    <x v="1"/>
    <x v="0"/>
    <x v="0"/>
    <x v="0"/>
    <x v="0"/>
    <x v="1"/>
    <x v="0"/>
    <x v="0"/>
    <x v="0"/>
    <x v="0"/>
    <x v="0"/>
    <x v="0"/>
    <n v="0"/>
    <n v="0"/>
    <x v="1"/>
    <s v="Ne pas sortir de la maison Arrêter de se serrer la main ou d'autres contacts physiques"/>
    <x v="0"/>
    <x v="0"/>
    <x v="0"/>
    <x v="1"/>
    <x v="0"/>
    <x v="0"/>
    <x v="0"/>
    <x v="0"/>
    <x v="0"/>
    <x v="0"/>
    <x v="0"/>
    <x v="0"/>
    <x v="0"/>
    <x v="0"/>
    <x v="0"/>
    <x v="0"/>
    <x v="0"/>
    <x v="0"/>
    <n v="0"/>
    <n v="0"/>
  </r>
  <r>
    <s v="2020-05-26"/>
    <s v="Féminin"/>
    <x v="3"/>
    <x v="9"/>
    <s v="Foulatari"/>
    <s v="Masculin"/>
    <n v="40"/>
    <x v="3"/>
    <s v="Autre"/>
    <n v="0"/>
    <n v="0"/>
    <n v="0"/>
    <n v="0"/>
    <n v="0"/>
    <n v="0"/>
    <n v="0"/>
    <n v="0"/>
    <n v="1"/>
    <s v="Représentant des retournés"/>
    <s v="Puits cimenté"/>
    <m/>
    <s v="De 0 à 15 minutes"/>
    <s v="Une majorité (autour de 75%);"/>
    <s v="Oui"/>
    <s v="Latrines familiales"/>
    <s v="Savon (avec eau)"/>
    <s v="Personne (autour de 0%)"/>
    <s v="Oui"/>
    <m/>
    <m/>
    <m/>
    <m/>
    <m/>
    <m/>
    <m/>
    <m/>
    <s v="Téléphone Radio, Télévision"/>
    <n v="0"/>
    <x v="1"/>
    <x v="0"/>
    <x v="0"/>
    <x v="0"/>
    <x v="0"/>
    <x v="1"/>
    <x v="0"/>
    <x v="0"/>
    <x v="0"/>
    <x v="0"/>
    <x v="0"/>
    <x v="0"/>
    <n v="0"/>
    <n v="0"/>
    <x v="1"/>
    <s v="Reduire les mouvements hors de la maison Arrêter de se serrer la main ou d'autres contacts physiques Eviter les espaces publiques et les rassemblements"/>
    <x v="1"/>
    <x v="1"/>
    <x v="0"/>
    <x v="1"/>
    <x v="0"/>
    <x v="1"/>
    <x v="0"/>
    <x v="0"/>
    <x v="0"/>
    <x v="0"/>
    <x v="0"/>
    <x v="0"/>
    <x v="0"/>
    <x v="0"/>
    <x v="0"/>
    <x v="0"/>
    <x v="0"/>
    <x v="0"/>
    <n v="0"/>
    <n v="0"/>
  </r>
  <r>
    <s v="2020-05-26"/>
    <s v="Féminin"/>
    <x v="3"/>
    <x v="9"/>
    <s v="Foulatari"/>
    <s v="Féminin"/>
    <n v="36"/>
    <x v="0"/>
    <s v="Représentant des PDI"/>
    <n v="0"/>
    <n v="0"/>
    <n v="0"/>
    <n v="1"/>
    <n v="0"/>
    <n v="0"/>
    <n v="0"/>
    <n v="0"/>
    <n v="0"/>
    <m/>
    <s v="Puits cimenté"/>
    <m/>
    <s v="De 16 à 30 minutes"/>
    <s v="Une majorité (autour de 75%);"/>
    <s v="Oui"/>
    <s v="Latrines familiales"/>
    <s v="Savon (avec eau)"/>
    <s v="Personne (autour de 0%)"/>
    <s v="Oui"/>
    <m/>
    <m/>
    <m/>
    <m/>
    <m/>
    <m/>
    <m/>
    <m/>
    <s v="Téléphone Radio, Télévision"/>
    <n v="0"/>
    <x v="1"/>
    <x v="0"/>
    <x v="0"/>
    <x v="0"/>
    <x v="0"/>
    <x v="1"/>
    <x v="0"/>
    <x v="0"/>
    <x v="0"/>
    <x v="0"/>
    <x v="0"/>
    <x v="0"/>
    <n v="0"/>
    <n v="0"/>
    <x v="1"/>
    <s v="Ne pas sortir de la maison Arrêter de se serrer la main ou d'autres contacts physiques"/>
    <x v="0"/>
    <x v="0"/>
    <x v="0"/>
    <x v="1"/>
    <x v="0"/>
    <x v="0"/>
    <x v="0"/>
    <x v="0"/>
    <x v="0"/>
    <x v="0"/>
    <x v="0"/>
    <x v="0"/>
    <x v="0"/>
    <x v="0"/>
    <x v="0"/>
    <x v="0"/>
    <x v="0"/>
    <x v="0"/>
    <n v="0"/>
    <n v="0"/>
  </r>
  <r>
    <s v="2020-05-26"/>
    <s v="Féminin"/>
    <x v="0"/>
    <x v="0"/>
    <s v="Boutti"/>
    <s v="Masculin"/>
    <n v="35"/>
    <x v="3"/>
    <s v="Autre"/>
    <n v="0"/>
    <n v="0"/>
    <n v="0"/>
    <n v="0"/>
    <n v="0"/>
    <n v="0"/>
    <n v="0"/>
    <n v="0"/>
    <n v="1"/>
    <s v="Représentant des retournés"/>
    <s v="Puits cimenté"/>
    <m/>
    <s v="De 16 à 30 minutes"/>
    <s v="Une majorité (autour de 75%);"/>
    <s v="Oui"/>
    <s v="Latrines familiales"/>
    <s v="Savon (avec eau)"/>
    <s v="Personne (autour de 0%)"/>
    <s v="Oui"/>
    <m/>
    <m/>
    <m/>
    <m/>
    <m/>
    <m/>
    <m/>
    <m/>
    <s v="Téléphone Radio, Télévision Famille, voisins ou amis Groupement de femmes"/>
    <n v="0"/>
    <x v="1"/>
    <x v="0"/>
    <x v="0"/>
    <x v="0"/>
    <x v="0"/>
    <x v="1"/>
    <x v="1"/>
    <x v="0"/>
    <x v="1"/>
    <x v="0"/>
    <x v="0"/>
    <x v="0"/>
    <n v="0"/>
    <n v="0"/>
    <x v="1"/>
    <s v="Reduire les mouvements hors de la maison Arrêter de se serrer la main ou d'autres contacts physiques"/>
    <x v="1"/>
    <x v="1"/>
    <x v="0"/>
    <x v="1"/>
    <x v="0"/>
    <x v="0"/>
    <x v="0"/>
    <x v="0"/>
    <x v="0"/>
    <x v="0"/>
    <x v="0"/>
    <x v="0"/>
    <x v="0"/>
    <x v="0"/>
    <x v="0"/>
    <x v="0"/>
    <x v="0"/>
    <x v="0"/>
    <n v="0"/>
    <n v="0"/>
  </r>
  <r>
    <s v="2020-05-26"/>
    <s v="Féminin"/>
    <x v="3"/>
    <x v="9"/>
    <s v="Beyinga Malam Abdourou"/>
    <s v="Masculin"/>
    <n v="32"/>
    <x v="1"/>
    <s v="Représentant du chef de village/communauté ou Boulama"/>
    <n v="0"/>
    <n v="1"/>
    <n v="0"/>
    <n v="0"/>
    <n v="0"/>
    <n v="0"/>
    <n v="0"/>
    <n v="0"/>
    <n v="0"/>
    <m/>
    <s v="Puits traditionnel"/>
    <m/>
    <s v="Entre 30 minutes et une heure"/>
    <s v="La moitié (autour de 50%);"/>
    <s v="Non"/>
    <s v="A l'air libre"/>
    <s v="Savon (avec eau)"/>
    <s v="Personne (autour de 0%)"/>
    <s v="Oui"/>
    <m/>
    <m/>
    <m/>
    <m/>
    <m/>
    <m/>
    <m/>
    <m/>
    <s v="Téléphone Radio, Télévision"/>
    <n v="0"/>
    <x v="1"/>
    <x v="0"/>
    <x v="0"/>
    <x v="0"/>
    <x v="0"/>
    <x v="1"/>
    <x v="0"/>
    <x v="0"/>
    <x v="0"/>
    <x v="0"/>
    <x v="0"/>
    <x v="0"/>
    <n v="0"/>
    <n v="0"/>
    <x v="0"/>
    <s v="Arrêter de se serrer la main ou d'autres contacts physiques Boire de l'eau propre Se laver avec de l'eau propre"/>
    <x v="1"/>
    <x v="0"/>
    <x v="0"/>
    <x v="1"/>
    <x v="0"/>
    <x v="0"/>
    <x v="0"/>
    <x v="0"/>
    <x v="0"/>
    <x v="0"/>
    <x v="0"/>
    <x v="1"/>
    <x v="1"/>
    <x v="0"/>
    <x v="0"/>
    <x v="0"/>
    <x v="0"/>
    <x v="0"/>
    <n v="0"/>
    <n v="0"/>
  </r>
  <r>
    <s v="2020-05-27"/>
    <s v="Masculin"/>
    <x v="1"/>
    <x v="1"/>
    <s v="Biri Boula"/>
    <s v="Masculin"/>
    <n v="56"/>
    <x v="1"/>
    <s v="Chef de village/communauté ou Boulama"/>
    <n v="1"/>
    <n v="0"/>
    <n v="0"/>
    <n v="0"/>
    <n v="0"/>
    <n v="0"/>
    <n v="0"/>
    <n v="0"/>
    <n v="0"/>
    <m/>
    <s v="Forage PMH communautaire"/>
    <m/>
    <s v="De 0 à 15 minutes"/>
    <s v="Tous les ménages (autour de 100%);"/>
    <s v="Non"/>
    <s v="A l'air libre"/>
    <s v="Savon (avec eau)"/>
    <s v="L'ensemble (autour de 100%)"/>
    <s v="Oui"/>
    <m/>
    <m/>
    <m/>
    <m/>
    <m/>
    <m/>
    <m/>
    <m/>
    <s v="Radio, Télévision"/>
    <n v="0"/>
    <x v="0"/>
    <x v="0"/>
    <x v="0"/>
    <x v="0"/>
    <x v="0"/>
    <x v="1"/>
    <x v="0"/>
    <x v="0"/>
    <x v="0"/>
    <x v="0"/>
    <x v="0"/>
    <x v="0"/>
    <n v="0"/>
    <n v="0"/>
    <x v="3"/>
    <s v="Ne pas voyager à l'étranger Eviter les espaces publiques et les rassemblements Porter un masque Se laver les mains"/>
    <x v="1"/>
    <x v="0"/>
    <x v="1"/>
    <x v="0"/>
    <x v="0"/>
    <x v="1"/>
    <x v="1"/>
    <x v="0"/>
    <x v="0"/>
    <x v="1"/>
    <x v="0"/>
    <x v="0"/>
    <x v="0"/>
    <x v="0"/>
    <x v="0"/>
    <x v="0"/>
    <x v="0"/>
    <x v="0"/>
    <n v="0"/>
    <n v="0"/>
  </r>
  <r>
    <s v="2020-05-27"/>
    <s v="Masculin"/>
    <x v="1"/>
    <x v="1"/>
    <s v="Gargada (Afofo I, II et III, Madou Adjiri, N'Gourtoua)"/>
    <s v="Masculin"/>
    <n v="50"/>
    <x v="0"/>
    <s v="Représentant du chef de village/communauté ou Boulama"/>
    <n v="0"/>
    <n v="1"/>
    <n v="0"/>
    <n v="0"/>
    <n v="0"/>
    <n v="0"/>
    <n v="0"/>
    <n v="0"/>
    <n v="0"/>
    <m/>
    <s v="Forage PMH communautaire"/>
    <m/>
    <s v="De 0 à 15 minutes"/>
    <s v="Tous les ménages (autour de 100%);"/>
    <s v="Oui"/>
    <s v="Latrines communes gratuites"/>
    <s v="Savon (avec eau)"/>
    <s v="L'ensemble (autour de 100%)"/>
    <s v="Oui"/>
    <m/>
    <m/>
    <m/>
    <m/>
    <m/>
    <m/>
    <m/>
    <m/>
    <s v="Radio, Télévision"/>
    <n v="0"/>
    <x v="0"/>
    <x v="0"/>
    <x v="0"/>
    <x v="0"/>
    <x v="0"/>
    <x v="1"/>
    <x v="0"/>
    <x v="0"/>
    <x v="0"/>
    <x v="0"/>
    <x v="0"/>
    <x v="0"/>
    <n v="0"/>
    <n v="0"/>
    <x v="3"/>
    <s v="Ne pas voyager à l'étranger Arrêter de se serrer la main ou d'autres contacts physiques Porter un masque Se laver les mains"/>
    <x v="1"/>
    <x v="0"/>
    <x v="1"/>
    <x v="1"/>
    <x v="0"/>
    <x v="0"/>
    <x v="1"/>
    <x v="0"/>
    <x v="0"/>
    <x v="1"/>
    <x v="0"/>
    <x v="0"/>
    <x v="0"/>
    <x v="0"/>
    <x v="0"/>
    <x v="0"/>
    <x v="0"/>
    <x v="0"/>
    <n v="0"/>
    <n v="0"/>
  </r>
  <r>
    <s v="2020-05-27"/>
    <s v="Masculin"/>
    <x v="1"/>
    <x v="1"/>
    <s v="Gargada (Afofo I, II et III, Madou Adjiri, N'Gourtoua)"/>
    <s v="Masculin"/>
    <n v="52"/>
    <x v="2"/>
    <s v="Représentant des refugiés"/>
    <n v="0"/>
    <n v="0"/>
    <n v="1"/>
    <n v="0"/>
    <n v="0"/>
    <n v="0"/>
    <n v="0"/>
    <n v="0"/>
    <n v="0"/>
    <m/>
    <s v="Forage PMH communautaire"/>
    <m/>
    <s v="De 16 à 30 minutes"/>
    <s v="Tous les ménages (autour de 100%);"/>
    <s v="Oui"/>
    <s v="Latrines communes gratuites"/>
    <s v="Savon (avec eau)"/>
    <s v="L'ensemble (autour de 100%)"/>
    <s v="Oui"/>
    <m/>
    <m/>
    <m/>
    <m/>
    <m/>
    <m/>
    <m/>
    <m/>
    <s v="Radio, Télévision"/>
    <n v="0"/>
    <x v="0"/>
    <x v="0"/>
    <x v="0"/>
    <x v="0"/>
    <x v="0"/>
    <x v="1"/>
    <x v="0"/>
    <x v="0"/>
    <x v="0"/>
    <x v="0"/>
    <x v="0"/>
    <x v="0"/>
    <n v="0"/>
    <n v="0"/>
    <x v="3"/>
    <s v="Arrêter de se serrer la main ou d'autres contacts physiques Eviter les espaces publiques et les rassemblements Porter un masque Se laver les mains"/>
    <x v="1"/>
    <x v="0"/>
    <x v="0"/>
    <x v="1"/>
    <x v="0"/>
    <x v="1"/>
    <x v="1"/>
    <x v="0"/>
    <x v="0"/>
    <x v="1"/>
    <x v="0"/>
    <x v="0"/>
    <x v="0"/>
    <x v="0"/>
    <x v="0"/>
    <x v="0"/>
    <x v="0"/>
    <x v="0"/>
    <n v="0"/>
    <n v="0"/>
  </r>
  <r>
    <s v="2020-05-27"/>
    <s v="Masculin"/>
    <x v="1"/>
    <x v="1"/>
    <s v="Gargada (Afofo I, II et III, Madou Adjiri, N'Gourtoua)"/>
    <s v="Masculin"/>
    <n v="54"/>
    <x v="3"/>
    <s v="Leader religeux"/>
    <n v="0"/>
    <n v="0"/>
    <n v="0"/>
    <n v="0"/>
    <n v="0"/>
    <n v="0"/>
    <n v="1"/>
    <n v="0"/>
    <n v="0"/>
    <m/>
    <s v="Forage PMH communautaire"/>
    <m/>
    <s v="De 0 à 15 minutes"/>
    <s v="Tous les ménages (autour de 100%);"/>
    <s v="Oui"/>
    <s v="Latrines communes gratuites"/>
    <s v="Savon (avec eau)"/>
    <s v="L'ensemble (autour de 100%)"/>
    <s v="Oui"/>
    <m/>
    <m/>
    <m/>
    <m/>
    <m/>
    <m/>
    <m/>
    <m/>
    <s v="Radio, Télévision"/>
    <n v="0"/>
    <x v="0"/>
    <x v="0"/>
    <x v="0"/>
    <x v="0"/>
    <x v="0"/>
    <x v="1"/>
    <x v="0"/>
    <x v="0"/>
    <x v="0"/>
    <x v="0"/>
    <x v="0"/>
    <x v="0"/>
    <n v="0"/>
    <n v="0"/>
    <x v="3"/>
    <s v="Porter un masque Se laver les mains"/>
    <x v="1"/>
    <x v="0"/>
    <x v="0"/>
    <x v="0"/>
    <x v="0"/>
    <x v="0"/>
    <x v="1"/>
    <x v="0"/>
    <x v="0"/>
    <x v="1"/>
    <x v="0"/>
    <x v="0"/>
    <x v="0"/>
    <x v="0"/>
    <x v="0"/>
    <x v="0"/>
    <x v="0"/>
    <x v="0"/>
    <n v="0"/>
    <n v="0"/>
  </r>
  <r>
    <s v="2020-05-27"/>
    <s v="Masculin"/>
    <x v="1"/>
    <x v="1"/>
    <s v="Biri Boula"/>
    <s v="Masculin"/>
    <n v="45"/>
    <x v="0"/>
    <s v="Représentant des PDI"/>
    <n v="0"/>
    <n v="0"/>
    <n v="0"/>
    <n v="1"/>
    <n v="0"/>
    <n v="0"/>
    <n v="0"/>
    <n v="0"/>
    <n v="0"/>
    <m/>
    <s v="Forage PMH communautaire"/>
    <m/>
    <s v="De 16 à 30 minutes"/>
    <s v="Tous les ménages (autour de 100%);"/>
    <s v="Non"/>
    <s v="A l'air libre"/>
    <s v="Savon (avec eau)"/>
    <s v="L'ensemble (autour de 100%)"/>
    <s v="Oui"/>
    <m/>
    <m/>
    <m/>
    <m/>
    <m/>
    <m/>
    <m/>
    <m/>
    <s v="Radio, Télévision"/>
    <n v="0"/>
    <x v="0"/>
    <x v="0"/>
    <x v="0"/>
    <x v="0"/>
    <x v="0"/>
    <x v="1"/>
    <x v="0"/>
    <x v="0"/>
    <x v="0"/>
    <x v="0"/>
    <x v="0"/>
    <x v="0"/>
    <n v="0"/>
    <n v="0"/>
    <x v="0"/>
    <s v="Eviter les espaces publiques et les rassemblements Porter un masque"/>
    <x v="1"/>
    <x v="0"/>
    <x v="0"/>
    <x v="0"/>
    <x v="0"/>
    <x v="1"/>
    <x v="1"/>
    <x v="0"/>
    <x v="0"/>
    <x v="0"/>
    <x v="0"/>
    <x v="0"/>
    <x v="0"/>
    <x v="0"/>
    <x v="0"/>
    <x v="0"/>
    <x v="0"/>
    <x v="0"/>
    <n v="0"/>
    <n v="0"/>
  </r>
  <r>
    <s v="2020-05-27"/>
    <s v="Masculin"/>
    <x v="1"/>
    <x v="1"/>
    <s v="Biri Boula"/>
    <s v="Masculin"/>
    <n v="47"/>
    <x v="2"/>
    <s v="Représentant des refugiés"/>
    <n v="0"/>
    <n v="0"/>
    <n v="1"/>
    <n v="0"/>
    <n v="0"/>
    <n v="0"/>
    <n v="0"/>
    <n v="0"/>
    <n v="0"/>
    <m/>
    <s v="Forage PMH communautaire"/>
    <m/>
    <s v="De 16 à 30 minutes"/>
    <s v="Tous les ménages (autour de 100%);"/>
    <s v="Non"/>
    <s v="A l'air libre"/>
    <s v="Savon (avec eau)"/>
    <s v="L'ensemble (autour de 100%)"/>
    <s v="Oui"/>
    <m/>
    <m/>
    <m/>
    <m/>
    <m/>
    <m/>
    <m/>
    <m/>
    <s v="Radio, Télévision"/>
    <n v="0"/>
    <x v="0"/>
    <x v="0"/>
    <x v="0"/>
    <x v="0"/>
    <x v="0"/>
    <x v="1"/>
    <x v="0"/>
    <x v="0"/>
    <x v="0"/>
    <x v="0"/>
    <x v="0"/>
    <x v="0"/>
    <n v="0"/>
    <n v="0"/>
    <x v="0"/>
    <s v="Arrêter de se serrer la main ou d'autres contacts physiques Eviter les espaces publiques et les rassemblements Porter un masque"/>
    <x v="1"/>
    <x v="0"/>
    <x v="0"/>
    <x v="1"/>
    <x v="0"/>
    <x v="1"/>
    <x v="1"/>
    <x v="0"/>
    <x v="0"/>
    <x v="0"/>
    <x v="0"/>
    <x v="0"/>
    <x v="0"/>
    <x v="0"/>
    <x v="0"/>
    <x v="0"/>
    <x v="0"/>
    <x v="0"/>
    <n v="0"/>
    <n v="0"/>
  </r>
  <r>
    <s v="2020-05-27"/>
    <s v="Masculin"/>
    <x v="4"/>
    <x v="7"/>
    <s v="Méléram"/>
    <s v="Masculin"/>
    <n v="62"/>
    <x v="1"/>
    <s v="Chef de village/communauté ou Boulama"/>
    <n v="1"/>
    <n v="0"/>
    <n v="0"/>
    <n v="0"/>
    <n v="0"/>
    <n v="0"/>
    <n v="0"/>
    <n v="0"/>
    <n v="0"/>
    <m/>
    <s v="Forage PMH communautaire"/>
    <m/>
    <s v="Entre une heure et moins de la moitié d'une journée"/>
    <s v="Une majorité (autour de 75%);"/>
    <s v="Non"/>
    <s v="A l'air libre"/>
    <s v="Savon (avec eau)"/>
    <s v="La moitié (autour de 50%)"/>
    <s v="Oui"/>
    <m/>
    <m/>
    <m/>
    <m/>
    <m/>
    <m/>
    <m/>
    <m/>
    <s v="Radio, Télévision"/>
    <n v="0"/>
    <x v="0"/>
    <x v="0"/>
    <x v="0"/>
    <x v="0"/>
    <x v="0"/>
    <x v="1"/>
    <x v="0"/>
    <x v="0"/>
    <x v="0"/>
    <x v="0"/>
    <x v="0"/>
    <x v="0"/>
    <n v="0"/>
    <n v="0"/>
    <x v="3"/>
    <s v="Ne pas voyager à l'étranger Arrêter de se serrer la main ou d'autres contacts physiques Porter un masque"/>
    <x v="1"/>
    <x v="0"/>
    <x v="1"/>
    <x v="1"/>
    <x v="0"/>
    <x v="0"/>
    <x v="1"/>
    <x v="0"/>
    <x v="0"/>
    <x v="0"/>
    <x v="0"/>
    <x v="0"/>
    <x v="0"/>
    <x v="0"/>
    <x v="0"/>
    <x v="0"/>
    <x v="0"/>
    <x v="0"/>
    <n v="0"/>
    <n v="0"/>
  </r>
  <r>
    <s v="2020-05-27"/>
    <s v="Masculin"/>
    <x v="4"/>
    <x v="7"/>
    <s v="Méléram"/>
    <s v="Masculin"/>
    <n v="56"/>
    <x v="2"/>
    <s v="Représentant des refugiés"/>
    <n v="0"/>
    <n v="0"/>
    <n v="1"/>
    <n v="0"/>
    <n v="0"/>
    <n v="0"/>
    <n v="0"/>
    <n v="0"/>
    <n v="0"/>
    <m/>
    <s v="Forage PMH communautaire"/>
    <m/>
    <s v="Entre une heure et moins de la moitié d'une journée"/>
    <s v="Une majorité (autour de 75%);"/>
    <s v="Non"/>
    <s v="A l'air libre"/>
    <s v="Savon (avec eau)"/>
    <s v="La majorité (autour de 75%)"/>
    <s v="Oui"/>
    <m/>
    <m/>
    <m/>
    <m/>
    <m/>
    <m/>
    <m/>
    <m/>
    <s v="Radio, Télévision"/>
    <n v="0"/>
    <x v="0"/>
    <x v="0"/>
    <x v="0"/>
    <x v="0"/>
    <x v="0"/>
    <x v="1"/>
    <x v="0"/>
    <x v="0"/>
    <x v="0"/>
    <x v="0"/>
    <x v="0"/>
    <x v="0"/>
    <n v="0"/>
    <n v="0"/>
    <x v="3"/>
    <s v="Arrêter de se serrer la main ou d'autres contacts physiques Eviter les espaces publiques et les rassemblements Se laver les mains"/>
    <x v="1"/>
    <x v="0"/>
    <x v="0"/>
    <x v="1"/>
    <x v="0"/>
    <x v="1"/>
    <x v="0"/>
    <x v="0"/>
    <x v="0"/>
    <x v="1"/>
    <x v="0"/>
    <x v="0"/>
    <x v="0"/>
    <x v="0"/>
    <x v="0"/>
    <x v="0"/>
    <x v="0"/>
    <x v="0"/>
    <n v="0"/>
    <n v="0"/>
  </r>
  <r>
    <s v="2020-05-27"/>
    <s v="Masculin"/>
    <x v="4"/>
    <x v="7"/>
    <s v="Méléram"/>
    <s v="Masculin"/>
    <n v="48"/>
    <x v="0"/>
    <s v="Représentant des PDI"/>
    <n v="0"/>
    <n v="0"/>
    <n v="0"/>
    <n v="1"/>
    <n v="0"/>
    <n v="0"/>
    <n v="0"/>
    <n v="0"/>
    <n v="0"/>
    <m/>
    <s v="Forage PMH communautaire"/>
    <m/>
    <s v="Entre une heure et moins de la moitié d'une journée"/>
    <s v="La moitié (autour de 50%);"/>
    <s v="Non"/>
    <s v="A l'air libre"/>
    <s v="Savon (avec eau)"/>
    <s v="La moitié (autour de 50%)"/>
    <s v="Oui"/>
    <m/>
    <m/>
    <m/>
    <m/>
    <m/>
    <m/>
    <m/>
    <m/>
    <s v="Radio, Télévision"/>
    <n v="0"/>
    <x v="0"/>
    <x v="0"/>
    <x v="0"/>
    <x v="0"/>
    <x v="0"/>
    <x v="1"/>
    <x v="0"/>
    <x v="0"/>
    <x v="0"/>
    <x v="0"/>
    <x v="0"/>
    <x v="0"/>
    <n v="0"/>
    <n v="0"/>
    <x v="0"/>
    <s v="Arrêter de se serrer la main ou d'autres contacts physiques Porter un masque Se laver les mains"/>
    <x v="1"/>
    <x v="0"/>
    <x v="0"/>
    <x v="1"/>
    <x v="0"/>
    <x v="0"/>
    <x v="1"/>
    <x v="0"/>
    <x v="0"/>
    <x v="1"/>
    <x v="0"/>
    <x v="0"/>
    <x v="0"/>
    <x v="0"/>
    <x v="0"/>
    <x v="0"/>
    <x v="0"/>
    <x v="0"/>
    <n v="0"/>
    <n v="0"/>
  </r>
  <r>
    <s v="2020-05-27"/>
    <s v="Masculin"/>
    <x v="1"/>
    <x v="6"/>
    <s v="Koulokoura"/>
    <s v="Masculin"/>
    <n v="35"/>
    <x v="1"/>
    <s v="Représentant du chef de village/communauté ou Boulama"/>
    <n v="0"/>
    <n v="1"/>
    <n v="0"/>
    <n v="0"/>
    <n v="0"/>
    <n v="0"/>
    <n v="0"/>
    <n v="0"/>
    <n v="0"/>
    <m/>
    <s v="Puits cimenté"/>
    <m/>
    <s v="De 0 à 15 minutes"/>
    <s v="Une majorité (autour de 75%);"/>
    <s v="Non"/>
    <s v="A l'air libre"/>
    <s v="Eau seulement"/>
    <s v="Personne (autour de 0%)"/>
    <s v="Non"/>
    <s v="Article trop cher"/>
    <n v="0"/>
    <n v="0"/>
    <n v="0"/>
    <n v="1"/>
    <n v="0"/>
    <n v="0"/>
    <n v="0"/>
    <s v="Téléphone Radio, Télévision Chef de village/ commuanuté ou Boulama"/>
    <n v="0"/>
    <x v="1"/>
    <x v="0"/>
    <x v="0"/>
    <x v="0"/>
    <x v="0"/>
    <x v="0"/>
    <x v="0"/>
    <x v="0"/>
    <x v="0"/>
    <x v="0"/>
    <x v="0"/>
    <x v="0"/>
    <n v="0"/>
    <n v="0"/>
    <x v="2"/>
    <s v="Garder une distance avec les autres gens Se laver les mains"/>
    <x v="1"/>
    <x v="0"/>
    <x v="0"/>
    <x v="0"/>
    <x v="1"/>
    <x v="0"/>
    <x v="0"/>
    <x v="0"/>
    <x v="0"/>
    <x v="1"/>
    <x v="0"/>
    <x v="0"/>
    <x v="0"/>
    <x v="0"/>
    <x v="0"/>
    <x v="0"/>
    <x v="0"/>
    <x v="0"/>
    <n v="0"/>
    <n v="0"/>
  </r>
  <r>
    <s v="2020-05-27"/>
    <s v="Masculin"/>
    <x v="1"/>
    <x v="6"/>
    <s v="Koulokoura"/>
    <s v="Masculin"/>
    <n v="37"/>
    <x v="2"/>
    <s v="Représentant des refugiés"/>
    <n v="0"/>
    <n v="0"/>
    <n v="1"/>
    <n v="0"/>
    <n v="0"/>
    <n v="0"/>
    <n v="0"/>
    <n v="0"/>
    <n v="0"/>
    <m/>
    <s v="Puits cimenté"/>
    <m/>
    <s v="De 0 à 15 minutes"/>
    <s v="Une majorité (autour de 75%);"/>
    <s v="Oui"/>
    <s v="Latrines familiales"/>
    <s v="Eau seulement"/>
    <s v="Personne (autour de 0%)"/>
    <s v="Non"/>
    <s v="Article trop cher"/>
    <n v="0"/>
    <n v="0"/>
    <n v="0"/>
    <n v="1"/>
    <n v="0"/>
    <n v="0"/>
    <n v="0"/>
    <s v="Téléphone Radio, Télévision Chef de village/ commuanuté ou Boulama"/>
    <n v="0"/>
    <x v="1"/>
    <x v="0"/>
    <x v="0"/>
    <x v="0"/>
    <x v="0"/>
    <x v="0"/>
    <x v="0"/>
    <x v="0"/>
    <x v="0"/>
    <x v="0"/>
    <x v="0"/>
    <x v="0"/>
    <n v="0"/>
    <n v="0"/>
    <x v="0"/>
    <s v="Garder une distance avec les autres gens Eviter les espaces publiques et les rassemblements Se laver les mains"/>
    <x v="1"/>
    <x v="0"/>
    <x v="0"/>
    <x v="0"/>
    <x v="1"/>
    <x v="1"/>
    <x v="0"/>
    <x v="0"/>
    <x v="0"/>
    <x v="1"/>
    <x v="0"/>
    <x v="0"/>
    <x v="0"/>
    <x v="0"/>
    <x v="0"/>
    <x v="0"/>
    <x v="0"/>
    <x v="0"/>
    <n v="0"/>
    <n v="0"/>
  </r>
  <r>
    <s v="2020-05-27"/>
    <s v="Masculin"/>
    <x v="1"/>
    <x v="6"/>
    <s v="Awaridi"/>
    <s v="Masculin"/>
    <n v="49"/>
    <x v="0"/>
    <s v="Représentant des PDI"/>
    <n v="0"/>
    <n v="0"/>
    <n v="0"/>
    <n v="1"/>
    <n v="0"/>
    <n v="0"/>
    <n v="0"/>
    <n v="0"/>
    <n v="0"/>
    <m/>
    <s v="Forage PMH privé"/>
    <m/>
    <s v="De 16 à 30 minutes"/>
    <s v="La moitié (autour de 50%);"/>
    <s v="Oui"/>
    <s v="Latrines familiales"/>
    <s v="Savon (avec eau)"/>
    <s v="La majorité (autour de 75%)"/>
    <s v="Oui"/>
    <m/>
    <m/>
    <m/>
    <m/>
    <m/>
    <m/>
    <m/>
    <m/>
    <s v="Téléphone Radio, Télévision Chef de village/ commuanuté ou Boulama"/>
    <n v="0"/>
    <x v="1"/>
    <x v="0"/>
    <x v="0"/>
    <x v="0"/>
    <x v="0"/>
    <x v="0"/>
    <x v="0"/>
    <x v="0"/>
    <x v="0"/>
    <x v="0"/>
    <x v="0"/>
    <x v="0"/>
    <n v="0"/>
    <n v="0"/>
    <x v="0"/>
    <s v="Garder une distance avec les autres gens Eviter les espaces publiques et les rassemblements Porter un masque Se laver les mains"/>
    <x v="1"/>
    <x v="0"/>
    <x v="0"/>
    <x v="0"/>
    <x v="1"/>
    <x v="1"/>
    <x v="1"/>
    <x v="0"/>
    <x v="0"/>
    <x v="1"/>
    <x v="0"/>
    <x v="0"/>
    <x v="0"/>
    <x v="0"/>
    <x v="0"/>
    <x v="0"/>
    <x v="0"/>
    <x v="0"/>
    <n v="0"/>
    <n v="0"/>
  </r>
  <r>
    <s v="2020-05-27"/>
    <s v="Masculin"/>
    <x v="1"/>
    <x v="6"/>
    <s v="Awaridi"/>
    <s v="Masculin"/>
    <n v="35"/>
    <x v="2"/>
    <s v="Représentant des refugiés"/>
    <n v="0"/>
    <n v="0"/>
    <n v="1"/>
    <n v="0"/>
    <n v="0"/>
    <n v="0"/>
    <n v="0"/>
    <n v="0"/>
    <n v="0"/>
    <m/>
    <s v="Forage PMH privé"/>
    <m/>
    <s v="De 16 à 30 minutes"/>
    <s v="La moitié (autour de 50%);"/>
    <s v="Oui"/>
    <s v="Latrines familiales"/>
    <s v="Savon (avec eau)"/>
    <s v="La majorité (autour de 75%)"/>
    <s v="Oui"/>
    <m/>
    <m/>
    <m/>
    <m/>
    <m/>
    <m/>
    <m/>
    <m/>
    <s v="Téléphone Radio, Télévision Chef de village/ commuanuté ou Boulama"/>
    <n v="0"/>
    <x v="1"/>
    <x v="0"/>
    <x v="0"/>
    <x v="0"/>
    <x v="0"/>
    <x v="0"/>
    <x v="0"/>
    <x v="0"/>
    <x v="0"/>
    <x v="0"/>
    <x v="0"/>
    <x v="0"/>
    <n v="0"/>
    <n v="0"/>
    <x v="0"/>
    <s v="Garder une distance avec les autres gens Eviter les espaces publiques et les rassemblements Se laver les mains"/>
    <x v="1"/>
    <x v="0"/>
    <x v="0"/>
    <x v="0"/>
    <x v="1"/>
    <x v="1"/>
    <x v="0"/>
    <x v="0"/>
    <x v="0"/>
    <x v="1"/>
    <x v="0"/>
    <x v="0"/>
    <x v="0"/>
    <x v="0"/>
    <x v="0"/>
    <x v="0"/>
    <x v="0"/>
    <x v="0"/>
    <n v="0"/>
    <n v="0"/>
  </r>
  <r>
    <s v="2020-05-27"/>
    <s v="Masculin"/>
    <x v="1"/>
    <x v="6"/>
    <s v="Quartier Maloumdi"/>
    <s v="Masculin"/>
    <n v="40"/>
    <x v="1"/>
    <s v="Représentant du chef de village/communauté ou Boulama"/>
    <n v="0"/>
    <n v="1"/>
    <n v="0"/>
    <n v="0"/>
    <n v="0"/>
    <n v="0"/>
    <n v="0"/>
    <n v="0"/>
    <n v="0"/>
    <m/>
    <s v="Forage PMH privé"/>
    <m/>
    <s v="De 0 à 15 minutes"/>
    <s v="Tous les ménages (autour de 100%);"/>
    <s v="Oui"/>
    <s v="Latrines familiales"/>
    <s v="Savon (avec eau)"/>
    <s v="La minorité (autour de 25%)"/>
    <s v="Oui"/>
    <m/>
    <m/>
    <m/>
    <m/>
    <m/>
    <m/>
    <m/>
    <m/>
    <s v="Téléphone Réseaux sociaux Journal - Internet Chef de village/ commuanuté ou Boulama Famille, voisins ou amis"/>
    <n v="0"/>
    <x v="1"/>
    <x v="1"/>
    <x v="1"/>
    <x v="1"/>
    <x v="0"/>
    <x v="0"/>
    <x v="1"/>
    <x v="0"/>
    <x v="0"/>
    <x v="0"/>
    <x v="0"/>
    <x v="0"/>
    <n v="0"/>
    <n v="0"/>
    <x v="1"/>
    <s v="Garder une distance avec les autres gens Se laver les mains"/>
    <x v="1"/>
    <x v="0"/>
    <x v="0"/>
    <x v="0"/>
    <x v="1"/>
    <x v="0"/>
    <x v="0"/>
    <x v="0"/>
    <x v="0"/>
    <x v="1"/>
    <x v="0"/>
    <x v="0"/>
    <x v="0"/>
    <x v="0"/>
    <x v="0"/>
    <x v="0"/>
    <x v="0"/>
    <x v="0"/>
    <n v="0"/>
    <n v="0"/>
  </r>
  <r>
    <s v="2020-05-27"/>
    <s v="Masculin"/>
    <x v="1"/>
    <x v="6"/>
    <s v="Koulokoura"/>
    <s v="Masculin"/>
    <n v="27"/>
    <x v="0"/>
    <s v="Représentant des PDI"/>
    <n v="0"/>
    <n v="0"/>
    <n v="0"/>
    <n v="1"/>
    <n v="0"/>
    <n v="0"/>
    <n v="0"/>
    <n v="0"/>
    <n v="0"/>
    <m/>
    <s v="Puits cimenté"/>
    <m/>
    <s v="De 16 à 30 minutes"/>
    <s v="Une majorité (autour de 75%);"/>
    <s v="Non"/>
    <s v="A l'air libre"/>
    <s v="Eau seulement"/>
    <s v="Personne (autour de 0%)"/>
    <s v="Non"/>
    <s v="Savons non disponibles au niveau des marchés"/>
    <n v="0"/>
    <n v="1"/>
    <n v="0"/>
    <n v="0"/>
    <n v="0"/>
    <n v="0"/>
    <n v="0"/>
    <s v="Téléphone Radio, Télévision Chef de village/ commuanuté ou Boulama"/>
    <n v="0"/>
    <x v="1"/>
    <x v="0"/>
    <x v="0"/>
    <x v="0"/>
    <x v="0"/>
    <x v="0"/>
    <x v="0"/>
    <x v="0"/>
    <x v="0"/>
    <x v="0"/>
    <x v="0"/>
    <x v="0"/>
    <n v="0"/>
    <n v="0"/>
    <x v="1"/>
    <s v="Eviter les espaces publiques et les rassemblements Se laver les mains"/>
    <x v="1"/>
    <x v="0"/>
    <x v="0"/>
    <x v="0"/>
    <x v="0"/>
    <x v="1"/>
    <x v="0"/>
    <x v="0"/>
    <x v="0"/>
    <x v="1"/>
    <x v="0"/>
    <x v="0"/>
    <x v="0"/>
    <x v="0"/>
    <x v="0"/>
    <x v="0"/>
    <x v="0"/>
    <x v="0"/>
    <n v="0"/>
    <n v="0"/>
  </r>
  <r>
    <s v="2020-05-27"/>
    <s v="Masculin"/>
    <x v="1"/>
    <x v="6"/>
    <s v="Grematori"/>
    <s v="Masculin"/>
    <n v="55"/>
    <x v="1"/>
    <s v="Chef de village/communauté ou Boulama"/>
    <n v="1"/>
    <n v="0"/>
    <n v="0"/>
    <n v="0"/>
    <n v="0"/>
    <n v="0"/>
    <n v="0"/>
    <n v="0"/>
    <n v="0"/>
    <m/>
    <s v="Bornes fontaines (Mini-AEP, système multi-villages, PEA et SPP)"/>
    <m/>
    <s v="De 0 à 15 minutes"/>
    <s v="Une majorité (autour de 75%);"/>
    <s v="Oui"/>
    <s v="Latrines communes gratuites"/>
    <s v="Savon (avec eau)"/>
    <s v="La minorité (autour de 25%)"/>
    <s v="Oui"/>
    <m/>
    <m/>
    <m/>
    <m/>
    <m/>
    <m/>
    <m/>
    <m/>
    <s v="Téléphone Radio, Télévision Chef de village/ commuanuté ou Boulama"/>
    <n v="0"/>
    <x v="1"/>
    <x v="0"/>
    <x v="0"/>
    <x v="0"/>
    <x v="0"/>
    <x v="0"/>
    <x v="0"/>
    <x v="0"/>
    <x v="0"/>
    <x v="0"/>
    <x v="0"/>
    <x v="0"/>
    <n v="0"/>
    <n v="0"/>
    <x v="2"/>
    <s v="Eviter les espaces publiques et les rassemblements Se laver les mains"/>
    <x v="1"/>
    <x v="0"/>
    <x v="0"/>
    <x v="0"/>
    <x v="0"/>
    <x v="1"/>
    <x v="0"/>
    <x v="0"/>
    <x v="0"/>
    <x v="1"/>
    <x v="0"/>
    <x v="0"/>
    <x v="0"/>
    <x v="0"/>
    <x v="0"/>
    <x v="0"/>
    <x v="0"/>
    <x v="0"/>
    <n v="0"/>
    <n v="0"/>
  </r>
  <r>
    <s v="2020-05-27"/>
    <s v="Masculin"/>
    <x v="5"/>
    <x v="10"/>
    <s v="Maholi"/>
    <s v="Masculin"/>
    <n v="42"/>
    <x v="2"/>
    <s v="Représentant des refugiés"/>
    <n v="0"/>
    <n v="0"/>
    <n v="1"/>
    <n v="0"/>
    <n v="0"/>
    <n v="0"/>
    <n v="0"/>
    <n v="0"/>
    <n v="0"/>
    <m/>
    <s v="Puits traditionnel"/>
    <m/>
    <s v="De 16 à 30 minutes"/>
    <s v="La moitié (autour de 50%);"/>
    <s v="Non"/>
    <s v="A l'air libre"/>
    <s v="Cendre (avec eau)"/>
    <s v="Personne (autour de 0%)"/>
    <s v="Non"/>
    <s v="Article trop cher"/>
    <n v="0"/>
    <n v="0"/>
    <n v="0"/>
    <n v="1"/>
    <n v="0"/>
    <n v="0"/>
    <n v="0"/>
    <s v="Chef de village/ commuanuté ou Boulama Différents comités villageois"/>
    <n v="0"/>
    <x v="0"/>
    <x v="0"/>
    <x v="1"/>
    <x v="0"/>
    <x v="0"/>
    <x v="0"/>
    <x v="0"/>
    <x v="0"/>
    <x v="0"/>
    <x v="1"/>
    <x v="0"/>
    <x v="0"/>
    <n v="0"/>
    <n v="0"/>
    <x v="3"/>
    <s v="Garder une distance avec les autres gens Se laver les mains Se laver avec de l'eau propre Prier"/>
    <x v="1"/>
    <x v="0"/>
    <x v="0"/>
    <x v="0"/>
    <x v="1"/>
    <x v="0"/>
    <x v="0"/>
    <x v="0"/>
    <x v="0"/>
    <x v="1"/>
    <x v="0"/>
    <x v="0"/>
    <x v="1"/>
    <x v="1"/>
    <x v="0"/>
    <x v="0"/>
    <x v="0"/>
    <x v="0"/>
    <n v="0"/>
    <n v="0"/>
  </r>
  <r>
    <s v="2020-05-27"/>
    <s v="Masculin"/>
    <x v="5"/>
    <x v="10"/>
    <s v="Maholi"/>
    <s v="Masculin"/>
    <n v="55"/>
    <x v="1"/>
    <s v="Chef de village/communauté ou Boulama"/>
    <n v="1"/>
    <n v="0"/>
    <n v="0"/>
    <n v="0"/>
    <n v="0"/>
    <n v="0"/>
    <n v="0"/>
    <n v="0"/>
    <n v="0"/>
    <m/>
    <s v="Puits traditionnel"/>
    <m/>
    <s v="De 16 à 30 minutes"/>
    <s v="La moitié (autour de 50%);"/>
    <s v="Non"/>
    <s v="A l'air libre"/>
    <s v="Savon (avec eau)"/>
    <s v="La minorité (autour de 25%)"/>
    <s v="Oui"/>
    <m/>
    <m/>
    <m/>
    <m/>
    <m/>
    <m/>
    <m/>
    <m/>
    <s v="Radio, Télévision"/>
    <n v="0"/>
    <x v="0"/>
    <x v="0"/>
    <x v="0"/>
    <x v="0"/>
    <x v="0"/>
    <x v="1"/>
    <x v="0"/>
    <x v="0"/>
    <x v="0"/>
    <x v="0"/>
    <x v="0"/>
    <x v="0"/>
    <n v="0"/>
    <n v="0"/>
    <x v="3"/>
    <s v="Ne pas voyager à l'étranger Garder une distance avec les autres gens Se laver les mains Prier"/>
    <x v="1"/>
    <x v="0"/>
    <x v="1"/>
    <x v="0"/>
    <x v="1"/>
    <x v="0"/>
    <x v="0"/>
    <x v="0"/>
    <x v="0"/>
    <x v="1"/>
    <x v="0"/>
    <x v="0"/>
    <x v="0"/>
    <x v="1"/>
    <x v="0"/>
    <x v="0"/>
    <x v="0"/>
    <x v="0"/>
    <n v="0"/>
    <n v="0"/>
  </r>
  <r>
    <s v="2020-05-27"/>
    <s v="Masculin"/>
    <x v="5"/>
    <x v="10"/>
    <s v="Maholi"/>
    <s v="Masculin"/>
    <n v="42"/>
    <x v="0"/>
    <s v="Représentant des PDI"/>
    <n v="0"/>
    <n v="0"/>
    <n v="0"/>
    <n v="1"/>
    <n v="0"/>
    <n v="0"/>
    <n v="0"/>
    <n v="0"/>
    <n v="0"/>
    <m/>
    <s v="Puits traditionnel"/>
    <m/>
    <s v="De 0 à 15 minutes"/>
    <s v="Tous les ménages (autour de 100%);"/>
    <s v="Non"/>
    <s v="A l'air libre"/>
    <s v="Savon (avec eau)"/>
    <s v="La moitié (autour de 50%)"/>
    <s v="Oui"/>
    <m/>
    <m/>
    <m/>
    <m/>
    <m/>
    <m/>
    <m/>
    <m/>
    <s v="Téléphone Radio, Télévision"/>
    <n v="0"/>
    <x v="1"/>
    <x v="0"/>
    <x v="0"/>
    <x v="0"/>
    <x v="0"/>
    <x v="1"/>
    <x v="0"/>
    <x v="0"/>
    <x v="0"/>
    <x v="0"/>
    <x v="0"/>
    <x v="0"/>
    <n v="0"/>
    <n v="0"/>
    <x v="3"/>
    <s v="Arrêter de se serrer la main ou d'autres contacts physiques Garder une distance avec les autres gens Eviter les espaces publiques et les rassemblements Se laver les mains Prier"/>
    <x v="1"/>
    <x v="0"/>
    <x v="0"/>
    <x v="1"/>
    <x v="1"/>
    <x v="1"/>
    <x v="0"/>
    <x v="0"/>
    <x v="0"/>
    <x v="1"/>
    <x v="0"/>
    <x v="0"/>
    <x v="0"/>
    <x v="1"/>
    <x v="0"/>
    <x v="0"/>
    <x v="0"/>
    <x v="0"/>
    <n v="0"/>
    <n v="0"/>
  </r>
  <r>
    <s v="2020-05-27"/>
    <s v="Masculin"/>
    <x v="4"/>
    <x v="7"/>
    <s v="N'Guigmi Ville (Djoulari, Kameroun, Dileram, Kanembouri, Sabon Carré……..)"/>
    <s v="Masculin"/>
    <n v="53"/>
    <x v="1"/>
    <s v="Chef de village/communauté ou Boulama"/>
    <n v="1"/>
    <n v="0"/>
    <n v="0"/>
    <n v="0"/>
    <n v="0"/>
    <n v="0"/>
    <n v="0"/>
    <n v="0"/>
    <n v="0"/>
    <m/>
    <s v="Reseau d'eau publique SEEN - robinet privé"/>
    <m/>
    <s v="L'eau est disponible dans la maison"/>
    <s v="Une majorité (autour de 75%);"/>
    <s v="Oui"/>
    <s v="Latrines familiales"/>
    <s v="Savon (avec eau)"/>
    <s v="L'ensemble (autour de 100%)"/>
    <s v="Oui"/>
    <m/>
    <m/>
    <m/>
    <m/>
    <m/>
    <m/>
    <m/>
    <m/>
    <s v="Téléphone Radio, Télévision"/>
    <n v="0"/>
    <x v="1"/>
    <x v="0"/>
    <x v="0"/>
    <x v="0"/>
    <x v="0"/>
    <x v="1"/>
    <x v="0"/>
    <x v="0"/>
    <x v="0"/>
    <x v="0"/>
    <x v="0"/>
    <x v="0"/>
    <n v="0"/>
    <n v="0"/>
    <x v="3"/>
    <s v="Ne pas voyager à l'étranger Arrêter de se serrer la main ou d'autres contacts physiques Garder une distance avec les autres gens Se laver les mains Autre, préciser"/>
    <x v="1"/>
    <x v="0"/>
    <x v="1"/>
    <x v="1"/>
    <x v="1"/>
    <x v="0"/>
    <x v="0"/>
    <x v="0"/>
    <x v="0"/>
    <x v="1"/>
    <x v="0"/>
    <x v="0"/>
    <x v="0"/>
    <x v="0"/>
    <x v="0"/>
    <x v="0"/>
    <x v="0"/>
    <x v="1"/>
    <n v="0"/>
    <n v="0"/>
  </r>
  <r>
    <s v="2020-05-27"/>
    <s v="Masculin"/>
    <x v="4"/>
    <x v="7"/>
    <s v="N'Guigmi Ville (Djoulari, Kameroun, Dileram, Kanembouri, Sabon Carré……..)"/>
    <s v="Masculin"/>
    <n v="48"/>
    <x v="2"/>
    <s v="Représentant des refugiés"/>
    <n v="0"/>
    <n v="0"/>
    <n v="1"/>
    <n v="0"/>
    <n v="0"/>
    <n v="0"/>
    <n v="0"/>
    <n v="0"/>
    <n v="0"/>
    <m/>
    <s v="Forage PMH communautaire"/>
    <m/>
    <s v="Entre 30 minutes et une heure"/>
    <s v="La moitié (autour de 50%);"/>
    <s v="Non"/>
    <s v="A l'air libre"/>
    <s v="Savon (avec eau)"/>
    <s v="La minorité (autour de 25%)"/>
    <s v="Oui"/>
    <m/>
    <m/>
    <m/>
    <m/>
    <m/>
    <m/>
    <m/>
    <m/>
    <s v="Radio, Télévision Travailleurs sociaux / humanitaires"/>
    <n v="0"/>
    <x v="0"/>
    <x v="0"/>
    <x v="0"/>
    <x v="0"/>
    <x v="0"/>
    <x v="1"/>
    <x v="0"/>
    <x v="0"/>
    <x v="0"/>
    <x v="0"/>
    <x v="0"/>
    <x v="1"/>
    <n v="0"/>
    <n v="0"/>
    <x v="0"/>
    <s v="Garder une distance avec les autres gens Eviter les espaces publiques et les rassemblements Se laver les mains"/>
    <x v="1"/>
    <x v="0"/>
    <x v="0"/>
    <x v="0"/>
    <x v="1"/>
    <x v="1"/>
    <x v="0"/>
    <x v="0"/>
    <x v="0"/>
    <x v="1"/>
    <x v="0"/>
    <x v="0"/>
    <x v="0"/>
    <x v="0"/>
    <x v="0"/>
    <x v="0"/>
    <x v="0"/>
    <x v="0"/>
    <n v="0"/>
    <n v="0"/>
  </r>
  <r>
    <s v="2020-05-27"/>
    <s v="Masculin"/>
    <x v="4"/>
    <x v="7"/>
    <s v="N'Guigmi Ville (Djoulari, Kameroun, Dileram, Kanembouri, Sabon Carré……..)"/>
    <s v="Masculin"/>
    <n v="37"/>
    <x v="0"/>
    <s v="Représentant des PDI"/>
    <n v="0"/>
    <n v="0"/>
    <n v="0"/>
    <n v="1"/>
    <n v="0"/>
    <n v="0"/>
    <n v="0"/>
    <n v="0"/>
    <n v="0"/>
    <m/>
    <s v="Forage PMH communautaire"/>
    <m/>
    <s v="De 16 à 30 minutes"/>
    <s v="La moitié (autour de 50%);"/>
    <s v="Non"/>
    <s v="A l'air libre"/>
    <s v="Savon (avec eau)"/>
    <s v="La minorité (autour de 25%)"/>
    <s v="Oui"/>
    <m/>
    <m/>
    <m/>
    <m/>
    <m/>
    <m/>
    <m/>
    <m/>
    <s v="Radio, Télévision Travailleurs sociaux / humanitaires"/>
    <n v="0"/>
    <x v="0"/>
    <x v="0"/>
    <x v="0"/>
    <x v="0"/>
    <x v="0"/>
    <x v="1"/>
    <x v="0"/>
    <x v="0"/>
    <x v="0"/>
    <x v="0"/>
    <x v="0"/>
    <x v="1"/>
    <n v="0"/>
    <n v="0"/>
    <x v="0"/>
    <s v="Arrêter de se serrer la main ou d'autres contacts physiques Eviter les espaces publiques et les rassemblements Se laver les mains Prier"/>
    <x v="1"/>
    <x v="0"/>
    <x v="0"/>
    <x v="1"/>
    <x v="0"/>
    <x v="1"/>
    <x v="0"/>
    <x v="0"/>
    <x v="0"/>
    <x v="1"/>
    <x v="0"/>
    <x v="0"/>
    <x v="0"/>
    <x v="1"/>
    <x v="0"/>
    <x v="0"/>
    <x v="0"/>
    <x v="0"/>
    <n v="0"/>
    <n v="0"/>
  </r>
  <r>
    <s v="2020-05-27"/>
    <s v="Masculin"/>
    <x v="3"/>
    <x v="4"/>
    <s v="Site Aveugle"/>
    <s v="Féminin"/>
    <n v="42"/>
    <x v="0"/>
    <s v="Représentant des PDI"/>
    <n v="0"/>
    <n v="0"/>
    <n v="0"/>
    <n v="1"/>
    <n v="0"/>
    <n v="0"/>
    <n v="0"/>
    <n v="0"/>
    <n v="0"/>
    <m/>
    <s v="Reseau d'eau publique SEEN - robinet privé"/>
    <m/>
    <s v="De 0 à 15 minutes"/>
    <s v="Une majorité (autour de 75%);"/>
    <s v="Oui"/>
    <s v="Latrines communes gratuites"/>
    <s v="Savon (avec eau)"/>
    <s v="Personne (autour de 0%)"/>
    <s v="Oui"/>
    <m/>
    <m/>
    <m/>
    <m/>
    <m/>
    <m/>
    <m/>
    <m/>
    <s v="Radio, Télévision Travailleurs sociaux / humanitaires"/>
    <n v="0"/>
    <x v="0"/>
    <x v="0"/>
    <x v="0"/>
    <x v="0"/>
    <x v="0"/>
    <x v="1"/>
    <x v="0"/>
    <x v="0"/>
    <x v="0"/>
    <x v="0"/>
    <x v="0"/>
    <x v="1"/>
    <n v="0"/>
    <n v="0"/>
    <x v="0"/>
    <s v="Arrêter de se serrer la main ou d'autres contacts physiques Garder une distance avec les autres gens Porter un masque Se laver les mains Prier"/>
    <x v="1"/>
    <x v="0"/>
    <x v="0"/>
    <x v="1"/>
    <x v="1"/>
    <x v="0"/>
    <x v="1"/>
    <x v="0"/>
    <x v="0"/>
    <x v="1"/>
    <x v="0"/>
    <x v="0"/>
    <x v="0"/>
    <x v="1"/>
    <x v="0"/>
    <x v="0"/>
    <x v="0"/>
    <x v="0"/>
    <n v="0"/>
    <n v="0"/>
  </r>
  <r>
    <s v="2020-05-27"/>
    <s v="Masculin"/>
    <x v="3"/>
    <x v="4"/>
    <s v="Site Aveugle"/>
    <s v="Féminin"/>
    <n v="35"/>
    <x v="2"/>
    <s v="Représentant des refugiés"/>
    <n v="0"/>
    <n v="0"/>
    <n v="1"/>
    <n v="0"/>
    <n v="0"/>
    <n v="0"/>
    <n v="0"/>
    <n v="0"/>
    <n v="0"/>
    <m/>
    <s v="Reseau d'eau publique SEEN - robinet privé"/>
    <m/>
    <s v="De 0 à 15 minutes"/>
    <s v="Tous les ménages (autour de 100%);"/>
    <s v="Oui"/>
    <s v="Latrines communes gratuites"/>
    <s v="Cendre (avec eau)"/>
    <s v="Personne (autour de 0%)"/>
    <s v="Non"/>
    <s v="Article trop cher"/>
    <n v="0"/>
    <n v="0"/>
    <n v="0"/>
    <n v="1"/>
    <n v="0"/>
    <n v="0"/>
    <n v="0"/>
    <s v="Radio, Télévision Travailleurs sociaux / humanitaires"/>
    <n v="0"/>
    <x v="0"/>
    <x v="0"/>
    <x v="0"/>
    <x v="0"/>
    <x v="0"/>
    <x v="1"/>
    <x v="0"/>
    <x v="0"/>
    <x v="0"/>
    <x v="0"/>
    <x v="0"/>
    <x v="1"/>
    <n v="0"/>
    <n v="0"/>
    <x v="3"/>
    <s v="Arrêter de se serrer la main ou d'autres contacts physiques Garder une distance avec les autres gens Se laver les mains Prier"/>
    <x v="1"/>
    <x v="0"/>
    <x v="0"/>
    <x v="1"/>
    <x v="1"/>
    <x v="0"/>
    <x v="0"/>
    <x v="0"/>
    <x v="0"/>
    <x v="1"/>
    <x v="0"/>
    <x v="0"/>
    <x v="0"/>
    <x v="1"/>
    <x v="0"/>
    <x v="0"/>
    <x v="0"/>
    <x v="0"/>
    <n v="0"/>
    <n v="0"/>
  </r>
  <r>
    <s v="2020-05-27"/>
    <s v="Masculin"/>
    <x v="3"/>
    <x v="4"/>
    <s v="Site Aveugle"/>
    <s v="Féminin"/>
    <n v="30"/>
    <x v="1"/>
    <s v="Autre"/>
    <n v="0"/>
    <n v="0"/>
    <n v="0"/>
    <n v="0"/>
    <n v="0"/>
    <n v="0"/>
    <n v="0"/>
    <n v="0"/>
    <n v="1"/>
    <s v="Représentante des aveugles non déplacés  "/>
    <s v="Reseau d'eau publique SEEN - robinet privé"/>
    <m/>
    <s v="De 0 à 15 minutes"/>
    <s v="Tous les ménages (autour de 100%);"/>
    <s v="Oui"/>
    <s v="Latrines communes gratuites"/>
    <s v="Savon (avec eau)"/>
    <s v="La minorité (autour de 25%)"/>
    <s v="Oui"/>
    <m/>
    <m/>
    <m/>
    <m/>
    <m/>
    <m/>
    <m/>
    <m/>
    <s v="Radio, Télévision Travailleurs sociaux / humanitaires"/>
    <n v="0"/>
    <x v="0"/>
    <x v="0"/>
    <x v="0"/>
    <x v="0"/>
    <x v="0"/>
    <x v="1"/>
    <x v="0"/>
    <x v="0"/>
    <x v="0"/>
    <x v="0"/>
    <x v="0"/>
    <x v="1"/>
    <n v="0"/>
    <n v="0"/>
    <x v="0"/>
    <s v="Garder une distance avec les autres gens Eviter les espaces publiques et les rassemblements Se laver les mains Prier"/>
    <x v="1"/>
    <x v="0"/>
    <x v="0"/>
    <x v="0"/>
    <x v="1"/>
    <x v="1"/>
    <x v="0"/>
    <x v="0"/>
    <x v="0"/>
    <x v="1"/>
    <x v="0"/>
    <x v="0"/>
    <x v="0"/>
    <x v="1"/>
    <x v="0"/>
    <x v="0"/>
    <x v="0"/>
    <x v="0"/>
    <n v="0"/>
    <n v="0"/>
  </r>
  <r>
    <s v="2020-05-27"/>
    <s v="Masculin"/>
    <x v="1"/>
    <x v="3"/>
    <s v="Djaboulam"/>
    <s v="Masculin"/>
    <n v="51"/>
    <x v="1"/>
    <s v="Représentant du chef de village/communauté ou Boulama"/>
    <n v="0"/>
    <n v="1"/>
    <n v="0"/>
    <n v="0"/>
    <n v="0"/>
    <n v="0"/>
    <n v="0"/>
    <n v="0"/>
    <n v="0"/>
    <m/>
    <s v="Forage PMH communautaire"/>
    <m/>
    <s v="De 0 à 15 minutes"/>
    <s v="Tous les ménages (autour de 100%);"/>
    <s v="Non"/>
    <s v="A l'air libre"/>
    <s v="Cendre (avec eau)"/>
    <s v="La minorité (autour de 25%)"/>
    <s v="Non"/>
    <s v="Article trop cher L'achat de savon ne constitue pas une priorité"/>
    <n v="0"/>
    <n v="0"/>
    <n v="0"/>
    <n v="1"/>
    <n v="1"/>
    <n v="0"/>
    <n v="0"/>
    <s v="Téléphone Radio, Télévision Travailleurs sociaux / humanitaires"/>
    <n v="0"/>
    <x v="1"/>
    <x v="0"/>
    <x v="0"/>
    <x v="0"/>
    <x v="0"/>
    <x v="1"/>
    <x v="0"/>
    <x v="0"/>
    <x v="0"/>
    <x v="0"/>
    <x v="0"/>
    <x v="1"/>
    <n v="0"/>
    <n v="0"/>
    <x v="0"/>
    <s v="Arrêter de se serrer la main ou d'autres contacts physiques Porter un masque Se laver les mains"/>
    <x v="1"/>
    <x v="0"/>
    <x v="0"/>
    <x v="1"/>
    <x v="0"/>
    <x v="0"/>
    <x v="1"/>
    <x v="0"/>
    <x v="0"/>
    <x v="1"/>
    <x v="0"/>
    <x v="0"/>
    <x v="0"/>
    <x v="0"/>
    <x v="0"/>
    <x v="0"/>
    <x v="0"/>
    <x v="0"/>
    <n v="0"/>
    <n v="0"/>
  </r>
  <r>
    <s v="2020-05-27"/>
    <s v="Masculin"/>
    <x v="1"/>
    <x v="3"/>
    <s v="Djaboulam"/>
    <s v="Masculin"/>
    <n v="46"/>
    <x v="2"/>
    <s v="Représentant des refugiés"/>
    <n v="0"/>
    <n v="0"/>
    <n v="1"/>
    <n v="0"/>
    <n v="0"/>
    <n v="0"/>
    <n v="0"/>
    <n v="0"/>
    <n v="0"/>
    <m/>
    <s v="Forage PMH communautaire"/>
    <m/>
    <s v="De 0 à 15 minutes"/>
    <s v="Tous les ménages (autour de 100%);"/>
    <s v="Non"/>
    <s v="A l'air libre"/>
    <s v="Cendre (avec eau)"/>
    <s v="La minorité (autour de 25%)"/>
    <s v="Non"/>
    <s v="Article trop cher"/>
    <n v="0"/>
    <n v="0"/>
    <n v="0"/>
    <n v="1"/>
    <n v="0"/>
    <n v="0"/>
    <n v="0"/>
    <s v="Téléphone Travailleurs sociaux / humanitaires"/>
    <n v="0"/>
    <x v="1"/>
    <x v="0"/>
    <x v="1"/>
    <x v="0"/>
    <x v="0"/>
    <x v="1"/>
    <x v="0"/>
    <x v="0"/>
    <x v="0"/>
    <x v="0"/>
    <x v="0"/>
    <x v="1"/>
    <n v="0"/>
    <n v="0"/>
    <x v="1"/>
    <s v="Ne pas voyager à l'étranger Arrêter de se serrer la main ou d'autres contacts physiques Porter un masque Se laver les mains"/>
    <x v="1"/>
    <x v="0"/>
    <x v="1"/>
    <x v="1"/>
    <x v="0"/>
    <x v="0"/>
    <x v="1"/>
    <x v="0"/>
    <x v="0"/>
    <x v="1"/>
    <x v="0"/>
    <x v="0"/>
    <x v="0"/>
    <x v="0"/>
    <x v="0"/>
    <x v="0"/>
    <x v="0"/>
    <x v="0"/>
    <n v="0"/>
    <n v="0"/>
  </r>
  <r>
    <s v="2020-05-27"/>
    <s v="Masculin"/>
    <x v="1"/>
    <x v="3"/>
    <s v="Djaboulam"/>
    <s v="Masculin"/>
    <n v="53"/>
    <x v="0"/>
    <s v="Représentant des PDI"/>
    <n v="0"/>
    <n v="0"/>
    <n v="0"/>
    <n v="1"/>
    <n v="0"/>
    <n v="0"/>
    <n v="0"/>
    <n v="0"/>
    <n v="0"/>
    <m/>
    <s v="Forage PMH communautaire"/>
    <m/>
    <s v="De 16 à 30 minutes"/>
    <s v="Tous les ménages (autour de 100%);"/>
    <s v="Non"/>
    <s v="A l'air libre"/>
    <s v="Cendre (avec eau)"/>
    <s v="La minorité (autour de 25%)"/>
    <s v="Non"/>
    <s v="Article trop cher L'achat de savon ne constitue pas une priorité"/>
    <n v="0"/>
    <n v="0"/>
    <n v="0"/>
    <n v="1"/>
    <n v="1"/>
    <n v="0"/>
    <n v="0"/>
    <s v="Téléphone Chef de village/ commuanuté ou Boulama"/>
    <n v="0"/>
    <x v="1"/>
    <x v="0"/>
    <x v="1"/>
    <x v="0"/>
    <x v="0"/>
    <x v="0"/>
    <x v="0"/>
    <x v="0"/>
    <x v="0"/>
    <x v="0"/>
    <x v="0"/>
    <x v="0"/>
    <n v="0"/>
    <n v="0"/>
    <x v="2"/>
    <s v="Ne pas voyager à l'étranger Arrêter de se serrer la main ou d'autres contacts physiques Garder une distance avec les autres gens"/>
    <x v="1"/>
    <x v="0"/>
    <x v="1"/>
    <x v="1"/>
    <x v="1"/>
    <x v="0"/>
    <x v="0"/>
    <x v="0"/>
    <x v="0"/>
    <x v="0"/>
    <x v="0"/>
    <x v="0"/>
    <x v="0"/>
    <x v="0"/>
    <x v="0"/>
    <x v="0"/>
    <x v="0"/>
    <x v="0"/>
    <n v="0"/>
    <n v="0"/>
  </r>
  <r>
    <s v="2020-05-27"/>
    <s v="Masculin"/>
    <x v="1"/>
    <x v="3"/>
    <s v="Malamm Boulori"/>
    <s v="Masculin"/>
    <n v="56"/>
    <x v="1"/>
    <s v="Chef de village/communauté ou Boulama"/>
    <n v="1"/>
    <n v="0"/>
    <n v="0"/>
    <n v="0"/>
    <n v="0"/>
    <n v="0"/>
    <n v="0"/>
    <n v="0"/>
    <n v="0"/>
    <m/>
    <s v="Forage PMH communautaire"/>
    <m/>
    <s v="De 16 à 30 minutes"/>
    <s v="Tous les ménages (autour de 100%);"/>
    <s v="Non"/>
    <s v="A l'air libre"/>
    <s v="Savon (avec eau)"/>
    <s v="La minorité (autour de 25%)"/>
    <s v="Oui"/>
    <m/>
    <m/>
    <m/>
    <m/>
    <m/>
    <m/>
    <m/>
    <m/>
    <s v="Téléphone Travailleurs sociaux / humanitaires"/>
    <n v="0"/>
    <x v="1"/>
    <x v="0"/>
    <x v="1"/>
    <x v="0"/>
    <x v="0"/>
    <x v="1"/>
    <x v="0"/>
    <x v="0"/>
    <x v="0"/>
    <x v="0"/>
    <x v="0"/>
    <x v="1"/>
    <n v="0"/>
    <n v="0"/>
    <x v="0"/>
    <s v="Eviter les espaces publiques et les rassemblements Porter un masque Se laver les mains"/>
    <x v="1"/>
    <x v="0"/>
    <x v="0"/>
    <x v="0"/>
    <x v="0"/>
    <x v="1"/>
    <x v="1"/>
    <x v="0"/>
    <x v="0"/>
    <x v="1"/>
    <x v="0"/>
    <x v="0"/>
    <x v="0"/>
    <x v="0"/>
    <x v="0"/>
    <x v="0"/>
    <x v="0"/>
    <x v="0"/>
    <n v="0"/>
    <n v="0"/>
  </r>
  <r>
    <s v="2020-05-27"/>
    <s v="Masculin"/>
    <x v="1"/>
    <x v="6"/>
    <s v="Quartier Administratif"/>
    <s v="Masculin"/>
    <n v="45"/>
    <x v="1"/>
    <s v="Chef de village/communauté ou Boulama"/>
    <n v="1"/>
    <n v="0"/>
    <n v="0"/>
    <n v="0"/>
    <n v="0"/>
    <n v="0"/>
    <n v="0"/>
    <n v="0"/>
    <n v="0"/>
    <m/>
    <s v="Reseau d'eau publique SEEN - robinet privé"/>
    <m/>
    <s v="De 0 à 15 minutes"/>
    <s v="Tous les ménages (autour de 100%);"/>
    <s v="Oui"/>
    <s v="Latrines familiales"/>
    <s v="Savon (avec eau)"/>
    <s v="La moitié (autour de 50%)"/>
    <s v="Oui"/>
    <m/>
    <m/>
    <m/>
    <m/>
    <m/>
    <m/>
    <m/>
    <m/>
    <s v="Téléphone Réseaux sociaux Radio, Télévision Gouvernement Travailleurs sociaux / humanitaires"/>
    <n v="0"/>
    <x v="1"/>
    <x v="1"/>
    <x v="0"/>
    <x v="0"/>
    <x v="0"/>
    <x v="1"/>
    <x v="0"/>
    <x v="0"/>
    <x v="0"/>
    <x v="0"/>
    <x v="1"/>
    <x v="1"/>
    <n v="0"/>
    <n v="0"/>
    <x v="0"/>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n v="0"/>
  </r>
  <r>
    <s v="2020-05-27"/>
    <s v="Masculin"/>
    <x v="2"/>
    <x v="8"/>
    <s v="Bosso Ville"/>
    <s v="Masculin"/>
    <n v="58"/>
    <x v="2"/>
    <s v="Représentant des refugiés"/>
    <n v="0"/>
    <n v="0"/>
    <n v="1"/>
    <n v="0"/>
    <n v="0"/>
    <n v="0"/>
    <n v="0"/>
    <n v="0"/>
    <n v="0"/>
    <m/>
    <s v="Bornes fontaines (Mini-AEP, système multi-villages, PEA et SPP)"/>
    <m/>
    <s v="De 16 à 30 minutes"/>
    <s v="Une minorité (autour de 25%);"/>
    <s v="Oui"/>
    <s v="Latrines familiales"/>
    <s v="Savon (avec eau)"/>
    <s v="La minorité (autour de 25%)"/>
    <s v="Oui"/>
    <m/>
    <m/>
    <m/>
    <m/>
    <m/>
    <m/>
    <m/>
    <m/>
    <s v="Téléphone Réseaux sociaux Radio, Télévision"/>
    <n v="0"/>
    <x v="1"/>
    <x v="1"/>
    <x v="0"/>
    <x v="0"/>
    <x v="0"/>
    <x v="1"/>
    <x v="0"/>
    <x v="0"/>
    <x v="0"/>
    <x v="0"/>
    <x v="0"/>
    <x v="0"/>
    <n v="0"/>
    <n v="0"/>
    <x v="2"/>
    <s v="Se laver les mains"/>
    <x v="1"/>
    <x v="0"/>
    <x v="0"/>
    <x v="0"/>
    <x v="0"/>
    <x v="0"/>
    <x v="0"/>
    <x v="0"/>
    <x v="0"/>
    <x v="1"/>
    <x v="0"/>
    <x v="0"/>
    <x v="0"/>
    <x v="0"/>
    <x v="0"/>
    <x v="0"/>
    <x v="0"/>
    <x v="0"/>
    <n v="0"/>
    <n v="0"/>
  </r>
  <r>
    <s v="2020-05-27"/>
    <s v="Masculin"/>
    <x v="2"/>
    <x v="8"/>
    <s v="Bosso Ville"/>
    <s v="Masculin"/>
    <n v="48"/>
    <x v="0"/>
    <s v="Représentant des PDI"/>
    <n v="0"/>
    <n v="0"/>
    <n v="0"/>
    <n v="1"/>
    <n v="0"/>
    <n v="0"/>
    <n v="0"/>
    <n v="0"/>
    <n v="0"/>
    <m/>
    <s v="Bornes fontaines (Mini-AEP, système multi-villages, PEA et SPP)"/>
    <m/>
    <s v="La moitié d'une journée"/>
    <s v="Aucun ménage (autour de 0%);"/>
    <s v="Oui"/>
    <s v="Latrines familiales"/>
    <s v="Savon (avec eau)"/>
    <s v="La minorité (autour de 25%)"/>
    <s v="Oui"/>
    <m/>
    <m/>
    <m/>
    <m/>
    <m/>
    <m/>
    <m/>
    <m/>
    <s v="Téléphone Réseaux sociaux Radio, Télévision"/>
    <n v="0"/>
    <x v="1"/>
    <x v="1"/>
    <x v="0"/>
    <x v="0"/>
    <x v="0"/>
    <x v="1"/>
    <x v="0"/>
    <x v="0"/>
    <x v="0"/>
    <x v="0"/>
    <x v="0"/>
    <x v="0"/>
    <n v="0"/>
    <n v="0"/>
    <x v="2"/>
    <s v="Arrêter de se serrer la main ou d'autres contacts physiques Se laver avec de l'eau propre"/>
    <x v="1"/>
    <x v="0"/>
    <x v="0"/>
    <x v="1"/>
    <x v="0"/>
    <x v="0"/>
    <x v="0"/>
    <x v="0"/>
    <x v="0"/>
    <x v="0"/>
    <x v="0"/>
    <x v="0"/>
    <x v="1"/>
    <x v="0"/>
    <x v="0"/>
    <x v="0"/>
    <x v="0"/>
    <x v="0"/>
    <n v="0"/>
    <n v="0"/>
  </r>
  <r>
    <s v="2020-05-27"/>
    <s v="Masculin"/>
    <x v="4"/>
    <x v="5"/>
    <s v="Ari Koukouri/Kablewa"/>
    <s v="Masculin"/>
    <n v="60"/>
    <x v="0"/>
    <s v="Chef de village/communauté ou Boulama"/>
    <n v="1"/>
    <n v="0"/>
    <n v="0"/>
    <n v="0"/>
    <n v="0"/>
    <n v="0"/>
    <n v="0"/>
    <n v="0"/>
    <n v="0"/>
    <m/>
    <s v="Bornes fontaines (Mini-AEP, système multi-villages, PEA et SPP)"/>
    <m/>
    <s v="La moitié d'une journée"/>
    <s v="Une minorité (autour de 25%);"/>
    <s v="Oui"/>
    <s v="Latrines communes gratuites"/>
    <s v="Savon (avec eau)"/>
    <s v="La minorité (autour de 25%)"/>
    <s v="Oui"/>
    <m/>
    <m/>
    <m/>
    <m/>
    <m/>
    <m/>
    <m/>
    <m/>
    <s v="Téléphone Radio, Télévision"/>
    <n v="0"/>
    <x v="1"/>
    <x v="0"/>
    <x v="0"/>
    <x v="0"/>
    <x v="0"/>
    <x v="1"/>
    <x v="0"/>
    <x v="0"/>
    <x v="0"/>
    <x v="0"/>
    <x v="0"/>
    <x v="0"/>
    <n v="0"/>
    <n v="0"/>
    <x v="2"/>
    <s v="Se laver les mains"/>
    <x v="1"/>
    <x v="0"/>
    <x v="0"/>
    <x v="0"/>
    <x v="0"/>
    <x v="0"/>
    <x v="0"/>
    <x v="0"/>
    <x v="0"/>
    <x v="1"/>
    <x v="0"/>
    <x v="0"/>
    <x v="0"/>
    <x v="0"/>
    <x v="0"/>
    <x v="0"/>
    <x v="0"/>
    <x v="0"/>
    <n v="0"/>
    <n v="0"/>
  </r>
  <r>
    <s v="2020-05-27"/>
    <s v="Masculin"/>
    <x v="2"/>
    <x v="8"/>
    <s v="Bosso Ville"/>
    <s v="Masculin"/>
    <n v="42"/>
    <x v="1"/>
    <s v="Représentant du chef de village/communauté ou Boulama"/>
    <n v="0"/>
    <n v="1"/>
    <n v="0"/>
    <n v="0"/>
    <n v="0"/>
    <n v="0"/>
    <n v="0"/>
    <n v="0"/>
    <n v="0"/>
    <m/>
    <s v="Bornes fontaines (Mini-AEP, système multi-villages, PEA et SPP)"/>
    <m/>
    <s v="De 16 à 30 minutes"/>
    <s v="Une minorité (autour de 25%);"/>
    <s v="Oui"/>
    <s v="Latrines familiales"/>
    <s v="Savon (avec eau)"/>
    <s v="La minorité (autour de 25%)"/>
    <s v="Oui"/>
    <m/>
    <m/>
    <m/>
    <m/>
    <m/>
    <m/>
    <m/>
    <m/>
    <s v="Téléphone Réseaux sociaux Radio, Télévision"/>
    <n v="0"/>
    <x v="1"/>
    <x v="1"/>
    <x v="0"/>
    <x v="0"/>
    <x v="0"/>
    <x v="1"/>
    <x v="0"/>
    <x v="0"/>
    <x v="0"/>
    <x v="0"/>
    <x v="0"/>
    <x v="0"/>
    <n v="0"/>
    <n v="0"/>
    <x v="1"/>
    <s v="Arrêter de se serrer la main ou d'autres contacts physiques Se laver les mains"/>
    <x v="1"/>
    <x v="0"/>
    <x v="0"/>
    <x v="1"/>
    <x v="0"/>
    <x v="0"/>
    <x v="0"/>
    <x v="0"/>
    <x v="0"/>
    <x v="1"/>
    <x v="0"/>
    <x v="0"/>
    <x v="0"/>
    <x v="0"/>
    <x v="0"/>
    <x v="0"/>
    <x v="0"/>
    <x v="0"/>
    <n v="0"/>
    <n v="0"/>
  </r>
  <r>
    <s v="2020-05-27"/>
    <s v="Masculin"/>
    <x v="4"/>
    <x v="5"/>
    <s v="Kadjidjia"/>
    <s v="Masculin"/>
    <n v="58"/>
    <x v="0"/>
    <s v="Chef de village/communauté ou Boulama"/>
    <n v="1"/>
    <n v="0"/>
    <n v="0"/>
    <n v="0"/>
    <n v="0"/>
    <n v="0"/>
    <n v="0"/>
    <n v="0"/>
    <n v="0"/>
    <m/>
    <s v="Bornes fontaines (Mini-AEP, système multi-villages, PEA et SPP)"/>
    <m/>
    <s v="Entre une heure et moins de la moitié d'une journée"/>
    <s v="Aucun ménage (autour de 0%);"/>
    <s v="Oui"/>
    <s v="Latrines communes gratuites"/>
    <s v="Savon (avec eau)"/>
    <s v="Personne (autour de 0%)"/>
    <s v="Oui"/>
    <m/>
    <m/>
    <m/>
    <m/>
    <m/>
    <m/>
    <m/>
    <m/>
    <s v="Téléphone Radio, Télévision"/>
    <n v="0"/>
    <x v="1"/>
    <x v="0"/>
    <x v="0"/>
    <x v="0"/>
    <x v="0"/>
    <x v="1"/>
    <x v="0"/>
    <x v="0"/>
    <x v="0"/>
    <x v="0"/>
    <x v="0"/>
    <x v="0"/>
    <n v="0"/>
    <n v="0"/>
    <x v="2"/>
    <s v="Se laver les mains"/>
    <x v="1"/>
    <x v="0"/>
    <x v="0"/>
    <x v="0"/>
    <x v="0"/>
    <x v="0"/>
    <x v="0"/>
    <x v="0"/>
    <x v="0"/>
    <x v="1"/>
    <x v="0"/>
    <x v="0"/>
    <x v="0"/>
    <x v="0"/>
    <x v="0"/>
    <x v="0"/>
    <x v="0"/>
    <x v="0"/>
    <n v="0"/>
    <n v="0"/>
  </r>
  <r>
    <s v="2020-05-27"/>
    <s v="Masculin"/>
    <x v="4"/>
    <x v="7"/>
    <s v="Djakimé I"/>
    <s v="Masculin"/>
    <n v="27"/>
    <x v="1"/>
    <s v="Autre"/>
    <n v="0"/>
    <n v="0"/>
    <n v="0"/>
    <n v="0"/>
    <n v="0"/>
    <n v="0"/>
    <n v="0"/>
    <n v="0"/>
    <n v="1"/>
    <s v="Pas de role dans la localité"/>
    <s v="Forage PMH communautaire"/>
    <m/>
    <s v="De 16 à 30 minutes"/>
    <s v="Tous les ménages (autour de 100%);"/>
    <s v="Oui"/>
    <s v="Latrines familiales"/>
    <s v="Savon (avec eau)"/>
    <s v="La minorité (autour de 25%)"/>
    <s v="Oui"/>
    <m/>
    <m/>
    <m/>
    <m/>
    <m/>
    <m/>
    <m/>
    <m/>
    <s v="Radio, Télévision"/>
    <n v="0"/>
    <x v="0"/>
    <x v="0"/>
    <x v="0"/>
    <x v="0"/>
    <x v="0"/>
    <x v="1"/>
    <x v="0"/>
    <x v="0"/>
    <x v="0"/>
    <x v="0"/>
    <x v="0"/>
    <x v="0"/>
    <n v="0"/>
    <n v="0"/>
    <x v="3"/>
    <s v="Reduire les mouvements hors de la maison Se laver les mains Se laver avec de l'eau propre"/>
    <x v="1"/>
    <x v="1"/>
    <x v="0"/>
    <x v="0"/>
    <x v="0"/>
    <x v="0"/>
    <x v="0"/>
    <x v="0"/>
    <x v="0"/>
    <x v="1"/>
    <x v="0"/>
    <x v="0"/>
    <x v="1"/>
    <x v="0"/>
    <x v="0"/>
    <x v="0"/>
    <x v="0"/>
    <x v="0"/>
    <n v="0"/>
    <n v="0"/>
  </r>
  <r>
    <s v="2020-05-27"/>
    <s v="Masculin"/>
    <x v="4"/>
    <x v="7"/>
    <s v="Djakimé I"/>
    <s v="Masculin"/>
    <n v="35"/>
    <x v="0"/>
    <s v="Représentant des PDI"/>
    <n v="0"/>
    <n v="0"/>
    <n v="0"/>
    <n v="1"/>
    <n v="0"/>
    <n v="0"/>
    <n v="0"/>
    <n v="0"/>
    <n v="0"/>
    <m/>
    <s v="Forage PMH communautaire"/>
    <m/>
    <s v="De 16 à 30 minutes"/>
    <s v="Une majorité (autour de 75%);"/>
    <s v="Oui"/>
    <s v="Latrines familiales"/>
    <s v="Savon (avec eau)"/>
    <s v="La minorité (autour de 25%)"/>
    <s v="Oui"/>
    <m/>
    <m/>
    <m/>
    <m/>
    <m/>
    <m/>
    <m/>
    <m/>
    <s v="Téléphone Radio, Télévision"/>
    <n v="0"/>
    <x v="1"/>
    <x v="0"/>
    <x v="0"/>
    <x v="0"/>
    <x v="0"/>
    <x v="1"/>
    <x v="0"/>
    <x v="0"/>
    <x v="0"/>
    <x v="0"/>
    <x v="0"/>
    <x v="0"/>
    <n v="0"/>
    <n v="0"/>
    <x v="1"/>
    <s v="Ne pas sortir de la maison Eviter les espaces publiques et les rassemblements"/>
    <x v="0"/>
    <x v="0"/>
    <x v="0"/>
    <x v="0"/>
    <x v="0"/>
    <x v="1"/>
    <x v="0"/>
    <x v="0"/>
    <x v="0"/>
    <x v="0"/>
    <x v="0"/>
    <x v="0"/>
    <x v="0"/>
    <x v="0"/>
    <x v="0"/>
    <x v="0"/>
    <x v="0"/>
    <x v="0"/>
    <n v="0"/>
    <n v="0"/>
  </r>
  <r>
    <s v="2020-05-27"/>
    <s v="Masculin"/>
    <x v="4"/>
    <x v="7"/>
    <s v="Fanta Kaleram"/>
    <s v="Masculin"/>
    <n v="38"/>
    <x v="1"/>
    <s v="Autre"/>
    <n v="0"/>
    <n v="0"/>
    <n v="0"/>
    <n v="0"/>
    <n v="0"/>
    <n v="0"/>
    <n v="0"/>
    <n v="0"/>
    <n v="1"/>
    <s v="Pas de role dans la localité"/>
    <s v="Bornes fontaines (Mini-AEP, système multi-villages, PEA et SPP)"/>
    <m/>
    <s v="L'eau est disponible dans la maison"/>
    <s v="Une majorité (autour de 75%);"/>
    <s v="Oui"/>
    <s v="Latrines familiales"/>
    <s v="Savon (avec eau)"/>
    <s v="La majorité (autour de 75%)"/>
    <s v="Oui"/>
    <m/>
    <m/>
    <m/>
    <m/>
    <m/>
    <m/>
    <m/>
    <m/>
    <s v="Téléphone Radio, Télévision"/>
    <n v="0"/>
    <x v="1"/>
    <x v="0"/>
    <x v="0"/>
    <x v="0"/>
    <x v="0"/>
    <x v="1"/>
    <x v="0"/>
    <x v="0"/>
    <x v="0"/>
    <x v="0"/>
    <x v="0"/>
    <x v="0"/>
    <n v="0"/>
    <n v="0"/>
    <x v="1"/>
    <s v="Porter un masque Se laver les mains"/>
    <x v="1"/>
    <x v="0"/>
    <x v="0"/>
    <x v="0"/>
    <x v="0"/>
    <x v="0"/>
    <x v="1"/>
    <x v="0"/>
    <x v="0"/>
    <x v="1"/>
    <x v="0"/>
    <x v="0"/>
    <x v="0"/>
    <x v="0"/>
    <x v="0"/>
    <x v="0"/>
    <x v="0"/>
    <x v="0"/>
    <n v="0"/>
    <n v="0"/>
  </r>
  <r>
    <s v="2020-05-27"/>
    <s v="Masculin"/>
    <x v="4"/>
    <x v="7"/>
    <s v="Djakimé II"/>
    <s v="Masculin"/>
    <n v="68"/>
    <x v="2"/>
    <s v="Représentant des refugiés"/>
    <n v="0"/>
    <n v="0"/>
    <n v="1"/>
    <n v="0"/>
    <n v="0"/>
    <n v="0"/>
    <n v="0"/>
    <n v="0"/>
    <n v="0"/>
    <m/>
    <s v="Bornes fontaines (Mini-AEP, système multi-villages, PEA et SPP)"/>
    <m/>
    <s v="Entre 30 minutes et une heure"/>
    <s v="Tous les ménages (autour de 100%);"/>
    <s v="Non"/>
    <s v="A l'air libre"/>
    <s v="Savon (avec eau)"/>
    <s v="La moitié (autour de 50%)"/>
    <s v="Oui"/>
    <m/>
    <m/>
    <m/>
    <m/>
    <m/>
    <m/>
    <m/>
    <m/>
    <s v="Radio, Télévision"/>
    <n v="0"/>
    <x v="0"/>
    <x v="0"/>
    <x v="0"/>
    <x v="0"/>
    <x v="0"/>
    <x v="1"/>
    <x v="0"/>
    <x v="0"/>
    <x v="0"/>
    <x v="0"/>
    <x v="0"/>
    <x v="0"/>
    <n v="0"/>
    <n v="0"/>
    <x v="0"/>
    <s v="Ne pas sortir de la maison Reduire les mouvements hors de la maison Se laver les mains"/>
    <x v="0"/>
    <x v="1"/>
    <x v="0"/>
    <x v="0"/>
    <x v="0"/>
    <x v="0"/>
    <x v="0"/>
    <x v="0"/>
    <x v="0"/>
    <x v="1"/>
    <x v="0"/>
    <x v="0"/>
    <x v="0"/>
    <x v="0"/>
    <x v="0"/>
    <x v="0"/>
    <x v="0"/>
    <x v="0"/>
    <n v="0"/>
    <n v="0"/>
  </r>
  <r>
    <s v="2020-05-27"/>
    <s v="Masculin"/>
    <x v="4"/>
    <x v="7"/>
    <s v="Djakimé II"/>
    <s v="Masculin"/>
    <n v="42"/>
    <x v="1"/>
    <s v="Autre"/>
    <n v="0"/>
    <n v="0"/>
    <n v="0"/>
    <n v="0"/>
    <n v="0"/>
    <n v="0"/>
    <n v="0"/>
    <n v="0"/>
    <n v="1"/>
    <s v="Pas de role dans la localité"/>
    <s v="Bornes fontaines (Mini-AEP, système multi-villages, PEA et SPP)"/>
    <m/>
    <s v="De 16 à 30 minutes"/>
    <s v="Une majorité (autour de 75%);"/>
    <s v="Non"/>
    <s v="Trou dans la cour"/>
    <s v="Savon (avec eau)"/>
    <s v="La moitié (autour de 50%)"/>
    <s v="Oui"/>
    <m/>
    <m/>
    <m/>
    <m/>
    <m/>
    <m/>
    <m/>
    <m/>
    <s v="Téléphone Réseaux sociaux Leaders religieux"/>
    <n v="0"/>
    <x v="1"/>
    <x v="1"/>
    <x v="1"/>
    <x v="0"/>
    <x v="0"/>
    <x v="1"/>
    <x v="0"/>
    <x v="1"/>
    <x v="0"/>
    <x v="0"/>
    <x v="0"/>
    <x v="0"/>
    <n v="0"/>
    <n v="0"/>
    <x v="1"/>
    <s v="Ne pas sortir de la maison Arrêter de se serrer la main ou d'autres contacts physiques Se laver les mains"/>
    <x v="0"/>
    <x v="0"/>
    <x v="0"/>
    <x v="1"/>
    <x v="0"/>
    <x v="0"/>
    <x v="0"/>
    <x v="0"/>
    <x v="0"/>
    <x v="1"/>
    <x v="0"/>
    <x v="0"/>
    <x v="0"/>
    <x v="0"/>
    <x v="0"/>
    <x v="0"/>
    <x v="0"/>
    <x v="0"/>
    <n v="0"/>
    <n v="0"/>
  </r>
  <r>
    <s v="2020-05-27"/>
    <s v="Masculin"/>
    <x v="1"/>
    <x v="1"/>
    <s v="Camp Sayam Forage"/>
    <s v="Masculin"/>
    <n v="40"/>
    <x v="2"/>
    <s v="Représentant des refugiés Leader religeux"/>
    <n v="0"/>
    <n v="0"/>
    <n v="1"/>
    <n v="0"/>
    <n v="0"/>
    <n v="0"/>
    <n v="1"/>
    <n v="0"/>
    <n v="0"/>
    <m/>
    <s v="Forage PMH communautaire"/>
    <m/>
    <s v="De 16 à 30 minutes"/>
    <s v="La moitié (autour de 50%);"/>
    <s v="Oui"/>
    <s v="Latrines communes gratuites"/>
    <s v="Eau seulement"/>
    <s v="La moitié (autour de 50%)"/>
    <s v="Oui"/>
    <m/>
    <m/>
    <m/>
    <m/>
    <m/>
    <m/>
    <m/>
    <m/>
    <s v="Radio, Télévision Chef de village/ commuanuté ou Boulama Différents comités villageois"/>
    <n v="0"/>
    <x v="0"/>
    <x v="0"/>
    <x v="0"/>
    <x v="0"/>
    <x v="0"/>
    <x v="0"/>
    <x v="0"/>
    <x v="0"/>
    <x v="0"/>
    <x v="1"/>
    <x v="0"/>
    <x v="0"/>
    <n v="0"/>
    <n v="0"/>
    <x v="0"/>
    <s v="Ne pas voyager à l'étranger Arrêter de se serrer la main ou d'autres contacts physiques"/>
    <x v="1"/>
    <x v="0"/>
    <x v="1"/>
    <x v="1"/>
    <x v="0"/>
    <x v="0"/>
    <x v="0"/>
    <x v="0"/>
    <x v="0"/>
    <x v="0"/>
    <x v="0"/>
    <x v="0"/>
    <x v="0"/>
    <x v="0"/>
    <x v="0"/>
    <x v="0"/>
    <x v="0"/>
    <x v="0"/>
    <n v="0"/>
    <n v="0"/>
  </r>
  <r>
    <s v="2020-05-27"/>
    <s v="Masculin"/>
    <x v="1"/>
    <x v="1"/>
    <s v="Camp Sayam Forage"/>
    <s v="Masculin"/>
    <n v="35"/>
    <x v="1"/>
    <s v="Représentant du chef de village/communauté ou Boulama"/>
    <n v="0"/>
    <n v="1"/>
    <n v="0"/>
    <n v="0"/>
    <n v="0"/>
    <n v="0"/>
    <n v="0"/>
    <n v="0"/>
    <n v="0"/>
    <m/>
    <s v="Forage PMH communautaire"/>
    <m/>
    <s v="Entre 30 minutes et une heure"/>
    <s v="Une minorité (autour de 25%);"/>
    <s v="Oui"/>
    <s v="Latrines communes payantes"/>
    <s v="Savon (avec eau)"/>
    <s v="La minorité (autour de 25%)"/>
    <s v="Oui"/>
    <m/>
    <m/>
    <m/>
    <m/>
    <m/>
    <m/>
    <m/>
    <m/>
    <s v="Radio, Télévision Différents comités villageois"/>
    <n v="0"/>
    <x v="0"/>
    <x v="0"/>
    <x v="0"/>
    <x v="0"/>
    <x v="0"/>
    <x v="1"/>
    <x v="0"/>
    <x v="0"/>
    <x v="0"/>
    <x v="1"/>
    <x v="0"/>
    <x v="0"/>
    <n v="0"/>
    <n v="0"/>
    <x v="1"/>
    <s v="Arrêter de se serrer la main ou d'autres contacts physiques"/>
    <x v="1"/>
    <x v="0"/>
    <x v="0"/>
    <x v="1"/>
    <x v="0"/>
    <x v="0"/>
    <x v="0"/>
    <x v="0"/>
    <x v="0"/>
    <x v="0"/>
    <x v="0"/>
    <x v="0"/>
    <x v="0"/>
    <x v="0"/>
    <x v="0"/>
    <x v="0"/>
    <x v="0"/>
    <x v="0"/>
    <n v="0"/>
    <n v="0"/>
  </r>
  <r>
    <s v="2020-05-27"/>
    <s v="Masculin"/>
    <x v="1"/>
    <x v="1"/>
    <s v="Camp Sayam Forage"/>
    <s v="Masculin"/>
    <n v="33"/>
    <x v="0"/>
    <s v="Leader communautaire"/>
    <n v="0"/>
    <n v="0"/>
    <n v="0"/>
    <n v="0"/>
    <n v="0"/>
    <n v="0"/>
    <n v="0"/>
    <n v="1"/>
    <n v="0"/>
    <m/>
    <s v="Forage PMH communautaire"/>
    <m/>
    <s v="Entre 30 minutes et une heure"/>
    <s v="Une minorité (autour de 25%);"/>
    <s v="Oui"/>
    <s v="Latrines communes payantes"/>
    <s v="Savon (avec eau)"/>
    <s v="La moitié (autour de 50%)"/>
    <s v="Oui"/>
    <m/>
    <m/>
    <m/>
    <m/>
    <m/>
    <m/>
    <m/>
    <m/>
    <s v="Radio, Télévision Différents comités villageois"/>
    <n v="0"/>
    <x v="0"/>
    <x v="0"/>
    <x v="0"/>
    <x v="0"/>
    <x v="0"/>
    <x v="1"/>
    <x v="0"/>
    <x v="0"/>
    <x v="0"/>
    <x v="1"/>
    <x v="0"/>
    <x v="0"/>
    <n v="0"/>
    <n v="0"/>
    <x v="1"/>
    <s v="Se laver les mains Se laver avec de l'eau propre"/>
    <x v="1"/>
    <x v="0"/>
    <x v="0"/>
    <x v="0"/>
    <x v="0"/>
    <x v="0"/>
    <x v="0"/>
    <x v="0"/>
    <x v="0"/>
    <x v="1"/>
    <x v="0"/>
    <x v="0"/>
    <x v="1"/>
    <x v="0"/>
    <x v="0"/>
    <x v="0"/>
    <x v="0"/>
    <x v="0"/>
    <n v="0"/>
    <n v="0"/>
  </r>
  <r>
    <s v="2020-05-27"/>
    <s v="Masculin"/>
    <x v="1"/>
    <x v="1"/>
    <s v="Boudouri/Lamana"/>
    <s v="Masculin"/>
    <n v="47"/>
    <x v="1"/>
    <s v="Leader communautaire"/>
    <n v="0"/>
    <n v="0"/>
    <n v="0"/>
    <n v="0"/>
    <n v="0"/>
    <n v="0"/>
    <n v="0"/>
    <n v="1"/>
    <n v="0"/>
    <m/>
    <s v="Forage PMH communautaire"/>
    <m/>
    <s v="Entre 30 minutes et une heure"/>
    <s v="La moitié (autour de 50%);"/>
    <s v="Oui"/>
    <s v="Latrines communes gratuites"/>
    <s v="Savon (avec eau)"/>
    <s v="La minorité (autour de 25%)"/>
    <s v="Oui"/>
    <m/>
    <m/>
    <m/>
    <m/>
    <m/>
    <m/>
    <m/>
    <m/>
    <s v="Radio, Télévision Chef de village/ commuanuté ou Boulama Différents comités villageois"/>
    <n v="0"/>
    <x v="0"/>
    <x v="0"/>
    <x v="0"/>
    <x v="0"/>
    <x v="0"/>
    <x v="0"/>
    <x v="0"/>
    <x v="0"/>
    <x v="0"/>
    <x v="1"/>
    <x v="0"/>
    <x v="0"/>
    <n v="0"/>
    <n v="0"/>
    <x v="0"/>
    <s v="Garder une distance avec les autres gens Eviter les espaces publiques et les rassemblements Se laver avec de l'eau propre"/>
    <x v="1"/>
    <x v="0"/>
    <x v="0"/>
    <x v="0"/>
    <x v="1"/>
    <x v="1"/>
    <x v="0"/>
    <x v="0"/>
    <x v="0"/>
    <x v="0"/>
    <x v="0"/>
    <x v="0"/>
    <x v="1"/>
    <x v="0"/>
    <x v="0"/>
    <x v="0"/>
    <x v="0"/>
    <x v="0"/>
    <n v="0"/>
    <n v="0"/>
  </r>
  <r>
    <s v="2020-05-27"/>
    <s v="Masculin"/>
    <x v="1"/>
    <x v="1"/>
    <s v="Boudouri/Lamana"/>
    <s v="Féminin"/>
    <n v="50"/>
    <x v="0"/>
    <s v="Leader communautaire"/>
    <n v="0"/>
    <n v="0"/>
    <n v="0"/>
    <n v="0"/>
    <n v="0"/>
    <n v="0"/>
    <n v="0"/>
    <n v="1"/>
    <n v="0"/>
    <m/>
    <s v="Forage PMH communautaire"/>
    <m/>
    <s v="Entre 30 minutes et une heure"/>
    <s v="Une majorité (autour de 75%);"/>
    <s v="Oui"/>
    <s v="Latrines communes gratuites"/>
    <s v="Savon (avec eau)"/>
    <s v="La moitié (autour de 50%)"/>
    <s v="Oui"/>
    <m/>
    <m/>
    <m/>
    <m/>
    <m/>
    <m/>
    <m/>
    <m/>
    <s v="Radio, Télévision Différents comités villageois"/>
    <n v="0"/>
    <x v="0"/>
    <x v="0"/>
    <x v="0"/>
    <x v="0"/>
    <x v="0"/>
    <x v="1"/>
    <x v="0"/>
    <x v="0"/>
    <x v="0"/>
    <x v="1"/>
    <x v="0"/>
    <x v="0"/>
    <n v="0"/>
    <n v="0"/>
    <x v="0"/>
    <s v="Arrêter de se serrer la main ou d'autres contacts physiques Porter un masque Se laver les mains"/>
    <x v="1"/>
    <x v="0"/>
    <x v="0"/>
    <x v="1"/>
    <x v="0"/>
    <x v="0"/>
    <x v="1"/>
    <x v="0"/>
    <x v="0"/>
    <x v="1"/>
    <x v="0"/>
    <x v="0"/>
    <x v="0"/>
    <x v="0"/>
    <x v="0"/>
    <x v="0"/>
    <x v="0"/>
    <x v="0"/>
    <n v="0"/>
    <n v="0"/>
  </r>
  <r>
    <s v="2020-05-27"/>
    <s v="Masculin"/>
    <x v="1"/>
    <x v="3"/>
    <s v="Kindjandi"/>
    <s v="Masculin"/>
    <n v="55"/>
    <x v="0"/>
    <s v="Représentant des PDI"/>
    <n v="0"/>
    <n v="0"/>
    <n v="0"/>
    <n v="1"/>
    <n v="0"/>
    <n v="0"/>
    <n v="0"/>
    <n v="0"/>
    <n v="0"/>
    <m/>
    <s v="Bornes fontaines (Mini-AEP, système multi-villages, PEA et SPP)"/>
    <m/>
    <s v="De 16 à 30 minutes"/>
    <s v="Tous les ménages (autour de 100%);"/>
    <s v="Oui"/>
    <s v="Latrines familiales"/>
    <s v="Eau seulement"/>
    <s v="La minorité (autour de 25%)"/>
    <s v="Non"/>
    <s v="L'achat de savon ne constitue pas une priorité"/>
    <n v="0"/>
    <n v="0"/>
    <n v="0"/>
    <n v="0"/>
    <n v="1"/>
    <n v="0"/>
    <n v="0"/>
    <s v="Radio, Télévision Chef de village/ commuanuté ou Boulama Différents comités villageois"/>
    <n v="0"/>
    <x v="0"/>
    <x v="0"/>
    <x v="0"/>
    <x v="0"/>
    <x v="0"/>
    <x v="0"/>
    <x v="0"/>
    <x v="0"/>
    <x v="0"/>
    <x v="1"/>
    <x v="0"/>
    <x v="0"/>
    <n v="0"/>
    <n v="0"/>
    <x v="3"/>
    <s v="Ne pas voyager à l'étranger Arrêter de se serrer la main ou d'autres contacts physiques Porter un masque Se laver les mains Se laver avec de l'eau propre"/>
    <x v="1"/>
    <x v="0"/>
    <x v="1"/>
    <x v="1"/>
    <x v="0"/>
    <x v="0"/>
    <x v="1"/>
    <x v="0"/>
    <x v="0"/>
    <x v="1"/>
    <x v="0"/>
    <x v="0"/>
    <x v="1"/>
    <x v="0"/>
    <x v="0"/>
    <x v="0"/>
    <x v="0"/>
    <x v="0"/>
    <n v="0"/>
    <n v="0"/>
  </r>
  <r>
    <s v="2020-05-27"/>
    <s v="Masculin"/>
    <x v="1"/>
    <x v="3"/>
    <s v="Kindjandi"/>
    <s v="Masculin"/>
    <n v="46"/>
    <x v="2"/>
    <s v="Représentant des refugiés"/>
    <n v="0"/>
    <n v="0"/>
    <n v="1"/>
    <n v="0"/>
    <n v="0"/>
    <n v="0"/>
    <n v="0"/>
    <n v="0"/>
    <n v="0"/>
    <m/>
    <s v="Bornes fontaines (Mini-AEP, système multi-villages, PEA et SPP)"/>
    <m/>
    <s v="De 16 à 30 minutes"/>
    <s v="Tous les ménages (autour de 100%);"/>
    <s v="Oui"/>
    <s v="Latrines communes gratuites"/>
    <s v="Eau seulement"/>
    <s v="La minorité (autour de 25%)"/>
    <s v="Non"/>
    <s v="Article trop cher L'achat de savon ne constitue pas une priorité"/>
    <n v="0"/>
    <n v="0"/>
    <n v="0"/>
    <n v="1"/>
    <n v="1"/>
    <n v="0"/>
    <n v="0"/>
    <s v="Téléphone Réseaux sociaux Radio, Télévision Chef de village/ commuanuté ou Boulama Famille, voisins ou amis Différents comités villageois"/>
    <n v="0"/>
    <x v="1"/>
    <x v="1"/>
    <x v="0"/>
    <x v="0"/>
    <x v="0"/>
    <x v="0"/>
    <x v="1"/>
    <x v="0"/>
    <x v="0"/>
    <x v="1"/>
    <x v="0"/>
    <x v="0"/>
    <n v="0"/>
    <n v="0"/>
    <x v="3"/>
    <s v="Ne pas voyager à l'étranger Arrêter de se serrer la main ou d'autres contacts physiques Garder une distance avec les autres gens Porter un masque Se laver les mains Se laver avec de l'eau propre"/>
    <x v="1"/>
    <x v="0"/>
    <x v="1"/>
    <x v="1"/>
    <x v="1"/>
    <x v="0"/>
    <x v="1"/>
    <x v="0"/>
    <x v="0"/>
    <x v="1"/>
    <x v="0"/>
    <x v="0"/>
    <x v="1"/>
    <x v="0"/>
    <x v="0"/>
    <x v="0"/>
    <x v="0"/>
    <x v="0"/>
    <n v="0"/>
    <n v="0"/>
  </r>
  <r>
    <s v="2020-05-27"/>
    <s v="Masculin"/>
    <x v="1"/>
    <x v="3"/>
    <s v="Alla Dewa"/>
    <s v="Masculin"/>
    <n v="49"/>
    <x v="2"/>
    <s v="Représentant des refugiés"/>
    <n v="0"/>
    <n v="0"/>
    <n v="1"/>
    <n v="0"/>
    <n v="0"/>
    <n v="0"/>
    <n v="0"/>
    <n v="0"/>
    <n v="0"/>
    <m/>
    <s v="Forage PMH communautaire"/>
    <m/>
    <s v="De 16 à 30 minutes"/>
    <s v="Tous les ménages (autour de 100%);"/>
    <s v="Non"/>
    <s v="A l'air libre"/>
    <s v="Eau seulement"/>
    <s v="La minorité (autour de 25%)"/>
    <s v="Non"/>
    <s v="L'achat de savon ne constitue pas une priorité"/>
    <n v="0"/>
    <n v="0"/>
    <n v="0"/>
    <n v="0"/>
    <n v="1"/>
    <n v="0"/>
    <n v="0"/>
    <s v="Téléphone Radio, Télévision Chef de village/ commuanuté ou Boulama Famille, voisins ou amis Différents comités villageois"/>
    <n v="0"/>
    <x v="1"/>
    <x v="0"/>
    <x v="0"/>
    <x v="0"/>
    <x v="0"/>
    <x v="0"/>
    <x v="1"/>
    <x v="0"/>
    <x v="0"/>
    <x v="1"/>
    <x v="0"/>
    <x v="0"/>
    <n v="0"/>
    <n v="0"/>
    <x v="3"/>
    <s v="Arrêter de se serrer la main ou d'autres contacts physiques Garder une distance avec les autres gens Porter des gants Se laver les mains"/>
    <x v="1"/>
    <x v="0"/>
    <x v="0"/>
    <x v="1"/>
    <x v="1"/>
    <x v="0"/>
    <x v="0"/>
    <x v="1"/>
    <x v="0"/>
    <x v="1"/>
    <x v="0"/>
    <x v="0"/>
    <x v="0"/>
    <x v="0"/>
    <x v="0"/>
    <x v="0"/>
    <x v="0"/>
    <x v="0"/>
    <n v="0"/>
    <n v="0"/>
  </r>
  <r>
    <s v="2020-05-27"/>
    <s v="Masculin"/>
    <x v="1"/>
    <x v="3"/>
    <s v="Gueskerou"/>
    <s v="Masculin"/>
    <n v="50"/>
    <x v="0"/>
    <s v="Représentant des PDI"/>
    <n v="0"/>
    <n v="0"/>
    <n v="0"/>
    <n v="1"/>
    <n v="0"/>
    <n v="0"/>
    <n v="0"/>
    <n v="0"/>
    <n v="0"/>
    <m/>
    <s v="Forage PMH communautaire"/>
    <m/>
    <s v="Entre 30 minutes et une heure"/>
    <s v="La moitié (autour de 50%);"/>
    <s v="Non"/>
    <s v="A l'air libre"/>
    <s v="Eau seulement"/>
    <s v="La minorité (autour de 25%)"/>
    <s v="Non"/>
    <s v="Article trop cher L'achat de savon ne constitue pas une priorité"/>
    <n v="0"/>
    <n v="0"/>
    <n v="0"/>
    <n v="1"/>
    <n v="1"/>
    <n v="0"/>
    <n v="0"/>
    <s v="Téléphone Radio, Télévision Chef de village/ commuanuté ou Boulama Différents comités villageois"/>
    <n v="0"/>
    <x v="1"/>
    <x v="0"/>
    <x v="0"/>
    <x v="0"/>
    <x v="0"/>
    <x v="0"/>
    <x v="0"/>
    <x v="0"/>
    <x v="0"/>
    <x v="1"/>
    <x v="0"/>
    <x v="0"/>
    <n v="0"/>
    <n v="0"/>
    <x v="3"/>
    <s v="Ne pas voyager à l'étranger Arrêter de se serrer la main ou d'autres contacts physiques Garder une distance avec les autres gens Porter un masque Se laver les mains"/>
    <x v="1"/>
    <x v="0"/>
    <x v="1"/>
    <x v="1"/>
    <x v="1"/>
    <x v="0"/>
    <x v="1"/>
    <x v="0"/>
    <x v="0"/>
    <x v="1"/>
    <x v="0"/>
    <x v="0"/>
    <x v="0"/>
    <x v="0"/>
    <x v="0"/>
    <x v="0"/>
    <x v="0"/>
    <x v="0"/>
    <n v="0"/>
    <n v="0"/>
  </r>
  <r>
    <s v="2020-05-27"/>
    <s v="Masculin"/>
    <x v="1"/>
    <x v="3"/>
    <s v="Gueskerou"/>
    <s v="Masculin"/>
    <n v="53"/>
    <x v="2"/>
    <s v="Représentant des refugiés"/>
    <n v="0"/>
    <n v="0"/>
    <n v="1"/>
    <n v="0"/>
    <n v="0"/>
    <n v="0"/>
    <n v="0"/>
    <n v="0"/>
    <n v="0"/>
    <m/>
    <s v="Forage PMH communautaire"/>
    <m/>
    <s v="De 16 à 30 minutes"/>
    <s v="Une majorité (autour de 75%);"/>
    <s v="Non"/>
    <s v="A l'air libre"/>
    <s v="Eau seulement"/>
    <s v="La minorité (autour de 25%)"/>
    <s v="Non"/>
    <s v="Article trop cher L'achat de savon ne constitue pas une priorité"/>
    <n v="0"/>
    <n v="0"/>
    <n v="0"/>
    <n v="1"/>
    <n v="1"/>
    <n v="0"/>
    <n v="0"/>
    <s v="Radio, Télévision Chef de village/ commuanuté ou Boulama Différents comités villageois"/>
    <n v="0"/>
    <x v="0"/>
    <x v="0"/>
    <x v="0"/>
    <x v="0"/>
    <x v="0"/>
    <x v="0"/>
    <x v="0"/>
    <x v="0"/>
    <x v="0"/>
    <x v="1"/>
    <x v="0"/>
    <x v="0"/>
    <n v="0"/>
    <n v="0"/>
    <x v="3"/>
    <s v="Arrêter de se serrer la main ou d'autres contacts physiques Garder une distance avec les autres gens Se laver les mains Se laver avec de l'eau propre"/>
    <x v="1"/>
    <x v="0"/>
    <x v="0"/>
    <x v="1"/>
    <x v="1"/>
    <x v="0"/>
    <x v="0"/>
    <x v="0"/>
    <x v="0"/>
    <x v="1"/>
    <x v="0"/>
    <x v="0"/>
    <x v="1"/>
    <x v="0"/>
    <x v="0"/>
    <x v="0"/>
    <x v="0"/>
    <x v="0"/>
    <n v="0"/>
    <n v="0"/>
  </r>
  <r>
    <s v="2020-05-27"/>
    <s v="Féminin"/>
    <x v="1"/>
    <x v="6"/>
    <s v="Quartier Festival"/>
    <s v="Masculin"/>
    <n v="43"/>
    <x v="0"/>
    <s v="Représentant des PDI"/>
    <n v="0"/>
    <n v="0"/>
    <n v="0"/>
    <n v="1"/>
    <n v="0"/>
    <n v="0"/>
    <n v="0"/>
    <n v="0"/>
    <n v="0"/>
    <m/>
    <s v="Reseau d'eau publique SEEN - robinet privé"/>
    <m/>
    <s v="De 16 à 30 minutes"/>
    <s v="Tous les ménages (autour de 100%);"/>
    <s v="Oui"/>
    <s v="Latrines familiales"/>
    <s v="Savon (avec eau)"/>
    <s v="La minorité (autour de 25%)"/>
    <s v="Oui"/>
    <m/>
    <m/>
    <m/>
    <m/>
    <m/>
    <m/>
    <m/>
    <m/>
    <s v="Téléphone Radio, Télévision Chef de village/ commuanuté ou Boulama Leaders religieux Travailleurs sociaux / humanitaires"/>
    <n v="0"/>
    <x v="1"/>
    <x v="0"/>
    <x v="0"/>
    <x v="0"/>
    <x v="0"/>
    <x v="0"/>
    <x v="0"/>
    <x v="1"/>
    <x v="0"/>
    <x v="0"/>
    <x v="0"/>
    <x v="1"/>
    <n v="0"/>
    <n v="0"/>
    <x v="0"/>
    <s v="Reduire les mouvements hors de la maison Arrêter de se serrer la main ou d'autres contacts physiques Eviter les espaces publiques et les rassemblements Se laver les mains Prier"/>
    <x v="1"/>
    <x v="1"/>
    <x v="0"/>
    <x v="1"/>
    <x v="0"/>
    <x v="1"/>
    <x v="0"/>
    <x v="0"/>
    <x v="0"/>
    <x v="1"/>
    <x v="0"/>
    <x v="0"/>
    <x v="0"/>
    <x v="1"/>
    <x v="0"/>
    <x v="0"/>
    <x v="0"/>
    <x v="0"/>
    <n v="0"/>
    <n v="0"/>
  </r>
  <r>
    <s v="2020-05-27"/>
    <s v="Féminin"/>
    <x v="2"/>
    <x v="2"/>
    <s v="Kachacho"/>
    <s v="Masculin"/>
    <n v="26"/>
    <x v="2"/>
    <s v="Représentant des refugiés"/>
    <n v="0"/>
    <n v="0"/>
    <n v="1"/>
    <n v="0"/>
    <n v="0"/>
    <n v="0"/>
    <n v="0"/>
    <n v="0"/>
    <n v="0"/>
    <m/>
    <s v="Autre"/>
    <s v="Leurs forage n est pas fonctionnel . Ils partent à tourmour pour chercher de l'eau "/>
    <s v="Entre une heure et moins de la moitié d'une journée"/>
    <s v="Une majorité (autour de 75%);"/>
    <s v="Non"/>
    <s v="A l'air libre"/>
    <s v="Cendre (avec eau)"/>
    <s v="Personne (autour de 0%)"/>
    <s v="Non"/>
    <s v="Article trop cher L'achat de savon ne constitue pas une priorité"/>
    <n v="0"/>
    <n v="0"/>
    <n v="0"/>
    <n v="1"/>
    <n v="1"/>
    <n v="0"/>
    <n v="0"/>
    <s v="Téléphone Radio, Télévision Chef de village/ commuanuté ou Boulama"/>
    <n v="0"/>
    <x v="1"/>
    <x v="0"/>
    <x v="0"/>
    <x v="0"/>
    <x v="0"/>
    <x v="0"/>
    <x v="0"/>
    <x v="0"/>
    <x v="0"/>
    <x v="0"/>
    <x v="0"/>
    <x v="0"/>
    <n v="0"/>
    <n v="0"/>
    <x v="3"/>
    <s v="Reduire les mouvements hors de la maison Arrêter de se serrer la main ou d'autres contacts physiques Eviter les espaces publiques et les rassemblements Porter un masque Se laver les mains"/>
    <x v="1"/>
    <x v="1"/>
    <x v="0"/>
    <x v="1"/>
    <x v="0"/>
    <x v="1"/>
    <x v="1"/>
    <x v="0"/>
    <x v="0"/>
    <x v="1"/>
    <x v="0"/>
    <x v="0"/>
    <x v="0"/>
    <x v="0"/>
    <x v="0"/>
    <x v="0"/>
    <x v="0"/>
    <x v="0"/>
    <n v="0"/>
    <n v="0"/>
  </r>
  <r>
    <s v="2020-05-27"/>
    <s v="Féminin"/>
    <x v="2"/>
    <x v="2"/>
    <s v="N'Gouba"/>
    <s v="Masculin"/>
    <n v="44"/>
    <x v="0"/>
    <s v="Représentant des PDI"/>
    <n v="0"/>
    <n v="0"/>
    <n v="0"/>
    <n v="1"/>
    <n v="0"/>
    <n v="0"/>
    <n v="0"/>
    <n v="0"/>
    <n v="0"/>
    <m/>
    <s v="Forage PMH privé"/>
    <m/>
    <s v="Entre 30 minutes et une heure"/>
    <s v="Tous les ménages (autour de 100%);"/>
    <s v="Oui"/>
    <s v="Latrines communes gratuites"/>
    <s v="Savon (avec eau)"/>
    <s v="La minorité (autour de 25%)"/>
    <s v="Oui"/>
    <m/>
    <m/>
    <m/>
    <m/>
    <m/>
    <m/>
    <m/>
    <m/>
    <s v="Téléphone Radio, Télévision Chef de village/ commuanuté ou Boulama"/>
    <n v="0"/>
    <x v="1"/>
    <x v="0"/>
    <x v="0"/>
    <x v="0"/>
    <x v="0"/>
    <x v="0"/>
    <x v="0"/>
    <x v="0"/>
    <x v="0"/>
    <x v="0"/>
    <x v="0"/>
    <x v="0"/>
    <n v="0"/>
    <n v="0"/>
    <x v="3"/>
    <s v="Reduire les mouvements hors de la maison Arrêter de se serrer la main ou d'autres contacts physiques Eviter les espaces publiques et les rassemblements Se laver les mains Garder les surfaces propres"/>
    <x v="1"/>
    <x v="1"/>
    <x v="0"/>
    <x v="1"/>
    <x v="0"/>
    <x v="1"/>
    <x v="0"/>
    <x v="0"/>
    <x v="0"/>
    <x v="1"/>
    <x v="1"/>
    <x v="0"/>
    <x v="0"/>
    <x v="0"/>
    <x v="0"/>
    <x v="0"/>
    <x v="0"/>
    <x v="0"/>
    <n v="0"/>
    <n v="0"/>
  </r>
  <r>
    <s v="2020-05-27"/>
    <s v="Féminin"/>
    <x v="2"/>
    <x v="2"/>
    <s v="Gawoussa"/>
    <s v="Masculin"/>
    <n v="60"/>
    <x v="2"/>
    <s v="Représentant des refugiés"/>
    <n v="0"/>
    <n v="0"/>
    <n v="1"/>
    <n v="0"/>
    <n v="0"/>
    <n v="0"/>
    <n v="0"/>
    <n v="0"/>
    <n v="0"/>
    <m/>
    <s v="Forage PMH privé"/>
    <m/>
    <s v="Entre 30 minutes et une heure"/>
    <s v="Tous les ménages (autour de 100%);"/>
    <s v="Non"/>
    <s v="A l'air libre"/>
    <s v="Cendre (avec eau)"/>
    <s v="Personne (autour de 0%)"/>
    <s v="Non"/>
    <s v="Article trop cher L'achat de savon ne constitue pas une priorité"/>
    <n v="0"/>
    <n v="0"/>
    <n v="0"/>
    <n v="1"/>
    <n v="1"/>
    <n v="0"/>
    <n v="0"/>
    <s v="Téléphone Radio, Télévision Chef de village/ commuanuté ou Boulama"/>
    <n v="0"/>
    <x v="1"/>
    <x v="0"/>
    <x v="0"/>
    <x v="0"/>
    <x v="0"/>
    <x v="0"/>
    <x v="0"/>
    <x v="0"/>
    <x v="0"/>
    <x v="0"/>
    <x v="0"/>
    <x v="0"/>
    <n v="0"/>
    <n v="0"/>
    <x v="3"/>
    <s v="Reduire les mouvements hors de la maison Arrêter de se serrer la main ou d'autres contacts physiques Eviter les espaces publiques et les rassemblements Se laver les mains Garder les surfaces propres Prier"/>
    <x v="1"/>
    <x v="1"/>
    <x v="0"/>
    <x v="1"/>
    <x v="0"/>
    <x v="1"/>
    <x v="0"/>
    <x v="0"/>
    <x v="0"/>
    <x v="1"/>
    <x v="1"/>
    <x v="0"/>
    <x v="0"/>
    <x v="1"/>
    <x v="0"/>
    <x v="0"/>
    <x v="0"/>
    <x v="0"/>
    <n v="0"/>
    <n v="0"/>
  </r>
  <r>
    <s v="2020-05-27"/>
    <s v="Féminin"/>
    <x v="2"/>
    <x v="2"/>
    <s v="Gawoussa"/>
    <s v="Masculin"/>
    <n v="48"/>
    <x v="0"/>
    <s v="Représentant des PDI"/>
    <n v="0"/>
    <n v="0"/>
    <n v="0"/>
    <n v="1"/>
    <n v="0"/>
    <n v="0"/>
    <n v="0"/>
    <n v="0"/>
    <n v="0"/>
    <m/>
    <s v="Forage PMH privé"/>
    <m/>
    <s v="Entre 30 minutes et une heure"/>
    <s v="Tous les ménages (autour de 100%);"/>
    <s v="Non"/>
    <s v="A l'air libre"/>
    <s v="Cendre (avec eau)"/>
    <s v="Personne (autour de 0%)"/>
    <s v="Non"/>
    <s v="Article trop cher L'achat de savon ne constitue pas une priorité"/>
    <n v="0"/>
    <n v="0"/>
    <n v="0"/>
    <n v="1"/>
    <n v="1"/>
    <n v="0"/>
    <n v="0"/>
    <s v="Téléphone Radio, Télévision Chef de village/ commuanuté ou Boulama"/>
    <n v="0"/>
    <x v="1"/>
    <x v="0"/>
    <x v="0"/>
    <x v="0"/>
    <x v="0"/>
    <x v="0"/>
    <x v="0"/>
    <x v="0"/>
    <x v="0"/>
    <x v="0"/>
    <x v="0"/>
    <x v="0"/>
    <n v="0"/>
    <n v="0"/>
    <x v="0"/>
    <s v="Reduire les mouvements hors de la maison Eviter les espaces publiques et les rassemblements Se laver les mains Garder les surfaces propres Prier"/>
    <x v="1"/>
    <x v="1"/>
    <x v="0"/>
    <x v="0"/>
    <x v="0"/>
    <x v="1"/>
    <x v="0"/>
    <x v="0"/>
    <x v="0"/>
    <x v="1"/>
    <x v="1"/>
    <x v="0"/>
    <x v="0"/>
    <x v="1"/>
    <x v="0"/>
    <x v="0"/>
    <x v="0"/>
    <x v="0"/>
    <n v="0"/>
    <n v="0"/>
  </r>
  <r>
    <s v="2020-05-27"/>
    <s v="Féminin"/>
    <x v="1"/>
    <x v="6"/>
    <s v="Quartier château"/>
    <s v="Masculin"/>
    <n v="41"/>
    <x v="1"/>
    <s v="Chef de village/communauté ou Boulama"/>
    <n v="1"/>
    <n v="0"/>
    <n v="0"/>
    <n v="0"/>
    <n v="0"/>
    <n v="0"/>
    <n v="0"/>
    <n v="0"/>
    <n v="0"/>
    <m/>
    <s v="Reseau d'eau publique SEEN - robinet privé"/>
    <m/>
    <s v="De 0 à 15 minutes"/>
    <s v="Tous les ménages (autour de 100%);"/>
    <s v="Oui"/>
    <s v="Latrines familiales"/>
    <s v="Savon (avec eau)"/>
    <s v="La minorité (autour de 25%)"/>
    <s v="Oui"/>
    <m/>
    <m/>
    <m/>
    <m/>
    <m/>
    <m/>
    <m/>
    <m/>
    <s v="Téléphone Réseaux sociaux Radio, Télévision Journal - Internet Chef de village/ commuanuté ou Boulama Gouvernement"/>
    <n v="0"/>
    <x v="1"/>
    <x v="1"/>
    <x v="0"/>
    <x v="1"/>
    <x v="0"/>
    <x v="0"/>
    <x v="0"/>
    <x v="0"/>
    <x v="0"/>
    <x v="0"/>
    <x v="1"/>
    <x v="0"/>
    <n v="0"/>
    <n v="0"/>
    <x v="3"/>
    <s v="Reduire les mouvements hors de la maison Arrêter de se serrer la main ou d'autres contacts physiques Eviter les espaces publiques et les rassemblements Porter un masque Porter des gants Se laver les mains Garder les surfaces propres Prier"/>
    <x v="1"/>
    <x v="1"/>
    <x v="0"/>
    <x v="1"/>
    <x v="0"/>
    <x v="1"/>
    <x v="1"/>
    <x v="1"/>
    <x v="0"/>
    <x v="1"/>
    <x v="1"/>
    <x v="0"/>
    <x v="0"/>
    <x v="1"/>
    <x v="0"/>
    <x v="0"/>
    <x v="0"/>
    <x v="0"/>
    <n v="0"/>
    <n v="0"/>
  </r>
  <r>
    <s v="2020-05-27"/>
    <s v="Féminin"/>
    <x v="1"/>
    <x v="6"/>
    <s v="Quartier château"/>
    <s v="Masculin"/>
    <n v="62"/>
    <x v="0"/>
    <s v="Représentant des PDI"/>
    <n v="0"/>
    <n v="0"/>
    <n v="0"/>
    <n v="1"/>
    <n v="0"/>
    <n v="0"/>
    <n v="0"/>
    <n v="0"/>
    <n v="0"/>
    <m/>
    <s v="Forage PMH privé"/>
    <m/>
    <s v="De 16 à 30 minutes"/>
    <s v="Tous les ménages (autour de 100%);"/>
    <s v="Oui"/>
    <s v="Latrines familiales"/>
    <s v="Cendre (avec eau)"/>
    <s v="Personne (autour de 0%)"/>
    <s v="Non"/>
    <s v="Article trop cher L'achat de savon ne constitue pas une priorité"/>
    <n v="0"/>
    <n v="0"/>
    <n v="0"/>
    <n v="1"/>
    <n v="1"/>
    <n v="0"/>
    <n v="0"/>
    <s v="Téléphone Radio, Télévision Chef de village/ commuanuté ou Boulama"/>
    <n v="0"/>
    <x v="1"/>
    <x v="0"/>
    <x v="0"/>
    <x v="0"/>
    <x v="0"/>
    <x v="0"/>
    <x v="0"/>
    <x v="0"/>
    <x v="0"/>
    <x v="0"/>
    <x v="0"/>
    <x v="0"/>
    <n v="0"/>
    <n v="0"/>
    <x v="3"/>
    <s v="Reduire les mouvements hors de la maison Arrêter de se serrer la main ou d'autres contacts physiques Eviter les espaces publiques et les rassemblements Se laver les mains Se laver avec de l'eau propre Prier"/>
    <x v="1"/>
    <x v="1"/>
    <x v="0"/>
    <x v="1"/>
    <x v="0"/>
    <x v="1"/>
    <x v="0"/>
    <x v="0"/>
    <x v="0"/>
    <x v="1"/>
    <x v="0"/>
    <x v="0"/>
    <x v="1"/>
    <x v="1"/>
    <x v="0"/>
    <x v="0"/>
    <x v="0"/>
    <x v="0"/>
    <n v="0"/>
    <n v="0"/>
  </r>
  <r>
    <s v="2020-05-27"/>
    <s v="Féminin"/>
    <x v="1"/>
    <x v="6"/>
    <s v="Quartier château"/>
    <s v="Masculin"/>
    <n v="54"/>
    <x v="2"/>
    <s v="Représentant des refugiés"/>
    <n v="0"/>
    <n v="0"/>
    <n v="1"/>
    <n v="0"/>
    <n v="0"/>
    <n v="0"/>
    <n v="0"/>
    <n v="0"/>
    <n v="0"/>
    <m/>
    <s v="Reseau d'eau publique SEEN - robinet privé"/>
    <m/>
    <s v="De 16 à 30 minutes"/>
    <s v="Tous les ménages (autour de 100%);"/>
    <s v="Non"/>
    <s v="A l'air libre"/>
    <s v="Savon (avec eau)"/>
    <s v="La minorité (autour de 25%)"/>
    <s v="Oui"/>
    <m/>
    <m/>
    <m/>
    <m/>
    <m/>
    <m/>
    <m/>
    <m/>
    <s v="Téléphone Réseaux sociaux Chef de village/ commuanuté ou Boulama Travailleurs sociaux / humanitaires"/>
    <n v="0"/>
    <x v="1"/>
    <x v="1"/>
    <x v="1"/>
    <x v="0"/>
    <x v="0"/>
    <x v="0"/>
    <x v="0"/>
    <x v="0"/>
    <x v="0"/>
    <x v="0"/>
    <x v="0"/>
    <x v="1"/>
    <n v="0"/>
    <n v="0"/>
    <x v="3"/>
    <s v="Reduire les mouvements hors de la maison Arrêter de se serrer la main ou d'autres contacts physiques Eviter les espaces publiques et les rassemblements Se laver les mains Garder les surfaces propres Prier"/>
    <x v="1"/>
    <x v="1"/>
    <x v="0"/>
    <x v="1"/>
    <x v="0"/>
    <x v="1"/>
    <x v="0"/>
    <x v="0"/>
    <x v="0"/>
    <x v="1"/>
    <x v="1"/>
    <x v="0"/>
    <x v="0"/>
    <x v="1"/>
    <x v="0"/>
    <x v="0"/>
    <x v="0"/>
    <x v="0"/>
    <n v="0"/>
    <n v="0"/>
  </r>
  <r>
    <s v="2020-05-27"/>
    <s v="Masculin"/>
    <x v="4"/>
    <x v="7"/>
    <s v="Kangouri"/>
    <s v="Masculin"/>
    <n v="42"/>
    <x v="2"/>
    <s v="Représentant des refugiés"/>
    <n v="0"/>
    <n v="0"/>
    <n v="1"/>
    <n v="0"/>
    <n v="0"/>
    <n v="0"/>
    <n v="0"/>
    <n v="0"/>
    <n v="0"/>
    <m/>
    <s v="Forage PMH communautaire"/>
    <m/>
    <s v="Entre 30 minutes et une heure"/>
    <s v="Une minorité (autour de 25%);"/>
    <s v="Oui"/>
    <s v="Latrines communes gratuites"/>
    <s v="Savon (avec eau)"/>
    <s v="La moitié (autour de 50%)"/>
    <s v="Oui"/>
    <m/>
    <m/>
    <m/>
    <m/>
    <m/>
    <m/>
    <m/>
    <m/>
    <s v="Téléphone Chef de village/ commuanuté ou Boulama"/>
    <n v="0"/>
    <x v="1"/>
    <x v="0"/>
    <x v="1"/>
    <x v="0"/>
    <x v="0"/>
    <x v="0"/>
    <x v="0"/>
    <x v="0"/>
    <x v="0"/>
    <x v="0"/>
    <x v="0"/>
    <x v="0"/>
    <n v="0"/>
    <n v="0"/>
    <x v="0"/>
    <s v="Ne pas sortir de la maison Eviter les espaces publiques et les rassemblements Se laver les mains"/>
    <x v="0"/>
    <x v="0"/>
    <x v="0"/>
    <x v="0"/>
    <x v="0"/>
    <x v="1"/>
    <x v="0"/>
    <x v="0"/>
    <x v="0"/>
    <x v="1"/>
    <x v="0"/>
    <x v="0"/>
    <x v="0"/>
    <x v="0"/>
    <x v="0"/>
    <x v="0"/>
    <x v="0"/>
    <x v="0"/>
    <n v="0"/>
    <n v="0"/>
  </r>
  <r>
    <s v="2020-05-27"/>
    <s v="Masculin"/>
    <x v="3"/>
    <x v="11"/>
    <s v="N'Guel Beyli"/>
    <s v="Masculin"/>
    <n v="36"/>
    <x v="1"/>
    <s v="Leader communautaire"/>
    <n v="0"/>
    <n v="0"/>
    <n v="0"/>
    <n v="0"/>
    <n v="0"/>
    <n v="0"/>
    <n v="0"/>
    <n v="1"/>
    <n v="0"/>
    <m/>
    <s v="Puits cimenté"/>
    <m/>
    <s v="Entre 30 minutes et une heure"/>
    <s v="Une majorité (autour de 75%);"/>
    <s v="Non"/>
    <s v="A l'air libre"/>
    <s v="Savon (avec eau)"/>
    <s v="La moitié (autour de 50%)"/>
    <s v="Oui"/>
    <m/>
    <m/>
    <m/>
    <m/>
    <m/>
    <m/>
    <m/>
    <m/>
    <s v="Téléphone Chef de village/ commuanuté ou Boulama"/>
    <n v="0"/>
    <x v="1"/>
    <x v="0"/>
    <x v="1"/>
    <x v="0"/>
    <x v="0"/>
    <x v="0"/>
    <x v="0"/>
    <x v="0"/>
    <x v="0"/>
    <x v="0"/>
    <x v="0"/>
    <x v="0"/>
    <n v="0"/>
    <n v="0"/>
    <x v="3"/>
    <s v="Porter un masque Se laver les mains"/>
    <x v="1"/>
    <x v="0"/>
    <x v="0"/>
    <x v="0"/>
    <x v="0"/>
    <x v="0"/>
    <x v="1"/>
    <x v="0"/>
    <x v="0"/>
    <x v="1"/>
    <x v="0"/>
    <x v="0"/>
    <x v="0"/>
    <x v="0"/>
    <x v="0"/>
    <x v="0"/>
    <x v="0"/>
    <x v="0"/>
    <n v="0"/>
    <n v="0"/>
  </r>
  <r>
    <s v="2020-05-27"/>
    <s v="Masculin"/>
    <x v="4"/>
    <x v="7"/>
    <s v="Gagala Peulh"/>
    <s v="Masculin"/>
    <n v="38"/>
    <x v="0"/>
    <s v="Leader communautaire"/>
    <n v="0"/>
    <n v="0"/>
    <n v="0"/>
    <n v="0"/>
    <n v="0"/>
    <n v="0"/>
    <n v="0"/>
    <n v="1"/>
    <n v="0"/>
    <m/>
    <s v="Bornes fontaines (Mini-AEP, système multi-villages, PEA et SPP)"/>
    <m/>
    <s v="De 16 à 30 minutes"/>
    <s v="La moitié (autour de 50%);"/>
    <s v="Oui"/>
    <s v="Latrines communes gratuites"/>
    <s v="Savon (avec eau)"/>
    <s v="La moitié (autour de 50%)"/>
    <s v="Oui"/>
    <m/>
    <m/>
    <m/>
    <m/>
    <m/>
    <m/>
    <m/>
    <m/>
    <s v="Téléphone Chef de village/ commuanuté ou Boulama"/>
    <n v="0"/>
    <x v="1"/>
    <x v="0"/>
    <x v="1"/>
    <x v="0"/>
    <x v="0"/>
    <x v="0"/>
    <x v="0"/>
    <x v="0"/>
    <x v="0"/>
    <x v="0"/>
    <x v="0"/>
    <x v="0"/>
    <n v="0"/>
    <n v="0"/>
    <x v="3"/>
    <s v="Garder une distance avec les autres gens Eviter les espaces publiques et les rassemblements Porter un masque"/>
    <x v="1"/>
    <x v="0"/>
    <x v="0"/>
    <x v="0"/>
    <x v="1"/>
    <x v="1"/>
    <x v="1"/>
    <x v="0"/>
    <x v="0"/>
    <x v="0"/>
    <x v="0"/>
    <x v="0"/>
    <x v="0"/>
    <x v="0"/>
    <x v="0"/>
    <x v="0"/>
    <x v="0"/>
    <x v="0"/>
    <n v="0"/>
    <n v="0"/>
  </r>
  <r>
    <s v="2020-05-27"/>
    <s v="Masculin"/>
    <x v="4"/>
    <x v="5"/>
    <s v="Oudi Peulh"/>
    <s v="Masculin"/>
    <n v="39"/>
    <x v="1"/>
    <s v="Représentant d'une instance gouvernementale locale"/>
    <n v="0"/>
    <n v="0"/>
    <n v="0"/>
    <n v="0"/>
    <n v="0"/>
    <n v="1"/>
    <n v="0"/>
    <n v="0"/>
    <n v="0"/>
    <m/>
    <s v="Bornes fontaines (Mini-AEP, système multi-villages, PEA et SPP)"/>
    <m/>
    <s v="De 16 à 30 minutes"/>
    <s v="Tous les ménages (autour de 100%);"/>
    <s v="Oui"/>
    <s v="Latrines familiales"/>
    <s v="Savon (avec eau)"/>
    <s v="Personne (autour de 0%)"/>
    <s v="Oui"/>
    <m/>
    <m/>
    <m/>
    <m/>
    <m/>
    <m/>
    <m/>
    <m/>
    <s v="Téléphone Radio, Télévision"/>
    <n v="0"/>
    <x v="1"/>
    <x v="0"/>
    <x v="0"/>
    <x v="0"/>
    <x v="0"/>
    <x v="1"/>
    <x v="0"/>
    <x v="0"/>
    <x v="0"/>
    <x v="0"/>
    <x v="0"/>
    <x v="0"/>
    <n v="0"/>
    <n v="0"/>
    <x v="0"/>
    <s v="Arrêter de se serrer la main ou d'autres contacts physiques Porter un masque Se laver les mains"/>
    <x v="1"/>
    <x v="0"/>
    <x v="0"/>
    <x v="1"/>
    <x v="0"/>
    <x v="0"/>
    <x v="1"/>
    <x v="0"/>
    <x v="0"/>
    <x v="1"/>
    <x v="0"/>
    <x v="0"/>
    <x v="0"/>
    <x v="0"/>
    <x v="0"/>
    <x v="0"/>
    <x v="0"/>
    <x v="0"/>
    <n v="0"/>
    <n v="0"/>
  </r>
  <r>
    <s v="2020-05-27"/>
    <s v="Masculin"/>
    <x v="1"/>
    <x v="3"/>
    <s v="Malamm Boulori"/>
    <s v="Masculin"/>
    <n v="56"/>
    <x v="0"/>
    <s v="Représentant des PDI"/>
    <n v="0"/>
    <n v="0"/>
    <n v="0"/>
    <n v="1"/>
    <n v="0"/>
    <n v="0"/>
    <n v="0"/>
    <n v="0"/>
    <n v="0"/>
    <m/>
    <s v="Forage PMH communautaire"/>
    <m/>
    <s v="De 16 à 30 minutes"/>
    <s v="Une majorité (autour de 75%);"/>
    <s v="Non"/>
    <s v="A l'air libre"/>
    <s v="Cendre (avec eau)"/>
    <s v="Personne (autour de 0%)"/>
    <s v="Non"/>
    <s v="Article trop cher L'achat de savon ne constitue pas une priorité"/>
    <n v="0"/>
    <n v="0"/>
    <n v="0"/>
    <n v="1"/>
    <n v="1"/>
    <n v="0"/>
    <n v="0"/>
    <s v="Téléphone Réseaux sociaux Famille, voisins ou amis"/>
    <n v="0"/>
    <x v="1"/>
    <x v="1"/>
    <x v="1"/>
    <x v="0"/>
    <x v="0"/>
    <x v="1"/>
    <x v="1"/>
    <x v="0"/>
    <x v="0"/>
    <x v="0"/>
    <x v="0"/>
    <x v="0"/>
    <n v="0"/>
    <n v="0"/>
    <x v="1"/>
    <s v="Garder une distance avec les autres gens Se laver les mains"/>
    <x v="1"/>
    <x v="0"/>
    <x v="0"/>
    <x v="0"/>
    <x v="1"/>
    <x v="0"/>
    <x v="0"/>
    <x v="0"/>
    <x v="0"/>
    <x v="1"/>
    <x v="0"/>
    <x v="0"/>
    <x v="0"/>
    <x v="0"/>
    <x v="0"/>
    <x v="0"/>
    <x v="0"/>
    <x v="0"/>
    <n v="0"/>
    <n v="0"/>
  </r>
  <r>
    <s v="2020-05-27"/>
    <s v="Masculin"/>
    <x v="1"/>
    <x v="3"/>
    <s v="Malamm Boulori"/>
    <s v="Masculin"/>
    <n v="35"/>
    <x v="2"/>
    <s v="Représentant des refugiés"/>
    <n v="0"/>
    <n v="0"/>
    <n v="1"/>
    <n v="0"/>
    <n v="0"/>
    <n v="0"/>
    <n v="0"/>
    <n v="0"/>
    <n v="0"/>
    <m/>
    <s v="Forage PMH communautaire"/>
    <m/>
    <s v="De 16 à 30 minutes"/>
    <s v="Une majorité (autour de 75%);"/>
    <s v="Oui"/>
    <s v="Latrines communes gratuites"/>
    <s v="Savon (avec eau)"/>
    <s v="Personne (autour de 0%)"/>
    <s v="Oui"/>
    <m/>
    <m/>
    <m/>
    <m/>
    <m/>
    <m/>
    <m/>
    <m/>
    <s v="Téléphone Réseaux sociaux Chef de village/ commuanuté ou Boulama"/>
    <n v="0"/>
    <x v="1"/>
    <x v="1"/>
    <x v="1"/>
    <x v="0"/>
    <x v="0"/>
    <x v="0"/>
    <x v="0"/>
    <x v="0"/>
    <x v="0"/>
    <x v="0"/>
    <x v="0"/>
    <x v="0"/>
    <n v="0"/>
    <n v="0"/>
    <x v="1"/>
    <s v="Arrêter de se serrer la main ou d'autres contacts physiques Eviter les espaces publiques et les rassemblements Se laver les mains"/>
    <x v="1"/>
    <x v="0"/>
    <x v="0"/>
    <x v="1"/>
    <x v="0"/>
    <x v="1"/>
    <x v="0"/>
    <x v="0"/>
    <x v="0"/>
    <x v="1"/>
    <x v="0"/>
    <x v="0"/>
    <x v="0"/>
    <x v="0"/>
    <x v="0"/>
    <x v="0"/>
    <x v="0"/>
    <x v="0"/>
    <n v="0"/>
    <n v="0"/>
  </r>
  <r>
    <s v="2020-05-27"/>
    <s v="Masculin"/>
    <x v="4"/>
    <x v="5"/>
    <s v="Oudi Peulh"/>
    <s v="Masculin"/>
    <n v="30"/>
    <x v="0"/>
    <s v="Représentant des PDI"/>
    <n v="0"/>
    <n v="0"/>
    <n v="0"/>
    <n v="1"/>
    <n v="0"/>
    <n v="0"/>
    <n v="0"/>
    <n v="0"/>
    <n v="0"/>
    <m/>
    <s v="Forage PMH communautaire"/>
    <m/>
    <s v="Entre 30 minutes et une heure"/>
    <s v="Une majorité (autour de 75%);"/>
    <s v="Non"/>
    <s v="A l'air libre"/>
    <s v="Cendre (avec eau)"/>
    <s v="Personne (autour de 0%)"/>
    <s v="Non"/>
    <s v="Article trop cher L'achat de savon ne constitue pas une priorité"/>
    <n v="0"/>
    <n v="0"/>
    <n v="0"/>
    <n v="1"/>
    <n v="1"/>
    <n v="0"/>
    <n v="0"/>
    <s v="Téléphone Réseaux sociaux"/>
    <n v="0"/>
    <x v="1"/>
    <x v="1"/>
    <x v="1"/>
    <x v="0"/>
    <x v="0"/>
    <x v="1"/>
    <x v="0"/>
    <x v="0"/>
    <x v="0"/>
    <x v="0"/>
    <x v="0"/>
    <x v="0"/>
    <n v="0"/>
    <n v="0"/>
    <x v="3"/>
    <s v="Garder une distance avec les autres gens Porter un masque"/>
    <x v="1"/>
    <x v="0"/>
    <x v="0"/>
    <x v="0"/>
    <x v="1"/>
    <x v="0"/>
    <x v="1"/>
    <x v="0"/>
    <x v="0"/>
    <x v="0"/>
    <x v="0"/>
    <x v="0"/>
    <x v="0"/>
    <x v="0"/>
    <x v="0"/>
    <x v="0"/>
    <x v="0"/>
    <x v="0"/>
    <n v="0"/>
    <n v="0"/>
  </r>
  <r>
    <s v="2020-05-27"/>
    <s v="Féminin"/>
    <x v="0"/>
    <x v="0"/>
    <s v="Boutti"/>
    <s v="Masculin"/>
    <n v="36"/>
    <x v="0"/>
    <s v="Représentant des PDI"/>
    <n v="0"/>
    <n v="0"/>
    <n v="0"/>
    <n v="1"/>
    <n v="0"/>
    <n v="0"/>
    <n v="0"/>
    <n v="0"/>
    <n v="0"/>
    <m/>
    <s v="Bornes fontaines (Mini-AEP, système multi-villages, PEA et SPP)"/>
    <m/>
    <s v="Entre une heure et moins de la moitié d'une journée"/>
    <s v="La moitié (autour de 50%);"/>
    <s v="Oui"/>
    <s v="Latrines familiales"/>
    <s v="Savon (avec eau)"/>
    <s v="Personne (autour de 0%)"/>
    <s v="Oui"/>
    <m/>
    <m/>
    <m/>
    <m/>
    <m/>
    <m/>
    <m/>
    <m/>
    <s v="Téléphone Radio, Télévision Chef de village/ commuanuté ou Boulama"/>
    <n v="0"/>
    <x v="1"/>
    <x v="0"/>
    <x v="0"/>
    <x v="0"/>
    <x v="0"/>
    <x v="0"/>
    <x v="0"/>
    <x v="0"/>
    <x v="0"/>
    <x v="0"/>
    <x v="0"/>
    <x v="0"/>
    <n v="0"/>
    <n v="0"/>
    <x v="0"/>
    <s v="Ne pas sortir de la maison Arrêter de se serrer la main ou d'autres contacts physiques"/>
    <x v="0"/>
    <x v="0"/>
    <x v="0"/>
    <x v="1"/>
    <x v="0"/>
    <x v="0"/>
    <x v="0"/>
    <x v="0"/>
    <x v="0"/>
    <x v="0"/>
    <x v="0"/>
    <x v="0"/>
    <x v="0"/>
    <x v="0"/>
    <x v="0"/>
    <x v="0"/>
    <x v="0"/>
    <x v="0"/>
    <n v="0"/>
    <n v="0"/>
  </r>
  <r>
    <s v="2020-05-27"/>
    <s v="Féminin"/>
    <x v="0"/>
    <x v="0"/>
    <s v="Boutti"/>
    <s v="Masculin"/>
    <n v="30"/>
    <x v="2"/>
    <s v="Représentant des refugiés"/>
    <n v="0"/>
    <n v="0"/>
    <n v="1"/>
    <n v="0"/>
    <n v="0"/>
    <n v="0"/>
    <n v="0"/>
    <n v="0"/>
    <n v="0"/>
    <m/>
    <s v="Bornes fontaines (Mini-AEP, système multi-villages, PEA et SPP)"/>
    <m/>
    <s v="Entre 30 minutes et une heure"/>
    <s v="La moitié (autour de 50%);"/>
    <s v="Non"/>
    <s v="A l'air libre"/>
    <s v="Savon (avec eau)"/>
    <s v="Personne (autour de 0%)"/>
    <s v="Oui"/>
    <m/>
    <m/>
    <m/>
    <m/>
    <m/>
    <m/>
    <m/>
    <m/>
    <s v="Téléphone Journal - Internet"/>
    <n v="0"/>
    <x v="1"/>
    <x v="0"/>
    <x v="1"/>
    <x v="1"/>
    <x v="0"/>
    <x v="1"/>
    <x v="0"/>
    <x v="0"/>
    <x v="0"/>
    <x v="0"/>
    <x v="0"/>
    <x v="0"/>
    <n v="0"/>
    <n v="0"/>
    <x v="0"/>
    <s v="Reduire les mouvements hors de la maison Arrêter de se serrer la main ou d'autres contacts physiques Se laver avec de l'eau propre"/>
    <x v="1"/>
    <x v="1"/>
    <x v="0"/>
    <x v="1"/>
    <x v="0"/>
    <x v="0"/>
    <x v="0"/>
    <x v="0"/>
    <x v="0"/>
    <x v="0"/>
    <x v="0"/>
    <x v="0"/>
    <x v="1"/>
    <x v="0"/>
    <x v="0"/>
    <x v="0"/>
    <x v="0"/>
    <x v="0"/>
    <n v="0"/>
    <n v="0"/>
  </r>
  <r>
    <s v="2020-05-27"/>
    <s v="Féminin"/>
    <x v="3"/>
    <x v="9"/>
    <s v="Beyinga Malam Abdourou"/>
    <s v="Masculin"/>
    <n v="46"/>
    <x v="2"/>
    <s v="Représentant des refugiés"/>
    <n v="0"/>
    <n v="0"/>
    <n v="1"/>
    <n v="0"/>
    <n v="0"/>
    <n v="0"/>
    <n v="0"/>
    <n v="0"/>
    <n v="0"/>
    <m/>
    <s v="Puits traditionnel"/>
    <m/>
    <s v="De 16 à 30 minutes"/>
    <s v="La moitié (autour de 50%);"/>
    <s v="Non"/>
    <s v="A l'air libre"/>
    <s v="Savon (avec eau)"/>
    <s v="Personne (autour de 0%)"/>
    <s v="Oui"/>
    <m/>
    <m/>
    <m/>
    <m/>
    <m/>
    <m/>
    <m/>
    <m/>
    <s v="Téléphone Radio, Télévision"/>
    <n v="0"/>
    <x v="1"/>
    <x v="0"/>
    <x v="0"/>
    <x v="0"/>
    <x v="0"/>
    <x v="1"/>
    <x v="0"/>
    <x v="0"/>
    <x v="0"/>
    <x v="0"/>
    <x v="0"/>
    <x v="0"/>
    <n v="0"/>
    <n v="0"/>
    <x v="2"/>
    <s v="Arrêter de se serrer la main ou d'autres contacts physiques Eviter les espaces publiques et les rassemblements"/>
    <x v="1"/>
    <x v="0"/>
    <x v="0"/>
    <x v="1"/>
    <x v="0"/>
    <x v="1"/>
    <x v="0"/>
    <x v="0"/>
    <x v="0"/>
    <x v="0"/>
    <x v="0"/>
    <x v="0"/>
    <x v="0"/>
    <x v="0"/>
    <x v="0"/>
    <x v="0"/>
    <x v="0"/>
    <x v="0"/>
    <n v="0"/>
    <n v="0"/>
  </r>
  <r>
    <s v="2020-05-27"/>
    <s v="Féminin"/>
    <x v="3"/>
    <x v="9"/>
    <s v="Beyinga Malam Abdourou"/>
    <s v="Masculin"/>
    <n v="30"/>
    <x v="0"/>
    <s v="Représentant des PDI"/>
    <n v="0"/>
    <n v="0"/>
    <n v="0"/>
    <n v="1"/>
    <n v="0"/>
    <n v="0"/>
    <n v="0"/>
    <n v="0"/>
    <n v="0"/>
    <m/>
    <s v="Puits traditionnel"/>
    <m/>
    <s v="De 16 à 30 minutes"/>
    <s v="Une minorité (autour de 25%);"/>
    <s v="Non"/>
    <s v="A l'air libre"/>
    <s v="Savon (avec eau)"/>
    <s v="Personne (autour de 0%)"/>
    <s v="Oui"/>
    <m/>
    <m/>
    <m/>
    <m/>
    <m/>
    <m/>
    <m/>
    <m/>
    <s v="Téléphone Radio, Télévision"/>
    <n v="0"/>
    <x v="1"/>
    <x v="0"/>
    <x v="0"/>
    <x v="0"/>
    <x v="0"/>
    <x v="1"/>
    <x v="0"/>
    <x v="0"/>
    <x v="0"/>
    <x v="0"/>
    <x v="0"/>
    <x v="0"/>
    <n v="0"/>
    <n v="0"/>
    <x v="1"/>
    <s v="Boire de l'eau propre Se laver avec de l'eau propre"/>
    <x v="1"/>
    <x v="0"/>
    <x v="0"/>
    <x v="0"/>
    <x v="0"/>
    <x v="0"/>
    <x v="0"/>
    <x v="0"/>
    <x v="0"/>
    <x v="0"/>
    <x v="0"/>
    <x v="1"/>
    <x v="1"/>
    <x v="0"/>
    <x v="0"/>
    <x v="0"/>
    <x v="0"/>
    <x v="0"/>
    <n v="0"/>
    <n v="0"/>
  </r>
  <r>
    <s v="2020-05-28"/>
    <s v="Masculin"/>
    <x v="4"/>
    <x v="7"/>
    <s v="Baram Dawé"/>
    <s v="Masculin"/>
    <n v="42"/>
    <x v="0"/>
    <s v="Représentant des PDI"/>
    <n v="0"/>
    <n v="0"/>
    <n v="0"/>
    <n v="1"/>
    <n v="0"/>
    <n v="0"/>
    <n v="0"/>
    <n v="0"/>
    <n v="0"/>
    <m/>
    <s v="Forage PMH communautaire"/>
    <m/>
    <s v="De 0 à 15 minutes"/>
    <s v="Une majorité (autour de 75%);"/>
    <s v="Non"/>
    <s v="A l'air libre"/>
    <s v="Savon (avec eau)"/>
    <s v="La moitié (autour de 50%)"/>
    <s v="Oui"/>
    <m/>
    <m/>
    <m/>
    <m/>
    <m/>
    <m/>
    <m/>
    <m/>
    <s v="Radio, Télévision Chef de village/ commuanuté ou Boulama"/>
    <n v="0"/>
    <x v="0"/>
    <x v="0"/>
    <x v="0"/>
    <x v="0"/>
    <x v="0"/>
    <x v="0"/>
    <x v="0"/>
    <x v="0"/>
    <x v="0"/>
    <x v="0"/>
    <x v="0"/>
    <x v="0"/>
    <n v="0"/>
    <n v="0"/>
    <x v="0"/>
    <s v="Reduire les mouvements hors de la maison Arrêter de se serrer la main ou d'autres contacts physiques Eviter les espaces publiques et les rassemblements Se laver les mains"/>
    <x v="1"/>
    <x v="1"/>
    <x v="0"/>
    <x v="1"/>
    <x v="0"/>
    <x v="1"/>
    <x v="0"/>
    <x v="0"/>
    <x v="0"/>
    <x v="1"/>
    <x v="0"/>
    <x v="0"/>
    <x v="0"/>
    <x v="0"/>
    <x v="0"/>
    <x v="0"/>
    <x v="0"/>
    <x v="0"/>
    <n v="0"/>
    <n v="0"/>
  </r>
  <r>
    <s v="2020-05-28"/>
    <s v="Masculin"/>
    <x v="4"/>
    <x v="7"/>
    <s v="Baram Dawé"/>
    <s v="Masculin"/>
    <n v="35"/>
    <x v="3"/>
    <s v="Autre"/>
    <n v="0"/>
    <n v="0"/>
    <n v="0"/>
    <n v="0"/>
    <n v="0"/>
    <n v="0"/>
    <n v="0"/>
    <n v="0"/>
    <n v="1"/>
    <s v="Représentant des retournés"/>
    <s v="Forage PMH communautaire"/>
    <m/>
    <s v="De 0 à 15 minutes"/>
    <s v="Une majorité (autour de 75%);"/>
    <s v="Non"/>
    <s v="A l'air libre"/>
    <s v="Savon (avec eau)"/>
    <s v="La moitié (autour de 50%)"/>
    <s v="Oui"/>
    <m/>
    <m/>
    <m/>
    <m/>
    <m/>
    <m/>
    <m/>
    <m/>
    <s v="Radio, Télévision Chef de village/ commuanuté ou Boulama"/>
    <n v="0"/>
    <x v="0"/>
    <x v="0"/>
    <x v="0"/>
    <x v="0"/>
    <x v="0"/>
    <x v="0"/>
    <x v="0"/>
    <x v="0"/>
    <x v="0"/>
    <x v="0"/>
    <x v="0"/>
    <x v="0"/>
    <n v="0"/>
    <n v="0"/>
    <x v="0"/>
    <s v="Ne pas sortir de la maison Reduire les mouvements hors de la maison Arrêter de se serrer la main ou d'autres contacts physiques Garder une distance avec les autres gens Se laver les mains"/>
    <x v="0"/>
    <x v="1"/>
    <x v="0"/>
    <x v="1"/>
    <x v="1"/>
    <x v="0"/>
    <x v="0"/>
    <x v="0"/>
    <x v="0"/>
    <x v="1"/>
    <x v="0"/>
    <x v="0"/>
    <x v="0"/>
    <x v="0"/>
    <x v="0"/>
    <x v="0"/>
    <x v="0"/>
    <x v="0"/>
    <n v="0"/>
    <n v="0"/>
  </r>
  <r>
    <s v="2020-05-28"/>
    <s v="Masculin"/>
    <x v="4"/>
    <x v="7"/>
    <s v="Baram Dawé"/>
    <s v="Masculin"/>
    <n v="36"/>
    <x v="1"/>
    <s v="Représentant d'une instance gouvernementale locale"/>
    <n v="0"/>
    <n v="0"/>
    <n v="0"/>
    <n v="0"/>
    <n v="0"/>
    <n v="1"/>
    <n v="0"/>
    <n v="0"/>
    <n v="0"/>
    <m/>
    <s v="Puits cimenté"/>
    <m/>
    <s v="De 16 à 30 minutes"/>
    <s v="Tous les ménages (autour de 100%);"/>
    <s v="Non"/>
    <s v="A l'air libre"/>
    <s v="Savon (avec eau)"/>
    <s v="La minorité (autour de 25%)"/>
    <s v="Oui"/>
    <m/>
    <m/>
    <m/>
    <m/>
    <m/>
    <m/>
    <m/>
    <m/>
    <s v="Téléphone Radio, Télévision Chef de village/ commuanuté ou Boulama"/>
    <n v="0"/>
    <x v="1"/>
    <x v="0"/>
    <x v="0"/>
    <x v="0"/>
    <x v="0"/>
    <x v="0"/>
    <x v="0"/>
    <x v="0"/>
    <x v="0"/>
    <x v="0"/>
    <x v="0"/>
    <x v="0"/>
    <n v="0"/>
    <n v="0"/>
    <x v="0"/>
    <s v="Ne pas voyager à l'étranger Arrêter de se serrer la main ou d'autres contacts physiques Eviter les espaces publiques et les rassemblements Se laver les mains Prier"/>
    <x v="1"/>
    <x v="0"/>
    <x v="1"/>
    <x v="1"/>
    <x v="0"/>
    <x v="1"/>
    <x v="0"/>
    <x v="0"/>
    <x v="0"/>
    <x v="1"/>
    <x v="0"/>
    <x v="0"/>
    <x v="0"/>
    <x v="1"/>
    <x v="0"/>
    <x v="0"/>
    <x v="0"/>
    <x v="0"/>
    <n v="0"/>
    <n v="0"/>
  </r>
  <r>
    <s v="2020-05-28"/>
    <s v="Masculin"/>
    <x v="4"/>
    <x v="7"/>
    <s v="Balé"/>
    <s v="Masculin"/>
    <n v="30"/>
    <x v="1"/>
    <s v="Chef de village/communauté ou Boulama"/>
    <n v="1"/>
    <n v="0"/>
    <n v="0"/>
    <n v="0"/>
    <n v="0"/>
    <n v="0"/>
    <n v="0"/>
    <n v="0"/>
    <n v="0"/>
    <m/>
    <s v="Bornes fontaines (Mini-AEP, système multi-villages, PEA et SPP)"/>
    <m/>
    <s v="De 0 à 15 minutes"/>
    <s v="Tous les ménages (autour de 100%);"/>
    <s v="Oui"/>
    <s v="Latrines familiales"/>
    <s v="Savon (avec eau)"/>
    <s v="La moitié (autour de 50%)"/>
    <s v="Oui"/>
    <m/>
    <m/>
    <m/>
    <m/>
    <m/>
    <m/>
    <m/>
    <m/>
    <s v="Radio, Télévision Travailleurs sociaux / humanitaires"/>
    <n v="0"/>
    <x v="0"/>
    <x v="0"/>
    <x v="0"/>
    <x v="0"/>
    <x v="0"/>
    <x v="1"/>
    <x v="0"/>
    <x v="0"/>
    <x v="0"/>
    <x v="0"/>
    <x v="0"/>
    <x v="1"/>
    <n v="0"/>
    <n v="0"/>
    <x v="0"/>
    <s v="Ne pas voyager à l'étranger Arrêter de se serrer la main ou d'autres contacts physiques Se laver les mains Autre, préciser"/>
    <x v="1"/>
    <x v="0"/>
    <x v="1"/>
    <x v="1"/>
    <x v="0"/>
    <x v="0"/>
    <x v="0"/>
    <x v="0"/>
    <x v="0"/>
    <x v="1"/>
    <x v="0"/>
    <x v="0"/>
    <x v="0"/>
    <x v="0"/>
    <x v="0"/>
    <x v="0"/>
    <x v="0"/>
    <x v="1"/>
    <n v="0"/>
    <n v="0"/>
  </r>
  <r>
    <s v="2020-05-28"/>
    <s v="Masculin"/>
    <x v="4"/>
    <x v="7"/>
    <s v="Balé"/>
    <s v="Masculin"/>
    <n v="35"/>
    <x v="2"/>
    <s v="Représentant des refugiés"/>
    <n v="0"/>
    <n v="0"/>
    <n v="1"/>
    <n v="0"/>
    <n v="0"/>
    <n v="0"/>
    <n v="0"/>
    <n v="0"/>
    <n v="0"/>
    <m/>
    <s v="Bornes fontaines (Mini-AEP, système multi-villages, PEA et SPP)"/>
    <m/>
    <s v="De 0 à 15 minutes"/>
    <s v="Tous les ménages (autour de 100%);"/>
    <s v="Oui"/>
    <s v="Latrines familiales"/>
    <s v="Savon (avec eau)"/>
    <s v="La moitié (autour de 50%)"/>
    <s v="Oui"/>
    <m/>
    <m/>
    <m/>
    <m/>
    <m/>
    <m/>
    <m/>
    <m/>
    <s v="Radio, Télévision"/>
    <n v="0"/>
    <x v="0"/>
    <x v="0"/>
    <x v="0"/>
    <x v="0"/>
    <x v="0"/>
    <x v="1"/>
    <x v="0"/>
    <x v="0"/>
    <x v="0"/>
    <x v="0"/>
    <x v="0"/>
    <x v="0"/>
    <n v="0"/>
    <n v="0"/>
    <x v="1"/>
    <s v="Ne pas voyager à l'étranger Arrêter de se serrer la main ou d'autres contacts physiques Se laver les mains Garder les surfaces propres"/>
    <x v="1"/>
    <x v="0"/>
    <x v="1"/>
    <x v="1"/>
    <x v="0"/>
    <x v="0"/>
    <x v="0"/>
    <x v="0"/>
    <x v="0"/>
    <x v="1"/>
    <x v="1"/>
    <x v="0"/>
    <x v="0"/>
    <x v="0"/>
    <x v="0"/>
    <x v="0"/>
    <x v="0"/>
    <x v="0"/>
    <n v="0"/>
    <n v="0"/>
  </r>
  <r>
    <s v="2020-05-28"/>
    <s v="Masculin"/>
    <x v="4"/>
    <x v="7"/>
    <s v="Balé"/>
    <s v="Masculin"/>
    <n v="67"/>
    <x v="0"/>
    <s v="Représentant des PDI"/>
    <n v="0"/>
    <n v="0"/>
    <n v="0"/>
    <n v="1"/>
    <n v="0"/>
    <n v="0"/>
    <n v="0"/>
    <n v="0"/>
    <n v="0"/>
    <m/>
    <s v="Bornes fontaines (Mini-AEP, système multi-villages, PEA et SPP)"/>
    <m/>
    <s v="De 0 à 15 minutes"/>
    <s v="Une majorité (autour de 75%);"/>
    <s v="Oui"/>
    <s v="Latrines familiales"/>
    <s v="Savon (avec eau)"/>
    <s v="La majorité (autour de 75%)"/>
    <s v="Oui"/>
    <m/>
    <m/>
    <m/>
    <m/>
    <m/>
    <m/>
    <m/>
    <m/>
    <s v="Radio, Télévision Chef de village/ commuanuté ou Boulama"/>
    <n v="0"/>
    <x v="0"/>
    <x v="0"/>
    <x v="0"/>
    <x v="0"/>
    <x v="0"/>
    <x v="0"/>
    <x v="0"/>
    <x v="0"/>
    <x v="0"/>
    <x v="0"/>
    <x v="0"/>
    <x v="0"/>
    <n v="0"/>
    <n v="0"/>
    <x v="0"/>
    <s v="Garder une distance avec les autres gens Eviter les espaces publiques et les rassemblements Se laver les mains"/>
    <x v="1"/>
    <x v="0"/>
    <x v="0"/>
    <x v="0"/>
    <x v="1"/>
    <x v="1"/>
    <x v="0"/>
    <x v="0"/>
    <x v="0"/>
    <x v="1"/>
    <x v="0"/>
    <x v="0"/>
    <x v="0"/>
    <x v="0"/>
    <x v="0"/>
    <x v="0"/>
    <x v="0"/>
    <x v="0"/>
    <n v="0"/>
    <n v="0"/>
  </r>
  <r>
    <s v="2020-05-28"/>
    <s v="Masculin"/>
    <x v="4"/>
    <x v="7"/>
    <s v="Bonégral"/>
    <s v="Féminin"/>
    <n v="40"/>
    <x v="1"/>
    <s v="Représentant du chef de village/communauté ou Boulama"/>
    <n v="0"/>
    <n v="1"/>
    <n v="0"/>
    <n v="0"/>
    <n v="0"/>
    <n v="0"/>
    <n v="0"/>
    <n v="0"/>
    <n v="0"/>
    <m/>
    <s v="Puits cimenté"/>
    <m/>
    <s v="De 0 à 15 minutes"/>
    <s v="Une majorité (autour de 75%);"/>
    <s v="Non"/>
    <s v="A l'air libre"/>
    <s v="Savon (avec eau)"/>
    <s v="La moitié (autour de 50%)"/>
    <s v="Oui"/>
    <m/>
    <m/>
    <m/>
    <m/>
    <m/>
    <m/>
    <m/>
    <m/>
    <s v="Radio, Télévision"/>
    <n v="0"/>
    <x v="0"/>
    <x v="0"/>
    <x v="0"/>
    <x v="0"/>
    <x v="0"/>
    <x v="1"/>
    <x v="0"/>
    <x v="0"/>
    <x v="0"/>
    <x v="0"/>
    <x v="0"/>
    <x v="0"/>
    <n v="0"/>
    <n v="0"/>
    <x v="3"/>
    <s v="Ne pas voyager à l'étranger Garder une distance avec les autres gens Eviter les espaces publiques et les rassemblements Se laver les mains Se laver avec de l'eau propre"/>
    <x v="1"/>
    <x v="0"/>
    <x v="1"/>
    <x v="0"/>
    <x v="1"/>
    <x v="1"/>
    <x v="0"/>
    <x v="0"/>
    <x v="0"/>
    <x v="1"/>
    <x v="0"/>
    <x v="0"/>
    <x v="1"/>
    <x v="0"/>
    <x v="0"/>
    <x v="0"/>
    <x v="0"/>
    <x v="0"/>
    <n v="0"/>
    <n v="0"/>
  </r>
  <r>
    <s v="2020-05-28"/>
    <s v="Masculin"/>
    <x v="4"/>
    <x v="7"/>
    <s v="Bonégral"/>
    <s v="Féminin"/>
    <n v="23"/>
    <x v="0"/>
    <s v="Représentant des PDI"/>
    <n v="0"/>
    <n v="0"/>
    <n v="0"/>
    <n v="1"/>
    <n v="0"/>
    <n v="0"/>
    <n v="0"/>
    <n v="0"/>
    <n v="0"/>
    <m/>
    <s v="Puits cimenté"/>
    <m/>
    <s v="De 0 à 15 minutes"/>
    <s v="La moitié (autour de 50%);"/>
    <s v="Non"/>
    <s v="A l'air libre"/>
    <s v="Savon (avec eau)"/>
    <s v="La minorité (autour de 25%)"/>
    <s v="Oui"/>
    <m/>
    <m/>
    <m/>
    <m/>
    <m/>
    <m/>
    <m/>
    <m/>
    <s v="Radio, Télévision"/>
    <n v="0"/>
    <x v="0"/>
    <x v="0"/>
    <x v="0"/>
    <x v="0"/>
    <x v="0"/>
    <x v="1"/>
    <x v="0"/>
    <x v="0"/>
    <x v="0"/>
    <x v="0"/>
    <x v="0"/>
    <x v="0"/>
    <n v="0"/>
    <n v="0"/>
    <x v="0"/>
    <s v="Ne pas sortir de la maison Arrêter de se serrer la main ou d'autres contacts physiques Eviter les espaces publiques et les rassemblements Prier"/>
    <x v="0"/>
    <x v="0"/>
    <x v="0"/>
    <x v="1"/>
    <x v="0"/>
    <x v="1"/>
    <x v="0"/>
    <x v="0"/>
    <x v="0"/>
    <x v="0"/>
    <x v="0"/>
    <x v="0"/>
    <x v="0"/>
    <x v="1"/>
    <x v="0"/>
    <x v="0"/>
    <x v="0"/>
    <x v="0"/>
    <n v="0"/>
    <n v="0"/>
  </r>
  <r>
    <s v="2020-05-28"/>
    <s v="Masculin"/>
    <x v="4"/>
    <x v="7"/>
    <s v="Bonégral"/>
    <s v="Féminin"/>
    <n v="45"/>
    <x v="3"/>
    <s v="Autre"/>
    <n v="0"/>
    <n v="0"/>
    <n v="0"/>
    <n v="0"/>
    <n v="0"/>
    <n v="0"/>
    <n v="0"/>
    <n v="0"/>
    <n v="1"/>
    <s v="Représentant des retournés "/>
    <s v="Puits cimenté"/>
    <m/>
    <s v="De 16 à 30 minutes"/>
    <s v="La moitié (autour de 50%);"/>
    <s v="Non"/>
    <s v="A l'air libre"/>
    <s v="Savon (avec eau)"/>
    <s v="La minorité (autour de 25%)"/>
    <s v="Oui"/>
    <m/>
    <m/>
    <m/>
    <m/>
    <m/>
    <m/>
    <m/>
    <m/>
    <s v="Radio, Télévision"/>
    <n v="0"/>
    <x v="0"/>
    <x v="0"/>
    <x v="0"/>
    <x v="0"/>
    <x v="0"/>
    <x v="1"/>
    <x v="0"/>
    <x v="0"/>
    <x v="0"/>
    <x v="0"/>
    <x v="0"/>
    <x v="0"/>
    <n v="0"/>
    <n v="0"/>
    <x v="0"/>
    <s v="Reduire les mouvements hors de la maison Arrêter de se serrer la main ou d'autres contacts physiques Eviter les espaces publiques et les rassemblements Se laver les mains"/>
    <x v="1"/>
    <x v="1"/>
    <x v="0"/>
    <x v="1"/>
    <x v="0"/>
    <x v="1"/>
    <x v="0"/>
    <x v="0"/>
    <x v="0"/>
    <x v="1"/>
    <x v="0"/>
    <x v="0"/>
    <x v="0"/>
    <x v="0"/>
    <x v="0"/>
    <x v="0"/>
    <x v="0"/>
    <x v="0"/>
    <n v="0"/>
    <n v="0"/>
  </r>
  <r>
    <s v="2020-05-28"/>
    <s v="Masculin"/>
    <x v="1"/>
    <x v="3"/>
    <s v="Makintari"/>
    <s v="Masculin"/>
    <n v="54"/>
    <x v="1"/>
    <s v="Représentant du chef de village/communauté ou Boulama"/>
    <n v="0"/>
    <n v="1"/>
    <n v="0"/>
    <n v="0"/>
    <n v="0"/>
    <n v="0"/>
    <n v="0"/>
    <n v="0"/>
    <n v="0"/>
    <m/>
    <s v="Forage PMH communautaire"/>
    <m/>
    <s v="De 0 à 15 minutes"/>
    <s v="Tous les ménages (autour de 100%);"/>
    <s v="Oui"/>
    <s v="Latrines familiales"/>
    <s v="Savon (avec eau)"/>
    <s v="La moitié (autour de 50%)"/>
    <s v="Oui"/>
    <m/>
    <m/>
    <m/>
    <m/>
    <m/>
    <m/>
    <m/>
    <m/>
    <s v="Téléphone Travailleurs sociaux / humanitaires"/>
    <n v="0"/>
    <x v="1"/>
    <x v="0"/>
    <x v="1"/>
    <x v="0"/>
    <x v="0"/>
    <x v="1"/>
    <x v="0"/>
    <x v="0"/>
    <x v="0"/>
    <x v="0"/>
    <x v="0"/>
    <x v="1"/>
    <n v="0"/>
    <n v="0"/>
    <x v="0"/>
    <s v="Ne pas voyager à l'étranger Garder une distance avec les autres gens Porter un masque Se laver les mains"/>
    <x v="1"/>
    <x v="0"/>
    <x v="1"/>
    <x v="0"/>
    <x v="1"/>
    <x v="0"/>
    <x v="1"/>
    <x v="0"/>
    <x v="0"/>
    <x v="1"/>
    <x v="0"/>
    <x v="0"/>
    <x v="0"/>
    <x v="0"/>
    <x v="0"/>
    <x v="0"/>
    <x v="0"/>
    <x v="0"/>
    <n v="0"/>
    <n v="0"/>
  </r>
  <r>
    <s v="2020-05-28"/>
    <s v="Masculin"/>
    <x v="1"/>
    <x v="3"/>
    <s v="Makintari"/>
    <s v="Masculin"/>
    <n v="46"/>
    <x v="0"/>
    <s v="Représentant des PDI"/>
    <n v="0"/>
    <n v="0"/>
    <n v="0"/>
    <n v="1"/>
    <n v="0"/>
    <n v="0"/>
    <n v="0"/>
    <n v="0"/>
    <n v="0"/>
    <m/>
    <s v="Forage PMH communautaire"/>
    <m/>
    <s v="De 16 à 30 minutes"/>
    <s v="Tous les ménages (autour de 100%);"/>
    <s v="Oui"/>
    <s v="Latrines familiales"/>
    <s v="Savon (avec eau)"/>
    <s v="La minorité (autour de 25%)"/>
    <s v="Oui"/>
    <m/>
    <m/>
    <m/>
    <m/>
    <m/>
    <m/>
    <m/>
    <m/>
    <s v="Téléphone Chef de village/ commuanuté ou Boulama Travailleurs sociaux / humanitaires"/>
    <n v="0"/>
    <x v="1"/>
    <x v="0"/>
    <x v="1"/>
    <x v="0"/>
    <x v="0"/>
    <x v="0"/>
    <x v="0"/>
    <x v="0"/>
    <x v="0"/>
    <x v="0"/>
    <x v="0"/>
    <x v="1"/>
    <n v="0"/>
    <n v="0"/>
    <x v="1"/>
    <s v="Arrêter de se serrer la main ou d'autres contacts physiques Eviter les espaces publiques et les rassemblements Porter un masque"/>
    <x v="1"/>
    <x v="0"/>
    <x v="0"/>
    <x v="1"/>
    <x v="0"/>
    <x v="1"/>
    <x v="1"/>
    <x v="0"/>
    <x v="0"/>
    <x v="0"/>
    <x v="0"/>
    <x v="0"/>
    <x v="0"/>
    <x v="0"/>
    <x v="0"/>
    <x v="0"/>
    <x v="0"/>
    <x v="0"/>
    <n v="0"/>
    <n v="0"/>
  </r>
  <r>
    <s v="2020-05-28"/>
    <s v="Masculin"/>
    <x v="1"/>
    <x v="3"/>
    <s v="Makintari"/>
    <s v="Masculin"/>
    <n v="50"/>
    <x v="2"/>
    <s v="Représentant des refugiés"/>
    <n v="0"/>
    <n v="0"/>
    <n v="1"/>
    <n v="0"/>
    <n v="0"/>
    <n v="0"/>
    <n v="0"/>
    <n v="0"/>
    <n v="0"/>
    <m/>
    <s v="Puits cimenté"/>
    <m/>
    <s v="Entre 30 minutes et une heure"/>
    <s v="Tous les ménages (autour de 100%);"/>
    <s v="Oui"/>
    <s v="Latrines familiales"/>
    <s v="Savon (avec eau)"/>
    <s v="La minorité (autour de 25%)"/>
    <s v="Oui"/>
    <m/>
    <m/>
    <m/>
    <m/>
    <m/>
    <m/>
    <m/>
    <m/>
    <s v="Téléphone Chef de village/ commuanuté ou Boulama Gouvernement Travailleurs sociaux / humanitaires"/>
    <n v="0"/>
    <x v="1"/>
    <x v="0"/>
    <x v="1"/>
    <x v="0"/>
    <x v="0"/>
    <x v="0"/>
    <x v="0"/>
    <x v="0"/>
    <x v="0"/>
    <x v="0"/>
    <x v="1"/>
    <x v="1"/>
    <n v="0"/>
    <n v="0"/>
    <x v="0"/>
    <s v="Arrêter de se serrer la main ou d'autres contacts physiques Eviter les espaces publiques et les rassemblements Porter un masque Se laver les mains"/>
    <x v="1"/>
    <x v="0"/>
    <x v="0"/>
    <x v="1"/>
    <x v="0"/>
    <x v="1"/>
    <x v="1"/>
    <x v="0"/>
    <x v="0"/>
    <x v="1"/>
    <x v="0"/>
    <x v="0"/>
    <x v="0"/>
    <x v="0"/>
    <x v="0"/>
    <x v="0"/>
    <x v="0"/>
    <x v="0"/>
    <n v="0"/>
    <n v="0"/>
  </r>
  <r>
    <s v="2020-05-28"/>
    <s v="Masculin"/>
    <x v="1"/>
    <x v="6"/>
    <s v="Quartier Administratif"/>
    <s v="Masculin"/>
    <n v="42"/>
    <x v="2"/>
    <s v="Représentant des refugiés"/>
    <n v="0"/>
    <n v="0"/>
    <n v="1"/>
    <n v="0"/>
    <n v="0"/>
    <n v="0"/>
    <n v="0"/>
    <n v="0"/>
    <n v="0"/>
    <m/>
    <s v="Reseau d'eau publique SEEN - robinet privé"/>
    <m/>
    <s v="De 16 à 30 minutes"/>
    <s v="Tous les ménages (autour de 100%);"/>
    <s v="Oui"/>
    <s v="Latrines familiales"/>
    <s v="Savon (avec eau)"/>
    <s v="La minorité (autour de 25%)"/>
    <s v="Oui"/>
    <m/>
    <m/>
    <m/>
    <m/>
    <m/>
    <m/>
    <m/>
    <m/>
    <s v="Téléphone Radio, Télévision Gouvernement Travailleurs sociaux / humanitaires"/>
    <n v="0"/>
    <x v="1"/>
    <x v="0"/>
    <x v="0"/>
    <x v="0"/>
    <x v="0"/>
    <x v="1"/>
    <x v="0"/>
    <x v="0"/>
    <x v="0"/>
    <x v="0"/>
    <x v="1"/>
    <x v="1"/>
    <n v="0"/>
    <n v="0"/>
    <x v="0"/>
    <s v="Ne pas voyager à l'étranger Arrêter de se serrer la main ou d'autres contacts physiques Garder une distance avec les autres gens Eviter les espaces publiques et les rassemblements Porter un masque Se laver les mains"/>
    <x v="1"/>
    <x v="0"/>
    <x v="1"/>
    <x v="1"/>
    <x v="1"/>
    <x v="1"/>
    <x v="1"/>
    <x v="0"/>
    <x v="0"/>
    <x v="1"/>
    <x v="0"/>
    <x v="0"/>
    <x v="0"/>
    <x v="0"/>
    <x v="0"/>
    <x v="0"/>
    <x v="0"/>
    <x v="0"/>
    <n v="0"/>
    <n v="0"/>
  </r>
  <r>
    <s v="2020-05-28"/>
    <s v="Masculin"/>
    <x v="1"/>
    <x v="6"/>
    <s v="Quartier Administratif"/>
    <s v="Masculin"/>
    <n v="39"/>
    <x v="0"/>
    <s v="Leader communautaire"/>
    <n v="0"/>
    <n v="0"/>
    <n v="0"/>
    <n v="0"/>
    <n v="0"/>
    <n v="0"/>
    <n v="0"/>
    <n v="1"/>
    <n v="0"/>
    <m/>
    <s v="Reseau d'eau publique SEEN - robinet privé"/>
    <m/>
    <s v="De 0 à 15 minutes"/>
    <s v="Tous les ménages (autour de 100%);"/>
    <s v="Oui"/>
    <s v="Latrines familiales"/>
    <s v="Savon (avec eau)"/>
    <s v="La minorité (autour de 25%)"/>
    <s v="Oui"/>
    <m/>
    <m/>
    <m/>
    <m/>
    <m/>
    <m/>
    <m/>
    <m/>
    <s v="Téléphone Radio, Télévision Gouvernement Travailleurs sociaux / humanitaires"/>
    <n v="0"/>
    <x v="1"/>
    <x v="0"/>
    <x v="0"/>
    <x v="0"/>
    <x v="0"/>
    <x v="1"/>
    <x v="0"/>
    <x v="0"/>
    <x v="0"/>
    <x v="0"/>
    <x v="1"/>
    <x v="1"/>
    <n v="0"/>
    <n v="0"/>
    <x v="0"/>
    <s v="Arrêter de se serrer la main ou d'autres contacts physiques Garder une distance avec les autres gens Porter des gants Se laver les mains"/>
    <x v="1"/>
    <x v="0"/>
    <x v="0"/>
    <x v="1"/>
    <x v="1"/>
    <x v="0"/>
    <x v="0"/>
    <x v="1"/>
    <x v="0"/>
    <x v="1"/>
    <x v="0"/>
    <x v="0"/>
    <x v="0"/>
    <x v="0"/>
    <x v="0"/>
    <x v="0"/>
    <x v="0"/>
    <x v="0"/>
    <n v="0"/>
    <n v="0"/>
  </r>
  <r>
    <s v="2020-05-28"/>
    <s v="Masculin"/>
    <x v="4"/>
    <x v="7"/>
    <s v="Bidjouram"/>
    <s v="Masculin"/>
    <n v="54"/>
    <x v="1"/>
    <s v="Représentant du chef de village/communauté ou Boulama"/>
    <n v="0"/>
    <n v="1"/>
    <n v="0"/>
    <n v="0"/>
    <n v="0"/>
    <n v="0"/>
    <n v="0"/>
    <n v="0"/>
    <n v="0"/>
    <m/>
    <s v="Forage PMH communautaire"/>
    <m/>
    <s v="Entre une heure et moins de la moitié d'une journée"/>
    <s v="La moitié (autour de 50%);"/>
    <s v="Non"/>
    <s v="A l'air libre"/>
    <s v="Savon (avec eau)"/>
    <s v="L'ensemble (autour de 100%)"/>
    <s v="Oui"/>
    <m/>
    <m/>
    <m/>
    <m/>
    <m/>
    <m/>
    <m/>
    <m/>
    <s v="Radio, Télévision"/>
    <n v="0"/>
    <x v="0"/>
    <x v="0"/>
    <x v="0"/>
    <x v="0"/>
    <x v="0"/>
    <x v="1"/>
    <x v="0"/>
    <x v="0"/>
    <x v="0"/>
    <x v="0"/>
    <x v="0"/>
    <x v="0"/>
    <n v="0"/>
    <n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n v="0"/>
  </r>
  <r>
    <s v="2020-05-28"/>
    <s v="Masculin"/>
    <x v="4"/>
    <x v="7"/>
    <s v="Bidjouram"/>
    <s v="Masculin"/>
    <n v="49"/>
    <x v="0"/>
    <s v="Représentant des PDI"/>
    <n v="0"/>
    <n v="0"/>
    <n v="0"/>
    <n v="1"/>
    <n v="0"/>
    <n v="0"/>
    <n v="0"/>
    <n v="0"/>
    <n v="0"/>
    <m/>
    <s v="Forage PMH communautaire"/>
    <m/>
    <s v="Entre une heure et moins de la moitié d'une journée"/>
    <s v="Une majorité (autour de 75%);"/>
    <s v="Non"/>
    <s v="A l'air libre"/>
    <s v="Savon (avec eau)"/>
    <s v="La moitié (autour de 50%)"/>
    <s v="Oui"/>
    <m/>
    <m/>
    <m/>
    <m/>
    <m/>
    <m/>
    <m/>
    <m/>
    <s v="Radio, Télévision"/>
    <n v="0"/>
    <x v="0"/>
    <x v="0"/>
    <x v="0"/>
    <x v="0"/>
    <x v="0"/>
    <x v="1"/>
    <x v="0"/>
    <x v="0"/>
    <x v="0"/>
    <x v="0"/>
    <x v="0"/>
    <x v="0"/>
    <n v="0"/>
    <n v="0"/>
    <x v="1"/>
    <s v="Ne pas voyager à l'étranger Arrêter de se serrer la main ou d'autres contacts physiques Garder une distance avec les autres gens Porter un masque"/>
    <x v="1"/>
    <x v="0"/>
    <x v="1"/>
    <x v="1"/>
    <x v="1"/>
    <x v="0"/>
    <x v="1"/>
    <x v="0"/>
    <x v="0"/>
    <x v="0"/>
    <x v="0"/>
    <x v="0"/>
    <x v="0"/>
    <x v="0"/>
    <x v="0"/>
    <x v="0"/>
    <x v="0"/>
    <x v="0"/>
    <n v="0"/>
    <n v="0"/>
  </r>
  <r>
    <s v="2020-05-28"/>
    <s v="Masculin"/>
    <x v="4"/>
    <x v="7"/>
    <s v="Bidjouram"/>
    <s v="Masculin"/>
    <n v="40"/>
    <x v="3"/>
    <s v="Autre"/>
    <n v="0"/>
    <n v="0"/>
    <n v="0"/>
    <n v="0"/>
    <n v="0"/>
    <n v="0"/>
    <n v="0"/>
    <n v="0"/>
    <n v="1"/>
    <s v="Personne ressource "/>
    <s v="Forage PMH communautaire"/>
    <m/>
    <s v="Entre 30 minutes et une heure"/>
    <s v="La moitié (autour de 50%);"/>
    <s v="Non"/>
    <s v="A l'air libre"/>
    <s v="Savon (avec eau)"/>
    <s v="La moitié (autour de 50%)"/>
    <s v="Oui"/>
    <m/>
    <m/>
    <m/>
    <m/>
    <m/>
    <m/>
    <m/>
    <m/>
    <s v="Chef de village/ commuanuté ou Boulama"/>
    <n v="0"/>
    <x v="0"/>
    <x v="0"/>
    <x v="1"/>
    <x v="0"/>
    <x v="0"/>
    <x v="0"/>
    <x v="0"/>
    <x v="0"/>
    <x v="0"/>
    <x v="0"/>
    <x v="0"/>
    <x v="0"/>
    <n v="0"/>
    <n v="0"/>
    <x v="1"/>
    <s v="Arrêter de se serrer la main ou d'autres contacts physiques Eviter les espaces publiques et les rassemblements Se laver les mains"/>
    <x v="1"/>
    <x v="0"/>
    <x v="0"/>
    <x v="1"/>
    <x v="0"/>
    <x v="1"/>
    <x v="0"/>
    <x v="0"/>
    <x v="0"/>
    <x v="1"/>
    <x v="0"/>
    <x v="0"/>
    <x v="0"/>
    <x v="0"/>
    <x v="0"/>
    <x v="0"/>
    <x v="0"/>
    <x v="0"/>
    <n v="0"/>
    <n v="0"/>
  </r>
  <r>
    <s v="2020-05-28"/>
    <s v="Masculin"/>
    <x v="1"/>
    <x v="3"/>
    <s v="Assagana Gana"/>
    <s v="Masculin"/>
    <n v="47"/>
    <x v="1"/>
    <s v="Chef de village/communauté ou Boulama"/>
    <n v="1"/>
    <n v="0"/>
    <n v="0"/>
    <n v="0"/>
    <n v="0"/>
    <n v="0"/>
    <n v="0"/>
    <n v="0"/>
    <n v="0"/>
    <m/>
    <s v="Forage PMH communautaire"/>
    <m/>
    <s v="De 0 à 15 minutes"/>
    <s v="Tous les ménages (autour de 100%);"/>
    <s v="Oui"/>
    <s v="Latrines familiales"/>
    <s v="Savon (avec eau)"/>
    <s v="La moitié (autour de 50%)"/>
    <s v="Oui"/>
    <m/>
    <m/>
    <m/>
    <m/>
    <m/>
    <m/>
    <m/>
    <m/>
    <s v="Radio, Télévision"/>
    <n v="0"/>
    <x v="0"/>
    <x v="0"/>
    <x v="0"/>
    <x v="0"/>
    <x v="0"/>
    <x v="1"/>
    <x v="0"/>
    <x v="0"/>
    <x v="0"/>
    <x v="0"/>
    <x v="0"/>
    <x v="0"/>
    <n v="0"/>
    <n v="0"/>
    <x v="3"/>
    <s v="Arrêter de se serrer la main ou d'autres contacts physiques Garder une distance avec les autres gens Porter un masque Se laver les mains"/>
    <x v="1"/>
    <x v="0"/>
    <x v="0"/>
    <x v="1"/>
    <x v="1"/>
    <x v="0"/>
    <x v="1"/>
    <x v="0"/>
    <x v="0"/>
    <x v="1"/>
    <x v="0"/>
    <x v="0"/>
    <x v="0"/>
    <x v="0"/>
    <x v="0"/>
    <x v="0"/>
    <x v="0"/>
    <x v="0"/>
    <n v="0"/>
    <n v="0"/>
  </r>
  <r>
    <s v="2020-05-28"/>
    <s v="Masculin"/>
    <x v="1"/>
    <x v="3"/>
    <s v="Assagana Gana"/>
    <s v="Masculin"/>
    <n v="43"/>
    <x v="0"/>
    <s v="Représentant des PDI"/>
    <n v="0"/>
    <n v="0"/>
    <n v="0"/>
    <n v="1"/>
    <n v="0"/>
    <n v="0"/>
    <n v="0"/>
    <n v="0"/>
    <n v="0"/>
    <m/>
    <s v="Forage PMH communautaire"/>
    <m/>
    <s v="De 0 à 15 minutes"/>
    <s v="Tous les ménages (autour de 100%);"/>
    <s v="Oui"/>
    <s v="Latrines familiales"/>
    <s v="Savon (avec eau)"/>
    <s v="La moitié (autour de 50%)"/>
    <s v="Oui"/>
    <m/>
    <m/>
    <m/>
    <m/>
    <m/>
    <m/>
    <m/>
    <m/>
    <s v="Radio, Télévision"/>
    <n v="0"/>
    <x v="0"/>
    <x v="0"/>
    <x v="0"/>
    <x v="0"/>
    <x v="0"/>
    <x v="1"/>
    <x v="0"/>
    <x v="0"/>
    <x v="0"/>
    <x v="0"/>
    <x v="0"/>
    <x v="0"/>
    <n v="0"/>
    <n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n v="0"/>
  </r>
  <r>
    <s v="2020-05-28"/>
    <s v="Masculin"/>
    <x v="2"/>
    <x v="2"/>
    <s v="Gadaddo"/>
    <s v="Masculin"/>
    <n v="53"/>
    <x v="1"/>
    <s v="Chef de village/communauté ou Boulama"/>
    <n v="1"/>
    <n v="0"/>
    <n v="0"/>
    <n v="0"/>
    <n v="0"/>
    <n v="0"/>
    <n v="0"/>
    <n v="0"/>
    <n v="0"/>
    <m/>
    <s v="Forage PMH privé"/>
    <m/>
    <s v="Entre une heure et moins de la moitié d'une journée"/>
    <s v="Une minorité (autour de 25%);"/>
    <s v="Oui"/>
    <s v="Latrines communes gratuites"/>
    <s v="Savon (avec eau)"/>
    <s v="La majorité (autour de 75%)"/>
    <s v="Oui"/>
    <m/>
    <m/>
    <m/>
    <m/>
    <m/>
    <m/>
    <m/>
    <m/>
    <s v="Téléphone Radio, Télévision Chef de village/ commuanuté ou Boulama"/>
    <n v="0"/>
    <x v="1"/>
    <x v="0"/>
    <x v="0"/>
    <x v="0"/>
    <x v="0"/>
    <x v="0"/>
    <x v="0"/>
    <x v="0"/>
    <x v="0"/>
    <x v="0"/>
    <x v="0"/>
    <x v="0"/>
    <n v="0"/>
    <n v="0"/>
    <x v="2"/>
    <s v="Arrêter de se serrer la main ou d'autres contacts physiques Garder une distance avec les autres gens Eviter les espaces publiques et les rassemblements Se laver les mains"/>
    <x v="1"/>
    <x v="0"/>
    <x v="0"/>
    <x v="1"/>
    <x v="1"/>
    <x v="1"/>
    <x v="0"/>
    <x v="0"/>
    <x v="0"/>
    <x v="1"/>
    <x v="0"/>
    <x v="0"/>
    <x v="0"/>
    <x v="0"/>
    <x v="0"/>
    <x v="0"/>
    <x v="0"/>
    <x v="0"/>
    <n v="0"/>
    <n v="0"/>
  </r>
  <r>
    <s v="2020-05-28"/>
    <s v="Masculin"/>
    <x v="2"/>
    <x v="2"/>
    <s v="Gadaddo"/>
    <s v="Masculin"/>
    <n v="32"/>
    <x v="2"/>
    <s v="Représentant des refugiés"/>
    <n v="0"/>
    <n v="0"/>
    <n v="1"/>
    <n v="0"/>
    <n v="0"/>
    <n v="0"/>
    <n v="0"/>
    <n v="0"/>
    <n v="0"/>
    <m/>
    <s v="Forage PMH privé"/>
    <m/>
    <s v="Entre une heure et moins de la moitié d'une journée"/>
    <s v="Une minorité (autour de 25%);"/>
    <s v="Oui"/>
    <s v="Latrines communes gratuites"/>
    <s v="Savon (avec eau)"/>
    <s v="Personne (autour de 0%)"/>
    <s v="Oui"/>
    <m/>
    <m/>
    <m/>
    <m/>
    <m/>
    <m/>
    <m/>
    <m/>
    <s v="Téléphone Radio, Télévision Chef de village/ commuanuté ou Boulama"/>
    <n v="0"/>
    <x v="1"/>
    <x v="0"/>
    <x v="0"/>
    <x v="0"/>
    <x v="0"/>
    <x v="0"/>
    <x v="0"/>
    <x v="0"/>
    <x v="0"/>
    <x v="0"/>
    <x v="0"/>
    <x v="0"/>
    <n v="0"/>
    <n v="0"/>
    <x v="1"/>
    <s v="Arrêter de se serrer la main ou d'autres contacts physiques Se laver les mains"/>
    <x v="1"/>
    <x v="0"/>
    <x v="0"/>
    <x v="1"/>
    <x v="0"/>
    <x v="0"/>
    <x v="0"/>
    <x v="0"/>
    <x v="0"/>
    <x v="1"/>
    <x v="0"/>
    <x v="0"/>
    <x v="0"/>
    <x v="0"/>
    <x v="0"/>
    <x v="0"/>
    <x v="0"/>
    <x v="0"/>
    <n v="0"/>
    <n v="0"/>
  </r>
  <r>
    <s v="2020-05-28"/>
    <s v="Masculin"/>
    <x v="2"/>
    <x v="2"/>
    <s v="Gadaddo"/>
    <s v="Masculin"/>
    <n v="45"/>
    <x v="0"/>
    <s v="Représentant des PDI"/>
    <n v="0"/>
    <n v="0"/>
    <n v="0"/>
    <n v="1"/>
    <n v="0"/>
    <n v="0"/>
    <n v="0"/>
    <n v="0"/>
    <n v="0"/>
    <m/>
    <s v="Forage PMH privé"/>
    <m/>
    <s v="Entre une heure et moins de la moitié d'une journée"/>
    <s v="Une minorité (autour de 25%);"/>
    <s v="Oui"/>
    <s v="Latrines communes gratuites"/>
    <s v="Savon (avec eau)"/>
    <s v="Personne (autour de 0%)"/>
    <s v="Oui"/>
    <m/>
    <m/>
    <m/>
    <m/>
    <m/>
    <m/>
    <m/>
    <m/>
    <s v="Téléphone Radio, Télévision Chef de village/ commuanuté ou Boulama"/>
    <n v="0"/>
    <x v="1"/>
    <x v="0"/>
    <x v="0"/>
    <x v="0"/>
    <x v="0"/>
    <x v="0"/>
    <x v="0"/>
    <x v="0"/>
    <x v="0"/>
    <x v="0"/>
    <x v="0"/>
    <x v="0"/>
    <n v="0"/>
    <n v="0"/>
    <x v="1"/>
    <s v="Arrêter de se serrer la main ou d'autres contacts physiques Garder une distance avec les autres gens Se laver les mains"/>
    <x v="1"/>
    <x v="0"/>
    <x v="0"/>
    <x v="1"/>
    <x v="1"/>
    <x v="0"/>
    <x v="0"/>
    <x v="0"/>
    <x v="0"/>
    <x v="1"/>
    <x v="0"/>
    <x v="0"/>
    <x v="0"/>
    <x v="0"/>
    <x v="0"/>
    <x v="0"/>
    <x v="0"/>
    <x v="0"/>
    <n v="0"/>
    <n v="0"/>
  </r>
  <r>
    <s v="2020-05-28"/>
    <s v="Masculin"/>
    <x v="1"/>
    <x v="6"/>
    <s v="Quartier Maloumdi"/>
    <s v="Masculin"/>
    <n v="45"/>
    <x v="0"/>
    <s v="Représentant des PDI"/>
    <n v="0"/>
    <n v="0"/>
    <n v="0"/>
    <n v="1"/>
    <n v="0"/>
    <n v="0"/>
    <n v="0"/>
    <n v="0"/>
    <n v="0"/>
    <m/>
    <s v="Forage PMH privé"/>
    <m/>
    <s v="De 0 à 15 minutes"/>
    <s v="Une majorité (autour de 75%);"/>
    <s v="Oui"/>
    <s v="Latrines familiales"/>
    <s v="Savon (avec eau)"/>
    <s v="La minorité (autour de 25%)"/>
    <s v="Oui"/>
    <m/>
    <m/>
    <m/>
    <m/>
    <m/>
    <m/>
    <m/>
    <m/>
    <s v="Téléphone Radio, Télévision Chef de village/ commuanuté ou Boulama"/>
    <n v="0"/>
    <x v="1"/>
    <x v="0"/>
    <x v="0"/>
    <x v="0"/>
    <x v="0"/>
    <x v="0"/>
    <x v="0"/>
    <x v="0"/>
    <x v="0"/>
    <x v="0"/>
    <x v="0"/>
    <x v="0"/>
    <n v="0"/>
    <n v="0"/>
    <x v="0"/>
    <s v="Arrêter de se serrer la main ou d'autres contacts physiques Garder une distance avec les autres gens Se laver les mains"/>
    <x v="1"/>
    <x v="0"/>
    <x v="0"/>
    <x v="1"/>
    <x v="1"/>
    <x v="0"/>
    <x v="0"/>
    <x v="0"/>
    <x v="0"/>
    <x v="1"/>
    <x v="0"/>
    <x v="0"/>
    <x v="0"/>
    <x v="0"/>
    <x v="0"/>
    <x v="0"/>
    <x v="0"/>
    <x v="0"/>
    <n v="0"/>
    <n v="0"/>
  </r>
  <r>
    <s v="2020-05-28"/>
    <s v="Masculin"/>
    <x v="1"/>
    <x v="6"/>
    <s v="Quartier Maloumdi"/>
    <s v="Masculin"/>
    <n v="63"/>
    <x v="2"/>
    <s v="Représentant des refugiés"/>
    <n v="0"/>
    <n v="0"/>
    <n v="1"/>
    <n v="0"/>
    <n v="0"/>
    <n v="0"/>
    <n v="0"/>
    <n v="0"/>
    <n v="0"/>
    <m/>
    <s v="Forage PMH privé"/>
    <m/>
    <s v="De 0 à 15 minutes"/>
    <s v="Une majorité (autour de 75%);"/>
    <s v="Oui"/>
    <s v="Latrines familiales"/>
    <s v="Savon (avec eau)"/>
    <s v="La minorité (autour de 25%)"/>
    <s v="Oui"/>
    <m/>
    <m/>
    <m/>
    <m/>
    <m/>
    <m/>
    <m/>
    <m/>
    <s v="Téléphone Réseaux sociaux Radio, Télévision Chef de village/ commuanuté ou Boulama"/>
    <n v="0"/>
    <x v="1"/>
    <x v="1"/>
    <x v="0"/>
    <x v="0"/>
    <x v="0"/>
    <x v="0"/>
    <x v="0"/>
    <x v="0"/>
    <x v="0"/>
    <x v="0"/>
    <x v="0"/>
    <x v="0"/>
    <n v="0"/>
    <n v="0"/>
    <x v="1"/>
    <s v="Garder une distance avec les autres gens Se laver les mains"/>
    <x v="1"/>
    <x v="0"/>
    <x v="0"/>
    <x v="0"/>
    <x v="1"/>
    <x v="0"/>
    <x v="0"/>
    <x v="0"/>
    <x v="0"/>
    <x v="1"/>
    <x v="0"/>
    <x v="0"/>
    <x v="0"/>
    <x v="0"/>
    <x v="0"/>
    <x v="0"/>
    <x v="0"/>
    <x v="0"/>
    <n v="0"/>
    <n v="0"/>
  </r>
  <r>
    <s v="2020-05-28"/>
    <s v="Masculin"/>
    <x v="1"/>
    <x v="6"/>
    <s v="Quarier Adjimeri"/>
    <s v="Masculin"/>
    <n v="60"/>
    <x v="2"/>
    <s v="Représentant des refugiés"/>
    <n v="0"/>
    <n v="0"/>
    <n v="1"/>
    <n v="0"/>
    <n v="0"/>
    <n v="0"/>
    <n v="0"/>
    <n v="0"/>
    <n v="0"/>
    <m/>
    <s v="Forage PMH privé"/>
    <m/>
    <s v="De 0 à 15 minutes"/>
    <s v="Une minorité (autour de 25%);"/>
    <s v="Non"/>
    <s v="Trou dans la cour"/>
    <s v="Eau seulement"/>
    <s v="Personne (autour de 0%)"/>
    <s v="Oui"/>
    <m/>
    <m/>
    <m/>
    <m/>
    <m/>
    <m/>
    <m/>
    <m/>
    <s v="Téléphone Radio, Télévision Chef de village/ commuanuté ou Boulama"/>
    <n v="0"/>
    <x v="1"/>
    <x v="0"/>
    <x v="0"/>
    <x v="0"/>
    <x v="0"/>
    <x v="0"/>
    <x v="0"/>
    <x v="0"/>
    <x v="0"/>
    <x v="0"/>
    <x v="0"/>
    <x v="0"/>
    <n v="0"/>
    <n v="0"/>
    <x v="0"/>
    <s v="Garder une distance avec les autres gens Porter un masque Se laver les mains"/>
    <x v="1"/>
    <x v="0"/>
    <x v="0"/>
    <x v="0"/>
    <x v="1"/>
    <x v="0"/>
    <x v="1"/>
    <x v="0"/>
    <x v="0"/>
    <x v="1"/>
    <x v="0"/>
    <x v="0"/>
    <x v="0"/>
    <x v="0"/>
    <x v="0"/>
    <x v="0"/>
    <x v="0"/>
    <x v="0"/>
    <n v="0"/>
    <n v="0"/>
  </r>
  <r>
    <s v="2020-05-28"/>
    <s v="Masculin"/>
    <x v="1"/>
    <x v="6"/>
    <s v="Awaridi"/>
    <s v="Masculin"/>
    <n v="52"/>
    <x v="1"/>
    <s v="Représentant du chef de village/communauté ou Boulama"/>
    <n v="0"/>
    <n v="1"/>
    <n v="0"/>
    <n v="0"/>
    <n v="0"/>
    <n v="0"/>
    <n v="0"/>
    <n v="0"/>
    <n v="0"/>
    <m/>
    <s v="Bornes fontaines (Mini-AEP, système multi-villages, PEA et SPP)"/>
    <m/>
    <s v="De 0 à 15 minutes"/>
    <s v="Une majorité (autour de 75%);"/>
    <s v="Oui"/>
    <s v="Latrines familiales"/>
    <s v="Savon (avec eau)"/>
    <s v="La minorité (autour de 25%)"/>
    <s v="Oui"/>
    <m/>
    <m/>
    <m/>
    <m/>
    <m/>
    <m/>
    <m/>
    <m/>
    <s v="Téléphone Radio, Télévision Chef de village/ commuanuté ou Boulama"/>
    <n v="0"/>
    <x v="1"/>
    <x v="0"/>
    <x v="0"/>
    <x v="0"/>
    <x v="0"/>
    <x v="0"/>
    <x v="0"/>
    <x v="0"/>
    <x v="0"/>
    <x v="0"/>
    <x v="0"/>
    <x v="0"/>
    <n v="0"/>
    <n v="0"/>
    <x v="1"/>
    <s v="Garder une distance avec les autres gens Eviter les espaces publiques et les rassemblements Se laver les mains"/>
    <x v="1"/>
    <x v="0"/>
    <x v="0"/>
    <x v="0"/>
    <x v="1"/>
    <x v="1"/>
    <x v="0"/>
    <x v="0"/>
    <x v="0"/>
    <x v="1"/>
    <x v="0"/>
    <x v="0"/>
    <x v="0"/>
    <x v="0"/>
    <x v="0"/>
    <x v="0"/>
    <x v="0"/>
    <x v="0"/>
    <n v="0"/>
    <n v="0"/>
  </r>
  <r>
    <s v="2020-05-28"/>
    <s v="Masculin"/>
    <x v="1"/>
    <x v="6"/>
    <s v="Quartier Bagara"/>
    <s v="Masculin"/>
    <n v="74"/>
    <x v="1"/>
    <s v="Représentant du chef de village/communauté ou Boulama"/>
    <n v="0"/>
    <n v="1"/>
    <n v="0"/>
    <n v="0"/>
    <n v="0"/>
    <n v="0"/>
    <n v="0"/>
    <n v="0"/>
    <n v="0"/>
    <m/>
    <s v="Forage PMH privé"/>
    <m/>
    <s v="De 0 à 15 minutes"/>
    <s v="Une majorité (autour de 75%);"/>
    <s v="Oui"/>
    <s v="Latrines familiales"/>
    <s v="Savon (avec eau)"/>
    <s v="La minorité (autour de 25%)"/>
    <s v="Oui"/>
    <m/>
    <m/>
    <m/>
    <m/>
    <m/>
    <m/>
    <m/>
    <m/>
    <s v="Téléphone Radio, Télévision Chef de village/ commuanuté ou Boulama"/>
    <n v="0"/>
    <x v="1"/>
    <x v="0"/>
    <x v="0"/>
    <x v="0"/>
    <x v="0"/>
    <x v="0"/>
    <x v="0"/>
    <x v="0"/>
    <x v="0"/>
    <x v="0"/>
    <x v="0"/>
    <x v="0"/>
    <n v="0"/>
    <n v="0"/>
    <x v="1"/>
    <s v="Garder une distance avec les autres gens Eviter les espaces publiques et les rassemblements Se laver les mains"/>
    <x v="1"/>
    <x v="0"/>
    <x v="0"/>
    <x v="0"/>
    <x v="1"/>
    <x v="1"/>
    <x v="0"/>
    <x v="0"/>
    <x v="0"/>
    <x v="1"/>
    <x v="0"/>
    <x v="0"/>
    <x v="0"/>
    <x v="0"/>
    <x v="0"/>
    <x v="0"/>
    <x v="0"/>
    <x v="0"/>
    <n v="0"/>
    <n v="0"/>
  </r>
  <r>
    <s v="2020-05-28"/>
    <s v="Féminin"/>
    <x v="4"/>
    <x v="7"/>
    <s v="Lari Kanori"/>
    <s v="Masculin"/>
    <n v="49"/>
    <x v="1"/>
    <s v="Représentant du chef de village/communauté ou Boulama"/>
    <n v="0"/>
    <n v="1"/>
    <n v="0"/>
    <n v="0"/>
    <n v="0"/>
    <n v="0"/>
    <n v="0"/>
    <n v="0"/>
    <n v="0"/>
    <m/>
    <s v="Puits cimenté"/>
    <m/>
    <s v="De 16 à 30 minutes"/>
    <s v="Une minorité (autour de 25%);"/>
    <s v="Oui"/>
    <s v="Latrines familiales"/>
    <s v="Savon (avec eau)"/>
    <s v="Personne (autour de 0%)"/>
    <s v="Oui"/>
    <m/>
    <m/>
    <m/>
    <m/>
    <m/>
    <m/>
    <m/>
    <m/>
    <s v="Téléphone Radio, Télévision"/>
    <n v="0"/>
    <x v="1"/>
    <x v="0"/>
    <x v="0"/>
    <x v="0"/>
    <x v="0"/>
    <x v="1"/>
    <x v="0"/>
    <x v="0"/>
    <x v="0"/>
    <x v="0"/>
    <x v="0"/>
    <x v="0"/>
    <n v="0"/>
    <n v="0"/>
    <x v="1"/>
    <s v="Reduire les mouvements hors de la maison Garder une distance avec les autres gens Eviter les espaces publiques et les rassemblements"/>
    <x v="1"/>
    <x v="1"/>
    <x v="0"/>
    <x v="0"/>
    <x v="1"/>
    <x v="1"/>
    <x v="0"/>
    <x v="0"/>
    <x v="0"/>
    <x v="0"/>
    <x v="0"/>
    <x v="0"/>
    <x v="0"/>
    <x v="0"/>
    <x v="0"/>
    <x v="0"/>
    <x v="0"/>
    <x v="0"/>
    <n v="0"/>
    <n v="0"/>
  </r>
  <r>
    <s v="2020-05-28"/>
    <s v="Féminin"/>
    <x v="4"/>
    <x v="7"/>
    <s v="Lari Kanori"/>
    <s v="Masculin"/>
    <n v="44"/>
    <x v="0"/>
    <s v="Représentant des PDI"/>
    <n v="0"/>
    <n v="0"/>
    <n v="0"/>
    <n v="1"/>
    <n v="0"/>
    <n v="0"/>
    <n v="0"/>
    <n v="0"/>
    <n v="0"/>
    <m/>
    <s v="Puits cimenté"/>
    <m/>
    <s v="De 16 à 30 minutes"/>
    <s v="Une minorité (autour de 25%);"/>
    <s v="Non"/>
    <s v="A l'air libre"/>
    <s v="Savon (avec eau)"/>
    <s v="Personne (autour de 0%)"/>
    <s v="Oui"/>
    <m/>
    <m/>
    <m/>
    <m/>
    <m/>
    <m/>
    <m/>
    <m/>
    <s v="Téléphone Radio, Télévision Chef de village/ commuanuté ou Boulama"/>
    <n v="0"/>
    <x v="1"/>
    <x v="0"/>
    <x v="0"/>
    <x v="0"/>
    <x v="0"/>
    <x v="0"/>
    <x v="0"/>
    <x v="0"/>
    <x v="0"/>
    <x v="0"/>
    <x v="0"/>
    <x v="0"/>
    <n v="0"/>
    <n v="0"/>
    <x v="1"/>
    <s v="Arrêter de se serrer la main ou d'autres contacts physiques Se laver avec de l'eau propre"/>
    <x v="1"/>
    <x v="0"/>
    <x v="0"/>
    <x v="1"/>
    <x v="0"/>
    <x v="0"/>
    <x v="0"/>
    <x v="0"/>
    <x v="0"/>
    <x v="0"/>
    <x v="0"/>
    <x v="0"/>
    <x v="1"/>
    <x v="0"/>
    <x v="0"/>
    <x v="0"/>
    <x v="0"/>
    <x v="0"/>
    <n v="0"/>
    <n v="0"/>
  </r>
  <r>
    <s v="2020-05-28"/>
    <s v="Féminin"/>
    <x v="4"/>
    <x v="7"/>
    <s v="Lari Kanori"/>
    <s v="Masculin"/>
    <n v="54"/>
    <x v="3"/>
    <s v="Autre"/>
    <n v="0"/>
    <n v="0"/>
    <n v="0"/>
    <n v="0"/>
    <n v="0"/>
    <n v="0"/>
    <n v="0"/>
    <n v="0"/>
    <n v="1"/>
    <s v="Représentant des retournés"/>
    <s v="Puits cimenté"/>
    <m/>
    <s v="De 16 à 30 minutes"/>
    <s v="La moitié (autour de 50%);"/>
    <s v="Non"/>
    <s v="A l'air libre"/>
    <s v="Savon (avec eau)"/>
    <s v="Personne (autour de 0%)"/>
    <s v="Oui"/>
    <m/>
    <m/>
    <m/>
    <m/>
    <m/>
    <m/>
    <m/>
    <m/>
    <s v="Téléphone Radio, Télévision Chef de village/ commuanuté ou Boulama"/>
    <n v="0"/>
    <x v="1"/>
    <x v="0"/>
    <x v="0"/>
    <x v="0"/>
    <x v="0"/>
    <x v="0"/>
    <x v="0"/>
    <x v="0"/>
    <x v="0"/>
    <x v="0"/>
    <x v="0"/>
    <x v="0"/>
    <n v="0"/>
    <n v="0"/>
    <x v="0"/>
    <s v="Ne pas sortir de la maison Eviter les espaces publiques et les rassemblements"/>
    <x v="0"/>
    <x v="0"/>
    <x v="0"/>
    <x v="0"/>
    <x v="0"/>
    <x v="1"/>
    <x v="0"/>
    <x v="0"/>
    <x v="0"/>
    <x v="0"/>
    <x v="0"/>
    <x v="0"/>
    <x v="0"/>
    <x v="0"/>
    <x v="0"/>
    <x v="0"/>
    <x v="0"/>
    <x v="0"/>
    <n v="0"/>
    <n v="0"/>
  </r>
  <r>
    <s v="2020-05-28"/>
    <s v="Masculin"/>
    <x v="4"/>
    <x v="5"/>
    <s v="Kadjidjia"/>
    <s v="Masculin"/>
    <n v="41"/>
    <x v="2"/>
    <s v="Leader communautaire"/>
    <n v="0"/>
    <n v="0"/>
    <n v="0"/>
    <n v="0"/>
    <n v="0"/>
    <n v="0"/>
    <n v="0"/>
    <n v="1"/>
    <n v="0"/>
    <m/>
    <s v="Bornes fontaines (Mini-AEP, système multi-villages, PEA et SPP)"/>
    <m/>
    <s v="Entre une heure et moins de la moitié d'une journée"/>
    <s v="Aucun ménage (autour de 0%);"/>
    <s v="Oui"/>
    <s v="Latrines communes gratuites"/>
    <s v="Savon (avec eau)"/>
    <s v="La minorité (autour de 25%)"/>
    <s v="Oui"/>
    <m/>
    <m/>
    <m/>
    <m/>
    <m/>
    <m/>
    <m/>
    <m/>
    <s v="Téléphone Radio, Télévision"/>
    <n v="0"/>
    <x v="1"/>
    <x v="0"/>
    <x v="0"/>
    <x v="0"/>
    <x v="0"/>
    <x v="1"/>
    <x v="0"/>
    <x v="0"/>
    <x v="0"/>
    <x v="0"/>
    <x v="0"/>
    <x v="0"/>
    <n v="0"/>
    <n v="0"/>
    <x v="2"/>
    <s v="Se laver les mains"/>
    <x v="1"/>
    <x v="0"/>
    <x v="0"/>
    <x v="0"/>
    <x v="0"/>
    <x v="0"/>
    <x v="0"/>
    <x v="0"/>
    <x v="0"/>
    <x v="1"/>
    <x v="0"/>
    <x v="0"/>
    <x v="0"/>
    <x v="0"/>
    <x v="0"/>
    <x v="0"/>
    <x v="0"/>
    <x v="0"/>
    <n v="0"/>
    <n v="0"/>
  </r>
  <r>
    <s v="2020-05-28"/>
    <s v="Masculin"/>
    <x v="1"/>
    <x v="3"/>
    <s v="Kindjandi Arabe"/>
    <s v="Masculin"/>
    <n v="43"/>
    <x v="1"/>
    <s v="Leader communautaire"/>
    <n v="0"/>
    <n v="0"/>
    <n v="0"/>
    <n v="0"/>
    <n v="0"/>
    <n v="0"/>
    <n v="0"/>
    <n v="1"/>
    <n v="0"/>
    <m/>
    <s v="Bornes fontaines (Mini-AEP, système multi-villages, PEA et SPP)"/>
    <m/>
    <s v="De 0 à 15 minutes"/>
    <s v="Une minorité (autour de 25%);"/>
    <s v="Oui"/>
    <s v="Latrines familiales"/>
    <s v="Savon (avec eau)"/>
    <s v="La minorité (autour de 25%)"/>
    <s v="Oui"/>
    <m/>
    <m/>
    <m/>
    <m/>
    <m/>
    <m/>
    <m/>
    <m/>
    <s v="Téléphone Radio, Télévision"/>
    <n v="0"/>
    <x v="1"/>
    <x v="0"/>
    <x v="0"/>
    <x v="0"/>
    <x v="0"/>
    <x v="1"/>
    <x v="0"/>
    <x v="0"/>
    <x v="0"/>
    <x v="0"/>
    <x v="0"/>
    <x v="0"/>
    <n v="0"/>
    <n v="0"/>
    <x v="2"/>
    <s v="Se laver les mains"/>
    <x v="1"/>
    <x v="0"/>
    <x v="0"/>
    <x v="0"/>
    <x v="0"/>
    <x v="0"/>
    <x v="0"/>
    <x v="0"/>
    <x v="0"/>
    <x v="1"/>
    <x v="0"/>
    <x v="0"/>
    <x v="0"/>
    <x v="0"/>
    <x v="0"/>
    <x v="0"/>
    <x v="0"/>
    <x v="0"/>
    <n v="0"/>
    <n v="0"/>
  </r>
  <r>
    <s v="2020-05-28"/>
    <s v="Masculin"/>
    <x v="1"/>
    <x v="3"/>
    <s v="Kindjandi Arabe"/>
    <s v="Masculin"/>
    <n v="41"/>
    <x v="2"/>
    <s v="Leader communautaire"/>
    <n v="0"/>
    <n v="0"/>
    <n v="0"/>
    <n v="0"/>
    <n v="0"/>
    <n v="0"/>
    <n v="0"/>
    <n v="1"/>
    <n v="0"/>
    <m/>
    <s v="Bornes fontaines (Mini-AEP, système multi-villages, PEA et SPP)"/>
    <m/>
    <s v="Entre 30 minutes et une heure"/>
    <s v="Aucun ménage (autour de 0%);"/>
    <s v="Oui"/>
    <s v="Latrines communes gratuites"/>
    <s v="Savon (avec eau)"/>
    <s v="Personne (autour de 0%)"/>
    <s v="Oui"/>
    <m/>
    <m/>
    <m/>
    <m/>
    <m/>
    <m/>
    <m/>
    <m/>
    <s v="Téléphone Radio, Télévision"/>
    <n v="0"/>
    <x v="1"/>
    <x v="0"/>
    <x v="0"/>
    <x v="0"/>
    <x v="0"/>
    <x v="1"/>
    <x v="0"/>
    <x v="0"/>
    <x v="0"/>
    <x v="0"/>
    <x v="0"/>
    <x v="0"/>
    <n v="0"/>
    <n v="0"/>
    <x v="2"/>
    <s v="Se laver les mains"/>
    <x v="1"/>
    <x v="0"/>
    <x v="0"/>
    <x v="0"/>
    <x v="0"/>
    <x v="0"/>
    <x v="0"/>
    <x v="0"/>
    <x v="0"/>
    <x v="1"/>
    <x v="0"/>
    <x v="0"/>
    <x v="0"/>
    <x v="0"/>
    <x v="0"/>
    <x v="0"/>
    <x v="0"/>
    <x v="0"/>
    <n v="0"/>
    <n v="0"/>
  </r>
  <r>
    <s v="2020-05-28"/>
    <s v="Masculin"/>
    <x v="1"/>
    <x v="3"/>
    <s v="Kindjandi Arabe"/>
    <s v="Masculin"/>
    <n v="39"/>
    <x v="0"/>
    <s v="Représentant des PDI"/>
    <n v="0"/>
    <n v="0"/>
    <n v="0"/>
    <n v="1"/>
    <n v="0"/>
    <n v="0"/>
    <n v="0"/>
    <n v="0"/>
    <n v="0"/>
    <m/>
    <s v="Bornes fontaines (Mini-AEP, système multi-villages, PEA et SPP)"/>
    <m/>
    <s v="Entre une heure et moins de la moitié d'une journée"/>
    <s v="Aucun ménage (autour de 0%);"/>
    <s v="Oui"/>
    <s v="Latrines communes gratuites"/>
    <s v="Savon (avec eau)"/>
    <s v="La minorité (autour de 25%)"/>
    <s v="Oui"/>
    <m/>
    <m/>
    <m/>
    <m/>
    <m/>
    <m/>
    <m/>
    <m/>
    <s v="Téléphone Radio, Télévision"/>
    <n v="0"/>
    <x v="1"/>
    <x v="0"/>
    <x v="0"/>
    <x v="0"/>
    <x v="0"/>
    <x v="1"/>
    <x v="0"/>
    <x v="0"/>
    <x v="0"/>
    <x v="0"/>
    <x v="0"/>
    <x v="0"/>
    <n v="0"/>
    <n v="0"/>
    <x v="2"/>
    <s v="Se laver avec de l'eau propre"/>
    <x v="1"/>
    <x v="0"/>
    <x v="0"/>
    <x v="0"/>
    <x v="0"/>
    <x v="0"/>
    <x v="0"/>
    <x v="0"/>
    <x v="0"/>
    <x v="0"/>
    <x v="0"/>
    <x v="0"/>
    <x v="1"/>
    <x v="0"/>
    <x v="0"/>
    <x v="0"/>
    <x v="0"/>
    <x v="0"/>
    <n v="0"/>
    <n v="0"/>
  </r>
  <r>
    <s v="2020-05-28"/>
    <s v="Masculin"/>
    <x v="1"/>
    <x v="3"/>
    <s v="Massa"/>
    <s v="Masculin"/>
    <n v="40"/>
    <x v="0"/>
    <s v="Leader communautaire"/>
    <n v="0"/>
    <n v="0"/>
    <n v="0"/>
    <n v="0"/>
    <n v="0"/>
    <n v="0"/>
    <n v="0"/>
    <n v="1"/>
    <n v="0"/>
    <m/>
    <s v="Forage PMH communautaire"/>
    <m/>
    <s v="De 16 à 30 minutes"/>
    <s v="La moitié (autour de 50%);"/>
    <s v="Non"/>
    <s v="A l'air libre"/>
    <s v="Savon (avec eau)"/>
    <s v="La minorité (autour de 25%)"/>
    <s v="Oui"/>
    <m/>
    <m/>
    <m/>
    <m/>
    <m/>
    <m/>
    <m/>
    <m/>
    <s v="Chef de village/ commuanuté ou Boulama"/>
    <n v="0"/>
    <x v="0"/>
    <x v="0"/>
    <x v="1"/>
    <x v="0"/>
    <x v="0"/>
    <x v="0"/>
    <x v="0"/>
    <x v="0"/>
    <x v="0"/>
    <x v="0"/>
    <x v="0"/>
    <x v="0"/>
    <n v="0"/>
    <n v="0"/>
    <x v="0"/>
    <s v="Garder une distance avec les autres gens Porter un masque"/>
    <x v="1"/>
    <x v="0"/>
    <x v="0"/>
    <x v="0"/>
    <x v="1"/>
    <x v="0"/>
    <x v="1"/>
    <x v="0"/>
    <x v="0"/>
    <x v="0"/>
    <x v="0"/>
    <x v="0"/>
    <x v="0"/>
    <x v="0"/>
    <x v="0"/>
    <x v="0"/>
    <x v="0"/>
    <x v="0"/>
    <n v="0"/>
    <n v="0"/>
  </r>
  <r>
    <s v="2020-05-28"/>
    <s v="Masculin"/>
    <x v="1"/>
    <x v="3"/>
    <s v="Massa"/>
    <s v="Masculin"/>
    <n v="42"/>
    <x v="1"/>
    <s v="Représentant du chef de village/communauté ou Boulama"/>
    <n v="0"/>
    <n v="1"/>
    <n v="0"/>
    <n v="0"/>
    <n v="0"/>
    <n v="0"/>
    <n v="0"/>
    <n v="0"/>
    <n v="0"/>
    <m/>
    <s v="Forage PMH communautaire"/>
    <m/>
    <s v="De 16 à 30 minutes"/>
    <s v="Une minorité (autour de 25%);"/>
    <s v="Non"/>
    <s v="A l'air libre"/>
    <s v="Savon (avec eau)"/>
    <s v="La minorité (autour de 25%)"/>
    <s v="Oui"/>
    <m/>
    <m/>
    <m/>
    <m/>
    <m/>
    <m/>
    <m/>
    <m/>
    <s v="Téléphone Chef de village/ commuanuté ou Boulama"/>
    <n v="0"/>
    <x v="1"/>
    <x v="0"/>
    <x v="1"/>
    <x v="0"/>
    <x v="0"/>
    <x v="0"/>
    <x v="0"/>
    <x v="0"/>
    <x v="0"/>
    <x v="0"/>
    <x v="0"/>
    <x v="0"/>
    <n v="0"/>
    <n v="0"/>
    <x v="0"/>
    <s v="Garder une distance avec les autres gens Porter un masque Se laver les mains"/>
    <x v="1"/>
    <x v="0"/>
    <x v="0"/>
    <x v="0"/>
    <x v="1"/>
    <x v="0"/>
    <x v="1"/>
    <x v="0"/>
    <x v="0"/>
    <x v="1"/>
    <x v="0"/>
    <x v="0"/>
    <x v="0"/>
    <x v="0"/>
    <x v="0"/>
    <x v="0"/>
    <x v="0"/>
    <x v="0"/>
    <n v="0"/>
    <n v="0"/>
  </r>
  <r>
    <s v="2020-05-28"/>
    <s v="Masculin"/>
    <x v="1"/>
    <x v="3"/>
    <s v="Djougoulou"/>
    <s v="Masculin"/>
    <n v="38"/>
    <x v="1"/>
    <s v="Leader communautaire"/>
    <n v="0"/>
    <n v="0"/>
    <n v="0"/>
    <n v="0"/>
    <n v="0"/>
    <n v="0"/>
    <n v="0"/>
    <n v="1"/>
    <n v="0"/>
    <m/>
    <s v="Forage PMH communautaire"/>
    <m/>
    <s v="De 16 à 30 minutes"/>
    <s v="Une minorité (autour de 25%);"/>
    <s v="Non"/>
    <s v="A l'air libre"/>
    <s v="Savon (avec eau)"/>
    <s v="La minorité (autour de 25%)"/>
    <s v="Oui"/>
    <m/>
    <m/>
    <m/>
    <m/>
    <m/>
    <m/>
    <m/>
    <m/>
    <s v="Téléphone Chef de village/ commuanuté ou Boulama"/>
    <n v="0"/>
    <x v="1"/>
    <x v="0"/>
    <x v="1"/>
    <x v="0"/>
    <x v="0"/>
    <x v="0"/>
    <x v="0"/>
    <x v="0"/>
    <x v="0"/>
    <x v="0"/>
    <x v="0"/>
    <x v="0"/>
    <n v="0"/>
    <n v="0"/>
    <x v="0"/>
    <s v="Garder une distance avec les autres gens Porter un masque Se laver avec de l'eau propre"/>
    <x v="1"/>
    <x v="0"/>
    <x v="0"/>
    <x v="0"/>
    <x v="1"/>
    <x v="0"/>
    <x v="1"/>
    <x v="0"/>
    <x v="0"/>
    <x v="0"/>
    <x v="0"/>
    <x v="0"/>
    <x v="1"/>
    <x v="0"/>
    <x v="0"/>
    <x v="0"/>
    <x v="0"/>
    <x v="0"/>
    <n v="0"/>
    <n v="0"/>
  </r>
  <r>
    <s v="2020-05-28"/>
    <s v="Masculin"/>
    <x v="1"/>
    <x v="3"/>
    <s v="Douloum"/>
    <s v="Masculin"/>
    <n v="52"/>
    <x v="1"/>
    <s v="Leader communautaire"/>
    <n v="0"/>
    <n v="0"/>
    <n v="0"/>
    <n v="0"/>
    <n v="0"/>
    <n v="0"/>
    <n v="0"/>
    <n v="1"/>
    <n v="0"/>
    <m/>
    <s v="Forage PMH communautaire"/>
    <m/>
    <s v="De 16 à 30 minutes"/>
    <s v="Une minorité (autour de 25%);"/>
    <s v="Oui"/>
    <s v="Latrines familiales"/>
    <s v="Savon (avec eau)"/>
    <s v="La minorité (autour de 25%)"/>
    <s v="Oui"/>
    <m/>
    <m/>
    <m/>
    <m/>
    <m/>
    <m/>
    <m/>
    <m/>
    <s v="Téléphone Chef de village/ commuanuté ou Boulama"/>
    <n v="0"/>
    <x v="1"/>
    <x v="0"/>
    <x v="1"/>
    <x v="0"/>
    <x v="0"/>
    <x v="0"/>
    <x v="0"/>
    <x v="0"/>
    <x v="0"/>
    <x v="0"/>
    <x v="0"/>
    <x v="0"/>
    <n v="0"/>
    <n v="0"/>
    <x v="0"/>
    <s v="Porter un masque Se laver avec de l'eau propre"/>
    <x v="1"/>
    <x v="0"/>
    <x v="0"/>
    <x v="0"/>
    <x v="0"/>
    <x v="0"/>
    <x v="1"/>
    <x v="0"/>
    <x v="0"/>
    <x v="0"/>
    <x v="0"/>
    <x v="0"/>
    <x v="1"/>
    <x v="0"/>
    <x v="0"/>
    <x v="0"/>
    <x v="0"/>
    <x v="0"/>
    <n v="0"/>
    <n v="0"/>
  </r>
  <r>
    <s v="2020-05-28"/>
    <s v="Masculin"/>
    <x v="1"/>
    <x v="3"/>
    <s v="Douloum"/>
    <s v="Masculin"/>
    <n v="43"/>
    <x v="0"/>
    <s v="Leader communautaire"/>
    <n v="0"/>
    <n v="0"/>
    <n v="0"/>
    <n v="0"/>
    <n v="0"/>
    <n v="0"/>
    <n v="0"/>
    <n v="1"/>
    <n v="0"/>
    <m/>
    <s v="Forage PMH communautaire"/>
    <m/>
    <s v="Entre 30 minutes et une heure"/>
    <s v="Une minorité (autour de 25%);"/>
    <s v="Non"/>
    <s v="A l'air libre"/>
    <s v="Savon (avec eau)"/>
    <s v="La minorité (autour de 25%)"/>
    <s v="Oui"/>
    <m/>
    <m/>
    <m/>
    <m/>
    <m/>
    <m/>
    <m/>
    <m/>
    <s v="Téléphone Chef de village/ commuanuté ou Boulama"/>
    <n v="0"/>
    <x v="1"/>
    <x v="0"/>
    <x v="1"/>
    <x v="0"/>
    <x v="0"/>
    <x v="0"/>
    <x v="0"/>
    <x v="0"/>
    <x v="0"/>
    <x v="0"/>
    <x v="0"/>
    <x v="0"/>
    <n v="0"/>
    <n v="0"/>
    <x v="0"/>
    <s v="Garder une distance avec les autres gens Porter un masque Se laver les mains"/>
    <x v="1"/>
    <x v="0"/>
    <x v="0"/>
    <x v="0"/>
    <x v="1"/>
    <x v="0"/>
    <x v="1"/>
    <x v="0"/>
    <x v="0"/>
    <x v="1"/>
    <x v="0"/>
    <x v="0"/>
    <x v="0"/>
    <x v="0"/>
    <x v="0"/>
    <x v="0"/>
    <x v="0"/>
    <x v="0"/>
    <n v="0"/>
    <n v="0"/>
  </r>
  <r>
    <s v="2020-05-28"/>
    <s v="Masculin"/>
    <x v="1"/>
    <x v="1"/>
    <s v="Djori Kolo"/>
    <s v="Masculin"/>
    <n v="37"/>
    <x v="2"/>
    <s v="Leader communautaire"/>
    <n v="0"/>
    <n v="0"/>
    <n v="0"/>
    <n v="0"/>
    <n v="0"/>
    <n v="0"/>
    <n v="0"/>
    <n v="1"/>
    <n v="0"/>
    <m/>
    <s v="Forage PMH communautaire"/>
    <m/>
    <s v="Entre 30 minutes et une heure"/>
    <s v="La moitié (autour de 50%);"/>
    <s v="Oui"/>
    <s v="Latrines familiales"/>
    <s v="Savon (avec eau)"/>
    <s v="La minorité (autour de 25%)"/>
    <s v="Oui"/>
    <m/>
    <m/>
    <m/>
    <m/>
    <m/>
    <m/>
    <m/>
    <m/>
    <s v="Radio, Télévision Chef de village/ commuanuté ou Boulama"/>
    <n v="0"/>
    <x v="0"/>
    <x v="0"/>
    <x v="0"/>
    <x v="0"/>
    <x v="0"/>
    <x v="0"/>
    <x v="0"/>
    <x v="0"/>
    <x v="0"/>
    <x v="0"/>
    <x v="0"/>
    <x v="0"/>
    <n v="0"/>
    <n v="0"/>
    <x v="1"/>
    <s v="Ne pas voyager à l'étranger Arrêter de se serrer la main ou d'autres contacts physiques"/>
    <x v="1"/>
    <x v="0"/>
    <x v="1"/>
    <x v="1"/>
    <x v="0"/>
    <x v="0"/>
    <x v="0"/>
    <x v="0"/>
    <x v="0"/>
    <x v="0"/>
    <x v="0"/>
    <x v="0"/>
    <x v="0"/>
    <x v="0"/>
    <x v="0"/>
    <x v="0"/>
    <x v="0"/>
    <x v="0"/>
    <n v="0"/>
    <n v="0"/>
  </r>
  <r>
    <s v="2020-05-28"/>
    <s v="Masculin"/>
    <x v="1"/>
    <x v="1"/>
    <s v="Djori Kolo"/>
    <s v="Masculin"/>
    <n v="42"/>
    <x v="1"/>
    <s v="Leader religeux Leader communautaire"/>
    <n v="0"/>
    <n v="0"/>
    <n v="0"/>
    <n v="0"/>
    <n v="0"/>
    <n v="0"/>
    <n v="1"/>
    <n v="1"/>
    <n v="0"/>
    <m/>
    <s v="Forage PMH communautaire"/>
    <m/>
    <s v="Entre une heure et moins de la moitié d'une journée"/>
    <s v="La moitié (autour de 50%);"/>
    <s v="Oui"/>
    <s v="Latrines familiales"/>
    <s v="Savon (avec eau)"/>
    <s v="La moitié (autour de 50%)"/>
    <s v="Oui"/>
    <m/>
    <m/>
    <m/>
    <m/>
    <m/>
    <m/>
    <m/>
    <m/>
    <s v="Radio, Télévision Différents comités villageois"/>
    <n v="0"/>
    <x v="0"/>
    <x v="0"/>
    <x v="0"/>
    <x v="0"/>
    <x v="0"/>
    <x v="1"/>
    <x v="0"/>
    <x v="0"/>
    <x v="0"/>
    <x v="1"/>
    <x v="0"/>
    <x v="0"/>
    <n v="0"/>
    <n v="0"/>
    <x v="0"/>
    <s v="Arrêter de se serrer la main ou d'autres contacts physiques Eviter les espaces publiques et les rassemblements"/>
    <x v="1"/>
    <x v="0"/>
    <x v="0"/>
    <x v="1"/>
    <x v="0"/>
    <x v="1"/>
    <x v="0"/>
    <x v="0"/>
    <x v="0"/>
    <x v="0"/>
    <x v="0"/>
    <x v="0"/>
    <x v="0"/>
    <x v="0"/>
    <x v="0"/>
    <x v="0"/>
    <x v="0"/>
    <x v="0"/>
    <n v="0"/>
    <n v="0"/>
  </r>
  <r>
    <s v="2020-05-28"/>
    <s v="Masculin"/>
    <x v="1"/>
    <x v="1"/>
    <s v="Djori Kolo"/>
    <s v="Masculin"/>
    <n v="25"/>
    <x v="0"/>
    <s v="Leader communautaire"/>
    <n v="0"/>
    <n v="0"/>
    <n v="0"/>
    <n v="0"/>
    <n v="0"/>
    <n v="0"/>
    <n v="0"/>
    <n v="1"/>
    <n v="0"/>
    <m/>
    <s v="Forage PMH communautaire"/>
    <m/>
    <s v="Entre 30 minutes et une heure"/>
    <s v="La moitié (autour de 50%);"/>
    <s v="Oui"/>
    <s v="Latrines familiales"/>
    <s v="Savon (avec eau)"/>
    <s v="La moitié (autour de 50%)"/>
    <s v="Oui"/>
    <m/>
    <m/>
    <m/>
    <m/>
    <m/>
    <m/>
    <m/>
    <m/>
    <s v="Radio, Télévision Chef de village/ commuanuté ou Boulama"/>
    <n v="0"/>
    <x v="0"/>
    <x v="0"/>
    <x v="0"/>
    <x v="0"/>
    <x v="0"/>
    <x v="0"/>
    <x v="0"/>
    <x v="0"/>
    <x v="0"/>
    <x v="0"/>
    <x v="0"/>
    <x v="0"/>
    <n v="0"/>
    <n v="0"/>
    <x v="1"/>
    <s v="Ne pas voyager à l'étranger Arrêter de se serrer la main ou d'autres contacts physiques"/>
    <x v="1"/>
    <x v="0"/>
    <x v="1"/>
    <x v="1"/>
    <x v="0"/>
    <x v="0"/>
    <x v="0"/>
    <x v="0"/>
    <x v="0"/>
    <x v="0"/>
    <x v="0"/>
    <x v="0"/>
    <x v="0"/>
    <x v="0"/>
    <x v="0"/>
    <x v="0"/>
    <x v="0"/>
    <x v="0"/>
    <n v="0"/>
    <n v="0"/>
  </r>
  <r>
    <s v="2020-05-28"/>
    <s v="Masculin"/>
    <x v="1"/>
    <x v="3"/>
    <s v="Blabrine"/>
    <s v="Masculin"/>
    <n v="46"/>
    <x v="1"/>
    <s v="Chef de village/communauté ou Boulama"/>
    <n v="1"/>
    <n v="0"/>
    <n v="0"/>
    <n v="0"/>
    <n v="0"/>
    <n v="0"/>
    <n v="0"/>
    <n v="0"/>
    <n v="0"/>
    <m/>
    <s v="Forage PMH communautaire"/>
    <m/>
    <s v="Entre 30 minutes et une heure"/>
    <s v="Une minorité (autour de 25%);"/>
    <s v="Oui"/>
    <s v="Latrines familiales"/>
    <s v="Eau seulement"/>
    <s v="La moitié (autour de 50%)"/>
    <s v="Oui"/>
    <m/>
    <m/>
    <m/>
    <m/>
    <m/>
    <m/>
    <m/>
    <m/>
    <s v="Chef de village/ commuanuté ou Boulama Leaders religieux"/>
    <n v="0"/>
    <x v="0"/>
    <x v="0"/>
    <x v="1"/>
    <x v="0"/>
    <x v="0"/>
    <x v="0"/>
    <x v="0"/>
    <x v="1"/>
    <x v="0"/>
    <x v="0"/>
    <x v="0"/>
    <x v="0"/>
    <n v="0"/>
    <n v="0"/>
    <x v="1"/>
    <s v="Arrêter de se serrer la main ou d'autres contacts physiques Se laver avec de l'eau propre"/>
    <x v="1"/>
    <x v="0"/>
    <x v="0"/>
    <x v="1"/>
    <x v="0"/>
    <x v="0"/>
    <x v="0"/>
    <x v="0"/>
    <x v="0"/>
    <x v="0"/>
    <x v="0"/>
    <x v="0"/>
    <x v="1"/>
    <x v="0"/>
    <x v="0"/>
    <x v="0"/>
    <x v="0"/>
    <x v="0"/>
    <n v="0"/>
    <n v="0"/>
  </r>
  <r>
    <s v="2020-05-28"/>
    <s v="Masculin"/>
    <x v="1"/>
    <x v="3"/>
    <s v="Blabrine"/>
    <s v="Masculin"/>
    <n v="40"/>
    <x v="0"/>
    <s v="Représentant des PDI Leader communautaire"/>
    <n v="0"/>
    <n v="0"/>
    <n v="0"/>
    <n v="1"/>
    <n v="0"/>
    <n v="0"/>
    <n v="0"/>
    <n v="1"/>
    <n v="0"/>
    <m/>
    <s v="Forage PMH communautaire"/>
    <m/>
    <s v="Entre 30 minutes et une heure"/>
    <s v="La moitié (autour de 50%);"/>
    <s v="Oui"/>
    <s v="Latrines communes payantes"/>
    <s v="Savon (avec eau)"/>
    <s v="La moitié (autour de 50%)"/>
    <s v="Oui"/>
    <m/>
    <m/>
    <m/>
    <m/>
    <m/>
    <m/>
    <m/>
    <m/>
    <s v="Radio, Télévision Leaders religieux Groupement de femmes"/>
    <n v="0"/>
    <x v="0"/>
    <x v="0"/>
    <x v="0"/>
    <x v="0"/>
    <x v="0"/>
    <x v="1"/>
    <x v="0"/>
    <x v="1"/>
    <x v="1"/>
    <x v="0"/>
    <x v="0"/>
    <x v="0"/>
    <n v="0"/>
    <n v="0"/>
    <x v="1"/>
    <s v="Ne pas sortir de la maison Arrêter de se serrer la main ou d'autres contacts physiques"/>
    <x v="0"/>
    <x v="0"/>
    <x v="0"/>
    <x v="1"/>
    <x v="0"/>
    <x v="0"/>
    <x v="0"/>
    <x v="0"/>
    <x v="0"/>
    <x v="0"/>
    <x v="0"/>
    <x v="0"/>
    <x v="0"/>
    <x v="0"/>
    <x v="0"/>
    <x v="0"/>
    <x v="0"/>
    <x v="0"/>
    <n v="0"/>
    <n v="0"/>
  </r>
  <r>
    <s v="2020-05-28"/>
    <s v="Masculin"/>
    <x v="1"/>
    <x v="3"/>
    <s v="Blabrine"/>
    <s v="Masculin"/>
    <n v="51"/>
    <x v="2"/>
    <s v="Représentant des refugiés Leader communautaire"/>
    <n v="0"/>
    <n v="0"/>
    <n v="1"/>
    <n v="0"/>
    <n v="0"/>
    <n v="0"/>
    <n v="0"/>
    <n v="1"/>
    <n v="0"/>
    <m/>
    <s v="Forage PMH communautaire"/>
    <m/>
    <s v="De 16 à 30 minutes"/>
    <s v="Une minorité (autour de 25%);"/>
    <s v="Oui"/>
    <s v="Latrines familiales"/>
    <s v="Savon (avec eau)"/>
    <s v="La moitié (autour de 50%)"/>
    <s v="Oui"/>
    <m/>
    <m/>
    <m/>
    <m/>
    <m/>
    <m/>
    <m/>
    <m/>
    <s v="Radio, Télévision Leaders religieux Différents comités villageois"/>
    <n v="0"/>
    <x v="0"/>
    <x v="0"/>
    <x v="0"/>
    <x v="0"/>
    <x v="0"/>
    <x v="1"/>
    <x v="0"/>
    <x v="1"/>
    <x v="0"/>
    <x v="1"/>
    <x v="0"/>
    <x v="0"/>
    <n v="0"/>
    <n v="0"/>
    <x v="0"/>
    <s v="Arrêter de se serrer la main ou d'autres contacts physiques Porter un masque Se laver les mains"/>
    <x v="1"/>
    <x v="0"/>
    <x v="0"/>
    <x v="1"/>
    <x v="0"/>
    <x v="0"/>
    <x v="1"/>
    <x v="0"/>
    <x v="0"/>
    <x v="1"/>
    <x v="0"/>
    <x v="0"/>
    <x v="0"/>
    <x v="0"/>
    <x v="0"/>
    <x v="0"/>
    <x v="0"/>
    <x v="0"/>
    <n v="0"/>
    <n v="0"/>
  </r>
  <r>
    <s v="2020-05-28"/>
    <s v="Masculin"/>
    <x v="3"/>
    <x v="9"/>
    <s v="Guel Mamadou"/>
    <s v="Masculin"/>
    <n v="42"/>
    <x v="1"/>
    <s v="Leader communautaire"/>
    <n v="0"/>
    <n v="0"/>
    <n v="0"/>
    <n v="0"/>
    <n v="0"/>
    <n v="0"/>
    <n v="0"/>
    <n v="1"/>
    <n v="0"/>
    <m/>
    <s v="Puits cimenté"/>
    <m/>
    <s v="Entre une heure et moins de la moitié d'une journée"/>
    <s v="La moitié (autour de 50%);"/>
    <s v="Oui"/>
    <s v="Latrines familiales"/>
    <s v="Savon (avec eau)"/>
    <s v="La moitié (autour de 50%)"/>
    <s v="Oui"/>
    <m/>
    <m/>
    <m/>
    <m/>
    <m/>
    <m/>
    <m/>
    <m/>
    <s v="Réseaux sociaux"/>
    <n v="0"/>
    <x v="0"/>
    <x v="1"/>
    <x v="1"/>
    <x v="0"/>
    <x v="0"/>
    <x v="1"/>
    <x v="0"/>
    <x v="0"/>
    <x v="0"/>
    <x v="0"/>
    <x v="0"/>
    <x v="0"/>
    <n v="0"/>
    <n v="0"/>
    <x v="1"/>
    <s v="Ne pas voyager à l'étranger Arrêter de se serrer la main ou d'autres contacts physiques"/>
    <x v="1"/>
    <x v="0"/>
    <x v="1"/>
    <x v="1"/>
    <x v="0"/>
    <x v="0"/>
    <x v="0"/>
    <x v="0"/>
    <x v="0"/>
    <x v="0"/>
    <x v="0"/>
    <x v="0"/>
    <x v="0"/>
    <x v="0"/>
    <x v="0"/>
    <x v="0"/>
    <x v="0"/>
    <x v="0"/>
    <n v="0"/>
    <n v="0"/>
  </r>
  <r>
    <s v="2020-05-28"/>
    <s v="Féminin"/>
    <x v="1"/>
    <x v="6"/>
    <s v="Quartier Festival"/>
    <s v="Masculin"/>
    <n v="55"/>
    <x v="2"/>
    <s v="Représentant des refugiés"/>
    <n v="0"/>
    <n v="0"/>
    <n v="1"/>
    <n v="0"/>
    <n v="0"/>
    <n v="0"/>
    <n v="0"/>
    <n v="0"/>
    <n v="0"/>
    <m/>
    <s v="Reseau d'eau publique SEEN - robinet communautaire"/>
    <m/>
    <s v="De 0 à 15 minutes"/>
    <s v="Tous les ménages (autour de 100%);"/>
    <s v="Non"/>
    <s v="A l'air libre"/>
    <s v="Savon (avec eau)"/>
    <s v="L'ensemble (autour de 100%)"/>
    <s v="Oui"/>
    <m/>
    <m/>
    <m/>
    <m/>
    <m/>
    <m/>
    <m/>
    <m/>
    <s v="Téléphone Chef de village/ commuanuté ou Boulama Travailleurs sociaux / humanitaires"/>
    <n v="0"/>
    <x v="1"/>
    <x v="0"/>
    <x v="1"/>
    <x v="0"/>
    <x v="0"/>
    <x v="0"/>
    <x v="0"/>
    <x v="0"/>
    <x v="0"/>
    <x v="0"/>
    <x v="0"/>
    <x v="1"/>
    <n v="0"/>
    <n v="0"/>
    <x v="0"/>
    <s v="Reduire les mouvements hors de la maison Arrêter de se serrer la main ou d'autres contacts physiques Eviter les espaces publiques et les rassemblements Se laver les mains Se laver avec de l'eau propre Prier"/>
    <x v="1"/>
    <x v="1"/>
    <x v="0"/>
    <x v="1"/>
    <x v="0"/>
    <x v="1"/>
    <x v="0"/>
    <x v="0"/>
    <x v="0"/>
    <x v="1"/>
    <x v="0"/>
    <x v="0"/>
    <x v="1"/>
    <x v="1"/>
    <x v="0"/>
    <x v="0"/>
    <x v="0"/>
    <x v="0"/>
    <n v="0"/>
    <n v="0"/>
  </r>
  <r>
    <s v="2020-05-28"/>
    <s v="Féminin"/>
    <x v="1"/>
    <x v="6"/>
    <s v="Quartier Diffa Koura"/>
    <s v="Masculin"/>
    <n v="61"/>
    <x v="1"/>
    <s v="Chef de village/communauté ou Boulama"/>
    <n v="1"/>
    <n v="0"/>
    <n v="0"/>
    <n v="0"/>
    <n v="0"/>
    <n v="0"/>
    <n v="0"/>
    <n v="0"/>
    <n v="0"/>
    <m/>
    <s v="Reseau d'eau publique SEEN - robinet privé"/>
    <m/>
    <s v="De 0 à 15 minutes"/>
    <s v="Tous les ménages (autour de 100%);"/>
    <s v="Oui"/>
    <s v="Latrines familiales"/>
    <s v="Savon (avec eau)"/>
    <s v="La minorité (autour de 25%)"/>
    <s v="Oui"/>
    <m/>
    <m/>
    <m/>
    <m/>
    <m/>
    <m/>
    <m/>
    <m/>
    <s v="Téléphone Réseaux sociaux Radio, Télévision Journal - Internet Chef de village/ commuanuté ou Boulama Gouvernement Travailleurs sociaux / humanitaires"/>
    <n v="0"/>
    <x v="1"/>
    <x v="1"/>
    <x v="0"/>
    <x v="1"/>
    <x v="0"/>
    <x v="0"/>
    <x v="0"/>
    <x v="0"/>
    <x v="0"/>
    <x v="0"/>
    <x v="1"/>
    <x v="1"/>
    <n v="0"/>
    <n v="0"/>
    <x v="0"/>
    <s v="Reduire les mouvements hors de la maison Arrêter de se serrer la main ou d'autres contacts physiques Eviter les espaces publiques et les rassemblements Porter un masque Se laver les mains Prier"/>
    <x v="1"/>
    <x v="1"/>
    <x v="0"/>
    <x v="1"/>
    <x v="0"/>
    <x v="1"/>
    <x v="1"/>
    <x v="0"/>
    <x v="0"/>
    <x v="1"/>
    <x v="0"/>
    <x v="0"/>
    <x v="0"/>
    <x v="1"/>
    <x v="0"/>
    <x v="0"/>
    <x v="0"/>
    <x v="0"/>
    <n v="0"/>
    <n v="0"/>
  </r>
  <r>
    <s v="2020-05-28"/>
    <s v="Féminin"/>
    <x v="1"/>
    <x v="6"/>
    <s v="Quartier N'Guel Madou Maï"/>
    <s v="Masculin"/>
    <n v="50"/>
    <x v="2"/>
    <s v="Représentant des refugiés"/>
    <n v="0"/>
    <n v="0"/>
    <n v="1"/>
    <n v="0"/>
    <n v="0"/>
    <n v="0"/>
    <n v="0"/>
    <n v="0"/>
    <n v="0"/>
    <m/>
    <s v="Eau amenée par camion/bladders"/>
    <m/>
    <s v="Entre une heure et moins de la moitié d'une journée"/>
    <s v="Une majorité (autour de 75%);"/>
    <s v="Non"/>
    <s v="A l'air libre"/>
    <s v="Savon (avec eau)"/>
    <s v="La minorité (autour de 25%)"/>
    <s v="Oui"/>
    <m/>
    <m/>
    <m/>
    <m/>
    <m/>
    <m/>
    <m/>
    <m/>
    <s v="Téléphone Radio, Télévision Chef de village/ commuanuté ou Boulama Groupement de femmes Travailleurs sociaux / humanitaires"/>
    <n v="0"/>
    <x v="1"/>
    <x v="0"/>
    <x v="0"/>
    <x v="0"/>
    <x v="0"/>
    <x v="0"/>
    <x v="0"/>
    <x v="0"/>
    <x v="1"/>
    <x v="0"/>
    <x v="0"/>
    <x v="1"/>
    <n v="0"/>
    <n v="0"/>
    <x v="0"/>
    <s v="Reduire les mouvements hors de la maison Arrêter de se serrer la main ou d'autres contacts physiques Eviter les espaces publiques et les rassemblements Porter un masque Se laver les mains Prier"/>
    <x v="1"/>
    <x v="1"/>
    <x v="0"/>
    <x v="1"/>
    <x v="0"/>
    <x v="1"/>
    <x v="1"/>
    <x v="0"/>
    <x v="0"/>
    <x v="1"/>
    <x v="0"/>
    <x v="0"/>
    <x v="0"/>
    <x v="1"/>
    <x v="0"/>
    <x v="0"/>
    <x v="0"/>
    <x v="0"/>
    <n v="0"/>
    <n v="0"/>
  </r>
  <r>
    <s v="2020-05-28"/>
    <s v="Féminin"/>
    <x v="1"/>
    <x v="6"/>
    <s v="Quartier N'Guel Madou Maï"/>
    <s v="Masculin"/>
    <n v="35"/>
    <x v="0"/>
    <s v="Représentant des PDI"/>
    <n v="0"/>
    <n v="0"/>
    <n v="0"/>
    <n v="1"/>
    <n v="0"/>
    <n v="0"/>
    <n v="0"/>
    <n v="0"/>
    <n v="0"/>
    <m/>
    <s v="Eau amenée par camion/bladders"/>
    <m/>
    <s v="Entre 30 minutes et une heure"/>
    <s v="Tous les ménages (autour de 100%);"/>
    <s v="Non"/>
    <s v="A l'air libre"/>
    <s v="Savon (avec eau)"/>
    <s v="La minorité (autour de 25%)"/>
    <s v="Oui"/>
    <m/>
    <m/>
    <m/>
    <m/>
    <m/>
    <m/>
    <m/>
    <m/>
    <s v="Téléphone Radio, Télévision Chef de village/ commuanuté ou Boulama Travailleurs sociaux / humanitaires"/>
    <n v="0"/>
    <x v="1"/>
    <x v="0"/>
    <x v="0"/>
    <x v="0"/>
    <x v="0"/>
    <x v="0"/>
    <x v="0"/>
    <x v="0"/>
    <x v="0"/>
    <x v="0"/>
    <x v="0"/>
    <x v="1"/>
    <n v="0"/>
    <n v="0"/>
    <x v="0"/>
    <s v="Reduire les mouvements hors de la maison Arrêter de se serrer la main ou d'autres contacts physiques Eviter les espaces publiques et les rassemblements Porter un masque Se laver les mains Garder les surfaces propres Prier"/>
    <x v="1"/>
    <x v="1"/>
    <x v="0"/>
    <x v="1"/>
    <x v="0"/>
    <x v="1"/>
    <x v="1"/>
    <x v="0"/>
    <x v="0"/>
    <x v="1"/>
    <x v="1"/>
    <x v="0"/>
    <x v="0"/>
    <x v="1"/>
    <x v="0"/>
    <x v="0"/>
    <x v="0"/>
    <x v="0"/>
    <n v="0"/>
    <n v="0"/>
  </r>
  <r>
    <s v="2020-05-28"/>
    <s v="Féminin"/>
    <x v="2"/>
    <x v="2"/>
    <s v="Gadagoum"/>
    <s v="Masculin"/>
    <n v="49"/>
    <x v="0"/>
    <s v="Représentant des PDI"/>
    <n v="0"/>
    <n v="0"/>
    <n v="0"/>
    <n v="1"/>
    <n v="0"/>
    <n v="0"/>
    <n v="0"/>
    <n v="0"/>
    <n v="0"/>
    <m/>
    <s v="Forage PMH communautaire"/>
    <m/>
    <s v="De 16 à 30 minutes"/>
    <s v="Tous les ménages (autour de 100%);"/>
    <s v="Oui"/>
    <s v="Latrines communes gratuites"/>
    <s v="Savon (avec eau)"/>
    <s v="Personne (autour de 0%)"/>
    <s v="Oui"/>
    <m/>
    <m/>
    <m/>
    <m/>
    <m/>
    <m/>
    <m/>
    <m/>
    <s v="Téléphone Radio, Télévision Chef de village/ commuanuté ou Boulama Travailleurs sociaux / humanitaires"/>
    <n v="0"/>
    <x v="1"/>
    <x v="0"/>
    <x v="0"/>
    <x v="0"/>
    <x v="0"/>
    <x v="0"/>
    <x v="0"/>
    <x v="0"/>
    <x v="0"/>
    <x v="0"/>
    <x v="0"/>
    <x v="1"/>
    <n v="0"/>
    <n v="0"/>
    <x v="3"/>
    <s v="Reduire les mouvements hors de la maison Arrêter de se serrer la main ou d'autres contacts physiques Eviter les espaces publiques et les rassemblements Se laver les mains Prier"/>
    <x v="1"/>
    <x v="1"/>
    <x v="0"/>
    <x v="1"/>
    <x v="0"/>
    <x v="1"/>
    <x v="0"/>
    <x v="0"/>
    <x v="0"/>
    <x v="1"/>
    <x v="0"/>
    <x v="0"/>
    <x v="0"/>
    <x v="1"/>
    <x v="0"/>
    <x v="0"/>
    <x v="0"/>
    <x v="0"/>
    <n v="0"/>
    <n v="0"/>
  </r>
  <r>
    <s v="2020-05-28"/>
    <s v="Masculin"/>
    <x v="0"/>
    <x v="0"/>
    <s v="Lattouaram"/>
    <s v="Masculin"/>
    <n v="30"/>
    <x v="1"/>
    <s v="Autre"/>
    <n v="0"/>
    <n v="0"/>
    <n v="0"/>
    <n v="0"/>
    <n v="0"/>
    <n v="0"/>
    <n v="0"/>
    <n v="0"/>
    <n v="1"/>
    <s v="Pas de role dans la localité"/>
    <s v="Puits cimenté"/>
    <m/>
    <s v="De 0 à 15 minutes"/>
    <s v="Une minorité (autour de 25%);"/>
    <s v="Non"/>
    <s v="A l'air libre"/>
    <s v="Savon (avec eau)"/>
    <s v="Personne (autour de 0%)"/>
    <s v="Oui"/>
    <m/>
    <m/>
    <m/>
    <m/>
    <m/>
    <m/>
    <m/>
    <m/>
    <s v="Téléphone Réseaux sociaux Radio, Télévision"/>
    <n v="0"/>
    <x v="1"/>
    <x v="1"/>
    <x v="0"/>
    <x v="0"/>
    <x v="0"/>
    <x v="1"/>
    <x v="0"/>
    <x v="0"/>
    <x v="0"/>
    <x v="0"/>
    <x v="0"/>
    <x v="0"/>
    <n v="0"/>
    <n v="0"/>
    <x v="3"/>
    <s v="Ne pas sortir de la maison Arrêter de se serrer la main ou d'autres contacts physiques Se laver les mains Se laver avec de l'eau propre"/>
    <x v="0"/>
    <x v="0"/>
    <x v="0"/>
    <x v="1"/>
    <x v="0"/>
    <x v="0"/>
    <x v="0"/>
    <x v="0"/>
    <x v="0"/>
    <x v="1"/>
    <x v="0"/>
    <x v="0"/>
    <x v="1"/>
    <x v="0"/>
    <x v="0"/>
    <x v="0"/>
    <x v="0"/>
    <x v="0"/>
    <n v="0"/>
    <n v="0"/>
  </r>
  <r>
    <s v="2020-05-28"/>
    <s v="Masculin"/>
    <x v="0"/>
    <x v="0"/>
    <s v="Samsouram"/>
    <s v="Masculin"/>
    <n v="40"/>
    <x v="0"/>
    <s v="Représentant des PDI"/>
    <n v="0"/>
    <n v="0"/>
    <n v="0"/>
    <n v="1"/>
    <n v="0"/>
    <n v="0"/>
    <n v="0"/>
    <n v="0"/>
    <n v="0"/>
    <m/>
    <s v="Bornes fontaines (Mini-AEP, système multi-villages, PEA et SPP)"/>
    <m/>
    <s v="De 16 à 30 minutes"/>
    <s v="Une majorité (autour de 75%);"/>
    <s v="Oui"/>
    <s v="Latrines familiales"/>
    <s v="Savon (avec eau)"/>
    <s v="Personne (autour de 0%)"/>
    <s v="Oui"/>
    <m/>
    <m/>
    <m/>
    <m/>
    <m/>
    <m/>
    <m/>
    <m/>
    <s v="Téléphone Radio, Télévision"/>
    <n v="0"/>
    <x v="1"/>
    <x v="0"/>
    <x v="0"/>
    <x v="0"/>
    <x v="0"/>
    <x v="1"/>
    <x v="0"/>
    <x v="0"/>
    <x v="0"/>
    <x v="0"/>
    <x v="0"/>
    <x v="0"/>
    <n v="0"/>
    <n v="0"/>
    <x v="1"/>
    <s v="Arrêter de se serrer la main ou d'autres contacts physiques Se laver les mains"/>
    <x v="1"/>
    <x v="0"/>
    <x v="0"/>
    <x v="1"/>
    <x v="0"/>
    <x v="0"/>
    <x v="0"/>
    <x v="0"/>
    <x v="0"/>
    <x v="1"/>
    <x v="0"/>
    <x v="0"/>
    <x v="0"/>
    <x v="0"/>
    <x v="0"/>
    <x v="0"/>
    <x v="0"/>
    <x v="0"/>
    <n v="0"/>
    <n v="0"/>
  </r>
  <r>
    <s v="2020-05-28"/>
    <s v="Masculin"/>
    <x v="4"/>
    <x v="7"/>
    <s v="Djakimé II"/>
    <s v="Masculin"/>
    <n v="38"/>
    <x v="0"/>
    <s v="Représentant des PDI"/>
    <n v="0"/>
    <n v="0"/>
    <n v="0"/>
    <n v="1"/>
    <n v="0"/>
    <n v="0"/>
    <n v="0"/>
    <n v="0"/>
    <n v="0"/>
    <m/>
    <s v="Bornes fontaines (Mini-AEP, système multi-villages, PEA et SPP)"/>
    <m/>
    <s v="De 16 à 30 minutes"/>
    <s v="Une minorité (autour de 25%);"/>
    <s v="Non"/>
    <s v="A l'air libre"/>
    <s v="Savon (avec eau)"/>
    <s v="La minorité (autour de 25%)"/>
    <s v="Oui"/>
    <m/>
    <m/>
    <m/>
    <m/>
    <m/>
    <m/>
    <m/>
    <m/>
    <s v="Téléphone Radio, Télévision Leaders religieux"/>
    <n v="0"/>
    <x v="1"/>
    <x v="0"/>
    <x v="0"/>
    <x v="0"/>
    <x v="0"/>
    <x v="1"/>
    <x v="0"/>
    <x v="1"/>
    <x v="0"/>
    <x v="0"/>
    <x v="0"/>
    <x v="0"/>
    <n v="0"/>
    <n v="0"/>
    <x v="1"/>
    <s v="Ne pas sortir de la maison Eviter les espaces publiques et les rassemblements Garder les surfaces propres"/>
    <x v="0"/>
    <x v="0"/>
    <x v="0"/>
    <x v="0"/>
    <x v="0"/>
    <x v="1"/>
    <x v="0"/>
    <x v="0"/>
    <x v="0"/>
    <x v="0"/>
    <x v="1"/>
    <x v="0"/>
    <x v="0"/>
    <x v="0"/>
    <x v="0"/>
    <x v="0"/>
    <x v="0"/>
    <x v="0"/>
    <n v="0"/>
    <n v="0"/>
  </r>
  <r>
    <s v="2020-05-28"/>
    <s v="Masculin"/>
    <x v="0"/>
    <x v="0"/>
    <s v="Lattouaram"/>
    <s v="Masculin"/>
    <n v="45"/>
    <x v="2"/>
    <s v="Représentant des refugiés"/>
    <n v="0"/>
    <n v="0"/>
    <n v="1"/>
    <n v="0"/>
    <n v="0"/>
    <n v="0"/>
    <n v="0"/>
    <n v="0"/>
    <n v="0"/>
    <m/>
    <s v="Puits cimenté"/>
    <m/>
    <s v="Entre 30 minutes et une heure"/>
    <s v="La moitié (autour de 50%);"/>
    <s v="Oui"/>
    <s v="Latrines familiales"/>
    <s v="Savon (avec eau)"/>
    <s v="Personne (autour de 0%)"/>
    <s v="Oui"/>
    <m/>
    <m/>
    <m/>
    <m/>
    <m/>
    <m/>
    <m/>
    <m/>
    <s v="Radio, Télévision"/>
    <n v="0"/>
    <x v="0"/>
    <x v="0"/>
    <x v="0"/>
    <x v="0"/>
    <x v="0"/>
    <x v="1"/>
    <x v="0"/>
    <x v="0"/>
    <x v="0"/>
    <x v="0"/>
    <x v="0"/>
    <x v="0"/>
    <n v="0"/>
    <n v="0"/>
    <x v="0"/>
    <s v="Eviter les espaces publiques et les rassemblements Garder ses distances avec les animaux"/>
    <x v="1"/>
    <x v="0"/>
    <x v="0"/>
    <x v="0"/>
    <x v="0"/>
    <x v="1"/>
    <x v="0"/>
    <x v="0"/>
    <x v="0"/>
    <x v="0"/>
    <x v="0"/>
    <x v="0"/>
    <x v="0"/>
    <x v="0"/>
    <x v="1"/>
    <x v="0"/>
    <x v="0"/>
    <x v="0"/>
    <n v="0"/>
    <n v="0"/>
  </r>
  <r>
    <s v="2020-05-28"/>
    <s v="Masculin"/>
    <x v="0"/>
    <x v="0"/>
    <s v="Lattouaram"/>
    <s v="Masculin"/>
    <n v="32"/>
    <x v="0"/>
    <s v="Représentant des PDI"/>
    <n v="0"/>
    <n v="0"/>
    <n v="0"/>
    <n v="1"/>
    <n v="0"/>
    <n v="0"/>
    <n v="0"/>
    <n v="0"/>
    <n v="0"/>
    <m/>
    <s v="Puits cimenté"/>
    <m/>
    <s v="De 0 à 15 minutes"/>
    <s v="La moitié (autour de 50%);"/>
    <s v="Oui"/>
    <s v="Latrines familiales"/>
    <s v="Savon (avec eau)"/>
    <s v="La minorité (autour de 25%)"/>
    <s v="Oui"/>
    <m/>
    <m/>
    <m/>
    <m/>
    <m/>
    <m/>
    <m/>
    <m/>
    <s v="Téléphone Lieux de manifestation sociale"/>
    <n v="0"/>
    <x v="1"/>
    <x v="0"/>
    <x v="1"/>
    <x v="0"/>
    <x v="1"/>
    <x v="1"/>
    <x v="0"/>
    <x v="0"/>
    <x v="0"/>
    <x v="0"/>
    <x v="0"/>
    <x v="0"/>
    <n v="0"/>
    <n v="0"/>
    <x v="1"/>
    <s v="Ne pas sortir de la maison Reduire les mouvements hors de la maison Eviter les espaces publiques et les rassemblements"/>
    <x v="0"/>
    <x v="1"/>
    <x v="0"/>
    <x v="0"/>
    <x v="0"/>
    <x v="1"/>
    <x v="0"/>
    <x v="0"/>
    <x v="0"/>
    <x v="0"/>
    <x v="0"/>
    <x v="0"/>
    <x v="0"/>
    <x v="0"/>
    <x v="0"/>
    <x v="0"/>
    <x v="0"/>
    <x v="0"/>
    <n v="0"/>
    <n v="0"/>
  </r>
  <r>
    <s v="2020-05-28"/>
    <s v="Masculin"/>
    <x v="1"/>
    <x v="3"/>
    <s v="Gorodi"/>
    <s v="Masculin"/>
    <n v="64"/>
    <x v="1"/>
    <s v="Chef de village/communauté ou Boulama"/>
    <n v="1"/>
    <n v="0"/>
    <n v="0"/>
    <n v="0"/>
    <n v="0"/>
    <n v="0"/>
    <n v="0"/>
    <n v="0"/>
    <n v="0"/>
    <m/>
    <s v="Bornes fontaines (Mini-AEP, système multi-villages, PEA et SPP)"/>
    <m/>
    <s v="Entre 30 minutes et une heure"/>
    <s v="Tous les ménages (autour de 100%);"/>
    <s v="Oui"/>
    <s v="Latrines familiales"/>
    <s v="Eau seulement"/>
    <s v="La minorité (autour de 25%)"/>
    <s v="Non"/>
    <s v="Article trop cher"/>
    <n v="0"/>
    <n v="0"/>
    <n v="0"/>
    <n v="1"/>
    <n v="0"/>
    <n v="0"/>
    <n v="0"/>
    <s v="Radio, Télévision Chef de village/ commuanuté ou Boulama Différents comités villageois"/>
    <n v="0"/>
    <x v="0"/>
    <x v="0"/>
    <x v="0"/>
    <x v="0"/>
    <x v="0"/>
    <x v="0"/>
    <x v="0"/>
    <x v="0"/>
    <x v="0"/>
    <x v="1"/>
    <x v="0"/>
    <x v="0"/>
    <n v="0"/>
    <n v="0"/>
    <x v="3"/>
    <s v="Arrêter de se serrer la main ou d'autres contacts physiques Porter un masque Se laver les mains Se laver avec de l'eau propre"/>
    <x v="1"/>
    <x v="0"/>
    <x v="0"/>
    <x v="1"/>
    <x v="0"/>
    <x v="0"/>
    <x v="1"/>
    <x v="0"/>
    <x v="0"/>
    <x v="1"/>
    <x v="0"/>
    <x v="0"/>
    <x v="1"/>
    <x v="0"/>
    <x v="0"/>
    <x v="0"/>
    <x v="0"/>
    <x v="0"/>
    <n v="0"/>
    <n v="0"/>
  </r>
  <r>
    <s v="2020-05-28"/>
    <s v="Masculin"/>
    <x v="1"/>
    <x v="3"/>
    <s v="Gorodi"/>
    <s v="Masculin"/>
    <n v="35"/>
    <x v="2"/>
    <s v="Leader communautaire"/>
    <n v="0"/>
    <n v="0"/>
    <n v="0"/>
    <n v="0"/>
    <n v="0"/>
    <n v="0"/>
    <n v="0"/>
    <n v="1"/>
    <n v="0"/>
    <m/>
    <s v="Bornes fontaines (Mini-AEP, système multi-villages, PEA et SPP)"/>
    <m/>
    <s v="De 16 à 30 minutes"/>
    <s v="Tous les ménages (autour de 100%);"/>
    <s v="Oui"/>
    <s v="Latrines familiales"/>
    <s v="Savon (avec eau)"/>
    <s v="La majorité (autour de 75%)"/>
    <s v="Oui"/>
    <m/>
    <m/>
    <m/>
    <m/>
    <m/>
    <m/>
    <m/>
    <m/>
    <s v="Radio, Télévision Chef de village/ commuanuté ou Boulama Différents comités villageois"/>
    <n v="0"/>
    <x v="0"/>
    <x v="0"/>
    <x v="0"/>
    <x v="0"/>
    <x v="0"/>
    <x v="0"/>
    <x v="0"/>
    <x v="0"/>
    <x v="0"/>
    <x v="1"/>
    <x v="0"/>
    <x v="0"/>
    <n v="0"/>
    <n v="0"/>
    <x v="3"/>
    <s v="Arrêter de se serrer la main ou d'autres contacts physiques Porter un masque Se laver les mains Se laver avec de l'eau propre"/>
    <x v="1"/>
    <x v="0"/>
    <x v="0"/>
    <x v="1"/>
    <x v="0"/>
    <x v="0"/>
    <x v="1"/>
    <x v="0"/>
    <x v="0"/>
    <x v="1"/>
    <x v="0"/>
    <x v="0"/>
    <x v="1"/>
    <x v="0"/>
    <x v="0"/>
    <x v="0"/>
    <x v="0"/>
    <x v="0"/>
    <n v="0"/>
    <n v="0"/>
  </r>
  <r>
    <s v="2020-05-28"/>
    <s v="Masculin"/>
    <x v="1"/>
    <x v="3"/>
    <s v="Gorodi"/>
    <s v="Masculin"/>
    <n v="45"/>
    <x v="0"/>
    <s v="Représentant des PDI"/>
    <n v="0"/>
    <n v="0"/>
    <n v="0"/>
    <n v="1"/>
    <n v="0"/>
    <n v="0"/>
    <n v="0"/>
    <n v="0"/>
    <n v="0"/>
    <m/>
    <s v="Bornes fontaines (Mini-AEP, système multi-villages, PEA et SPP)"/>
    <m/>
    <s v="Entre 30 minutes et une heure"/>
    <s v="Une majorité (autour de 75%);"/>
    <s v="Oui"/>
    <s v="Latrines familiales"/>
    <s v="Eau seulement"/>
    <s v="La minorité (autour de 25%)"/>
    <s v="Non"/>
    <s v="Article trop cher L'achat de savon ne constitue pas une priorité"/>
    <n v="0"/>
    <n v="0"/>
    <n v="0"/>
    <n v="1"/>
    <n v="1"/>
    <n v="0"/>
    <n v="0"/>
    <s v="Radio, Télévision Chef de village/ commuanuté ou Boulama Famille, voisins ou amis Différents comités villageois"/>
    <n v="0"/>
    <x v="0"/>
    <x v="0"/>
    <x v="0"/>
    <x v="0"/>
    <x v="0"/>
    <x v="0"/>
    <x v="1"/>
    <x v="0"/>
    <x v="0"/>
    <x v="1"/>
    <x v="0"/>
    <x v="0"/>
    <n v="0"/>
    <n v="0"/>
    <x v="3"/>
    <s v="Ne pas voyager à l'étranger Arrêter de se serrer la main ou d'autres contacts physiques Se laver les mains"/>
    <x v="1"/>
    <x v="0"/>
    <x v="1"/>
    <x v="1"/>
    <x v="0"/>
    <x v="0"/>
    <x v="0"/>
    <x v="0"/>
    <x v="0"/>
    <x v="1"/>
    <x v="0"/>
    <x v="0"/>
    <x v="0"/>
    <x v="0"/>
    <x v="0"/>
    <x v="0"/>
    <x v="0"/>
    <x v="0"/>
    <n v="0"/>
    <n v="0"/>
  </r>
  <r>
    <s v="2020-05-28"/>
    <s v="Masculin"/>
    <x v="1"/>
    <x v="3"/>
    <s v="Massadina"/>
    <s v="Masculin"/>
    <n v="58"/>
    <x v="1"/>
    <s v="Chef de village/communauté ou Boulama"/>
    <n v="1"/>
    <n v="0"/>
    <n v="0"/>
    <n v="0"/>
    <n v="0"/>
    <n v="0"/>
    <n v="0"/>
    <n v="0"/>
    <n v="0"/>
    <m/>
    <s v="Puits cimenté"/>
    <m/>
    <s v="De 16 à 30 minutes"/>
    <s v="Tous les ménages (autour de 100%);"/>
    <s v="Non"/>
    <s v="A l'air libre"/>
    <s v="Eau seulement"/>
    <s v="La minorité (autour de 25%)"/>
    <s v="Non"/>
    <s v="Article trop cher L'achat de savon ne constitue pas une priorité"/>
    <n v="0"/>
    <n v="0"/>
    <n v="0"/>
    <n v="1"/>
    <n v="1"/>
    <n v="0"/>
    <n v="0"/>
    <s v="Radio, Télévision Différents comités villageois"/>
    <n v="0"/>
    <x v="0"/>
    <x v="0"/>
    <x v="0"/>
    <x v="0"/>
    <x v="0"/>
    <x v="1"/>
    <x v="0"/>
    <x v="0"/>
    <x v="0"/>
    <x v="1"/>
    <x v="0"/>
    <x v="0"/>
    <n v="0"/>
    <n v="0"/>
    <x v="3"/>
    <s v="Ne pas voyager à l'étranger Arrêter de se serrer la main ou d'autres contacts physiques Se laver les mains Se laver avec de l'eau propre"/>
    <x v="1"/>
    <x v="0"/>
    <x v="1"/>
    <x v="1"/>
    <x v="0"/>
    <x v="0"/>
    <x v="0"/>
    <x v="0"/>
    <x v="0"/>
    <x v="1"/>
    <x v="0"/>
    <x v="0"/>
    <x v="1"/>
    <x v="0"/>
    <x v="0"/>
    <x v="0"/>
    <x v="0"/>
    <x v="0"/>
    <n v="0"/>
    <n v="0"/>
  </r>
  <r>
    <s v="2020-05-28"/>
    <s v="Masculin"/>
    <x v="1"/>
    <x v="3"/>
    <s v="Massadina"/>
    <s v="Masculin"/>
    <n v="44"/>
    <x v="2"/>
    <s v="Représentant des refugiés"/>
    <n v="0"/>
    <n v="0"/>
    <n v="1"/>
    <n v="0"/>
    <n v="0"/>
    <n v="0"/>
    <n v="0"/>
    <n v="0"/>
    <n v="0"/>
    <m/>
    <s v="Puits cimenté"/>
    <m/>
    <s v="De 16 à 30 minutes"/>
    <s v="Tous les ménages (autour de 100%);"/>
    <s v="Non"/>
    <s v="A l'air libre"/>
    <s v="Eau seulement"/>
    <s v="La minorité (autour de 25%)"/>
    <s v="Non"/>
    <s v="Article trop cher"/>
    <n v="0"/>
    <n v="0"/>
    <n v="0"/>
    <n v="1"/>
    <n v="0"/>
    <n v="0"/>
    <n v="0"/>
    <s v="Radio, Télévision Différents comités villageois"/>
    <n v="0"/>
    <x v="0"/>
    <x v="0"/>
    <x v="0"/>
    <x v="0"/>
    <x v="0"/>
    <x v="1"/>
    <x v="0"/>
    <x v="0"/>
    <x v="0"/>
    <x v="1"/>
    <x v="0"/>
    <x v="0"/>
    <n v="0"/>
    <n v="0"/>
    <x v="3"/>
    <s v="Arrêter de se serrer la main ou d'autres contacts physiques Porter un masque Se laver les mains"/>
    <x v="1"/>
    <x v="0"/>
    <x v="0"/>
    <x v="1"/>
    <x v="0"/>
    <x v="0"/>
    <x v="1"/>
    <x v="0"/>
    <x v="0"/>
    <x v="1"/>
    <x v="0"/>
    <x v="0"/>
    <x v="0"/>
    <x v="0"/>
    <x v="0"/>
    <x v="0"/>
    <x v="0"/>
    <x v="0"/>
    <n v="0"/>
    <n v="0"/>
  </r>
  <r>
    <s v="2020-05-28"/>
    <s v="Masculin"/>
    <x v="4"/>
    <x v="7"/>
    <s v="Koutou I"/>
    <s v="Masculin"/>
    <n v="35"/>
    <x v="0"/>
    <s v="Représentant du chef de village/communauté ou Boulama"/>
    <n v="0"/>
    <n v="1"/>
    <n v="0"/>
    <n v="0"/>
    <n v="0"/>
    <n v="0"/>
    <n v="0"/>
    <n v="0"/>
    <n v="0"/>
    <m/>
    <s v="Puits traditionnel"/>
    <m/>
    <s v="Entre 30 minutes et une heure"/>
    <s v="Une minorité (autour de 25%);"/>
    <s v="Non"/>
    <s v="A l'air libre"/>
    <s v="Eau seulement"/>
    <s v="Personne (autour de 0%)"/>
    <s v="Non"/>
    <s v="Article trop cher L'achat de savon ne constitue pas une priorité"/>
    <n v="0"/>
    <n v="0"/>
    <n v="0"/>
    <n v="1"/>
    <n v="1"/>
    <n v="0"/>
    <n v="0"/>
    <s v="Téléphone Chef de village/ commuanuté ou Boulama Famille, voisins ou amis"/>
    <n v="0"/>
    <x v="1"/>
    <x v="0"/>
    <x v="1"/>
    <x v="0"/>
    <x v="0"/>
    <x v="0"/>
    <x v="1"/>
    <x v="0"/>
    <x v="0"/>
    <x v="0"/>
    <x v="0"/>
    <x v="0"/>
    <n v="0"/>
    <n v="0"/>
    <x v="1"/>
    <s v="Arrêter de se serrer la main ou d'autres contacts physiques Se laver les mains"/>
    <x v="1"/>
    <x v="0"/>
    <x v="0"/>
    <x v="1"/>
    <x v="0"/>
    <x v="0"/>
    <x v="0"/>
    <x v="0"/>
    <x v="0"/>
    <x v="1"/>
    <x v="0"/>
    <x v="0"/>
    <x v="0"/>
    <x v="0"/>
    <x v="0"/>
    <x v="0"/>
    <x v="0"/>
    <x v="0"/>
    <n v="0"/>
    <n v="0"/>
  </r>
  <r>
    <s v="2020-05-28"/>
    <s v="Masculin"/>
    <x v="4"/>
    <x v="5"/>
    <s v="Oudi Peulh"/>
    <s v="Masculin"/>
    <n v="30"/>
    <x v="3"/>
    <s v="Représentant d'une instance gouvernementale locale"/>
    <n v="0"/>
    <n v="0"/>
    <n v="0"/>
    <n v="0"/>
    <n v="0"/>
    <n v="1"/>
    <n v="0"/>
    <n v="0"/>
    <n v="0"/>
    <m/>
    <s v="Bornes fontaines (Mini-AEP, système multi-villages, PEA et SPP)"/>
    <m/>
    <s v="De 16 à 30 minutes"/>
    <s v="Tous les ménages (autour de 100%);"/>
    <s v="Non"/>
    <s v="A l'air libre"/>
    <s v="Cendre (avec eau)"/>
    <s v="Personne (autour de 0%)"/>
    <s v="Non"/>
    <s v="Article trop cher"/>
    <n v="0"/>
    <n v="0"/>
    <n v="0"/>
    <n v="1"/>
    <n v="0"/>
    <n v="0"/>
    <n v="0"/>
    <s v="Téléphone Radio, Télévision"/>
    <n v="0"/>
    <x v="1"/>
    <x v="0"/>
    <x v="0"/>
    <x v="0"/>
    <x v="0"/>
    <x v="1"/>
    <x v="0"/>
    <x v="0"/>
    <x v="0"/>
    <x v="0"/>
    <x v="0"/>
    <x v="0"/>
    <n v="0"/>
    <n v="0"/>
    <x v="3"/>
    <s v="Ne pas voyager à l'étranger Porter un masque Se laver les mains Se laver avec de l'eau propre"/>
    <x v="1"/>
    <x v="0"/>
    <x v="1"/>
    <x v="0"/>
    <x v="0"/>
    <x v="0"/>
    <x v="1"/>
    <x v="0"/>
    <x v="0"/>
    <x v="1"/>
    <x v="0"/>
    <x v="0"/>
    <x v="1"/>
    <x v="0"/>
    <x v="0"/>
    <x v="0"/>
    <x v="0"/>
    <x v="0"/>
    <n v="0"/>
    <n v="0"/>
  </r>
  <r>
    <s v="2020-05-28"/>
    <s v="Masculin"/>
    <x v="4"/>
    <x v="7"/>
    <s v="Yambal"/>
    <s v="Masculin"/>
    <n v="60"/>
    <x v="1"/>
    <s v="Chef de village/communauté ou Boulama"/>
    <n v="1"/>
    <n v="0"/>
    <n v="0"/>
    <n v="0"/>
    <n v="0"/>
    <n v="0"/>
    <n v="0"/>
    <n v="0"/>
    <n v="0"/>
    <m/>
    <s v="Forage PMH communautaire"/>
    <m/>
    <s v="De 0 à 15 minutes"/>
    <s v="Une majorité (autour de 75%);"/>
    <s v="Oui"/>
    <s v="Latrines familiales"/>
    <s v="Savon (avec eau)"/>
    <s v="Personne (autour de 0%)"/>
    <s v="Oui"/>
    <m/>
    <m/>
    <m/>
    <m/>
    <m/>
    <m/>
    <m/>
    <m/>
    <s v="Téléphone Radio, Télévision Chef de village/ commuanuté ou Boulama Famille, voisins ou amis"/>
    <n v="0"/>
    <x v="1"/>
    <x v="0"/>
    <x v="0"/>
    <x v="0"/>
    <x v="0"/>
    <x v="0"/>
    <x v="1"/>
    <x v="0"/>
    <x v="0"/>
    <x v="0"/>
    <x v="0"/>
    <x v="0"/>
    <n v="0"/>
    <n v="0"/>
    <x v="3"/>
    <s v="Arrêter de se serrer la main ou d'autres contacts physiques Garder une distance avec les autres gens Se laver les mains Se laver avec de l'eau propre"/>
    <x v="1"/>
    <x v="0"/>
    <x v="0"/>
    <x v="1"/>
    <x v="1"/>
    <x v="0"/>
    <x v="0"/>
    <x v="0"/>
    <x v="0"/>
    <x v="1"/>
    <x v="0"/>
    <x v="0"/>
    <x v="1"/>
    <x v="0"/>
    <x v="0"/>
    <x v="0"/>
    <x v="0"/>
    <x v="0"/>
    <n v="0"/>
    <n v="0"/>
  </r>
  <r>
    <s v="2020-05-28"/>
    <s v="Masculin"/>
    <x v="4"/>
    <x v="7"/>
    <s v="Yambal"/>
    <s v="Masculin"/>
    <n v="35"/>
    <x v="0"/>
    <s v="Représentant des PDI"/>
    <n v="0"/>
    <n v="0"/>
    <n v="0"/>
    <n v="1"/>
    <n v="0"/>
    <n v="0"/>
    <n v="0"/>
    <n v="0"/>
    <n v="0"/>
    <m/>
    <s v="Forage PMH communautaire"/>
    <m/>
    <s v="De 16 à 30 minutes"/>
    <s v="La moitié (autour de 50%);"/>
    <s v="Oui"/>
    <s v="Latrines familiales"/>
    <s v="Savon (avec eau)"/>
    <s v="Personne (autour de 0%)"/>
    <s v="Oui"/>
    <m/>
    <m/>
    <m/>
    <m/>
    <m/>
    <m/>
    <m/>
    <m/>
    <s v="Téléphone Radio, Télévision Chef de village/ commuanuté ou Boulama Différents comités villageois Travailleurs sociaux / humanitaires"/>
    <n v="0"/>
    <x v="1"/>
    <x v="0"/>
    <x v="0"/>
    <x v="0"/>
    <x v="0"/>
    <x v="0"/>
    <x v="0"/>
    <x v="0"/>
    <x v="0"/>
    <x v="1"/>
    <x v="0"/>
    <x v="1"/>
    <n v="0"/>
    <n v="0"/>
    <x v="0"/>
    <s v="Arrêter de se serrer la main ou d'autres contacts physiques Garder une distance avec les autres gens Eviter les espaces publiques et les rassemblements Se laver les mains"/>
    <x v="1"/>
    <x v="0"/>
    <x v="0"/>
    <x v="1"/>
    <x v="1"/>
    <x v="1"/>
    <x v="0"/>
    <x v="0"/>
    <x v="0"/>
    <x v="1"/>
    <x v="0"/>
    <x v="0"/>
    <x v="0"/>
    <x v="0"/>
    <x v="0"/>
    <x v="0"/>
    <x v="0"/>
    <x v="0"/>
    <n v="0"/>
    <n v="0"/>
  </r>
  <r>
    <s v="2020-05-29"/>
    <s v="Masculin"/>
    <x v="1"/>
    <x v="6"/>
    <s v="Grematori"/>
    <s v="Masculin"/>
    <n v="55"/>
    <x v="0"/>
    <s v="Représentant des PDI"/>
    <n v="0"/>
    <n v="0"/>
    <n v="0"/>
    <n v="1"/>
    <n v="0"/>
    <n v="0"/>
    <n v="0"/>
    <n v="0"/>
    <n v="0"/>
    <m/>
    <s v="Forage PMH communautaire"/>
    <m/>
    <s v="De 0 à 15 minutes"/>
    <s v="Une majorité (autour de 75%);"/>
    <s v="Non"/>
    <s v="A l'air libre"/>
    <s v="Savon (avec eau)"/>
    <s v="La minorité (autour de 25%)"/>
    <s v="Oui"/>
    <m/>
    <m/>
    <m/>
    <m/>
    <m/>
    <m/>
    <m/>
    <m/>
    <s v="Téléphone Radio, Télévision Chef de village/ commuanuté ou Boulama"/>
    <n v="0"/>
    <x v="1"/>
    <x v="0"/>
    <x v="0"/>
    <x v="0"/>
    <x v="0"/>
    <x v="0"/>
    <x v="0"/>
    <x v="0"/>
    <x v="0"/>
    <x v="0"/>
    <x v="0"/>
    <x v="0"/>
    <n v="0"/>
    <n v="0"/>
    <x v="0"/>
    <s v="Eviter les espaces publiques et les rassemblements Se laver les mains"/>
    <x v="1"/>
    <x v="0"/>
    <x v="0"/>
    <x v="0"/>
    <x v="0"/>
    <x v="1"/>
    <x v="0"/>
    <x v="0"/>
    <x v="0"/>
    <x v="1"/>
    <x v="0"/>
    <x v="0"/>
    <x v="0"/>
    <x v="0"/>
    <x v="0"/>
    <x v="0"/>
    <x v="0"/>
    <x v="0"/>
    <n v="0"/>
    <n v="0"/>
  </r>
  <r>
    <s v="2020-05-29"/>
    <s v="Masculin"/>
    <x v="1"/>
    <x v="3"/>
    <s v="Assaga Koura"/>
    <s v="Masculin"/>
    <n v="64"/>
    <x v="0"/>
    <s v="Chef de village/communauté ou Boulama"/>
    <n v="1"/>
    <n v="0"/>
    <n v="0"/>
    <n v="0"/>
    <n v="0"/>
    <n v="0"/>
    <n v="0"/>
    <n v="0"/>
    <n v="0"/>
    <m/>
    <s v="Bornes fontaines (Mini-AEP, système multi-villages, PEA et SPP)"/>
    <m/>
    <s v="De 0 à 15 minutes"/>
    <s v="Tous les ménages (autour de 100%);"/>
    <s v="Oui"/>
    <s v="Latrines familiales"/>
    <s v="Savon (avec eau)"/>
    <s v="L'ensemble (autour de 100%)"/>
    <s v="Oui"/>
    <m/>
    <m/>
    <m/>
    <m/>
    <m/>
    <m/>
    <m/>
    <m/>
    <s v="Radio, Télévision"/>
    <n v="0"/>
    <x v="0"/>
    <x v="0"/>
    <x v="0"/>
    <x v="0"/>
    <x v="0"/>
    <x v="1"/>
    <x v="0"/>
    <x v="0"/>
    <x v="0"/>
    <x v="0"/>
    <x v="0"/>
    <x v="0"/>
    <n v="0"/>
    <n v="0"/>
    <x v="3"/>
    <s v="Arrêter de se serrer la main ou d'autres contacts physiques Garder une distance avec les autres gens Eviter les espaces publiques et les rassemblements"/>
    <x v="1"/>
    <x v="0"/>
    <x v="0"/>
    <x v="1"/>
    <x v="1"/>
    <x v="1"/>
    <x v="0"/>
    <x v="0"/>
    <x v="0"/>
    <x v="0"/>
    <x v="0"/>
    <x v="0"/>
    <x v="0"/>
    <x v="0"/>
    <x v="0"/>
    <x v="0"/>
    <x v="0"/>
    <x v="0"/>
    <n v="0"/>
    <n v="0"/>
  </r>
  <r>
    <s v="2020-05-29"/>
    <s v="Masculin"/>
    <x v="2"/>
    <x v="2"/>
    <s v="Kaouré"/>
    <s v="Masculin"/>
    <n v="40"/>
    <x v="2"/>
    <s v="Représentant des refugiés"/>
    <n v="0"/>
    <n v="0"/>
    <n v="1"/>
    <n v="0"/>
    <n v="0"/>
    <n v="0"/>
    <n v="0"/>
    <n v="0"/>
    <n v="0"/>
    <m/>
    <s v="Puits traditionnel"/>
    <m/>
    <s v="De 0 à 15 minutes"/>
    <s v="Une minorité (autour de 25%);"/>
    <s v="Non"/>
    <s v="A l'air libre"/>
    <s v="Savon (avec eau)"/>
    <s v="Personne (autour de 0%)"/>
    <s v="Oui"/>
    <m/>
    <m/>
    <m/>
    <m/>
    <m/>
    <m/>
    <m/>
    <m/>
    <s v="Téléphone Radio, Télévision Chef de village/ commuanuté ou Boulama"/>
    <n v="0"/>
    <x v="1"/>
    <x v="0"/>
    <x v="0"/>
    <x v="0"/>
    <x v="0"/>
    <x v="0"/>
    <x v="0"/>
    <x v="0"/>
    <x v="0"/>
    <x v="0"/>
    <x v="0"/>
    <x v="0"/>
    <n v="0"/>
    <n v="0"/>
    <x v="0"/>
    <s v="Eviter les espaces publiques et les rassemblements Porter un masque Se laver les mains"/>
    <x v="1"/>
    <x v="0"/>
    <x v="0"/>
    <x v="0"/>
    <x v="0"/>
    <x v="1"/>
    <x v="1"/>
    <x v="0"/>
    <x v="0"/>
    <x v="1"/>
    <x v="0"/>
    <x v="0"/>
    <x v="0"/>
    <x v="0"/>
    <x v="0"/>
    <x v="0"/>
    <x v="0"/>
    <x v="0"/>
    <n v="0"/>
    <n v="0"/>
  </r>
  <r>
    <s v="2020-05-29"/>
    <s v="Masculin"/>
    <x v="1"/>
    <x v="3"/>
    <s v="Assaga Nigéria I, II, II et IV"/>
    <s v="Masculin"/>
    <n v="52"/>
    <x v="2"/>
    <s v="Représentant des refugiés"/>
    <n v="0"/>
    <n v="0"/>
    <n v="1"/>
    <n v="0"/>
    <n v="0"/>
    <n v="0"/>
    <n v="0"/>
    <n v="0"/>
    <n v="0"/>
    <m/>
    <s v="Bornes fontaines (Mini-AEP, système multi-villages, PEA et SPP)"/>
    <m/>
    <s v="De 0 à 15 minutes"/>
    <s v="Tous les ménages (autour de 100%);"/>
    <s v="Oui"/>
    <s v="Latrines familiales"/>
    <s v="Savon (avec eau)"/>
    <s v="L'ensemble (autour de 100%)"/>
    <s v="Oui"/>
    <m/>
    <m/>
    <m/>
    <m/>
    <m/>
    <m/>
    <m/>
    <m/>
    <s v="Radio, Télévision Travailleurs sociaux / humanitaires"/>
    <n v="0"/>
    <x v="0"/>
    <x v="0"/>
    <x v="0"/>
    <x v="0"/>
    <x v="0"/>
    <x v="1"/>
    <x v="0"/>
    <x v="0"/>
    <x v="0"/>
    <x v="0"/>
    <x v="0"/>
    <x v="1"/>
    <n v="0"/>
    <n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n v="0"/>
  </r>
  <r>
    <s v="2020-05-29"/>
    <s v="Féminin"/>
    <x v="1"/>
    <x v="6"/>
    <s v="CBLT"/>
    <s v="Masculin"/>
    <n v="40"/>
    <x v="0"/>
    <s v="Représentant des PDI"/>
    <n v="0"/>
    <n v="0"/>
    <n v="0"/>
    <n v="1"/>
    <n v="0"/>
    <n v="0"/>
    <n v="0"/>
    <n v="0"/>
    <n v="0"/>
    <m/>
    <s v="Forage PMH communautaire"/>
    <m/>
    <s v="De 0 à 15 minutes"/>
    <s v="La moitié (autour de 50%);"/>
    <s v="Non"/>
    <s v="A l'air libre"/>
    <s v="Savon (avec eau)"/>
    <s v="Personne (autour de 0%)"/>
    <s v="Oui"/>
    <m/>
    <m/>
    <m/>
    <m/>
    <m/>
    <m/>
    <m/>
    <m/>
    <s v="Téléphone Radio, Télévision Chef de village/ commuanuté ou Boulama"/>
    <n v="0"/>
    <x v="1"/>
    <x v="0"/>
    <x v="0"/>
    <x v="0"/>
    <x v="0"/>
    <x v="0"/>
    <x v="0"/>
    <x v="0"/>
    <x v="0"/>
    <x v="0"/>
    <x v="0"/>
    <x v="0"/>
    <n v="0"/>
    <n v="0"/>
    <x v="3"/>
    <s v="Ne pas sortir de la maison Reduire les mouvements hors de la maison Arrêter de se serrer la main ou d'autres contacts physiques Garder une distance avec les autres gens Eviter les espaces publiques et les rassemblements"/>
    <x v="0"/>
    <x v="1"/>
    <x v="0"/>
    <x v="1"/>
    <x v="1"/>
    <x v="1"/>
    <x v="0"/>
    <x v="0"/>
    <x v="0"/>
    <x v="0"/>
    <x v="0"/>
    <x v="0"/>
    <x v="0"/>
    <x v="0"/>
    <x v="0"/>
    <x v="0"/>
    <x v="0"/>
    <x v="0"/>
    <n v="0"/>
    <n v="0"/>
  </r>
  <r>
    <s v="2020-05-29"/>
    <s v="Féminin"/>
    <x v="1"/>
    <x v="6"/>
    <s v="CBLT"/>
    <s v="Masculin"/>
    <n v="36"/>
    <x v="3"/>
    <s v="Autre"/>
    <n v="0"/>
    <n v="0"/>
    <n v="0"/>
    <n v="0"/>
    <n v="0"/>
    <n v="0"/>
    <n v="0"/>
    <n v="0"/>
    <n v="1"/>
    <s v="Représentant de retournés "/>
    <s v="Forage PMH communautaire"/>
    <m/>
    <s v="De 16 à 30 minutes"/>
    <s v="Une majorité (autour de 75%);"/>
    <s v="Non"/>
    <s v="A l'air libre"/>
    <s v="Savon (avec eau)"/>
    <s v="Personne (autour de 0%)"/>
    <s v="Oui"/>
    <m/>
    <m/>
    <m/>
    <m/>
    <m/>
    <m/>
    <m/>
    <m/>
    <s v="Téléphone Radio, Télévision"/>
    <n v="0"/>
    <x v="1"/>
    <x v="0"/>
    <x v="0"/>
    <x v="0"/>
    <x v="0"/>
    <x v="1"/>
    <x v="0"/>
    <x v="0"/>
    <x v="0"/>
    <x v="0"/>
    <x v="0"/>
    <x v="0"/>
    <n v="0"/>
    <n v="0"/>
    <x v="1"/>
    <s v="Arrêter de se serrer la main ou d'autres contacts physiques Eviter les espaces publiques et les rassemblements Se laver les mains Se laver avec de l'eau propre"/>
    <x v="1"/>
    <x v="0"/>
    <x v="0"/>
    <x v="1"/>
    <x v="0"/>
    <x v="1"/>
    <x v="0"/>
    <x v="0"/>
    <x v="0"/>
    <x v="1"/>
    <x v="0"/>
    <x v="0"/>
    <x v="1"/>
    <x v="0"/>
    <x v="0"/>
    <x v="0"/>
    <x v="0"/>
    <x v="0"/>
    <n v="0"/>
    <n v="0"/>
  </r>
  <r>
    <s v="2020-05-29"/>
    <s v="Féminin"/>
    <x v="1"/>
    <x v="6"/>
    <s v="CBLT"/>
    <s v="Masculin"/>
    <n v="55"/>
    <x v="2"/>
    <s v="Représentant des refugiés"/>
    <n v="0"/>
    <n v="0"/>
    <n v="1"/>
    <n v="0"/>
    <n v="0"/>
    <n v="0"/>
    <n v="0"/>
    <n v="0"/>
    <n v="0"/>
    <m/>
    <s v="Forage PMH communautaire"/>
    <m/>
    <s v="De 16 à 30 minutes"/>
    <s v="La moitié (autour de 50%);"/>
    <s v="Non"/>
    <s v="A l'air libre"/>
    <s v="Savon (avec eau)"/>
    <s v="Personne (autour de 0%)"/>
    <s v="Oui"/>
    <m/>
    <m/>
    <m/>
    <m/>
    <m/>
    <m/>
    <m/>
    <m/>
    <s v="Téléphone Radio, Télévision Chef de village/ commuanuté ou Boulama Famille, voisins ou amis Groupement de femmes"/>
    <n v="0"/>
    <x v="1"/>
    <x v="0"/>
    <x v="0"/>
    <x v="0"/>
    <x v="0"/>
    <x v="0"/>
    <x v="1"/>
    <x v="0"/>
    <x v="1"/>
    <x v="0"/>
    <x v="0"/>
    <x v="0"/>
    <n v="0"/>
    <n v="0"/>
    <x v="0"/>
    <s v="Ne pas sortir de la maison Arrêter de se serrer la main ou d'autres contacts physiques Eviter les espaces publiques et les rassemblements"/>
    <x v="0"/>
    <x v="0"/>
    <x v="0"/>
    <x v="1"/>
    <x v="0"/>
    <x v="1"/>
    <x v="0"/>
    <x v="0"/>
    <x v="0"/>
    <x v="0"/>
    <x v="0"/>
    <x v="0"/>
    <x v="0"/>
    <x v="0"/>
    <x v="0"/>
    <x v="0"/>
    <x v="0"/>
    <x v="0"/>
    <n v="0"/>
    <n v="0"/>
  </r>
  <r>
    <s v="2020-05-29"/>
    <s v="Masculin"/>
    <x v="4"/>
    <x v="7"/>
    <s v="Klakmana"/>
    <s v="Masculin"/>
    <n v="58"/>
    <x v="2"/>
    <s v="Représentant des refugiés"/>
    <n v="0"/>
    <n v="0"/>
    <n v="1"/>
    <n v="0"/>
    <n v="0"/>
    <n v="0"/>
    <n v="0"/>
    <n v="0"/>
    <n v="0"/>
    <m/>
    <s v="Bornes fontaines (Mini-AEP, système multi-villages, PEA et SPP)"/>
    <m/>
    <s v="De 16 à 30 minutes"/>
    <s v="Une majorité (autour de 75%);"/>
    <s v="Oui"/>
    <s v="Latrines communes gratuites"/>
    <s v="Savon (avec eau)"/>
    <s v="Personne (autour de 0%)"/>
    <s v="Oui"/>
    <m/>
    <m/>
    <m/>
    <m/>
    <m/>
    <m/>
    <m/>
    <m/>
    <s v="Téléphone Radio, Télévision Famille, voisins ou amis Travailleurs sociaux / humanitaires"/>
    <n v="0"/>
    <x v="1"/>
    <x v="0"/>
    <x v="0"/>
    <x v="0"/>
    <x v="0"/>
    <x v="1"/>
    <x v="1"/>
    <x v="0"/>
    <x v="0"/>
    <x v="0"/>
    <x v="0"/>
    <x v="1"/>
    <n v="0"/>
    <n v="0"/>
    <x v="0"/>
    <s v="Arrêter de se serrer la main ou d'autres contacts physiques Eviter les espaces publiques et les rassemblements Porter un masque"/>
    <x v="1"/>
    <x v="0"/>
    <x v="0"/>
    <x v="1"/>
    <x v="0"/>
    <x v="1"/>
    <x v="1"/>
    <x v="0"/>
    <x v="0"/>
    <x v="0"/>
    <x v="0"/>
    <x v="0"/>
    <x v="0"/>
    <x v="0"/>
    <x v="0"/>
    <x v="0"/>
    <x v="0"/>
    <x v="0"/>
    <n v="0"/>
    <n v="0"/>
  </r>
  <r>
    <s v="2020-05-29"/>
    <s v="Masculin"/>
    <x v="4"/>
    <x v="7"/>
    <s v="Klakmana"/>
    <s v="Masculin"/>
    <n v="64"/>
    <x v="3"/>
    <s v="Leader communautaire"/>
    <n v="0"/>
    <n v="0"/>
    <n v="0"/>
    <n v="0"/>
    <n v="0"/>
    <n v="0"/>
    <n v="0"/>
    <n v="1"/>
    <n v="0"/>
    <m/>
    <s v="Bornes fontaines (Mini-AEP, système multi-villages, PEA et SPP)"/>
    <m/>
    <s v="De 0 à 15 minutes"/>
    <s v="Tous les ménages (autour de 100%);"/>
    <s v="Oui"/>
    <s v="Latrines communes gratuites"/>
    <s v="Savon (avec eau)"/>
    <s v="Personne (autour de 0%)"/>
    <s v="Oui"/>
    <m/>
    <m/>
    <m/>
    <m/>
    <m/>
    <m/>
    <m/>
    <m/>
    <s v="Téléphone Radio, Télévision Chef de village/ commuanuté ou Boulama"/>
    <n v="0"/>
    <x v="1"/>
    <x v="0"/>
    <x v="0"/>
    <x v="0"/>
    <x v="0"/>
    <x v="0"/>
    <x v="0"/>
    <x v="0"/>
    <x v="0"/>
    <x v="0"/>
    <x v="0"/>
    <x v="0"/>
    <n v="0"/>
    <n v="0"/>
    <x v="0"/>
    <s v="Arrêter de se serrer la main ou d'autres contacts physiques Porter des gants Se laver les mains Garder les surfaces propres"/>
    <x v="1"/>
    <x v="0"/>
    <x v="0"/>
    <x v="1"/>
    <x v="0"/>
    <x v="0"/>
    <x v="0"/>
    <x v="1"/>
    <x v="0"/>
    <x v="1"/>
    <x v="1"/>
    <x v="0"/>
    <x v="0"/>
    <x v="0"/>
    <x v="0"/>
    <x v="0"/>
    <x v="0"/>
    <x v="0"/>
    <n v="0"/>
    <n v="0"/>
  </r>
  <r>
    <s v="2020-05-29"/>
    <s v="Masculin"/>
    <x v="1"/>
    <x v="6"/>
    <s v="Quartier sabon Carré"/>
    <s v="Masculin"/>
    <n v="62"/>
    <x v="1"/>
    <s v="Chef de village/communauté ou Boulama"/>
    <n v="1"/>
    <n v="0"/>
    <n v="0"/>
    <n v="0"/>
    <n v="0"/>
    <n v="0"/>
    <n v="0"/>
    <n v="0"/>
    <n v="0"/>
    <m/>
    <s v="Reseau d'eau publique SEEN - robinet privé"/>
    <m/>
    <s v="De 0 à 15 minutes"/>
    <s v="Tous les ménages (autour de 100%);"/>
    <s v="Oui"/>
    <s v="Latrines familiales"/>
    <s v="Savon (avec eau)"/>
    <s v="La moitié (autour de 50%)"/>
    <s v="Oui"/>
    <m/>
    <m/>
    <m/>
    <m/>
    <m/>
    <m/>
    <m/>
    <m/>
    <s v="Téléphone Réseaux sociaux Radio, Télévision Chef de village/ commuanuté ou Boulama Gouvernement Travailleurs sociaux / humanitaires"/>
    <n v="0"/>
    <x v="1"/>
    <x v="1"/>
    <x v="0"/>
    <x v="0"/>
    <x v="0"/>
    <x v="0"/>
    <x v="0"/>
    <x v="0"/>
    <x v="0"/>
    <x v="0"/>
    <x v="1"/>
    <x v="1"/>
    <n v="0"/>
    <n v="0"/>
    <x v="0"/>
    <s v="Ne pas voyager à l'étranger Arrêter de se serrer la main ou d'autres contacts physiques Garder une distance avec les autres gens Eviter les espaces publiques et les rassemblements Porter un masque Se laver les mains"/>
    <x v="1"/>
    <x v="0"/>
    <x v="1"/>
    <x v="1"/>
    <x v="1"/>
    <x v="1"/>
    <x v="1"/>
    <x v="0"/>
    <x v="0"/>
    <x v="1"/>
    <x v="0"/>
    <x v="0"/>
    <x v="0"/>
    <x v="0"/>
    <x v="0"/>
    <x v="0"/>
    <x v="0"/>
    <x v="0"/>
    <n v="0"/>
    <n v="0"/>
  </r>
  <r>
    <s v="2020-05-29"/>
    <s v="Masculin"/>
    <x v="1"/>
    <x v="6"/>
    <s v="Quartier sabon Carré"/>
    <s v="Masculin"/>
    <n v="48"/>
    <x v="2"/>
    <s v="Représentant des refugiés"/>
    <n v="0"/>
    <n v="0"/>
    <n v="1"/>
    <n v="0"/>
    <n v="0"/>
    <n v="0"/>
    <n v="0"/>
    <n v="0"/>
    <n v="0"/>
    <m/>
    <s v="Reseau d'eau publique SEEN - robinet communautaire"/>
    <m/>
    <s v="De 16 à 30 minutes"/>
    <s v="Tous les ménages (autour de 100%);"/>
    <s v="Oui"/>
    <s v="Latrines familiales"/>
    <s v="Savon (avec eau)"/>
    <s v="La minorité (autour de 25%)"/>
    <s v="Oui"/>
    <m/>
    <m/>
    <m/>
    <m/>
    <m/>
    <m/>
    <m/>
    <m/>
    <s v="Téléphone Travailleurs sociaux / humanitaires"/>
    <n v="0"/>
    <x v="1"/>
    <x v="0"/>
    <x v="1"/>
    <x v="0"/>
    <x v="0"/>
    <x v="1"/>
    <x v="0"/>
    <x v="0"/>
    <x v="0"/>
    <x v="0"/>
    <x v="0"/>
    <x v="1"/>
    <n v="0"/>
    <n v="0"/>
    <x v="1"/>
    <s v="Ne pas voyager à l'étranger Arrêter de se serrer la main ou d'autres contacts physiques Porter un masque Se laver les mains"/>
    <x v="1"/>
    <x v="0"/>
    <x v="1"/>
    <x v="1"/>
    <x v="0"/>
    <x v="0"/>
    <x v="1"/>
    <x v="0"/>
    <x v="0"/>
    <x v="1"/>
    <x v="0"/>
    <x v="0"/>
    <x v="0"/>
    <x v="0"/>
    <x v="0"/>
    <x v="0"/>
    <x v="0"/>
    <x v="0"/>
    <n v="0"/>
    <n v="0"/>
  </r>
  <r>
    <s v="2020-05-29"/>
    <s v="Masculin"/>
    <x v="1"/>
    <x v="6"/>
    <s v="Quartier sabon Carré"/>
    <s v="Masculin"/>
    <n v="49"/>
    <x v="0"/>
    <s v="Représentant des PDI"/>
    <n v="0"/>
    <n v="0"/>
    <n v="0"/>
    <n v="1"/>
    <n v="0"/>
    <n v="0"/>
    <n v="0"/>
    <n v="0"/>
    <n v="0"/>
    <m/>
    <s v="Reseau d'eau publique SEEN - robinet communautaire"/>
    <m/>
    <s v="De 0 à 15 minutes"/>
    <s v="Tous les ménages (autour de 100%);"/>
    <s v="Oui"/>
    <s v="Latrines familiales"/>
    <s v="Savon (avec eau)"/>
    <s v="La minorité (autour de 25%)"/>
    <s v="Oui"/>
    <m/>
    <m/>
    <m/>
    <m/>
    <m/>
    <m/>
    <m/>
    <m/>
    <s v="Téléphone Travailleurs sociaux / humanitaires"/>
    <n v="0"/>
    <x v="1"/>
    <x v="0"/>
    <x v="1"/>
    <x v="0"/>
    <x v="0"/>
    <x v="1"/>
    <x v="0"/>
    <x v="0"/>
    <x v="0"/>
    <x v="0"/>
    <x v="0"/>
    <x v="1"/>
    <n v="0"/>
    <n v="0"/>
    <x v="0"/>
    <s v="Arrêter de se serrer la main ou d'autres contacts physiques Eviter les espaces publiques et les rassemblements Porter un masque Se laver les mains"/>
    <x v="1"/>
    <x v="0"/>
    <x v="0"/>
    <x v="1"/>
    <x v="0"/>
    <x v="1"/>
    <x v="1"/>
    <x v="0"/>
    <x v="0"/>
    <x v="1"/>
    <x v="0"/>
    <x v="0"/>
    <x v="0"/>
    <x v="0"/>
    <x v="0"/>
    <x v="0"/>
    <x v="0"/>
    <x v="0"/>
    <n v="0"/>
    <n v="0"/>
  </r>
  <r>
    <s v="2020-05-29"/>
    <s v="Masculin"/>
    <x v="1"/>
    <x v="3"/>
    <s v="N'Gadoua"/>
    <s v="Masculin"/>
    <n v="58"/>
    <x v="0"/>
    <s v="Représentant des PDI"/>
    <n v="0"/>
    <n v="0"/>
    <n v="0"/>
    <n v="1"/>
    <n v="0"/>
    <n v="0"/>
    <n v="0"/>
    <n v="0"/>
    <n v="0"/>
    <m/>
    <s v="Forage PMH communautaire"/>
    <m/>
    <s v="De 16 à 30 minutes"/>
    <s v="Tous les ménages (autour de 100%);"/>
    <s v="Non"/>
    <s v="A l'air libre"/>
    <s v="Cendre (avec eau)"/>
    <s v="La minorité (autour de 25%)"/>
    <s v="Non"/>
    <s v="Article trop cher"/>
    <n v="0"/>
    <n v="0"/>
    <n v="0"/>
    <n v="1"/>
    <n v="0"/>
    <n v="0"/>
    <n v="0"/>
    <s v="Téléphone Travailleurs sociaux / humanitaires"/>
    <n v="0"/>
    <x v="1"/>
    <x v="0"/>
    <x v="1"/>
    <x v="0"/>
    <x v="0"/>
    <x v="1"/>
    <x v="0"/>
    <x v="0"/>
    <x v="0"/>
    <x v="0"/>
    <x v="0"/>
    <x v="1"/>
    <n v="0"/>
    <n v="0"/>
    <x v="0"/>
    <s v="Arrêter de se serrer la main ou d'autres contacts physiques Porter un masque Se laver les mains"/>
    <x v="1"/>
    <x v="0"/>
    <x v="0"/>
    <x v="1"/>
    <x v="0"/>
    <x v="0"/>
    <x v="1"/>
    <x v="0"/>
    <x v="0"/>
    <x v="1"/>
    <x v="0"/>
    <x v="0"/>
    <x v="0"/>
    <x v="0"/>
    <x v="0"/>
    <x v="0"/>
    <x v="0"/>
    <x v="0"/>
    <n v="0"/>
    <n v="0"/>
  </r>
  <r>
    <s v="2020-05-29"/>
    <s v="Masculin"/>
    <x v="1"/>
    <x v="3"/>
    <s v="Assagana Gana"/>
    <s v="Masculin"/>
    <n v="52"/>
    <x v="2"/>
    <s v="Représentant des refugiés"/>
    <n v="0"/>
    <n v="0"/>
    <n v="1"/>
    <n v="0"/>
    <n v="0"/>
    <n v="0"/>
    <n v="0"/>
    <n v="0"/>
    <n v="0"/>
    <m/>
    <s v="Bornes fontaines (Mini-AEP, système multi-villages, PEA et SPP)"/>
    <m/>
    <s v="De 16 à 30 minutes"/>
    <s v="Tous les ménages (autour de 100%);"/>
    <s v="Oui"/>
    <s v="Latrines communes gratuites"/>
    <s v="Savon (avec eau)"/>
    <s v="L'ensemble (autour de 100%)"/>
    <s v="Oui"/>
    <m/>
    <m/>
    <m/>
    <m/>
    <m/>
    <m/>
    <m/>
    <m/>
    <s v="Radio, Télévision"/>
    <n v="0"/>
    <x v="0"/>
    <x v="0"/>
    <x v="0"/>
    <x v="0"/>
    <x v="0"/>
    <x v="1"/>
    <x v="0"/>
    <x v="0"/>
    <x v="0"/>
    <x v="0"/>
    <x v="0"/>
    <x v="0"/>
    <n v="0"/>
    <n v="0"/>
    <x v="3"/>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n v="0"/>
  </r>
  <r>
    <s v="2020-05-29"/>
    <s v="Masculin"/>
    <x v="1"/>
    <x v="3"/>
    <s v="Mdou Kouroudi"/>
    <s v="Masculin"/>
    <n v="35"/>
    <x v="2"/>
    <s v="Représentant des refugiés"/>
    <n v="0"/>
    <n v="0"/>
    <n v="1"/>
    <n v="0"/>
    <n v="0"/>
    <n v="0"/>
    <n v="0"/>
    <n v="0"/>
    <n v="0"/>
    <m/>
    <s v="Bornes fontaines (Mini-AEP, système multi-villages, PEA et SPP)"/>
    <m/>
    <s v="De 0 à 15 minutes"/>
    <s v="Tous les ménages (autour de 100%);"/>
    <s v="Non"/>
    <s v="A l'air libre"/>
    <s v="Savon (avec eau)"/>
    <s v="La minorité (autour de 25%)"/>
    <s v="Oui"/>
    <m/>
    <m/>
    <m/>
    <m/>
    <m/>
    <m/>
    <m/>
    <m/>
    <s v="Radio, Télévision"/>
    <n v="0"/>
    <x v="0"/>
    <x v="0"/>
    <x v="0"/>
    <x v="0"/>
    <x v="0"/>
    <x v="1"/>
    <x v="0"/>
    <x v="0"/>
    <x v="0"/>
    <x v="0"/>
    <x v="0"/>
    <x v="0"/>
    <n v="0"/>
    <n v="0"/>
    <x v="1"/>
    <s v="Ne pas voyager à l'étranger Arrêter de se serrer la main ou d'autres contacts physiques Garder une distance avec les autres gens"/>
    <x v="1"/>
    <x v="0"/>
    <x v="1"/>
    <x v="1"/>
    <x v="1"/>
    <x v="0"/>
    <x v="0"/>
    <x v="0"/>
    <x v="0"/>
    <x v="0"/>
    <x v="0"/>
    <x v="0"/>
    <x v="0"/>
    <x v="0"/>
    <x v="0"/>
    <x v="0"/>
    <x v="0"/>
    <x v="0"/>
    <n v="0"/>
    <n v="0"/>
  </r>
  <r>
    <s v="2020-05-29"/>
    <s v="Masculin"/>
    <x v="1"/>
    <x v="3"/>
    <s v="Mdou Kouroudi"/>
    <s v="Masculin"/>
    <n v="40"/>
    <x v="1"/>
    <s v="Chef de village/communauté ou Boulama"/>
    <n v="1"/>
    <n v="0"/>
    <n v="0"/>
    <n v="0"/>
    <n v="0"/>
    <n v="0"/>
    <n v="0"/>
    <n v="0"/>
    <n v="0"/>
    <m/>
    <s v="Bornes fontaines (Mini-AEP, système multi-villages, PEA et SPP)"/>
    <m/>
    <s v="De 0 à 15 minutes"/>
    <s v="Tous les ménages (autour de 100%);"/>
    <s v="Non"/>
    <s v="A l'air libre"/>
    <s v="Cendre (avec eau)"/>
    <s v="La minorité (autour de 25%)"/>
    <s v="Non"/>
    <s v="Article trop cher"/>
    <n v="0"/>
    <n v="0"/>
    <n v="0"/>
    <n v="1"/>
    <n v="0"/>
    <n v="0"/>
    <n v="0"/>
    <s v="Radio, Télévision"/>
    <n v="0"/>
    <x v="0"/>
    <x v="0"/>
    <x v="0"/>
    <x v="0"/>
    <x v="0"/>
    <x v="1"/>
    <x v="0"/>
    <x v="0"/>
    <x v="0"/>
    <x v="0"/>
    <x v="0"/>
    <x v="0"/>
    <n v="0"/>
    <n v="0"/>
    <x v="1"/>
    <s v="Ne pas voyager à l'étranger Garder une distance avec les autres gens Se laver les mains Prier"/>
    <x v="1"/>
    <x v="0"/>
    <x v="1"/>
    <x v="0"/>
    <x v="1"/>
    <x v="0"/>
    <x v="0"/>
    <x v="0"/>
    <x v="0"/>
    <x v="1"/>
    <x v="0"/>
    <x v="0"/>
    <x v="0"/>
    <x v="1"/>
    <x v="0"/>
    <x v="0"/>
    <x v="0"/>
    <x v="0"/>
    <n v="0"/>
    <n v="0"/>
  </r>
  <r>
    <s v="2020-05-29"/>
    <s v="Masculin"/>
    <x v="1"/>
    <x v="3"/>
    <s v="Mdou Kouroudi"/>
    <s v="Masculin"/>
    <n v="31"/>
    <x v="0"/>
    <s v="Représentant des PDI"/>
    <n v="0"/>
    <n v="0"/>
    <n v="0"/>
    <n v="1"/>
    <n v="0"/>
    <n v="0"/>
    <n v="0"/>
    <n v="0"/>
    <n v="0"/>
    <m/>
    <s v="Bornes fontaines (Mini-AEP, système multi-villages, PEA et SPP)"/>
    <m/>
    <s v="De 0 à 15 minutes"/>
    <s v="Tous les ménages (autour de 100%);"/>
    <s v="Non"/>
    <s v="A l'air libre"/>
    <s v="Savon (avec eau)"/>
    <s v="La majorité (autour de 75%)"/>
    <s v="Oui"/>
    <m/>
    <m/>
    <m/>
    <m/>
    <m/>
    <m/>
    <m/>
    <m/>
    <s v="Téléphone Radio, Télévision"/>
    <n v="0"/>
    <x v="1"/>
    <x v="0"/>
    <x v="0"/>
    <x v="0"/>
    <x v="0"/>
    <x v="1"/>
    <x v="0"/>
    <x v="0"/>
    <x v="0"/>
    <x v="0"/>
    <x v="0"/>
    <x v="0"/>
    <n v="0"/>
    <n v="0"/>
    <x v="3"/>
    <s v="Ne pas voyager à l'étranger Garder une distance avec les autres gens Eviter les espaces publiques et les rassemblements Se laver les mains"/>
    <x v="1"/>
    <x v="0"/>
    <x v="1"/>
    <x v="0"/>
    <x v="1"/>
    <x v="1"/>
    <x v="0"/>
    <x v="0"/>
    <x v="0"/>
    <x v="1"/>
    <x v="0"/>
    <x v="0"/>
    <x v="0"/>
    <x v="0"/>
    <x v="0"/>
    <x v="0"/>
    <x v="0"/>
    <x v="0"/>
    <n v="0"/>
    <n v="0"/>
  </r>
  <r>
    <s v="2020-05-29"/>
    <s v="Masculin"/>
    <x v="3"/>
    <x v="4"/>
    <s v="Toutourwa"/>
    <s v="Masculin"/>
    <n v="35"/>
    <x v="1"/>
    <s v="Représentant du chef de village/communauté ou Boulama"/>
    <n v="0"/>
    <n v="1"/>
    <n v="0"/>
    <n v="0"/>
    <n v="0"/>
    <n v="0"/>
    <n v="0"/>
    <n v="0"/>
    <n v="0"/>
    <m/>
    <s v="Forage PMH communautaire"/>
    <m/>
    <s v="Entre une heure et moins de la moitié d'une journée"/>
    <s v="Une minorité (autour de 25%);"/>
    <s v="Non"/>
    <s v="A l'air libre"/>
    <s v="Savon (avec eau)"/>
    <s v="La minorité (autour de 25%)"/>
    <s v="Oui"/>
    <m/>
    <m/>
    <m/>
    <m/>
    <m/>
    <m/>
    <m/>
    <m/>
    <s v="Radio, Télévision"/>
    <n v="0"/>
    <x v="0"/>
    <x v="0"/>
    <x v="0"/>
    <x v="0"/>
    <x v="0"/>
    <x v="1"/>
    <x v="0"/>
    <x v="0"/>
    <x v="0"/>
    <x v="0"/>
    <x v="0"/>
    <x v="0"/>
    <n v="0"/>
    <n v="0"/>
    <x v="3"/>
    <s v="Ne pas voyager à l'étranger Garder une distance avec les autres gens Eviter les espaces publiques et les rassemblements Se laver les mains"/>
    <x v="1"/>
    <x v="0"/>
    <x v="1"/>
    <x v="0"/>
    <x v="1"/>
    <x v="1"/>
    <x v="0"/>
    <x v="0"/>
    <x v="0"/>
    <x v="1"/>
    <x v="0"/>
    <x v="0"/>
    <x v="0"/>
    <x v="0"/>
    <x v="0"/>
    <x v="0"/>
    <x v="0"/>
    <x v="0"/>
    <n v="0"/>
    <n v="0"/>
  </r>
  <r>
    <s v="2020-05-29"/>
    <s v="Masculin"/>
    <x v="3"/>
    <x v="4"/>
    <s v="Toutourwa"/>
    <s v="Masculin"/>
    <n v="43"/>
    <x v="2"/>
    <s v="Représentant des refugiés"/>
    <n v="0"/>
    <n v="0"/>
    <n v="1"/>
    <n v="0"/>
    <n v="0"/>
    <n v="0"/>
    <n v="0"/>
    <n v="0"/>
    <n v="0"/>
    <m/>
    <s v="Forage PMH communautaire"/>
    <m/>
    <s v="Entre une heure et moins de la moitié d'une journée"/>
    <s v="Une minorité (autour de 25%);"/>
    <s v="Non"/>
    <s v="A l'air libre"/>
    <s v="Savon (avec eau)"/>
    <s v="La moitié (autour de 50%)"/>
    <s v="Oui"/>
    <m/>
    <m/>
    <m/>
    <m/>
    <m/>
    <m/>
    <m/>
    <m/>
    <s v="Téléphone Radio, Télévision Chef de village/ commuanuté ou Boulama"/>
    <n v="0"/>
    <x v="1"/>
    <x v="0"/>
    <x v="0"/>
    <x v="0"/>
    <x v="0"/>
    <x v="0"/>
    <x v="0"/>
    <x v="0"/>
    <x v="0"/>
    <x v="0"/>
    <x v="0"/>
    <x v="0"/>
    <n v="0"/>
    <n v="0"/>
    <x v="0"/>
    <s v="Ne pas voyager à l'étranger Garder une distance avec les autres gens Eviter les espaces publiques et les rassemblements Se laver les mains Prier"/>
    <x v="1"/>
    <x v="0"/>
    <x v="1"/>
    <x v="0"/>
    <x v="1"/>
    <x v="1"/>
    <x v="0"/>
    <x v="0"/>
    <x v="0"/>
    <x v="1"/>
    <x v="0"/>
    <x v="0"/>
    <x v="0"/>
    <x v="1"/>
    <x v="0"/>
    <x v="0"/>
    <x v="0"/>
    <x v="0"/>
    <n v="0"/>
    <n v="0"/>
  </r>
  <r>
    <s v="2020-05-29"/>
    <s v="Masculin"/>
    <x v="3"/>
    <x v="4"/>
    <s v="Toutourwa"/>
    <s v="Masculin"/>
    <n v="48"/>
    <x v="0"/>
    <s v="Représentant des PDI"/>
    <n v="0"/>
    <n v="0"/>
    <n v="0"/>
    <n v="1"/>
    <n v="0"/>
    <n v="0"/>
    <n v="0"/>
    <n v="0"/>
    <n v="0"/>
    <m/>
    <s v="Forage PMH communautaire"/>
    <m/>
    <s v="Entre une heure et moins de la moitié d'une journée"/>
    <s v="Une minorité (autour de 25%);"/>
    <s v="Non"/>
    <s v="A l'air libre"/>
    <s v="Savon (avec eau)"/>
    <s v="La minorité (autour de 25%)"/>
    <s v="Oui"/>
    <m/>
    <m/>
    <m/>
    <m/>
    <m/>
    <m/>
    <m/>
    <m/>
    <s v="Radio, Télévision"/>
    <n v="0"/>
    <x v="0"/>
    <x v="0"/>
    <x v="0"/>
    <x v="0"/>
    <x v="0"/>
    <x v="1"/>
    <x v="0"/>
    <x v="0"/>
    <x v="0"/>
    <x v="0"/>
    <x v="0"/>
    <x v="0"/>
    <n v="0"/>
    <n v="0"/>
    <x v="0"/>
    <s v="Reduire les mouvements hors de la maison Arrêter de se serrer la main ou d'autres contacts physiques Garder une distance avec les autres gens Se laver les mains"/>
    <x v="1"/>
    <x v="1"/>
    <x v="0"/>
    <x v="1"/>
    <x v="1"/>
    <x v="0"/>
    <x v="0"/>
    <x v="0"/>
    <x v="0"/>
    <x v="1"/>
    <x v="0"/>
    <x v="0"/>
    <x v="0"/>
    <x v="0"/>
    <x v="0"/>
    <x v="0"/>
    <x v="0"/>
    <x v="0"/>
    <n v="0"/>
    <n v="0"/>
  </r>
  <r>
    <s v="2020-05-29"/>
    <s v="Masculin"/>
    <x v="1"/>
    <x v="3"/>
    <s v="Argou I et II"/>
    <s v="Masculin"/>
    <n v="42"/>
    <x v="0"/>
    <s v="Représentant du chef de village/communauté ou Boulama"/>
    <n v="0"/>
    <n v="1"/>
    <n v="0"/>
    <n v="0"/>
    <n v="0"/>
    <n v="0"/>
    <n v="0"/>
    <n v="0"/>
    <n v="0"/>
    <m/>
    <s v="Forage PMH communautaire"/>
    <m/>
    <s v="De 16 à 30 minutes"/>
    <s v="Une minorité (autour de 25%);"/>
    <s v="Oui"/>
    <s v="Latrines familiales"/>
    <s v="Savon (avec eau)"/>
    <s v="Personne (autour de 0%)"/>
    <s v="Oui"/>
    <m/>
    <m/>
    <m/>
    <m/>
    <m/>
    <m/>
    <m/>
    <m/>
    <s v="Téléphone Radio, Télévision"/>
    <n v="0"/>
    <x v="1"/>
    <x v="0"/>
    <x v="0"/>
    <x v="0"/>
    <x v="0"/>
    <x v="1"/>
    <x v="0"/>
    <x v="0"/>
    <x v="0"/>
    <x v="0"/>
    <x v="0"/>
    <x v="0"/>
    <n v="0"/>
    <n v="0"/>
    <x v="2"/>
    <s v="Se laver avec de l'eau propre"/>
    <x v="1"/>
    <x v="0"/>
    <x v="0"/>
    <x v="0"/>
    <x v="0"/>
    <x v="0"/>
    <x v="0"/>
    <x v="0"/>
    <x v="0"/>
    <x v="0"/>
    <x v="0"/>
    <x v="0"/>
    <x v="1"/>
    <x v="0"/>
    <x v="0"/>
    <x v="0"/>
    <x v="0"/>
    <x v="0"/>
    <n v="0"/>
    <n v="0"/>
  </r>
  <r>
    <s v="2020-05-29"/>
    <s v="Masculin"/>
    <x v="1"/>
    <x v="3"/>
    <s v="Argou I et II"/>
    <s v="Masculin"/>
    <n v="38"/>
    <x v="2"/>
    <s v="Leader communautaire"/>
    <n v="0"/>
    <n v="0"/>
    <n v="0"/>
    <n v="0"/>
    <n v="0"/>
    <n v="0"/>
    <n v="0"/>
    <n v="1"/>
    <n v="0"/>
    <m/>
    <s v="Forage PMH communautaire"/>
    <m/>
    <s v="Entre 30 minutes et une heure"/>
    <s v="Une minorité (autour de 25%);"/>
    <s v="Oui"/>
    <s v="Latrines familiales"/>
    <s v="Savon (avec eau)"/>
    <s v="La minorité (autour de 25%)"/>
    <s v="Oui"/>
    <m/>
    <m/>
    <m/>
    <m/>
    <m/>
    <m/>
    <m/>
    <m/>
    <s v="Téléphone Radio, Télévision"/>
    <n v="0"/>
    <x v="1"/>
    <x v="0"/>
    <x v="0"/>
    <x v="0"/>
    <x v="0"/>
    <x v="1"/>
    <x v="0"/>
    <x v="0"/>
    <x v="0"/>
    <x v="0"/>
    <x v="0"/>
    <x v="0"/>
    <n v="0"/>
    <n v="0"/>
    <x v="2"/>
    <s v="Se laver avec de l'eau propre"/>
    <x v="1"/>
    <x v="0"/>
    <x v="0"/>
    <x v="0"/>
    <x v="0"/>
    <x v="0"/>
    <x v="0"/>
    <x v="0"/>
    <x v="0"/>
    <x v="0"/>
    <x v="0"/>
    <x v="0"/>
    <x v="1"/>
    <x v="0"/>
    <x v="0"/>
    <x v="0"/>
    <x v="0"/>
    <x v="0"/>
    <n v="0"/>
    <n v="0"/>
  </r>
  <r>
    <s v="2020-05-29"/>
    <s v="Féminin"/>
    <x v="1"/>
    <x v="6"/>
    <s v="Quartier Diffa Koura"/>
    <s v="Masculin"/>
    <n v="24"/>
    <x v="0"/>
    <s v="Autre"/>
    <n v="0"/>
    <n v="0"/>
    <n v="0"/>
    <n v="0"/>
    <n v="0"/>
    <n v="0"/>
    <n v="0"/>
    <n v="0"/>
    <n v="1"/>
    <s v="Pas de rôle dans la  localité "/>
    <s v="Reseau d'eau publique SEEN - robinet communautaire"/>
    <m/>
    <s v="De 16 à 30 minutes"/>
    <s v="Tous les ménages (autour de 100%);"/>
    <s v="Oui"/>
    <s v="Dans la latrine des voisins"/>
    <s v="Savon (avec eau)"/>
    <s v="La minorité (autour de 25%)"/>
    <s v="Oui"/>
    <m/>
    <m/>
    <m/>
    <m/>
    <m/>
    <m/>
    <m/>
    <m/>
    <s v="Téléphone Radio, Télévision Chef de village/ commuanuté ou Boulama"/>
    <n v="0"/>
    <x v="1"/>
    <x v="0"/>
    <x v="0"/>
    <x v="0"/>
    <x v="0"/>
    <x v="0"/>
    <x v="0"/>
    <x v="0"/>
    <x v="0"/>
    <x v="0"/>
    <x v="0"/>
    <x v="0"/>
    <n v="0"/>
    <n v="0"/>
    <x v="3"/>
    <s v="Reduire les mouvements hors de la maison Arrêter de se serrer la main ou d'autres contacts physiques Eviter les espaces publiques et les rassemblements Porter un masque Se laver les mains Prier"/>
    <x v="1"/>
    <x v="1"/>
    <x v="0"/>
    <x v="1"/>
    <x v="0"/>
    <x v="1"/>
    <x v="1"/>
    <x v="0"/>
    <x v="0"/>
    <x v="1"/>
    <x v="0"/>
    <x v="0"/>
    <x v="0"/>
    <x v="1"/>
    <x v="0"/>
    <x v="0"/>
    <x v="0"/>
    <x v="0"/>
    <n v="0"/>
    <n v="0"/>
  </r>
  <r>
    <s v="2020-05-29"/>
    <s v="Masculin"/>
    <x v="4"/>
    <x v="7"/>
    <s v="Faya"/>
    <s v="Masculin"/>
    <n v="61"/>
    <x v="1"/>
    <s v="Chef de village/communauté ou Boulama"/>
    <n v="1"/>
    <n v="0"/>
    <n v="0"/>
    <n v="0"/>
    <n v="0"/>
    <n v="0"/>
    <n v="0"/>
    <n v="0"/>
    <n v="0"/>
    <m/>
    <s v="Puits cimenté"/>
    <m/>
    <s v="De 16 à 30 minutes"/>
    <s v="Tous les ménages (autour de 100%);"/>
    <s v="Non"/>
    <s v="A l'air libre"/>
    <s v="Eau seulement"/>
    <s v="La minorité (autour de 25%)"/>
    <s v="Non"/>
    <s v="Article trop cher L'achat de savon ne constitue pas une priorité"/>
    <n v="0"/>
    <n v="0"/>
    <n v="0"/>
    <n v="1"/>
    <n v="1"/>
    <n v="0"/>
    <n v="0"/>
    <s v="Radio, Télévision Chef de village/ commuanuté ou Boulama Différents comités villageois"/>
    <n v="0"/>
    <x v="0"/>
    <x v="0"/>
    <x v="0"/>
    <x v="0"/>
    <x v="0"/>
    <x v="0"/>
    <x v="0"/>
    <x v="0"/>
    <x v="0"/>
    <x v="1"/>
    <x v="0"/>
    <x v="0"/>
    <n v="0"/>
    <n v="0"/>
    <x v="0"/>
    <s v="Arrêter de se serrer la main ou d'autres contacts physiques Se laver les mains Se laver avec de l'eau propre"/>
    <x v="1"/>
    <x v="0"/>
    <x v="0"/>
    <x v="1"/>
    <x v="0"/>
    <x v="0"/>
    <x v="0"/>
    <x v="0"/>
    <x v="0"/>
    <x v="1"/>
    <x v="0"/>
    <x v="0"/>
    <x v="1"/>
    <x v="0"/>
    <x v="0"/>
    <x v="0"/>
    <x v="0"/>
    <x v="0"/>
    <n v="0"/>
    <n v="0"/>
  </r>
  <r>
    <s v="2020-05-29"/>
    <s v="Masculin"/>
    <x v="1"/>
    <x v="6"/>
    <s v="Quartier Dubaï (Dubai I, et II, Charré)"/>
    <s v="Féminin"/>
    <n v="35"/>
    <x v="2"/>
    <s v="Représentant des refugiés"/>
    <n v="0"/>
    <n v="0"/>
    <n v="1"/>
    <n v="0"/>
    <n v="0"/>
    <n v="0"/>
    <n v="0"/>
    <n v="0"/>
    <n v="0"/>
    <m/>
    <s v="Forage PMH communautaire"/>
    <m/>
    <s v="De 0 à 15 minutes"/>
    <s v="La moitié (autour de 50%);"/>
    <s v="Oui"/>
    <s v="Latrines familiales"/>
    <s v="Savon (avec eau)"/>
    <s v="La minorité (autour de 25%)"/>
    <s v="Oui"/>
    <m/>
    <m/>
    <m/>
    <m/>
    <m/>
    <m/>
    <m/>
    <m/>
    <s v="Téléphone"/>
    <n v="0"/>
    <x v="1"/>
    <x v="0"/>
    <x v="1"/>
    <x v="0"/>
    <x v="0"/>
    <x v="1"/>
    <x v="0"/>
    <x v="0"/>
    <x v="0"/>
    <x v="0"/>
    <x v="0"/>
    <x v="0"/>
    <n v="0"/>
    <n v="0"/>
    <x v="1"/>
    <s v="Ne pas sortir de la maison Porter un masque Se laver avec de l'eau propre"/>
    <x v="0"/>
    <x v="0"/>
    <x v="0"/>
    <x v="0"/>
    <x v="0"/>
    <x v="0"/>
    <x v="1"/>
    <x v="0"/>
    <x v="0"/>
    <x v="0"/>
    <x v="0"/>
    <x v="0"/>
    <x v="1"/>
    <x v="0"/>
    <x v="0"/>
    <x v="0"/>
    <x v="0"/>
    <x v="0"/>
    <n v="0"/>
    <n v="0"/>
  </r>
  <r>
    <s v="2020-05-29"/>
    <s v="Masculin"/>
    <x v="1"/>
    <x v="6"/>
    <s v="Quartier Dubaï (Dubai I, et II, Charré)"/>
    <s v="Féminin"/>
    <n v="36"/>
    <x v="1"/>
    <s v="Représentant du chef de village/communauté ou Boulama"/>
    <n v="0"/>
    <n v="1"/>
    <n v="0"/>
    <n v="0"/>
    <n v="0"/>
    <n v="0"/>
    <n v="0"/>
    <n v="0"/>
    <n v="0"/>
    <m/>
    <s v="Reseau d'eau publique SEEN - robinet privé"/>
    <m/>
    <s v="De 0 à 15 minutes"/>
    <s v="Une majorité (autour de 75%);"/>
    <s v="Oui"/>
    <s v="Latrines familiales"/>
    <s v="Savon (avec eau)"/>
    <s v="Personne (autour de 0%)"/>
    <s v="Oui"/>
    <m/>
    <m/>
    <m/>
    <m/>
    <m/>
    <m/>
    <m/>
    <m/>
    <s v="Téléphone Leaders religieux Gouvernement"/>
    <n v="0"/>
    <x v="1"/>
    <x v="0"/>
    <x v="1"/>
    <x v="0"/>
    <x v="0"/>
    <x v="1"/>
    <x v="0"/>
    <x v="1"/>
    <x v="0"/>
    <x v="0"/>
    <x v="1"/>
    <x v="0"/>
    <n v="0"/>
    <n v="0"/>
    <x v="1"/>
    <s v="Ne pas sortir de la maison Ne pas voyager à l'étranger Porter un masque Porter des gants Se laver avec de l'eau propre"/>
    <x v="0"/>
    <x v="0"/>
    <x v="1"/>
    <x v="0"/>
    <x v="0"/>
    <x v="0"/>
    <x v="1"/>
    <x v="1"/>
    <x v="0"/>
    <x v="0"/>
    <x v="0"/>
    <x v="0"/>
    <x v="1"/>
    <x v="0"/>
    <x v="0"/>
    <x v="0"/>
    <x v="0"/>
    <x v="0"/>
    <n v="0"/>
    <n v="0"/>
  </r>
  <r>
    <s v="2020-05-29"/>
    <s v="Masculin"/>
    <x v="1"/>
    <x v="6"/>
    <s v="Quartier Dubaï (Dubai I, et II, Charré)"/>
    <s v="Féminin"/>
    <n v="60"/>
    <x v="0"/>
    <s v="Représentant des PDI"/>
    <n v="0"/>
    <n v="0"/>
    <n v="0"/>
    <n v="1"/>
    <n v="0"/>
    <n v="0"/>
    <n v="0"/>
    <n v="0"/>
    <n v="0"/>
    <m/>
    <s v="Reseau d'eau publique SEEN - robinet privé"/>
    <m/>
    <s v="De 0 à 15 minutes"/>
    <s v="Une majorité (autour de 75%);"/>
    <s v="Oui"/>
    <s v="Latrines familiales"/>
    <s v="Savon (avec eau)"/>
    <s v="La minorité (autour de 25%)"/>
    <s v="Oui"/>
    <m/>
    <m/>
    <m/>
    <m/>
    <m/>
    <m/>
    <m/>
    <m/>
    <s v="Téléphone Radio, Télévision"/>
    <n v="0"/>
    <x v="1"/>
    <x v="0"/>
    <x v="0"/>
    <x v="0"/>
    <x v="0"/>
    <x v="1"/>
    <x v="0"/>
    <x v="0"/>
    <x v="0"/>
    <x v="0"/>
    <x v="0"/>
    <x v="0"/>
    <n v="0"/>
    <n v="0"/>
    <x v="1"/>
    <s v="Ne pas sortir de la maison Reduire les mouvements hors de la maison Se laver avec de l'eau propre"/>
    <x v="0"/>
    <x v="1"/>
    <x v="0"/>
    <x v="0"/>
    <x v="0"/>
    <x v="0"/>
    <x v="0"/>
    <x v="0"/>
    <x v="0"/>
    <x v="0"/>
    <x v="0"/>
    <x v="0"/>
    <x v="1"/>
    <x v="0"/>
    <x v="0"/>
    <x v="0"/>
    <x v="0"/>
    <x v="0"/>
    <n v="0"/>
    <n v="0"/>
  </r>
  <r>
    <s v="2020-05-29"/>
    <s v="Masculin"/>
    <x v="0"/>
    <x v="0"/>
    <s v="Samsouram"/>
    <s v="Masculin"/>
    <n v="25"/>
    <x v="2"/>
    <s v="Représentant des refugiés"/>
    <n v="0"/>
    <n v="0"/>
    <n v="1"/>
    <n v="0"/>
    <n v="0"/>
    <n v="0"/>
    <n v="0"/>
    <n v="0"/>
    <n v="0"/>
    <m/>
    <s v="Forage PMH communautaire"/>
    <m/>
    <s v="De 0 à 15 minutes"/>
    <s v="Une majorité (autour de 75%);"/>
    <s v="Oui"/>
    <s v="Latrines familiales"/>
    <s v="Savon (avec eau)"/>
    <s v="La minorité (autour de 25%)"/>
    <s v="Oui"/>
    <m/>
    <m/>
    <m/>
    <m/>
    <m/>
    <m/>
    <m/>
    <m/>
    <s v="Radio, Télévision"/>
    <n v="0"/>
    <x v="0"/>
    <x v="0"/>
    <x v="0"/>
    <x v="0"/>
    <x v="0"/>
    <x v="1"/>
    <x v="0"/>
    <x v="0"/>
    <x v="0"/>
    <x v="0"/>
    <x v="0"/>
    <x v="0"/>
    <n v="0"/>
    <n v="0"/>
    <x v="1"/>
    <s v="Reduire les mouvements hors de la maison"/>
    <x v="1"/>
    <x v="1"/>
    <x v="0"/>
    <x v="0"/>
    <x v="0"/>
    <x v="0"/>
    <x v="0"/>
    <x v="0"/>
    <x v="0"/>
    <x v="0"/>
    <x v="0"/>
    <x v="0"/>
    <x v="0"/>
    <x v="0"/>
    <x v="0"/>
    <x v="0"/>
    <x v="0"/>
    <x v="0"/>
    <n v="0"/>
    <n v="0"/>
  </r>
  <r>
    <s v="2020-05-29"/>
    <s v="Masculin"/>
    <x v="0"/>
    <x v="0"/>
    <s v="Samsouram"/>
    <s v="Masculin"/>
    <n v="57"/>
    <x v="1"/>
    <s v="Chef de village/communauté ou Boulama"/>
    <n v="1"/>
    <n v="0"/>
    <n v="0"/>
    <n v="0"/>
    <n v="0"/>
    <n v="0"/>
    <n v="0"/>
    <n v="0"/>
    <n v="0"/>
    <m/>
    <s v="Bornes fontaines (Mini-AEP, système multi-villages, PEA et SPP)"/>
    <m/>
    <s v="De 0 à 15 minutes"/>
    <s v="Une majorité (autour de 75%);"/>
    <s v="Non"/>
    <s v="A l'air libre"/>
    <s v="Savon (avec eau)"/>
    <s v="Personne (autour de 0%)"/>
    <s v="Oui"/>
    <m/>
    <m/>
    <m/>
    <m/>
    <m/>
    <m/>
    <m/>
    <m/>
    <s v="Téléphone Radio, Télévision"/>
    <n v="0"/>
    <x v="1"/>
    <x v="0"/>
    <x v="0"/>
    <x v="0"/>
    <x v="0"/>
    <x v="1"/>
    <x v="0"/>
    <x v="0"/>
    <x v="0"/>
    <x v="0"/>
    <x v="0"/>
    <x v="0"/>
    <n v="0"/>
    <n v="0"/>
    <x v="3"/>
    <s v="Reduire les mouvements hors de la maison Porter un masque"/>
    <x v="1"/>
    <x v="1"/>
    <x v="0"/>
    <x v="0"/>
    <x v="0"/>
    <x v="0"/>
    <x v="1"/>
    <x v="0"/>
    <x v="0"/>
    <x v="0"/>
    <x v="0"/>
    <x v="0"/>
    <x v="0"/>
    <x v="0"/>
    <x v="0"/>
    <x v="0"/>
    <x v="0"/>
    <x v="0"/>
    <n v="0"/>
    <n v="0"/>
  </r>
  <r>
    <s v="2020-05-29"/>
    <s v="Masculin"/>
    <x v="1"/>
    <x v="3"/>
    <s v="Garin Dogo"/>
    <s v="Masculin"/>
    <n v="47"/>
    <x v="2"/>
    <s v="Représentant des refugiés"/>
    <n v="0"/>
    <n v="0"/>
    <n v="1"/>
    <n v="0"/>
    <n v="0"/>
    <n v="0"/>
    <n v="0"/>
    <n v="0"/>
    <n v="0"/>
    <m/>
    <s v="Forage PMH communautaire"/>
    <m/>
    <s v="Entre 30 minutes et une heure"/>
    <s v="Une minorité (autour de 25%);"/>
    <s v="Non"/>
    <s v="A l'air libre"/>
    <s v="Savon (avec eau)"/>
    <s v="La minorité (autour de 25%)"/>
    <s v="Oui"/>
    <m/>
    <m/>
    <m/>
    <m/>
    <m/>
    <m/>
    <m/>
    <m/>
    <s v="Téléphone Chef de village/ commuanuté ou Boulama"/>
    <n v="0"/>
    <x v="1"/>
    <x v="0"/>
    <x v="1"/>
    <x v="0"/>
    <x v="0"/>
    <x v="0"/>
    <x v="0"/>
    <x v="0"/>
    <x v="0"/>
    <x v="0"/>
    <x v="0"/>
    <x v="0"/>
    <n v="0"/>
    <n v="0"/>
    <x v="0"/>
    <s v="Garder une distance avec les autres gens Porter un masque"/>
    <x v="1"/>
    <x v="0"/>
    <x v="0"/>
    <x v="0"/>
    <x v="1"/>
    <x v="0"/>
    <x v="1"/>
    <x v="0"/>
    <x v="0"/>
    <x v="0"/>
    <x v="0"/>
    <x v="0"/>
    <x v="0"/>
    <x v="0"/>
    <x v="0"/>
    <x v="0"/>
    <x v="0"/>
    <x v="0"/>
    <n v="0"/>
    <n v="0"/>
  </r>
  <r>
    <s v="2020-05-29"/>
    <s v="Masculin"/>
    <x v="1"/>
    <x v="3"/>
    <s v="Bosso/N'Gagam"/>
    <s v="Masculin"/>
    <n v="41"/>
    <x v="2"/>
    <s v="Leader communautaire"/>
    <n v="0"/>
    <n v="0"/>
    <n v="0"/>
    <n v="0"/>
    <n v="0"/>
    <n v="0"/>
    <n v="0"/>
    <n v="1"/>
    <n v="0"/>
    <m/>
    <s v="Forage PMH communautaire"/>
    <m/>
    <s v="De 0 à 15 minutes"/>
    <s v="Une majorité (autour de 75%);"/>
    <s v="Oui"/>
    <s v="Latrines familiales"/>
    <s v="Savon (avec eau)"/>
    <s v="La majorité (autour de 75%)"/>
    <s v="Oui"/>
    <m/>
    <m/>
    <m/>
    <m/>
    <m/>
    <m/>
    <m/>
    <m/>
    <s v="Téléphone Chef de village/ commuanuté ou Boulama"/>
    <n v="0"/>
    <x v="1"/>
    <x v="0"/>
    <x v="1"/>
    <x v="0"/>
    <x v="0"/>
    <x v="0"/>
    <x v="0"/>
    <x v="0"/>
    <x v="0"/>
    <x v="0"/>
    <x v="0"/>
    <x v="0"/>
    <n v="0"/>
    <n v="0"/>
    <x v="0"/>
    <s v="Garder une distance avec les autres gens Porter un masque Se laver avec de l'eau propre"/>
    <x v="1"/>
    <x v="0"/>
    <x v="0"/>
    <x v="0"/>
    <x v="1"/>
    <x v="0"/>
    <x v="1"/>
    <x v="0"/>
    <x v="0"/>
    <x v="0"/>
    <x v="0"/>
    <x v="0"/>
    <x v="1"/>
    <x v="0"/>
    <x v="0"/>
    <x v="0"/>
    <x v="0"/>
    <x v="0"/>
    <n v="0"/>
    <n v="0"/>
  </r>
  <r>
    <s v="2020-05-29"/>
    <s v="Masculin"/>
    <x v="3"/>
    <x v="4"/>
    <s v="Tcholori"/>
    <s v="Masculin"/>
    <n v="30"/>
    <x v="1"/>
    <s v="Représentant du chef de village/communauté ou Boulama"/>
    <n v="0"/>
    <n v="1"/>
    <n v="0"/>
    <n v="0"/>
    <n v="0"/>
    <n v="0"/>
    <n v="0"/>
    <n v="0"/>
    <n v="0"/>
    <m/>
    <s v="Puits cimenté"/>
    <m/>
    <s v="De 0 à 15 minutes"/>
    <s v="Une majorité (autour de 75%);"/>
    <s v="Oui"/>
    <s v="Latrines familiales"/>
    <s v="Savon (avec eau)"/>
    <s v="La moitié (autour de 50%)"/>
    <s v="Oui"/>
    <m/>
    <m/>
    <m/>
    <m/>
    <m/>
    <m/>
    <m/>
    <m/>
    <s v="Téléphone Radio, Télévision Chef de village/ commuanuté ou Boulama"/>
    <n v="0"/>
    <x v="1"/>
    <x v="0"/>
    <x v="0"/>
    <x v="0"/>
    <x v="0"/>
    <x v="0"/>
    <x v="0"/>
    <x v="0"/>
    <x v="0"/>
    <x v="0"/>
    <x v="0"/>
    <x v="0"/>
    <n v="0"/>
    <n v="0"/>
    <x v="0"/>
    <s v="Garder une distance avec les autres gens Porter un masque Se laver avec de l'eau propre"/>
    <x v="1"/>
    <x v="0"/>
    <x v="0"/>
    <x v="0"/>
    <x v="1"/>
    <x v="0"/>
    <x v="1"/>
    <x v="0"/>
    <x v="0"/>
    <x v="0"/>
    <x v="0"/>
    <x v="0"/>
    <x v="1"/>
    <x v="0"/>
    <x v="0"/>
    <x v="0"/>
    <x v="0"/>
    <x v="0"/>
    <n v="0"/>
    <n v="0"/>
  </r>
  <r>
    <s v="2020-05-29"/>
    <s v="Masculin"/>
    <x v="3"/>
    <x v="4"/>
    <s v="Tcholori"/>
    <s v="Masculin"/>
    <n v="34"/>
    <x v="2"/>
    <s v="Représentant des refugiés"/>
    <n v="0"/>
    <n v="0"/>
    <n v="1"/>
    <n v="0"/>
    <n v="0"/>
    <n v="0"/>
    <n v="0"/>
    <n v="0"/>
    <n v="0"/>
    <m/>
    <s v="Forage PMH communautaire"/>
    <m/>
    <s v="De 16 à 30 minutes"/>
    <s v="Une minorité (autour de 25%);"/>
    <s v="Non"/>
    <s v="A l'air libre"/>
    <s v="Savon (avec eau)"/>
    <s v="La minorité (autour de 25%)"/>
    <s v="Oui"/>
    <m/>
    <m/>
    <m/>
    <m/>
    <m/>
    <m/>
    <m/>
    <m/>
    <s v="Téléphone Chef de village/ commuanuté ou Boulama"/>
    <n v="0"/>
    <x v="1"/>
    <x v="0"/>
    <x v="1"/>
    <x v="0"/>
    <x v="0"/>
    <x v="0"/>
    <x v="0"/>
    <x v="0"/>
    <x v="0"/>
    <x v="0"/>
    <x v="0"/>
    <x v="0"/>
    <n v="0"/>
    <n v="0"/>
    <x v="0"/>
    <s v="Garder une distance avec les autres gens Porter un masque Se laver avec de l'eau propre"/>
    <x v="1"/>
    <x v="0"/>
    <x v="0"/>
    <x v="0"/>
    <x v="1"/>
    <x v="0"/>
    <x v="1"/>
    <x v="0"/>
    <x v="0"/>
    <x v="0"/>
    <x v="0"/>
    <x v="0"/>
    <x v="1"/>
    <x v="0"/>
    <x v="0"/>
    <x v="0"/>
    <x v="0"/>
    <x v="0"/>
    <n v="0"/>
    <n v="0"/>
  </r>
  <r>
    <s v="2020-05-29"/>
    <s v="Masculin"/>
    <x v="3"/>
    <x v="4"/>
    <s v="Balamari Kiari"/>
    <s v="Masculin"/>
    <n v="48"/>
    <x v="1"/>
    <s v="Représentant du chef de village/communauté ou Boulama"/>
    <n v="0"/>
    <n v="1"/>
    <n v="0"/>
    <n v="0"/>
    <n v="0"/>
    <n v="0"/>
    <n v="0"/>
    <n v="0"/>
    <n v="0"/>
    <m/>
    <s v="Puits cimenté"/>
    <m/>
    <s v="De 0 à 15 minutes"/>
    <s v="Une majorité (autour de 75%);"/>
    <s v="Oui"/>
    <s v="Latrines communes gratuites"/>
    <s v="Savon (avec eau)"/>
    <s v="La majorité (autour de 75%)"/>
    <s v="Oui"/>
    <m/>
    <m/>
    <m/>
    <m/>
    <m/>
    <m/>
    <m/>
    <m/>
    <s v="Téléphone Chef de village/ commuanuté ou Boulama"/>
    <n v="0"/>
    <x v="1"/>
    <x v="0"/>
    <x v="1"/>
    <x v="0"/>
    <x v="0"/>
    <x v="0"/>
    <x v="0"/>
    <x v="0"/>
    <x v="0"/>
    <x v="0"/>
    <x v="0"/>
    <x v="0"/>
    <n v="0"/>
    <n v="0"/>
    <x v="0"/>
    <s v="Garder une distance avec les autres gens Porter un masque Se laver avec de l'eau propre"/>
    <x v="1"/>
    <x v="0"/>
    <x v="0"/>
    <x v="0"/>
    <x v="1"/>
    <x v="0"/>
    <x v="1"/>
    <x v="0"/>
    <x v="0"/>
    <x v="0"/>
    <x v="0"/>
    <x v="0"/>
    <x v="1"/>
    <x v="0"/>
    <x v="0"/>
    <x v="0"/>
    <x v="0"/>
    <x v="0"/>
    <n v="0"/>
    <n v="0"/>
  </r>
  <r>
    <s v="2020-05-29"/>
    <s v="Masculin"/>
    <x v="3"/>
    <x v="4"/>
    <s v="Balamari Kiari"/>
    <s v="Masculin"/>
    <n v="38"/>
    <x v="0"/>
    <s v="Représentant des PDI"/>
    <n v="0"/>
    <n v="0"/>
    <n v="0"/>
    <n v="1"/>
    <n v="0"/>
    <n v="0"/>
    <n v="0"/>
    <n v="0"/>
    <n v="0"/>
    <m/>
    <s v="Puits cimenté"/>
    <m/>
    <s v="De 0 à 15 minutes"/>
    <s v="Une majorité (autour de 75%);"/>
    <s v="Oui"/>
    <s v="Latrines communes gratuites"/>
    <s v="Savon (avec eau)"/>
    <s v="La minorité (autour de 25%)"/>
    <s v="Oui"/>
    <m/>
    <m/>
    <m/>
    <m/>
    <m/>
    <m/>
    <m/>
    <m/>
    <s v="Téléphone Chef de village/ commuanuté ou Boulama"/>
    <n v="0"/>
    <x v="1"/>
    <x v="0"/>
    <x v="1"/>
    <x v="0"/>
    <x v="0"/>
    <x v="0"/>
    <x v="0"/>
    <x v="0"/>
    <x v="0"/>
    <x v="0"/>
    <x v="0"/>
    <x v="0"/>
    <n v="0"/>
    <n v="0"/>
    <x v="0"/>
    <s v="Garder une distance avec les autres gens Porter un masque Se laver avec de l'eau propre"/>
    <x v="1"/>
    <x v="0"/>
    <x v="0"/>
    <x v="0"/>
    <x v="1"/>
    <x v="0"/>
    <x v="1"/>
    <x v="0"/>
    <x v="0"/>
    <x v="0"/>
    <x v="0"/>
    <x v="0"/>
    <x v="1"/>
    <x v="0"/>
    <x v="0"/>
    <x v="0"/>
    <x v="0"/>
    <x v="0"/>
    <n v="0"/>
    <n v="0"/>
  </r>
  <r>
    <s v="n/a"/>
    <s v="Masculin"/>
    <x v="1"/>
    <x v="3"/>
    <s v="Kindjandi"/>
    <s v="Masculin"/>
    <s v="n/a"/>
    <x v="1"/>
    <s v="n/a"/>
    <n v="0"/>
    <n v="0"/>
    <n v="0"/>
    <n v="0"/>
    <n v="0"/>
    <n v="0"/>
    <n v="0"/>
    <n v="1"/>
    <n v="0"/>
    <s v="n/a"/>
    <s v="Bornes fontaines (Mini-AEP, système multi-villages, PEA et SPP)"/>
    <m/>
    <s v="De 16 à 30 minutes"/>
    <s v="Une majorité (autour de 75%);"/>
    <s v="Oui"/>
    <s v="Latrines familiales"/>
    <s v="Savon (avec eau)"/>
    <s v="La moitié (autour de 50%)"/>
    <s v="Oui"/>
    <m/>
    <m/>
    <m/>
    <m/>
    <m/>
    <m/>
    <m/>
    <m/>
    <s v="Téléphone Radio, Télévision Chef de village/ commuanuté ou Boulama Différents comités villageois "/>
    <n v="0"/>
    <x v="1"/>
    <x v="0"/>
    <x v="0"/>
    <x v="0"/>
    <x v="0"/>
    <x v="0"/>
    <x v="0"/>
    <x v="0"/>
    <x v="0"/>
    <x v="1"/>
    <x v="0"/>
    <x v="0"/>
    <n v="0"/>
    <n v="0"/>
    <x v="0"/>
    <s v="Eviter les espaces publiques et les rassemblements Se laver les mains Prier Arrêter de se serrer la main ou d'autres contacts physiques Garder une distance avec les autres gens Porter un masque Se laver les mains Se laver avec de l'eau propre"/>
    <x v="1"/>
    <x v="0"/>
    <x v="0"/>
    <x v="1"/>
    <x v="1"/>
    <x v="1"/>
    <x v="1"/>
    <x v="0"/>
    <x v="0"/>
    <x v="1"/>
    <x v="0"/>
    <x v="0"/>
    <x v="1"/>
    <x v="1"/>
    <x v="0"/>
    <x v="0"/>
    <x v="0"/>
    <x v="0"/>
    <n v="0"/>
    <n v="0"/>
  </r>
  <r>
    <s v="n/a"/>
    <s v="Masculin"/>
    <x v="1"/>
    <x v="3"/>
    <s v="Gueskerou"/>
    <s v="Masculin"/>
    <s v="n/a"/>
    <x v="1"/>
    <s v="n/a"/>
    <n v="0"/>
    <n v="0"/>
    <n v="0"/>
    <n v="0"/>
    <n v="0"/>
    <n v="0"/>
    <n v="0"/>
    <n v="1"/>
    <n v="0"/>
    <s v="n/a"/>
    <s v="Forage PMH communautaire"/>
    <m/>
    <s v="Entre 30 minutes et une heure"/>
    <s v="La moitié (autour de 50%);"/>
    <s v="Non"/>
    <s v="A l'air libre"/>
    <s v="Eau seulement"/>
    <s v="La minorité (autour de 25%)"/>
    <s v="Non"/>
    <s v="Article trop cher L'achat de savon ne constitue pas une priorité"/>
    <n v="0"/>
    <n v="0"/>
    <n v="0"/>
    <n v="1"/>
    <n v="1"/>
    <n v="0"/>
    <n v="0"/>
    <s v="Radio, Télévision Chef de village/ commuanuté ou Boulama Différents comités villageois"/>
    <n v="0"/>
    <x v="1"/>
    <x v="0"/>
    <x v="0"/>
    <x v="0"/>
    <x v="0"/>
    <x v="0"/>
    <x v="0"/>
    <x v="0"/>
    <x v="0"/>
    <x v="1"/>
    <x v="0"/>
    <x v="0"/>
    <n v="0"/>
    <n v="0"/>
    <x v="1"/>
    <s v="Arrêter de se serrer la main ou d'autres contacts physiques Garder une distance avec les autres gens Porter un masque Se laver les mains"/>
    <x v="1"/>
    <x v="0"/>
    <x v="0"/>
    <x v="1"/>
    <x v="1"/>
    <x v="0"/>
    <x v="1"/>
    <x v="0"/>
    <x v="0"/>
    <x v="1"/>
    <x v="0"/>
    <x v="0"/>
    <x v="0"/>
    <x v="0"/>
    <x v="0"/>
    <x v="0"/>
    <x v="0"/>
    <x v="0"/>
    <n v="0"/>
    <n v="0"/>
  </r>
  <r>
    <s v="n/a"/>
    <s v="Masculin"/>
    <x v="1"/>
    <x v="3"/>
    <s v="N'Gadoua"/>
    <s v="Masculin"/>
    <s v="n/a"/>
    <x v="1"/>
    <s v="n/a"/>
    <n v="0"/>
    <n v="0"/>
    <n v="0"/>
    <n v="0"/>
    <n v="0"/>
    <n v="0"/>
    <n v="0"/>
    <n v="1"/>
    <n v="0"/>
    <s v="n/a"/>
    <s v="Forage PMH communautaire"/>
    <m/>
    <s v="De 16 à 30 minutes"/>
    <s v="Tous les ménages (autour de 100%);"/>
    <s v="Oui"/>
    <s v="Latrines communes gratuites"/>
    <s v="Savon (avec eau)"/>
    <s v="La moitié (autour de 50%)"/>
    <s v="Oui"/>
    <m/>
    <m/>
    <m/>
    <m/>
    <m/>
    <m/>
    <m/>
    <m/>
    <s v="Téléphone Radio, Télévision Travailleurs sociaux / humanitaires"/>
    <n v="0"/>
    <x v="1"/>
    <x v="0"/>
    <x v="0"/>
    <x v="0"/>
    <x v="0"/>
    <x v="1"/>
    <x v="0"/>
    <x v="0"/>
    <x v="0"/>
    <x v="0"/>
    <x v="0"/>
    <x v="1"/>
    <n v="0"/>
    <n v="0"/>
    <x v="1"/>
    <s v="Arrêter de se serrer la main ou d'autres contacts physiques Garder une distance avec les autres gens Se laver les mains Porter un masque"/>
    <x v="1"/>
    <x v="0"/>
    <x v="0"/>
    <x v="1"/>
    <x v="1"/>
    <x v="0"/>
    <x v="1"/>
    <x v="0"/>
    <x v="0"/>
    <x v="1"/>
    <x v="0"/>
    <x v="0"/>
    <x v="0"/>
    <x v="0"/>
    <x v="0"/>
    <x v="0"/>
    <x v="0"/>
    <x v="0"/>
    <n v="0"/>
    <n v="0"/>
  </r>
  <r>
    <s v="n/a"/>
    <s v="Masculin"/>
    <x v="4"/>
    <x v="7"/>
    <s v="Klakmana"/>
    <s v="Masculin"/>
    <s v="n/a"/>
    <x v="0"/>
    <s v="n/a"/>
    <n v="0"/>
    <n v="0"/>
    <n v="0"/>
    <n v="0"/>
    <n v="0"/>
    <n v="0"/>
    <n v="0"/>
    <n v="1"/>
    <n v="0"/>
    <s v="n/a"/>
    <s v="Forage PMH communautaire"/>
    <m/>
    <s v="Entre 30 minutes et une heure"/>
    <s v="La moitié (autour de 50%);"/>
    <s v="Oui"/>
    <s v="Latrines communes gratuites"/>
    <s v="Savon (avec eau)"/>
    <s v="La minorité (autour de 25%)"/>
    <s v="Oui"/>
    <m/>
    <m/>
    <m/>
    <m/>
    <m/>
    <m/>
    <m/>
    <m/>
    <s v="Téléphone Réseaux sociaux Famille, voisins ou amis Différents comités villageois Travailleurs sociaux / humanitaires Chef de village/ commuanuté ou Boulama"/>
    <n v="0"/>
    <x v="1"/>
    <x v="0"/>
    <x v="1"/>
    <x v="0"/>
    <x v="0"/>
    <x v="0"/>
    <x v="1"/>
    <x v="0"/>
    <x v="0"/>
    <x v="1"/>
    <x v="0"/>
    <x v="1"/>
    <n v="0"/>
    <n v="0"/>
    <x v="0"/>
    <s v="Ne pas sortir de la maison Garder une distance avec les autres gens Porter un masque Se laver les mains Se laver avec de l'eau propre"/>
    <x v="0"/>
    <x v="0"/>
    <x v="0"/>
    <x v="0"/>
    <x v="1"/>
    <x v="0"/>
    <x v="1"/>
    <x v="0"/>
    <x v="0"/>
    <x v="1"/>
    <x v="0"/>
    <x v="0"/>
    <x v="1"/>
    <x v="0"/>
    <x v="0"/>
    <x v="0"/>
    <x v="0"/>
    <x v="0"/>
    <n v="0"/>
    <n v="0"/>
  </r>
  <r>
    <s v="n/a"/>
    <s v="Masculin"/>
    <x v="1"/>
    <x v="3"/>
    <s v="N'Gagam"/>
    <s v="Féminin"/>
    <s v="n/a"/>
    <x v="0"/>
    <s v="n/a"/>
    <n v="0"/>
    <n v="0"/>
    <n v="0"/>
    <n v="0"/>
    <n v="0"/>
    <n v="0"/>
    <n v="0"/>
    <n v="1"/>
    <n v="0"/>
    <s v="n/a"/>
    <s v="Forage PMH communautaire"/>
    <m/>
    <s v="Entre 30 minutes et une heure"/>
    <s v="La moitié (autour de 50%);"/>
    <s v="Oui"/>
    <s v="Latrines communes gratuites"/>
    <s v="Savon (avec eau)"/>
    <s v="La moitié (autour de 50%)"/>
    <s v="Oui"/>
    <m/>
    <m/>
    <m/>
    <m/>
    <m/>
    <m/>
    <m/>
    <m/>
    <s v="Téléphone Radio, Télévision Travailleurs sociaux / humanitaires Chef de village / Boulama"/>
    <n v="0"/>
    <x v="1"/>
    <x v="0"/>
    <x v="0"/>
    <x v="0"/>
    <x v="0"/>
    <x v="0"/>
    <x v="0"/>
    <x v="0"/>
    <x v="0"/>
    <x v="0"/>
    <x v="0"/>
    <x v="1"/>
    <n v="0"/>
    <n v="0"/>
    <x v="0"/>
    <s v="Arrêter de se serrer la main ou d'autres contacts physiques Garder une distance avec les autres gens Eviter les espaces publiques et les rassemblements Porter un masque Se laver les mains"/>
    <x v="1"/>
    <x v="0"/>
    <x v="0"/>
    <x v="1"/>
    <x v="1"/>
    <x v="1"/>
    <x v="1"/>
    <x v="0"/>
    <x v="0"/>
    <x v="1"/>
    <x v="0"/>
    <x v="0"/>
    <x v="0"/>
    <x v="0"/>
    <x v="0"/>
    <x v="0"/>
    <x v="0"/>
    <x v="0"/>
    <n v="0"/>
    <n v="0"/>
  </r>
  <r>
    <d v="2020-05-25T00:00:00"/>
    <s v="Masculin"/>
    <x v="1"/>
    <x v="3"/>
    <s v="Kayawa/Diffa"/>
    <s v="Masculin"/>
    <n v="40"/>
    <x v="0"/>
    <s v="Représentant du chef de village/communauté ou Boulama"/>
    <n v="0"/>
    <n v="1"/>
    <n v="0"/>
    <n v="0"/>
    <n v="0"/>
    <n v="0"/>
    <n v="0"/>
    <n v="0"/>
    <n v="0"/>
    <m/>
    <s v="Puits cimenté"/>
    <m/>
    <s v="De 16 à 30 minutes"/>
    <s v="Tous les ménages (autour de 100%);"/>
    <s v="Non"/>
    <s v="A l'air libre"/>
    <s v="Savon (avec eau)"/>
    <s v="L'ensemble (autour de 100%)"/>
    <s v="Oui"/>
    <m/>
    <m/>
    <m/>
    <m/>
    <m/>
    <m/>
    <m/>
    <m/>
    <s v="Réseaux sociaux Famille, voisins ou amis Différents comités villageois Radio, Télévision Chef de village/ commuanuté ou Boulama Famille, voisins ou amis Différents comités villageois Travailleurs sociaux / humanitaires"/>
    <n v="0"/>
    <x v="0"/>
    <x v="1"/>
    <x v="0"/>
    <x v="0"/>
    <x v="0"/>
    <x v="0"/>
    <x v="1"/>
    <x v="0"/>
    <x v="0"/>
    <x v="1"/>
    <x v="0"/>
    <x v="1"/>
    <n v="0"/>
    <n v="0"/>
    <x v="3"/>
    <s v="Arrêter de se serrer la main ou d'autres contacts physiques Garder une distance avec les autres gens Porter un masque Se laver les mains"/>
    <x v="1"/>
    <x v="0"/>
    <x v="0"/>
    <x v="1"/>
    <x v="1"/>
    <x v="0"/>
    <x v="1"/>
    <x v="0"/>
    <x v="0"/>
    <x v="1"/>
    <x v="0"/>
    <x v="0"/>
    <x v="0"/>
    <x v="0"/>
    <x v="0"/>
    <x v="0"/>
    <x v="0"/>
    <x v="0"/>
    <n v="0"/>
    <n v="0"/>
  </r>
</pivotCacheRecords>
</file>

<file path=xl/pivotCache/pivotCacheRecords5.xml><?xml version="1.0" encoding="utf-8"?>
<pivotCacheRecords xmlns="http://schemas.openxmlformats.org/spreadsheetml/2006/main" xmlns:r="http://schemas.openxmlformats.org/officeDocument/2006/relationships" count="313">
  <r>
    <s v="Masculin"/>
    <x v="0"/>
    <x v="0"/>
    <s v="Goudoumaria Ville"/>
    <s v="Masculin"/>
    <n v="40"/>
    <x v="0"/>
    <s v="Leader communautaire"/>
    <n v="0"/>
    <n v="0"/>
    <n v="0"/>
    <n v="0"/>
    <n v="0"/>
    <n v="0"/>
    <n v="0"/>
    <n v="1"/>
    <n v="0"/>
    <s v=""/>
    <x v="0"/>
    <s v=""/>
    <x v="0"/>
    <x v="0"/>
  </r>
  <r>
    <s v="Masculin"/>
    <x v="0"/>
    <x v="0"/>
    <s v="Goudoumaria Ville"/>
    <s v="Masculin"/>
    <n v="56"/>
    <x v="1"/>
    <s v="Chef de village/communauté ou Boulama"/>
    <n v="1"/>
    <n v="0"/>
    <n v="0"/>
    <n v="0"/>
    <n v="0"/>
    <n v="0"/>
    <n v="0"/>
    <n v="0"/>
    <n v="0"/>
    <s v=""/>
    <x v="0"/>
    <s v=""/>
    <x v="1"/>
    <x v="0"/>
  </r>
  <r>
    <s v="Masculin"/>
    <x v="0"/>
    <x v="0"/>
    <s v="Goudoumaria Ville"/>
    <s v="Masculin"/>
    <n v="32"/>
    <x v="2"/>
    <s v="Représentant des refugiés"/>
    <n v="0"/>
    <n v="0"/>
    <n v="1"/>
    <n v="0"/>
    <n v="0"/>
    <n v="0"/>
    <n v="0"/>
    <n v="0"/>
    <n v="0"/>
    <s v=""/>
    <x v="0"/>
    <s v=""/>
    <x v="1"/>
    <x v="1"/>
  </r>
  <r>
    <s v="Masculin"/>
    <x v="1"/>
    <x v="1"/>
    <s v="Boudouri (Rouda, Zarwaram, Maya I et II, Logo I et II, Loumbram, Adjiri, Bororo)"/>
    <s v="Masculin"/>
    <n v="41"/>
    <x v="2"/>
    <s v="Représentant des refugiés"/>
    <n v="0"/>
    <n v="0"/>
    <n v="1"/>
    <n v="0"/>
    <n v="0"/>
    <n v="0"/>
    <n v="0"/>
    <n v="0"/>
    <n v="0"/>
    <s v=""/>
    <x v="0"/>
    <s v=""/>
    <x v="1"/>
    <x v="0"/>
  </r>
  <r>
    <s v="Masculin"/>
    <x v="1"/>
    <x v="1"/>
    <s v="Boudouri (Rouda, Zarwaram, Maya I et II, Logo I et II, Loumbram, Adjiri, Bororo)"/>
    <s v="Masculin"/>
    <n v="35"/>
    <x v="0"/>
    <s v="Leader communautaire"/>
    <n v="0"/>
    <n v="0"/>
    <n v="0"/>
    <n v="0"/>
    <n v="0"/>
    <n v="0"/>
    <n v="0"/>
    <n v="1"/>
    <n v="0"/>
    <s v=""/>
    <x v="0"/>
    <s v=""/>
    <x v="1"/>
    <x v="1"/>
  </r>
  <r>
    <s v="Masculin"/>
    <x v="1"/>
    <x v="1"/>
    <s v="Boudouri (Rouda, Zarwaram, Maya I et II, Logo I et II, Loumbram, Adjiri, Bororo)"/>
    <s v="Féminin"/>
    <n v="44"/>
    <x v="3"/>
    <s v="Leader communautaire"/>
    <n v="0"/>
    <n v="0"/>
    <n v="0"/>
    <n v="0"/>
    <n v="0"/>
    <n v="0"/>
    <n v="0"/>
    <n v="1"/>
    <n v="0"/>
    <s v=""/>
    <x v="0"/>
    <s v=""/>
    <x v="0"/>
    <x v="1"/>
  </r>
  <r>
    <s v="Masculin"/>
    <x v="1"/>
    <x v="1"/>
    <s v="Doubougoun Kayawa (Dabougoun I et II, Ari Arnadi)"/>
    <s v="Masculin"/>
    <n v="33"/>
    <x v="2"/>
    <s v="Leader communautaire"/>
    <n v="0"/>
    <n v="0"/>
    <n v="0"/>
    <n v="0"/>
    <n v="0"/>
    <n v="0"/>
    <n v="0"/>
    <n v="1"/>
    <n v="0"/>
    <s v=""/>
    <x v="0"/>
    <s v=""/>
    <x v="0"/>
    <x v="1"/>
  </r>
  <r>
    <s v="Masculin"/>
    <x v="1"/>
    <x v="1"/>
    <s v="Doubougoun Kayawa (Dabougoun I et II, Ari Arnadi)"/>
    <s v="Masculin"/>
    <n v="45"/>
    <x v="1"/>
    <s v="Leader communautaire"/>
    <n v="0"/>
    <n v="0"/>
    <n v="0"/>
    <n v="0"/>
    <n v="0"/>
    <n v="0"/>
    <n v="0"/>
    <n v="1"/>
    <n v="0"/>
    <s v=""/>
    <x v="0"/>
    <s v=""/>
    <x v="1"/>
    <x v="1"/>
  </r>
  <r>
    <s v="Féminin"/>
    <x v="2"/>
    <x v="2"/>
    <s v="Gadagoum"/>
    <s v="Masculin"/>
    <n v="46"/>
    <x v="3"/>
    <s v="Chef de village/communauté ou Boulama"/>
    <n v="1"/>
    <n v="0"/>
    <n v="0"/>
    <n v="0"/>
    <n v="0"/>
    <n v="0"/>
    <n v="0"/>
    <n v="0"/>
    <n v="0"/>
    <s v=""/>
    <x v="1"/>
    <s v=""/>
    <x v="2"/>
    <x v="1"/>
  </r>
  <r>
    <s v="Féminin"/>
    <x v="2"/>
    <x v="2"/>
    <s v="Djaba"/>
    <s v="Masculin"/>
    <n v="52"/>
    <x v="1"/>
    <s v="Chef de village/communauté ou Boulama"/>
    <n v="1"/>
    <n v="0"/>
    <n v="0"/>
    <n v="0"/>
    <n v="0"/>
    <n v="0"/>
    <n v="0"/>
    <n v="0"/>
    <n v="0"/>
    <s v=""/>
    <x v="0"/>
    <s v=""/>
    <x v="1"/>
    <x v="2"/>
  </r>
  <r>
    <s v="Féminin"/>
    <x v="2"/>
    <x v="2"/>
    <s v="Djaba"/>
    <s v="Masculin"/>
    <n v="49"/>
    <x v="3"/>
    <s v="Autre"/>
    <n v="0"/>
    <n v="0"/>
    <n v="0"/>
    <n v="0"/>
    <n v="0"/>
    <n v="0"/>
    <n v="0"/>
    <n v="0"/>
    <n v="0"/>
    <s v="Représentant des retournés"/>
    <x v="0"/>
    <s v=""/>
    <x v="1"/>
    <x v="3"/>
  </r>
  <r>
    <s v="Masculin"/>
    <x v="1"/>
    <x v="1"/>
    <s v="Maina Kaderi (Geidam Tchoukou, Gadjadji, Chatima Wango, Barewas)"/>
    <s v="Masculin"/>
    <n v="40"/>
    <x v="3"/>
    <s v="Autre"/>
    <n v="0"/>
    <n v="0"/>
    <n v="0"/>
    <n v="0"/>
    <n v="0"/>
    <n v="0"/>
    <n v="0"/>
    <n v="0"/>
    <n v="0"/>
    <s v="Représentant des retournés"/>
    <x v="2"/>
    <s v=""/>
    <x v="0"/>
    <x v="3"/>
  </r>
  <r>
    <s v="Masculin"/>
    <x v="1"/>
    <x v="1"/>
    <s v="Maina Kaderi (Geidam Tchoukou, Gadjadji, Chatima Wango, Barewas)"/>
    <s v="Masculin"/>
    <n v="43"/>
    <x v="0"/>
    <s v="Chef de village/communauté ou Boulama"/>
    <n v="1"/>
    <n v="0"/>
    <n v="0"/>
    <n v="0"/>
    <n v="0"/>
    <n v="0"/>
    <n v="0"/>
    <n v="0"/>
    <n v="0"/>
    <s v=""/>
    <x v="2"/>
    <s v=""/>
    <x v="2"/>
    <x v="2"/>
  </r>
  <r>
    <s v="Masculin"/>
    <x v="1"/>
    <x v="1"/>
    <s v="Maina Kaderi (Geidam Tchoukou, Gadjadji, Chatima Wango, Barewas)"/>
    <s v="Masculin"/>
    <n v="33"/>
    <x v="2"/>
    <s v="Leader communautaire"/>
    <n v="0"/>
    <n v="0"/>
    <n v="0"/>
    <n v="0"/>
    <n v="0"/>
    <n v="0"/>
    <n v="0"/>
    <n v="1"/>
    <n v="0"/>
    <s v=""/>
    <x v="2"/>
    <s v=""/>
    <x v="1"/>
    <x v="3"/>
  </r>
  <r>
    <s v="Masculin"/>
    <x v="1"/>
    <x v="1"/>
    <s v="Chétimari (Mandalari, Kaoua I, II et II, Damaram, Barawas, Garin Doli Arabe,  Blabrine, Galaouro, Tchamba, Mamatra I et Mamatra II)"/>
    <s v="Masculin"/>
    <n v="47"/>
    <x v="0"/>
    <s v="Leader communautaire"/>
    <n v="0"/>
    <n v="0"/>
    <n v="0"/>
    <n v="0"/>
    <n v="0"/>
    <n v="0"/>
    <n v="0"/>
    <n v="1"/>
    <n v="0"/>
    <s v=""/>
    <x v="2"/>
    <s v=""/>
    <x v="2"/>
    <x v="2"/>
  </r>
  <r>
    <s v="Masculin"/>
    <x v="1"/>
    <x v="1"/>
    <s v="Chétimari (Mandalari, Kaoua I, II et II, Damaram, Barawas, Garin Doli Arabe,  Blabrine, Galaouro, Tchamba, Mamatra I et Mamatra II)"/>
    <s v="Masculin"/>
    <n v="32"/>
    <x v="2"/>
    <s v="Représentant des refugiés"/>
    <n v="0"/>
    <n v="0"/>
    <n v="1"/>
    <n v="0"/>
    <n v="0"/>
    <n v="0"/>
    <n v="0"/>
    <n v="0"/>
    <n v="0"/>
    <s v=""/>
    <x v="2"/>
    <s v=""/>
    <x v="2"/>
    <x v="2"/>
  </r>
  <r>
    <s v="Masculin"/>
    <x v="1"/>
    <x v="1"/>
    <s v="Chétimari (Mandalari, Kaoua I, II et II, Damaram, Barawas, Garin Doli Arabe,  Blabrine, Galaouro, Tchamba, Mamatra I et Mamatra II)"/>
    <s v="Masculin"/>
    <n v="50"/>
    <x v="1"/>
    <s v="Leader communautaire"/>
    <n v="0"/>
    <n v="0"/>
    <n v="0"/>
    <n v="0"/>
    <n v="0"/>
    <n v="0"/>
    <n v="0"/>
    <n v="1"/>
    <n v="0"/>
    <s v=""/>
    <x v="2"/>
    <s v=""/>
    <x v="1"/>
    <x v="2"/>
  </r>
  <r>
    <s v="Masculin"/>
    <x v="1"/>
    <x v="1"/>
    <s v="Gagamari"/>
    <s v="Masculin"/>
    <n v="40"/>
    <x v="1"/>
    <s v="Représentant du chef de village/communauté ou Boulama"/>
    <n v="0"/>
    <n v="1"/>
    <n v="0"/>
    <n v="0"/>
    <n v="0"/>
    <n v="0"/>
    <n v="0"/>
    <n v="0"/>
    <n v="0"/>
    <s v=""/>
    <x v="2"/>
    <s v=""/>
    <x v="0"/>
    <x v="2"/>
  </r>
  <r>
    <s v="Masculin"/>
    <x v="1"/>
    <x v="1"/>
    <s v="Gagamari"/>
    <s v="Masculin"/>
    <n v="45"/>
    <x v="2"/>
    <s v="Représentant des refugiés"/>
    <n v="0"/>
    <n v="0"/>
    <n v="1"/>
    <n v="0"/>
    <n v="0"/>
    <n v="0"/>
    <n v="0"/>
    <n v="0"/>
    <n v="0"/>
    <s v=""/>
    <x v="2"/>
    <s v=""/>
    <x v="3"/>
    <x v="2"/>
  </r>
  <r>
    <s v="Masculin"/>
    <x v="1"/>
    <x v="1"/>
    <s v="Gagamari"/>
    <s v="Masculin"/>
    <n v="65"/>
    <x v="0"/>
    <s v="Représentant des PDI"/>
    <n v="0"/>
    <n v="0"/>
    <n v="0"/>
    <n v="1"/>
    <n v="0"/>
    <n v="0"/>
    <n v="0"/>
    <n v="0"/>
    <n v="0"/>
    <s v=""/>
    <x v="2"/>
    <s v=""/>
    <x v="0"/>
    <x v="2"/>
  </r>
  <r>
    <s v="Masculin"/>
    <x v="1"/>
    <x v="3"/>
    <s v="N'Garoua Koura et N'Garoua Gana"/>
    <s v="Masculin"/>
    <n v="40"/>
    <x v="1"/>
    <s v="Représentant du chef de village/communauté ou Boulama"/>
    <n v="0"/>
    <n v="1"/>
    <n v="0"/>
    <n v="0"/>
    <n v="0"/>
    <n v="0"/>
    <n v="0"/>
    <n v="0"/>
    <n v="0"/>
    <s v=""/>
    <x v="0"/>
    <s v=""/>
    <x v="3"/>
    <x v="2"/>
  </r>
  <r>
    <s v="Masculin"/>
    <x v="1"/>
    <x v="3"/>
    <s v="N'Garoua Koura et N'Garoua Gana"/>
    <s v="Masculin"/>
    <n v="53"/>
    <x v="2"/>
    <s v="Représentant du chef de village/communauté ou Boulama"/>
    <n v="0"/>
    <n v="1"/>
    <n v="0"/>
    <n v="0"/>
    <n v="0"/>
    <n v="0"/>
    <n v="0"/>
    <n v="0"/>
    <n v="0"/>
    <s v=""/>
    <x v="0"/>
    <s v=""/>
    <x v="1"/>
    <x v="2"/>
  </r>
  <r>
    <s v="Masculin"/>
    <x v="1"/>
    <x v="3"/>
    <s v="N'Garoua Koura et N'Garoua Gana"/>
    <s v="Masculin"/>
    <n v="65"/>
    <x v="0"/>
    <s v="Représentant du chef de village/communauté ou Boulama"/>
    <n v="0"/>
    <n v="1"/>
    <n v="0"/>
    <n v="0"/>
    <n v="0"/>
    <n v="0"/>
    <n v="0"/>
    <n v="0"/>
    <n v="0"/>
    <s v=""/>
    <x v="3"/>
    <s v=""/>
    <x v="1"/>
    <x v="2"/>
  </r>
  <r>
    <s v="Masculin"/>
    <x v="1"/>
    <x v="3"/>
    <s v="N'Gagam"/>
    <s v="Masculin"/>
    <n v="46"/>
    <x v="2"/>
    <s v="Représentant des refugiés"/>
    <n v="0"/>
    <n v="0"/>
    <n v="1"/>
    <n v="0"/>
    <n v="0"/>
    <n v="0"/>
    <n v="0"/>
    <n v="0"/>
    <n v="0"/>
    <s v=""/>
    <x v="4"/>
    <s v=""/>
    <x v="1"/>
    <x v="2"/>
  </r>
  <r>
    <s v="Masculin"/>
    <x v="1"/>
    <x v="3"/>
    <s v="Barwa I et II"/>
    <s v="Masculin"/>
    <n v="65"/>
    <x v="0"/>
    <s v="Chef de village/communauté ou Boulama"/>
    <n v="1"/>
    <n v="0"/>
    <n v="0"/>
    <n v="0"/>
    <n v="0"/>
    <n v="0"/>
    <n v="0"/>
    <n v="0"/>
    <n v="0"/>
    <s v=""/>
    <x v="3"/>
    <s v=""/>
    <x v="0"/>
    <x v="2"/>
  </r>
  <r>
    <s v="Masculin"/>
    <x v="1"/>
    <x v="3"/>
    <s v="Barwa I et II"/>
    <s v="Masculin"/>
    <n v="42"/>
    <x v="2"/>
    <s v="Chef de village/communauté ou Boulama"/>
    <n v="1"/>
    <n v="0"/>
    <n v="0"/>
    <n v="0"/>
    <n v="0"/>
    <n v="0"/>
    <n v="0"/>
    <n v="0"/>
    <n v="0"/>
    <s v=""/>
    <x v="0"/>
    <s v=""/>
    <x v="0"/>
    <x v="2"/>
  </r>
  <r>
    <s v="Masculin"/>
    <x v="1"/>
    <x v="3"/>
    <s v="Barwa I et II"/>
    <s v="Masculin"/>
    <n v="49"/>
    <x v="1"/>
    <s v="Représentant du chef de village/communauté ou Boulama"/>
    <n v="0"/>
    <n v="1"/>
    <n v="0"/>
    <n v="0"/>
    <n v="0"/>
    <n v="0"/>
    <n v="0"/>
    <n v="0"/>
    <n v="0"/>
    <s v=""/>
    <x v="0"/>
    <s v=""/>
    <x v="3"/>
    <x v="0"/>
  </r>
  <r>
    <s v="Masculin"/>
    <x v="3"/>
    <x v="4"/>
    <s v="Djambourou Dune"/>
    <s v="Masculin"/>
    <n v="47"/>
    <x v="2"/>
    <s v="Représentant des refugiés"/>
    <n v="0"/>
    <n v="0"/>
    <n v="1"/>
    <n v="0"/>
    <n v="0"/>
    <n v="0"/>
    <n v="0"/>
    <n v="0"/>
    <n v="0"/>
    <s v=""/>
    <x v="0"/>
    <s v=""/>
    <x v="0"/>
    <x v="1"/>
  </r>
  <r>
    <s v="Masculin"/>
    <x v="3"/>
    <x v="4"/>
    <s v="Djambourou Dune"/>
    <s v="Masculin"/>
    <n v="36"/>
    <x v="0"/>
    <s v="Représentant des PDI"/>
    <n v="0"/>
    <n v="0"/>
    <n v="0"/>
    <n v="1"/>
    <n v="0"/>
    <n v="0"/>
    <n v="0"/>
    <n v="0"/>
    <n v="0"/>
    <s v=""/>
    <x v="0"/>
    <s v=""/>
    <x v="0"/>
    <x v="1"/>
  </r>
  <r>
    <s v="Masculin"/>
    <x v="3"/>
    <x v="4"/>
    <s v="Djambourou Dune"/>
    <s v="Masculin"/>
    <n v="55"/>
    <x v="1"/>
    <s v="Représentant du chef de village/communauté ou Boulama"/>
    <n v="0"/>
    <n v="1"/>
    <n v="0"/>
    <n v="0"/>
    <n v="0"/>
    <n v="0"/>
    <n v="0"/>
    <n v="0"/>
    <n v="0"/>
    <s v=""/>
    <x v="0"/>
    <s v=""/>
    <x v="3"/>
    <x v="1"/>
  </r>
  <r>
    <s v="Masculin"/>
    <x v="3"/>
    <x v="4"/>
    <s v="Ambouram Ali"/>
    <s v="Masculin"/>
    <n v="60"/>
    <x v="1"/>
    <s v="Représentant du chef de village/communauté ou Boulama"/>
    <n v="0"/>
    <n v="1"/>
    <n v="0"/>
    <n v="0"/>
    <n v="0"/>
    <n v="0"/>
    <n v="0"/>
    <n v="0"/>
    <n v="0"/>
    <s v=""/>
    <x v="2"/>
    <s v=""/>
    <x v="3"/>
    <x v="2"/>
  </r>
  <r>
    <s v="Masculin"/>
    <x v="3"/>
    <x v="4"/>
    <s v="Ambouram Ali"/>
    <s v="Masculin"/>
    <n v="46"/>
    <x v="2"/>
    <s v="Représentant des refugiés"/>
    <n v="0"/>
    <n v="0"/>
    <n v="1"/>
    <n v="0"/>
    <n v="0"/>
    <n v="0"/>
    <n v="0"/>
    <n v="0"/>
    <n v="0"/>
    <s v=""/>
    <x v="2"/>
    <s v=""/>
    <x v="3"/>
    <x v="2"/>
  </r>
  <r>
    <s v="Masculin"/>
    <x v="3"/>
    <x v="4"/>
    <s v="Ambouram Ali"/>
    <s v="Masculin"/>
    <n v="55"/>
    <x v="0"/>
    <s v="Représentant des PDI"/>
    <n v="0"/>
    <n v="0"/>
    <n v="0"/>
    <n v="1"/>
    <n v="0"/>
    <n v="0"/>
    <n v="0"/>
    <n v="0"/>
    <n v="0"/>
    <s v=""/>
    <x v="2"/>
    <s v=""/>
    <x v="0"/>
    <x v="2"/>
  </r>
  <r>
    <s v="Masculin"/>
    <x v="3"/>
    <x v="4"/>
    <s v="Issari Bagara"/>
    <s v="Masculin"/>
    <n v="51"/>
    <x v="1"/>
    <s v="Chef de village/communauté ou Boulama"/>
    <n v="1"/>
    <n v="0"/>
    <n v="0"/>
    <n v="0"/>
    <n v="0"/>
    <n v="0"/>
    <n v="0"/>
    <n v="0"/>
    <n v="0"/>
    <s v=""/>
    <x v="2"/>
    <s v=""/>
    <x v="0"/>
    <x v="3"/>
  </r>
  <r>
    <s v="Masculin"/>
    <x v="3"/>
    <x v="4"/>
    <s v="Issari Bagara"/>
    <s v="Masculin"/>
    <n v="38"/>
    <x v="2"/>
    <s v="Représentant des refugiés"/>
    <n v="0"/>
    <n v="0"/>
    <n v="1"/>
    <n v="0"/>
    <n v="0"/>
    <n v="0"/>
    <n v="0"/>
    <n v="0"/>
    <n v="0"/>
    <s v=""/>
    <x v="2"/>
    <s v=""/>
    <x v="0"/>
    <x v="3"/>
  </r>
  <r>
    <s v="Masculin"/>
    <x v="3"/>
    <x v="4"/>
    <s v="Issari Bagara"/>
    <s v="Masculin"/>
    <n v="55"/>
    <x v="0"/>
    <s v="Représentant des PDI"/>
    <n v="0"/>
    <n v="0"/>
    <n v="0"/>
    <n v="1"/>
    <n v="0"/>
    <n v="0"/>
    <n v="0"/>
    <n v="0"/>
    <n v="0"/>
    <s v=""/>
    <x v="2"/>
    <s v=""/>
    <x v="3"/>
    <x v="0"/>
  </r>
  <r>
    <s v="Masculin"/>
    <x v="2"/>
    <x v="2"/>
    <s v="Kaouré"/>
    <s v="Masculin"/>
    <n v="52"/>
    <x v="1"/>
    <s v="Chef de village/communauté ou Boulama"/>
    <n v="1"/>
    <n v="0"/>
    <n v="0"/>
    <n v="0"/>
    <n v="0"/>
    <n v="0"/>
    <n v="0"/>
    <n v="0"/>
    <n v="0"/>
    <s v=""/>
    <x v="1"/>
    <s v=""/>
    <x v="0"/>
    <x v="1"/>
  </r>
  <r>
    <s v="Masculin"/>
    <x v="2"/>
    <x v="2"/>
    <s v="Guégoowa"/>
    <s v="Masculin"/>
    <n v="52"/>
    <x v="0"/>
    <s v="Représentant du chef de village/communauté ou Boulama"/>
    <n v="0"/>
    <n v="1"/>
    <n v="0"/>
    <n v="0"/>
    <n v="0"/>
    <n v="0"/>
    <n v="0"/>
    <n v="0"/>
    <n v="0"/>
    <s v=""/>
    <x v="0"/>
    <s v=""/>
    <x v="0"/>
    <x v="3"/>
  </r>
  <r>
    <s v="Masculin"/>
    <x v="2"/>
    <x v="2"/>
    <s v="Guelléhole"/>
    <s v="Masculin"/>
    <n v="62"/>
    <x v="1"/>
    <s v="Chef de village/communauté ou Boulama"/>
    <n v="1"/>
    <n v="0"/>
    <n v="0"/>
    <n v="0"/>
    <n v="0"/>
    <n v="0"/>
    <n v="0"/>
    <n v="0"/>
    <n v="0"/>
    <s v=""/>
    <x v="4"/>
    <s v=""/>
    <x v="0"/>
    <x v="0"/>
  </r>
  <r>
    <s v="Masculin"/>
    <x v="2"/>
    <x v="2"/>
    <s v="Guelléhole"/>
    <s v="Masculin"/>
    <n v="42"/>
    <x v="2"/>
    <s v="Représentant des refugiés"/>
    <n v="0"/>
    <n v="0"/>
    <n v="1"/>
    <n v="0"/>
    <n v="0"/>
    <n v="0"/>
    <n v="0"/>
    <n v="0"/>
    <n v="0"/>
    <s v=""/>
    <x v="4"/>
    <s v=""/>
    <x v="0"/>
    <x v="3"/>
  </r>
  <r>
    <s v="Masculin"/>
    <x v="2"/>
    <x v="2"/>
    <s v="Gala Ilaha"/>
    <s v="Masculin"/>
    <n v="56"/>
    <x v="1"/>
    <s v="Chef de village/communauté ou Boulama"/>
    <n v="1"/>
    <n v="0"/>
    <n v="0"/>
    <n v="0"/>
    <n v="0"/>
    <n v="0"/>
    <n v="0"/>
    <n v="0"/>
    <n v="0"/>
    <s v=""/>
    <x v="4"/>
    <s v=""/>
    <x v="4"/>
    <x v="1"/>
  </r>
  <r>
    <s v="Masculin"/>
    <x v="4"/>
    <x v="5"/>
    <s v="Baram Tchandi"/>
    <s v="Masculin"/>
    <n v="50"/>
    <x v="1"/>
    <s v="Chef de village/communauté ou Boulama"/>
    <n v="1"/>
    <n v="0"/>
    <n v="0"/>
    <n v="0"/>
    <n v="0"/>
    <n v="0"/>
    <n v="0"/>
    <n v="0"/>
    <n v="0"/>
    <s v=""/>
    <x v="0"/>
    <s v=""/>
    <x v="2"/>
    <x v="1"/>
  </r>
  <r>
    <s v="Masculin"/>
    <x v="4"/>
    <x v="5"/>
    <s v="Baram Tchandi"/>
    <s v="Masculin"/>
    <n v="35"/>
    <x v="0"/>
    <s v="Leader communautaire"/>
    <n v="0"/>
    <n v="0"/>
    <n v="0"/>
    <n v="0"/>
    <n v="0"/>
    <n v="0"/>
    <n v="0"/>
    <n v="1"/>
    <n v="0"/>
    <s v=""/>
    <x v="0"/>
    <s v=""/>
    <x v="2"/>
    <x v="1"/>
  </r>
  <r>
    <s v="Masculin"/>
    <x v="4"/>
    <x v="5"/>
    <s v="Baram Tchandi"/>
    <s v="Masculin"/>
    <n v="32"/>
    <x v="2"/>
    <s v="Représentant des refugiés"/>
    <n v="0"/>
    <n v="0"/>
    <n v="1"/>
    <n v="0"/>
    <n v="0"/>
    <n v="0"/>
    <n v="0"/>
    <n v="0"/>
    <n v="0"/>
    <s v=""/>
    <x v="0"/>
    <s v=""/>
    <x v="4"/>
    <x v="1"/>
  </r>
  <r>
    <s v="Masculin"/>
    <x v="4"/>
    <x v="5"/>
    <s v="Kaoua"/>
    <s v="Masculin"/>
    <n v="35"/>
    <x v="1"/>
    <s v="Représentant d'une instance gouvernementale locale"/>
    <n v="0"/>
    <n v="0"/>
    <n v="0"/>
    <n v="0"/>
    <n v="0"/>
    <n v="1"/>
    <n v="0"/>
    <n v="0"/>
    <n v="0"/>
    <s v=""/>
    <x v="0"/>
    <s v=""/>
    <x v="4"/>
    <x v="0"/>
  </r>
  <r>
    <s v="Masculin"/>
    <x v="4"/>
    <x v="5"/>
    <s v="Kaoua"/>
    <s v="Masculin"/>
    <n v="34"/>
    <x v="0"/>
    <s v="Leader communautaire"/>
    <n v="0"/>
    <n v="0"/>
    <n v="0"/>
    <n v="0"/>
    <n v="0"/>
    <n v="0"/>
    <n v="0"/>
    <n v="1"/>
    <n v="0"/>
    <s v=""/>
    <x v="0"/>
    <s v=""/>
    <x v="2"/>
    <x v="0"/>
  </r>
  <r>
    <s v="Masculin"/>
    <x v="3"/>
    <x v="4"/>
    <s v="Guidan  Kadji/Tam"/>
    <s v="Masculin"/>
    <n v="52"/>
    <x v="2"/>
    <s v="Leader communautaire"/>
    <n v="0"/>
    <n v="0"/>
    <n v="0"/>
    <n v="0"/>
    <n v="0"/>
    <n v="0"/>
    <n v="0"/>
    <n v="1"/>
    <n v="0"/>
    <s v=""/>
    <x v="0"/>
    <s v=""/>
    <x v="3"/>
    <x v="0"/>
  </r>
  <r>
    <s v="Masculin"/>
    <x v="3"/>
    <x v="4"/>
    <s v="Guidan  Kadji/Tam"/>
    <s v="Masculin"/>
    <n v="55"/>
    <x v="0"/>
    <s v="Leader communautaire"/>
    <n v="0"/>
    <n v="0"/>
    <n v="0"/>
    <n v="0"/>
    <n v="0"/>
    <n v="0"/>
    <n v="0"/>
    <n v="1"/>
    <n v="0"/>
    <s v=""/>
    <x v="0"/>
    <s v=""/>
    <x v="0"/>
    <x v="3"/>
  </r>
  <r>
    <s v="Masculin"/>
    <x v="3"/>
    <x v="4"/>
    <s v="Guidan  Kadji/Tam"/>
    <s v="Masculin"/>
    <n v="42"/>
    <x v="1"/>
    <s v="Leader communautaire"/>
    <n v="0"/>
    <n v="0"/>
    <n v="0"/>
    <n v="0"/>
    <n v="0"/>
    <n v="0"/>
    <n v="0"/>
    <n v="1"/>
    <n v="0"/>
    <s v=""/>
    <x v="0"/>
    <s v=""/>
    <x v="3"/>
    <x v="0"/>
  </r>
  <r>
    <s v="Masculin"/>
    <x v="3"/>
    <x v="4"/>
    <s v="Sabon Gari I et II"/>
    <s v="Masculin"/>
    <n v="26"/>
    <x v="1"/>
    <s v="Chef de village/communauté ou Boulama"/>
    <n v="1"/>
    <n v="0"/>
    <n v="0"/>
    <n v="0"/>
    <n v="0"/>
    <n v="0"/>
    <n v="0"/>
    <n v="0"/>
    <n v="0"/>
    <s v=""/>
    <x v="4"/>
    <s v=""/>
    <x v="0"/>
    <x v="0"/>
  </r>
  <r>
    <s v="Masculin"/>
    <x v="3"/>
    <x v="4"/>
    <s v="Sabon Gari I et II"/>
    <s v="Féminin"/>
    <n v="32"/>
    <x v="2"/>
    <s v="Leader communautaire"/>
    <n v="0"/>
    <n v="0"/>
    <n v="0"/>
    <n v="0"/>
    <n v="0"/>
    <n v="0"/>
    <n v="0"/>
    <n v="1"/>
    <n v="0"/>
    <s v=""/>
    <x v="4"/>
    <s v=""/>
    <x v="0"/>
    <x v="0"/>
  </r>
  <r>
    <s v="Féminin"/>
    <x v="0"/>
    <x v="0"/>
    <s v="N'Gario"/>
    <s v="Masculin"/>
    <n v="47"/>
    <x v="1"/>
    <s v="Chef de village/communauté ou Boulama"/>
    <n v="1"/>
    <n v="0"/>
    <n v="0"/>
    <n v="0"/>
    <n v="0"/>
    <n v="0"/>
    <n v="0"/>
    <n v="0"/>
    <n v="0"/>
    <s v=""/>
    <x v="3"/>
    <s v=""/>
    <x v="0"/>
    <x v="3"/>
  </r>
  <r>
    <s v="Féminin"/>
    <x v="0"/>
    <x v="0"/>
    <s v="Kadellaboua"/>
    <s v="Masculin"/>
    <n v="81"/>
    <x v="1"/>
    <s v="Chef de village/communauté ou Boulama"/>
    <n v="1"/>
    <n v="0"/>
    <n v="0"/>
    <n v="0"/>
    <n v="0"/>
    <n v="0"/>
    <n v="0"/>
    <n v="0"/>
    <n v="0"/>
    <s v=""/>
    <x v="3"/>
    <s v=""/>
    <x v="3"/>
    <x v="2"/>
  </r>
  <r>
    <s v="Féminin"/>
    <x v="0"/>
    <x v="0"/>
    <s v="N'Gario"/>
    <s v="Féminin"/>
    <n v="25"/>
    <x v="2"/>
    <s v="Représentant des refugiés"/>
    <n v="0"/>
    <n v="0"/>
    <n v="1"/>
    <n v="0"/>
    <n v="0"/>
    <n v="0"/>
    <n v="0"/>
    <n v="0"/>
    <n v="0"/>
    <s v=""/>
    <x v="2"/>
    <s v=""/>
    <x v="0"/>
    <x v="2"/>
  </r>
  <r>
    <s v="Féminin"/>
    <x v="0"/>
    <x v="0"/>
    <s v="Kadellaboua"/>
    <s v="Masculin"/>
    <n v="36"/>
    <x v="3"/>
    <s v="Autre"/>
    <n v="0"/>
    <n v="0"/>
    <n v="0"/>
    <n v="0"/>
    <n v="0"/>
    <n v="0"/>
    <n v="0"/>
    <n v="0"/>
    <n v="1"/>
    <s v="Pas de role dans la localité"/>
    <x v="1"/>
    <s v=""/>
    <x v="3"/>
    <x v="0"/>
  </r>
  <r>
    <s v="Féminin"/>
    <x v="0"/>
    <x v="0"/>
    <s v="Kadellaboua"/>
    <s v="Féminin"/>
    <n v="29"/>
    <x v="2"/>
    <s v="Autre"/>
    <n v="0"/>
    <n v="0"/>
    <n v="0"/>
    <n v="0"/>
    <n v="0"/>
    <n v="0"/>
    <n v="0"/>
    <n v="0"/>
    <n v="1"/>
    <s v="Pas de role dans la localité"/>
    <x v="3"/>
    <s v=""/>
    <x v="0"/>
    <x v="3"/>
  </r>
  <r>
    <s v="Masculin"/>
    <x v="4"/>
    <x v="5"/>
    <s v="Kablewa"/>
    <s v="Masculin"/>
    <n v="35"/>
    <x v="2"/>
    <s v="Leader communautaire"/>
    <n v="0"/>
    <n v="0"/>
    <n v="0"/>
    <n v="0"/>
    <n v="0"/>
    <n v="0"/>
    <n v="0"/>
    <n v="1"/>
    <n v="0"/>
    <s v=""/>
    <x v="0"/>
    <s v=""/>
    <x v="4"/>
    <x v="1"/>
  </r>
  <r>
    <s v="Masculin"/>
    <x v="4"/>
    <x v="5"/>
    <s v="Kablewa"/>
    <s v="Féminin"/>
    <n v="55"/>
    <x v="1"/>
    <s v="Leader communautaire"/>
    <n v="0"/>
    <n v="0"/>
    <n v="0"/>
    <n v="0"/>
    <n v="0"/>
    <n v="0"/>
    <n v="0"/>
    <n v="1"/>
    <n v="0"/>
    <s v=""/>
    <x v="0"/>
    <s v=""/>
    <x v="5"/>
    <x v="1"/>
  </r>
  <r>
    <s v="Masculin"/>
    <x v="4"/>
    <x v="5"/>
    <s v="Kablewa"/>
    <s v="Féminin"/>
    <n v="30"/>
    <x v="0"/>
    <s v="Leader communautaire"/>
    <n v="0"/>
    <n v="0"/>
    <n v="0"/>
    <n v="0"/>
    <n v="0"/>
    <n v="0"/>
    <n v="0"/>
    <n v="1"/>
    <n v="0"/>
    <s v=""/>
    <x v="0"/>
    <s v=""/>
    <x v="2"/>
    <x v="4"/>
  </r>
  <r>
    <s v="Masculin"/>
    <x v="4"/>
    <x v="5"/>
    <s v="Jagada"/>
    <s v="Masculin"/>
    <n v="47"/>
    <x v="0"/>
    <s v="Chef de village/communauté ou Boulama"/>
    <n v="1"/>
    <n v="0"/>
    <n v="0"/>
    <n v="0"/>
    <n v="0"/>
    <n v="0"/>
    <n v="0"/>
    <n v="0"/>
    <n v="0"/>
    <s v=""/>
    <x v="0"/>
    <s v=""/>
    <x v="2"/>
    <x v="4"/>
  </r>
  <r>
    <s v="Masculin"/>
    <x v="0"/>
    <x v="0"/>
    <s v="Djadjeri"/>
    <s v="Masculin"/>
    <n v="52"/>
    <x v="1"/>
    <s v="Chef de village/communauté ou Boulama"/>
    <n v="1"/>
    <n v="0"/>
    <n v="0"/>
    <n v="0"/>
    <n v="0"/>
    <n v="0"/>
    <n v="0"/>
    <n v="0"/>
    <n v="0"/>
    <s v=""/>
    <x v="4"/>
    <s v=""/>
    <x v="3"/>
    <x v="1"/>
  </r>
  <r>
    <s v="Masculin"/>
    <x v="3"/>
    <x v="4"/>
    <s v="Abdouri"/>
    <s v="Masculin"/>
    <n v="26"/>
    <x v="3"/>
    <s v="Autre"/>
    <n v="0"/>
    <n v="0"/>
    <n v="0"/>
    <n v="0"/>
    <n v="0"/>
    <n v="0"/>
    <n v="0"/>
    <n v="0"/>
    <n v="1"/>
    <s v="Pas de role dans la localité"/>
    <x v="5"/>
    <s v=""/>
    <x v="6"/>
    <x v="2"/>
  </r>
  <r>
    <s v="Masculin"/>
    <x v="0"/>
    <x v="0"/>
    <s v="Kelakam"/>
    <s v="Féminin"/>
    <n v="26"/>
    <x v="1"/>
    <s v="Autre"/>
    <n v="0"/>
    <n v="0"/>
    <n v="0"/>
    <n v="0"/>
    <n v="0"/>
    <n v="0"/>
    <n v="0"/>
    <n v="0"/>
    <n v="1"/>
    <s v="Pas de role dans la localité"/>
    <x v="2"/>
    <s v=""/>
    <x v="6"/>
    <x v="0"/>
  </r>
  <r>
    <s v="Masculin"/>
    <x v="3"/>
    <x v="4"/>
    <s v="Abdouri"/>
    <s v="Masculin"/>
    <n v="51"/>
    <x v="0"/>
    <s v="Autre"/>
    <n v="0"/>
    <n v="0"/>
    <n v="0"/>
    <n v="0"/>
    <n v="0"/>
    <n v="0"/>
    <n v="0"/>
    <n v="0"/>
    <n v="1"/>
    <s v="Pas de role dans la localité"/>
    <x v="4"/>
    <s v=""/>
    <x v="3"/>
    <x v="1"/>
  </r>
  <r>
    <s v="Masculin"/>
    <x v="0"/>
    <x v="0"/>
    <s v="Kadjebaou"/>
    <s v="Masculin"/>
    <n v="35"/>
    <x v="1"/>
    <s v="Autre"/>
    <n v="0"/>
    <n v="0"/>
    <n v="0"/>
    <n v="0"/>
    <n v="0"/>
    <n v="0"/>
    <n v="0"/>
    <n v="0"/>
    <n v="1"/>
    <s v="cultivateur"/>
    <x v="1"/>
    <s v=""/>
    <x v="3"/>
    <x v="3"/>
  </r>
  <r>
    <s v="Masculin"/>
    <x v="1"/>
    <x v="3"/>
    <s v="Kangouri/Diffa"/>
    <s v="Masculin"/>
    <n v="52"/>
    <x v="1"/>
    <s v="Chef de village/communauté ou Boulama"/>
    <n v="1"/>
    <n v="0"/>
    <n v="0"/>
    <n v="0"/>
    <n v="0"/>
    <n v="0"/>
    <n v="0"/>
    <n v="0"/>
    <n v="0"/>
    <s v=""/>
    <x v="2"/>
    <s v=""/>
    <x v="3"/>
    <x v="2"/>
  </r>
  <r>
    <s v="Masculin"/>
    <x v="1"/>
    <x v="3"/>
    <s v="Kangouri/Diffa"/>
    <s v="Masculin"/>
    <n v="45"/>
    <x v="0"/>
    <s v="Représentant des PDI"/>
    <n v="0"/>
    <n v="0"/>
    <n v="0"/>
    <n v="1"/>
    <n v="0"/>
    <n v="0"/>
    <n v="0"/>
    <n v="0"/>
    <n v="0"/>
    <s v=""/>
    <x v="1"/>
    <s v=""/>
    <x v="3"/>
    <x v="2"/>
  </r>
  <r>
    <s v="Masculin"/>
    <x v="1"/>
    <x v="3"/>
    <s v="Kayawa/Diffa"/>
    <s v="Masculin"/>
    <n v="45"/>
    <x v="1"/>
    <s v="Représentant du chef de village/communauté ou Boulama"/>
    <n v="0"/>
    <n v="1"/>
    <n v="0"/>
    <n v="0"/>
    <n v="0"/>
    <n v="0"/>
    <n v="0"/>
    <n v="0"/>
    <n v="0"/>
    <s v=""/>
    <x v="4"/>
    <s v=""/>
    <x v="3"/>
    <x v="2"/>
  </r>
  <r>
    <s v="Masculin"/>
    <x v="1"/>
    <x v="3"/>
    <s v="Kangouri/Diffa"/>
    <s v="Masculin"/>
    <n v="42"/>
    <x v="2"/>
    <s v="Chef de village/communauté ou Boulama"/>
    <n v="1"/>
    <n v="0"/>
    <n v="0"/>
    <n v="0"/>
    <n v="0"/>
    <n v="0"/>
    <n v="0"/>
    <n v="0"/>
    <n v="0"/>
    <s v=""/>
    <x v="2"/>
    <s v=""/>
    <x v="0"/>
    <x v="2"/>
  </r>
  <r>
    <s v="Masculin"/>
    <x v="3"/>
    <x v="4"/>
    <s v="Issari Brine"/>
    <s v="Masculin"/>
    <n v="46"/>
    <x v="1"/>
    <s v="Chef de village/communauté ou Boulama"/>
    <n v="1"/>
    <n v="0"/>
    <n v="0"/>
    <n v="0"/>
    <n v="0"/>
    <n v="0"/>
    <n v="0"/>
    <n v="0"/>
    <n v="0"/>
    <m/>
    <x v="0"/>
    <m/>
    <x v="1"/>
    <x v="1"/>
  </r>
  <r>
    <s v="Masculin"/>
    <x v="3"/>
    <x v="4"/>
    <s v="Issari Brine"/>
    <s v="Masculin"/>
    <n v="45"/>
    <x v="2"/>
    <s v="Représentant des refugiés"/>
    <n v="0"/>
    <n v="0"/>
    <n v="1"/>
    <n v="0"/>
    <n v="0"/>
    <n v="0"/>
    <n v="0"/>
    <n v="0"/>
    <n v="0"/>
    <m/>
    <x v="0"/>
    <m/>
    <x v="1"/>
    <x v="0"/>
  </r>
  <r>
    <s v="Masculin"/>
    <x v="3"/>
    <x v="4"/>
    <s v="Koublé Iguire"/>
    <s v="Masculin"/>
    <n v="55"/>
    <x v="1"/>
    <s v="Chef de village/communauté ou Boulama"/>
    <n v="1"/>
    <n v="0"/>
    <n v="0"/>
    <n v="0"/>
    <n v="0"/>
    <n v="0"/>
    <n v="0"/>
    <n v="0"/>
    <n v="0"/>
    <m/>
    <x v="3"/>
    <m/>
    <x v="0"/>
    <x v="1"/>
  </r>
  <r>
    <s v="Masculin"/>
    <x v="3"/>
    <x v="4"/>
    <s v="Koublé Iguire"/>
    <s v="Masculin"/>
    <n v="27"/>
    <x v="0"/>
    <s v="Représentant des PDI"/>
    <n v="0"/>
    <n v="0"/>
    <n v="0"/>
    <n v="1"/>
    <n v="0"/>
    <n v="0"/>
    <n v="0"/>
    <n v="0"/>
    <n v="0"/>
    <m/>
    <x v="3"/>
    <m/>
    <x v="0"/>
    <x v="0"/>
  </r>
  <r>
    <s v="Masculin"/>
    <x v="3"/>
    <x v="4"/>
    <s v="Koublé Iguire"/>
    <s v="Masculin"/>
    <n v="48"/>
    <x v="2"/>
    <s v="Représentant des refugiés"/>
    <n v="0"/>
    <n v="0"/>
    <n v="1"/>
    <n v="0"/>
    <n v="0"/>
    <n v="0"/>
    <n v="0"/>
    <n v="0"/>
    <n v="0"/>
    <m/>
    <x v="3"/>
    <m/>
    <x v="0"/>
    <x v="4"/>
  </r>
  <r>
    <s v="Masculin"/>
    <x v="3"/>
    <x v="4"/>
    <s v="Issari Brine"/>
    <s v="Masculin"/>
    <n v="42"/>
    <x v="0"/>
    <s v="Représentant des PDI"/>
    <n v="0"/>
    <n v="0"/>
    <n v="0"/>
    <n v="1"/>
    <n v="0"/>
    <n v="0"/>
    <n v="0"/>
    <n v="0"/>
    <n v="0"/>
    <m/>
    <x v="0"/>
    <m/>
    <x v="0"/>
    <x v="0"/>
  </r>
  <r>
    <s v="Masculin"/>
    <x v="1"/>
    <x v="3"/>
    <s v="Alla Dallawaram"/>
    <s v="Masculin"/>
    <n v="43"/>
    <x v="1"/>
    <s v="Chef de village/communauté ou Boulama"/>
    <n v="1"/>
    <n v="0"/>
    <n v="0"/>
    <n v="0"/>
    <n v="0"/>
    <n v="0"/>
    <n v="0"/>
    <n v="0"/>
    <n v="0"/>
    <m/>
    <x v="0"/>
    <m/>
    <x v="3"/>
    <x v="2"/>
  </r>
  <r>
    <s v="Masculin"/>
    <x v="1"/>
    <x v="3"/>
    <s v="Alla Dallawaram"/>
    <s v="Masculin"/>
    <n v="47"/>
    <x v="0"/>
    <s v="Représentant du chef de village/communauté ou Boulama"/>
    <n v="0"/>
    <n v="1"/>
    <n v="0"/>
    <n v="0"/>
    <n v="0"/>
    <n v="0"/>
    <n v="0"/>
    <n v="0"/>
    <n v="0"/>
    <m/>
    <x v="0"/>
    <m/>
    <x v="0"/>
    <x v="2"/>
  </r>
  <r>
    <s v="Masculin"/>
    <x v="1"/>
    <x v="3"/>
    <s v="Alla Dallawaram"/>
    <s v="Masculin"/>
    <n v="49"/>
    <x v="2"/>
    <s v="Représentant des refugiés"/>
    <n v="0"/>
    <n v="0"/>
    <n v="1"/>
    <n v="0"/>
    <n v="0"/>
    <n v="0"/>
    <n v="0"/>
    <n v="0"/>
    <n v="0"/>
    <m/>
    <x v="0"/>
    <m/>
    <x v="0"/>
    <x v="2"/>
  </r>
  <r>
    <s v="Masculin"/>
    <x v="1"/>
    <x v="3"/>
    <s v="Elh Mainari"/>
    <s v="Masculin"/>
    <n v="52"/>
    <x v="1"/>
    <s v="Chef de village/communauté ou Boulama"/>
    <n v="1"/>
    <n v="0"/>
    <n v="0"/>
    <n v="0"/>
    <n v="0"/>
    <n v="0"/>
    <n v="0"/>
    <n v="0"/>
    <n v="0"/>
    <m/>
    <x v="0"/>
    <m/>
    <x v="3"/>
    <x v="2"/>
  </r>
  <r>
    <s v="Masculin"/>
    <x v="1"/>
    <x v="3"/>
    <s v="Elh Mainari"/>
    <s v="Masculin"/>
    <n v="53"/>
    <x v="2"/>
    <s v="Représentant du chef de village/communauté ou Boulama"/>
    <n v="0"/>
    <n v="1"/>
    <n v="0"/>
    <n v="0"/>
    <n v="0"/>
    <n v="0"/>
    <n v="0"/>
    <n v="0"/>
    <n v="0"/>
    <m/>
    <x v="0"/>
    <m/>
    <x v="3"/>
    <x v="2"/>
  </r>
  <r>
    <s v="Masculin"/>
    <x v="1"/>
    <x v="3"/>
    <s v="Elh Mainari"/>
    <s v="Masculin"/>
    <n v="50"/>
    <x v="0"/>
    <s v="Chef de village/communauté ou Boulama"/>
    <n v="1"/>
    <n v="0"/>
    <n v="0"/>
    <n v="0"/>
    <n v="0"/>
    <n v="0"/>
    <n v="0"/>
    <n v="0"/>
    <n v="0"/>
    <m/>
    <x v="0"/>
    <m/>
    <x v="0"/>
    <x v="2"/>
  </r>
  <r>
    <s v="Masculin"/>
    <x v="1"/>
    <x v="6"/>
    <s v="Quarier Adjimeri"/>
    <s v="Masculin"/>
    <n v="48"/>
    <x v="1"/>
    <s v="Représentant du chef de village/communauté ou Boulama"/>
    <n v="0"/>
    <n v="1"/>
    <n v="0"/>
    <n v="0"/>
    <n v="0"/>
    <n v="0"/>
    <n v="0"/>
    <n v="0"/>
    <n v="0"/>
    <m/>
    <x v="5"/>
    <m/>
    <x v="6"/>
    <x v="2"/>
  </r>
  <r>
    <s v="Masculin"/>
    <x v="2"/>
    <x v="2"/>
    <s v="Kaouré"/>
    <s v="Masculin"/>
    <n v="38"/>
    <x v="0"/>
    <s v="Leader communautaire"/>
    <n v="0"/>
    <n v="0"/>
    <n v="0"/>
    <n v="0"/>
    <n v="0"/>
    <n v="0"/>
    <n v="0"/>
    <n v="1"/>
    <n v="0"/>
    <m/>
    <x v="1"/>
    <m/>
    <x v="0"/>
    <x v="0"/>
  </r>
  <r>
    <s v="Masculin"/>
    <x v="1"/>
    <x v="6"/>
    <s v="Quarier Adjimeri"/>
    <s v="Masculin"/>
    <n v="46"/>
    <x v="0"/>
    <s v="Leader communautaire"/>
    <n v="0"/>
    <n v="0"/>
    <n v="0"/>
    <n v="0"/>
    <n v="0"/>
    <n v="0"/>
    <n v="0"/>
    <n v="1"/>
    <n v="0"/>
    <m/>
    <x v="5"/>
    <m/>
    <x v="6"/>
    <x v="2"/>
  </r>
  <r>
    <s v="Masculin"/>
    <x v="2"/>
    <x v="2"/>
    <s v="Guelléhole"/>
    <s v="Masculin"/>
    <n v="36"/>
    <x v="0"/>
    <s v="Leader communautaire"/>
    <n v="0"/>
    <n v="0"/>
    <n v="0"/>
    <n v="0"/>
    <n v="0"/>
    <n v="0"/>
    <n v="0"/>
    <n v="1"/>
    <n v="0"/>
    <m/>
    <x v="0"/>
    <m/>
    <x v="0"/>
    <x v="0"/>
  </r>
  <r>
    <s v="Masculin"/>
    <x v="1"/>
    <x v="1"/>
    <s v="Mourimadi"/>
    <s v="Masculin"/>
    <n v="42"/>
    <x v="0"/>
    <s v="Leader communautaire"/>
    <n v="0"/>
    <n v="0"/>
    <n v="0"/>
    <n v="0"/>
    <n v="0"/>
    <n v="0"/>
    <n v="0"/>
    <n v="1"/>
    <n v="0"/>
    <m/>
    <x v="3"/>
    <m/>
    <x v="1"/>
    <x v="2"/>
  </r>
  <r>
    <s v="Masculin"/>
    <x v="1"/>
    <x v="1"/>
    <s v="Mourimadi"/>
    <s v="Masculin"/>
    <n v="52"/>
    <x v="2"/>
    <s v="Représentant du chef de village/communauté ou Boulama"/>
    <n v="0"/>
    <n v="1"/>
    <n v="0"/>
    <n v="0"/>
    <n v="0"/>
    <n v="0"/>
    <n v="0"/>
    <n v="0"/>
    <n v="0"/>
    <m/>
    <x v="3"/>
    <m/>
    <x v="3"/>
    <x v="2"/>
  </r>
  <r>
    <s v="Masculin"/>
    <x v="1"/>
    <x v="1"/>
    <s v="Mourimadi"/>
    <s v="Masculin"/>
    <n v="38"/>
    <x v="1"/>
    <s v="Représentant du chef de village/communauté ou Boulama"/>
    <n v="0"/>
    <n v="1"/>
    <n v="0"/>
    <n v="0"/>
    <n v="0"/>
    <n v="0"/>
    <n v="0"/>
    <n v="0"/>
    <n v="0"/>
    <m/>
    <x v="0"/>
    <m/>
    <x v="0"/>
    <x v="2"/>
  </r>
  <r>
    <s v="Masculin"/>
    <x v="1"/>
    <x v="1"/>
    <s v="N'Daourodi"/>
    <s v="Masculin"/>
    <n v="56"/>
    <x v="1"/>
    <s v="Représentant du chef de village/communauté ou Boulama"/>
    <n v="0"/>
    <n v="1"/>
    <n v="0"/>
    <n v="0"/>
    <n v="0"/>
    <n v="0"/>
    <n v="0"/>
    <n v="0"/>
    <n v="0"/>
    <m/>
    <x v="0"/>
    <m/>
    <x v="3"/>
    <x v="2"/>
  </r>
  <r>
    <s v="Masculin"/>
    <x v="1"/>
    <x v="1"/>
    <s v="N'Daourodi"/>
    <s v="Masculin"/>
    <n v="54"/>
    <x v="0"/>
    <s v="Représentant des PDI"/>
    <n v="0"/>
    <n v="0"/>
    <n v="0"/>
    <n v="1"/>
    <n v="0"/>
    <n v="0"/>
    <n v="0"/>
    <n v="0"/>
    <n v="0"/>
    <m/>
    <x v="0"/>
    <m/>
    <x v="0"/>
    <x v="2"/>
  </r>
  <r>
    <s v="Masculin"/>
    <x v="1"/>
    <x v="1"/>
    <s v="N'Daourodi"/>
    <s v="Masculin"/>
    <n v="36"/>
    <x v="2"/>
    <s v="Leader religeux"/>
    <n v="0"/>
    <n v="0"/>
    <n v="0"/>
    <n v="0"/>
    <n v="0"/>
    <n v="0"/>
    <n v="1"/>
    <n v="0"/>
    <n v="0"/>
    <m/>
    <x v="0"/>
    <m/>
    <x v="0"/>
    <x v="2"/>
  </r>
  <r>
    <s v="Masculin"/>
    <x v="3"/>
    <x v="4"/>
    <s v="Abdouri"/>
    <s v="Masculin"/>
    <n v="60"/>
    <x v="1"/>
    <s v="Chef de village/communauté ou Boulama"/>
    <n v="1"/>
    <n v="0"/>
    <n v="0"/>
    <n v="0"/>
    <n v="0"/>
    <n v="0"/>
    <n v="0"/>
    <n v="0"/>
    <n v="0"/>
    <m/>
    <x v="0"/>
    <m/>
    <x v="3"/>
    <x v="2"/>
  </r>
  <r>
    <s v="Masculin"/>
    <x v="0"/>
    <x v="0"/>
    <s v="Kelakam"/>
    <s v="Féminin"/>
    <n v="56"/>
    <x v="3"/>
    <s v="Autre"/>
    <n v="0"/>
    <n v="0"/>
    <n v="0"/>
    <n v="0"/>
    <n v="0"/>
    <n v="0"/>
    <n v="0"/>
    <n v="0"/>
    <n v="1"/>
    <s v="Représentant des retournés"/>
    <x v="2"/>
    <m/>
    <x v="3"/>
    <x v="3"/>
  </r>
  <r>
    <s v="Masculin"/>
    <x v="0"/>
    <x v="0"/>
    <s v="Kelakam"/>
    <s v="Masculin"/>
    <n v="36"/>
    <x v="2"/>
    <s v="Représentant des refugiés"/>
    <n v="0"/>
    <n v="0"/>
    <n v="1"/>
    <n v="0"/>
    <n v="0"/>
    <n v="0"/>
    <n v="0"/>
    <n v="0"/>
    <n v="0"/>
    <m/>
    <x v="2"/>
    <m/>
    <x v="3"/>
    <x v="2"/>
  </r>
  <r>
    <s v="Masculin"/>
    <x v="3"/>
    <x v="4"/>
    <s v="Guidan Kadji"/>
    <s v="Masculin"/>
    <n v="40"/>
    <x v="3"/>
    <s v="Autre"/>
    <n v="0"/>
    <n v="0"/>
    <n v="0"/>
    <n v="0"/>
    <n v="0"/>
    <n v="0"/>
    <n v="0"/>
    <n v="0"/>
    <n v="1"/>
    <s v="Représentant des retournés"/>
    <x v="0"/>
    <m/>
    <x v="1"/>
    <x v="3"/>
  </r>
  <r>
    <s v="Masculin"/>
    <x v="3"/>
    <x v="4"/>
    <s v="Guidan Kadji"/>
    <s v="Masculin"/>
    <n v="32"/>
    <x v="2"/>
    <s v="Représentant des refugiés"/>
    <n v="0"/>
    <n v="0"/>
    <n v="1"/>
    <n v="0"/>
    <n v="0"/>
    <n v="0"/>
    <n v="0"/>
    <n v="0"/>
    <n v="0"/>
    <m/>
    <x v="0"/>
    <m/>
    <x v="0"/>
    <x v="3"/>
  </r>
  <r>
    <s v="Masculin"/>
    <x v="3"/>
    <x v="4"/>
    <s v="Guidan Kadji"/>
    <s v="Masculin"/>
    <n v="30"/>
    <x v="1"/>
    <s v="Leader religeux"/>
    <n v="0"/>
    <n v="0"/>
    <n v="0"/>
    <n v="0"/>
    <n v="0"/>
    <n v="0"/>
    <n v="1"/>
    <n v="0"/>
    <n v="0"/>
    <m/>
    <x v="0"/>
    <m/>
    <x v="0"/>
    <x v="3"/>
  </r>
  <r>
    <s v="Masculin"/>
    <x v="4"/>
    <x v="7"/>
    <s v="Djakimé I"/>
    <s v="Masculin"/>
    <n v="60"/>
    <x v="2"/>
    <s v="Représentant des refugiés"/>
    <n v="0"/>
    <n v="0"/>
    <n v="1"/>
    <n v="0"/>
    <n v="0"/>
    <n v="0"/>
    <n v="0"/>
    <n v="0"/>
    <n v="0"/>
    <m/>
    <x v="0"/>
    <m/>
    <x v="3"/>
    <x v="2"/>
  </r>
  <r>
    <s v="Masculin"/>
    <x v="4"/>
    <x v="5"/>
    <s v="Tchetchono"/>
    <s v="Masculin"/>
    <n v="37"/>
    <x v="0"/>
    <s v="Chef de village/communauté ou Boulama"/>
    <n v="1"/>
    <n v="0"/>
    <n v="0"/>
    <n v="0"/>
    <n v="0"/>
    <n v="0"/>
    <n v="0"/>
    <n v="0"/>
    <n v="0"/>
    <m/>
    <x v="2"/>
    <m/>
    <x v="2"/>
    <x v="1"/>
  </r>
  <r>
    <s v="Masculin"/>
    <x v="2"/>
    <x v="8"/>
    <s v="Boulan Gana"/>
    <s v="Masculin"/>
    <n v="40"/>
    <x v="0"/>
    <s v="Représentant du chef de village/communauté ou Boulama"/>
    <n v="0"/>
    <n v="1"/>
    <n v="0"/>
    <n v="0"/>
    <n v="0"/>
    <n v="0"/>
    <n v="0"/>
    <n v="0"/>
    <n v="0"/>
    <m/>
    <x v="2"/>
    <m/>
    <x v="2"/>
    <x v="1"/>
  </r>
  <r>
    <s v="Masculin"/>
    <x v="2"/>
    <x v="8"/>
    <s v="Boulan Gana"/>
    <s v="Masculin"/>
    <n v="48"/>
    <x v="2"/>
    <s v="Représentant des refugiés"/>
    <n v="0"/>
    <n v="0"/>
    <n v="1"/>
    <n v="0"/>
    <n v="0"/>
    <n v="0"/>
    <n v="0"/>
    <n v="0"/>
    <n v="0"/>
    <m/>
    <x v="2"/>
    <m/>
    <x v="2"/>
    <x v="1"/>
  </r>
  <r>
    <s v="Masculin"/>
    <x v="2"/>
    <x v="8"/>
    <s v="N'Gamgouram"/>
    <s v="Masculin"/>
    <n v="35"/>
    <x v="0"/>
    <s v="Représentant des PDI"/>
    <n v="0"/>
    <n v="0"/>
    <n v="0"/>
    <n v="1"/>
    <n v="0"/>
    <n v="0"/>
    <n v="0"/>
    <n v="0"/>
    <n v="0"/>
    <m/>
    <x v="2"/>
    <m/>
    <x v="1"/>
    <x v="3"/>
  </r>
  <r>
    <s v="Masculin"/>
    <x v="2"/>
    <x v="8"/>
    <s v="N'Gamgouram"/>
    <s v="Masculin"/>
    <n v="38"/>
    <x v="2"/>
    <s v="Représentant des refugiés"/>
    <n v="0"/>
    <n v="0"/>
    <n v="1"/>
    <n v="0"/>
    <n v="0"/>
    <n v="0"/>
    <n v="0"/>
    <n v="0"/>
    <n v="0"/>
    <m/>
    <x v="2"/>
    <m/>
    <x v="1"/>
    <x v="0"/>
  </r>
  <r>
    <s v="Masculin"/>
    <x v="4"/>
    <x v="5"/>
    <s v="Kaoua"/>
    <s v="Masculin"/>
    <n v="30"/>
    <x v="2"/>
    <s v="Représentant des refugiés"/>
    <n v="0"/>
    <n v="0"/>
    <n v="1"/>
    <n v="0"/>
    <n v="0"/>
    <n v="0"/>
    <n v="0"/>
    <n v="0"/>
    <n v="0"/>
    <m/>
    <x v="2"/>
    <m/>
    <x v="1"/>
    <x v="3"/>
  </r>
  <r>
    <s v="Masculin"/>
    <x v="2"/>
    <x v="8"/>
    <s v="Gamgara I et II"/>
    <s v="Masculin"/>
    <n v="47"/>
    <x v="1"/>
    <s v="Chef de village/communauté ou Boulama"/>
    <n v="1"/>
    <n v="0"/>
    <n v="0"/>
    <n v="0"/>
    <n v="0"/>
    <n v="0"/>
    <n v="0"/>
    <n v="0"/>
    <n v="0"/>
    <m/>
    <x v="2"/>
    <m/>
    <x v="1"/>
    <x v="1"/>
  </r>
  <r>
    <s v="Masculin"/>
    <x v="2"/>
    <x v="8"/>
    <s v="Gamgara I et II"/>
    <s v="Masculin"/>
    <n v="38"/>
    <x v="0"/>
    <s v="Autre"/>
    <n v="0"/>
    <n v="0"/>
    <n v="0"/>
    <n v="0"/>
    <n v="0"/>
    <n v="0"/>
    <n v="0"/>
    <n v="0"/>
    <n v="1"/>
    <s v="Commerçant"/>
    <x v="2"/>
    <m/>
    <x v="1"/>
    <x v="1"/>
  </r>
  <r>
    <s v="Masculin"/>
    <x v="2"/>
    <x v="8"/>
    <s v="Gamgara I et II"/>
    <s v="Masculin"/>
    <n v="49"/>
    <x v="2"/>
    <s v="Autre"/>
    <n v="0"/>
    <n v="0"/>
    <n v="0"/>
    <n v="0"/>
    <n v="0"/>
    <n v="0"/>
    <n v="0"/>
    <n v="0"/>
    <n v="1"/>
    <s v="Agriculteur"/>
    <x v="2"/>
    <m/>
    <x v="1"/>
    <x v="1"/>
  </r>
  <r>
    <s v="Masculin"/>
    <x v="3"/>
    <x v="4"/>
    <s v="Toudoun Wada"/>
    <s v="Masculin"/>
    <n v="45"/>
    <x v="0"/>
    <s v="Leader communautaire"/>
    <n v="0"/>
    <n v="0"/>
    <n v="0"/>
    <n v="0"/>
    <n v="0"/>
    <n v="0"/>
    <n v="0"/>
    <n v="1"/>
    <n v="0"/>
    <m/>
    <x v="0"/>
    <m/>
    <x v="1"/>
    <x v="1"/>
  </r>
  <r>
    <s v="Masculin"/>
    <x v="3"/>
    <x v="4"/>
    <s v="Toudoun Wada"/>
    <s v="Masculin"/>
    <n v="39"/>
    <x v="2"/>
    <s v="Leader communautaire"/>
    <n v="0"/>
    <n v="0"/>
    <n v="0"/>
    <n v="0"/>
    <n v="0"/>
    <n v="0"/>
    <n v="0"/>
    <n v="1"/>
    <n v="0"/>
    <m/>
    <x v="0"/>
    <m/>
    <x v="1"/>
    <x v="1"/>
  </r>
  <r>
    <s v="Masculin"/>
    <x v="3"/>
    <x v="4"/>
    <s v="Toudoun Wada"/>
    <s v="Masculin"/>
    <n v="40"/>
    <x v="1"/>
    <s v="Leader communautaire"/>
    <n v="0"/>
    <n v="0"/>
    <n v="0"/>
    <n v="0"/>
    <n v="0"/>
    <n v="0"/>
    <n v="0"/>
    <n v="1"/>
    <n v="0"/>
    <m/>
    <x v="0"/>
    <m/>
    <x v="1"/>
    <x v="1"/>
  </r>
  <r>
    <s v="Masculin"/>
    <x v="3"/>
    <x v="4"/>
    <s v="Sabon Gari I et II"/>
    <s v="Féminin"/>
    <n v="37"/>
    <x v="0"/>
    <s v="Leader communautaire"/>
    <n v="0"/>
    <n v="0"/>
    <n v="0"/>
    <n v="0"/>
    <n v="0"/>
    <n v="0"/>
    <n v="0"/>
    <n v="1"/>
    <n v="0"/>
    <m/>
    <x v="5"/>
    <m/>
    <x v="3"/>
    <x v="0"/>
  </r>
  <r>
    <s v="Masculin"/>
    <x v="4"/>
    <x v="7"/>
    <s v="Koudo Kindila"/>
    <s v="Masculin"/>
    <n v="43"/>
    <x v="2"/>
    <s v="Représentant des refugiés"/>
    <n v="0"/>
    <n v="0"/>
    <n v="1"/>
    <n v="0"/>
    <n v="0"/>
    <n v="0"/>
    <n v="0"/>
    <n v="0"/>
    <n v="0"/>
    <m/>
    <x v="0"/>
    <m/>
    <x v="1"/>
    <x v="1"/>
  </r>
  <r>
    <s v="Masculin"/>
    <x v="4"/>
    <x v="7"/>
    <s v="Koudo Kindila"/>
    <s v="Masculin"/>
    <n v="41"/>
    <x v="0"/>
    <s v="Leader communautaire"/>
    <n v="0"/>
    <n v="0"/>
    <n v="0"/>
    <n v="0"/>
    <n v="0"/>
    <n v="0"/>
    <n v="0"/>
    <n v="1"/>
    <n v="0"/>
    <m/>
    <x v="0"/>
    <m/>
    <x v="1"/>
    <x v="1"/>
  </r>
  <r>
    <s v="Féminin"/>
    <x v="2"/>
    <x v="2"/>
    <s v="Gawoussa"/>
    <s v="Masculin"/>
    <n v="50"/>
    <x v="1"/>
    <s v="Chef de village/communauté ou Boulama"/>
    <n v="1"/>
    <n v="0"/>
    <n v="0"/>
    <n v="0"/>
    <n v="0"/>
    <n v="0"/>
    <n v="0"/>
    <n v="0"/>
    <n v="0"/>
    <m/>
    <x v="0"/>
    <m/>
    <x v="4"/>
    <x v="0"/>
  </r>
  <r>
    <s v="Féminin"/>
    <x v="2"/>
    <x v="2"/>
    <s v="Kachacho"/>
    <s v="Masculin"/>
    <n v="40"/>
    <x v="1"/>
    <s v="Représentant du chef de village/communauté ou Boulama"/>
    <n v="0"/>
    <n v="1"/>
    <n v="0"/>
    <n v="0"/>
    <n v="0"/>
    <n v="0"/>
    <n v="0"/>
    <n v="0"/>
    <n v="0"/>
    <m/>
    <x v="0"/>
    <m/>
    <x v="0"/>
    <x v="2"/>
  </r>
  <r>
    <s v="Féminin"/>
    <x v="1"/>
    <x v="6"/>
    <s v="Quartier N'Guel Madou Maï"/>
    <s v="Masculin"/>
    <n v="51"/>
    <x v="1"/>
    <s v="Chef de village/communauté ou Boulama"/>
    <n v="1"/>
    <n v="0"/>
    <n v="0"/>
    <n v="0"/>
    <n v="0"/>
    <n v="0"/>
    <n v="0"/>
    <n v="0"/>
    <n v="0"/>
    <m/>
    <x v="0"/>
    <m/>
    <x v="3"/>
    <x v="2"/>
  </r>
  <r>
    <s v="Féminin"/>
    <x v="1"/>
    <x v="6"/>
    <s v="Quartier Festival"/>
    <s v="Masculin"/>
    <n v="46"/>
    <x v="1"/>
    <s v="Chef de village/communauté ou Boulama"/>
    <n v="1"/>
    <n v="0"/>
    <n v="0"/>
    <n v="0"/>
    <n v="0"/>
    <n v="0"/>
    <n v="0"/>
    <n v="0"/>
    <n v="0"/>
    <m/>
    <x v="5"/>
    <m/>
    <x v="3"/>
    <x v="2"/>
  </r>
  <r>
    <s v="Féminin"/>
    <x v="2"/>
    <x v="2"/>
    <s v="N'Gouba"/>
    <s v="Masculin"/>
    <n v="28"/>
    <x v="1"/>
    <s v="Représentant du chef de village/communauté ou Boulama"/>
    <n v="0"/>
    <n v="1"/>
    <n v="0"/>
    <n v="0"/>
    <n v="0"/>
    <n v="0"/>
    <n v="0"/>
    <n v="0"/>
    <n v="0"/>
    <m/>
    <x v="0"/>
    <m/>
    <x v="3"/>
    <x v="2"/>
  </r>
  <r>
    <s v="Féminin"/>
    <x v="2"/>
    <x v="2"/>
    <s v="Toumour"/>
    <s v="Masculin"/>
    <n v="48"/>
    <x v="3"/>
    <s v="Autre"/>
    <n v="0"/>
    <n v="0"/>
    <n v="0"/>
    <n v="0"/>
    <n v="0"/>
    <n v="0"/>
    <n v="0"/>
    <n v="0"/>
    <n v="0"/>
    <s v="Représentant des retournés"/>
    <x v="4"/>
    <m/>
    <x v="1"/>
    <x v="2"/>
  </r>
  <r>
    <s v="Féminin"/>
    <x v="2"/>
    <x v="2"/>
    <s v="Toumour"/>
    <s v="Masculin"/>
    <n v="50"/>
    <x v="2"/>
    <s v="Représentant des refugiés"/>
    <n v="0"/>
    <n v="0"/>
    <n v="1"/>
    <n v="0"/>
    <n v="0"/>
    <n v="0"/>
    <n v="0"/>
    <n v="0"/>
    <n v="0"/>
    <m/>
    <x v="4"/>
    <m/>
    <x v="1"/>
    <x v="2"/>
  </r>
  <r>
    <s v="Féminin"/>
    <x v="2"/>
    <x v="2"/>
    <s v="Toumour"/>
    <s v="Masculin"/>
    <n v="44"/>
    <x v="1"/>
    <s v="Représentant du chef de village/communauté ou Boulama"/>
    <n v="0"/>
    <n v="1"/>
    <n v="0"/>
    <n v="0"/>
    <n v="0"/>
    <n v="0"/>
    <n v="0"/>
    <n v="0"/>
    <n v="0"/>
    <m/>
    <x v="4"/>
    <m/>
    <x v="3"/>
    <x v="2"/>
  </r>
  <r>
    <s v="Masculin"/>
    <x v="1"/>
    <x v="3"/>
    <s v="Dewa Fidé"/>
    <s v="Masculin"/>
    <n v="43"/>
    <x v="0"/>
    <s v="Représentant des PDI"/>
    <n v="0"/>
    <n v="0"/>
    <n v="0"/>
    <n v="1"/>
    <n v="0"/>
    <n v="0"/>
    <n v="0"/>
    <n v="0"/>
    <n v="0"/>
    <m/>
    <x v="4"/>
    <m/>
    <x v="3"/>
    <x v="2"/>
  </r>
  <r>
    <s v="Masculin"/>
    <x v="1"/>
    <x v="3"/>
    <s v="Dewa Fidé"/>
    <s v="Masculin"/>
    <n v="50"/>
    <x v="1"/>
    <s v="Leader communautaire"/>
    <n v="0"/>
    <n v="0"/>
    <n v="0"/>
    <n v="0"/>
    <n v="0"/>
    <n v="0"/>
    <n v="0"/>
    <n v="1"/>
    <n v="0"/>
    <m/>
    <x v="4"/>
    <m/>
    <x v="0"/>
    <x v="2"/>
  </r>
  <r>
    <s v="Masculin"/>
    <x v="1"/>
    <x v="3"/>
    <s v="Dewa Fidé"/>
    <s v="Masculin"/>
    <n v="53"/>
    <x v="2"/>
    <s v="Représentant des refugiés"/>
    <n v="0"/>
    <n v="0"/>
    <n v="1"/>
    <n v="0"/>
    <n v="0"/>
    <n v="0"/>
    <n v="0"/>
    <n v="0"/>
    <n v="0"/>
    <m/>
    <x v="4"/>
    <m/>
    <x v="3"/>
    <x v="3"/>
  </r>
  <r>
    <s v="Masculin"/>
    <x v="1"/>
    <x v="3"/>
    <s v="Alla Dewa"/>
    <s v="Masculin"/>
    <n v="59"/>
    <x v="1"/>
    <s v="Chef de village/communauté ou Boulama"/>
    <n v="1"/>
    <n v="0"/>
    <n v="0"/>
    <n v="0"/>
    <n v="0"/>
    <n v="0"/>
    <n v="0"/>
    <n v="0"/>
    <n v="0"/>
    <m/>
    <x v="0"/>
    <m/>
    <x v="0"/>
    <x v="2"/>
  </r>
  <r>
    <s v="Masculin"/>
    <x v="1"/>
    <x v="1"/>
    <s v="Boudouri/Bosso"/>
    <s v="Masculin"/>
    <n v="30"/>
    <x v="2"/>
    <s v="Représentant des refugiés"/>
    <n v="0"/>
    <n v="0"/>
    <n v="1"/>
    <n v="0"/>
    <n v="0"/>
    <n v="0"/>
    <n v="0"/>
    <n v="0"/>
    <n v="0"/>
    <m/>
    <x v="0"/>
    <m/>
    <x v="1"/>
    <x v="1"/>
  </r>
  <r>
    <s v="Masculin"/>
    <x v="1"/>
    <x v="1"/>
    <s v="Boudouri/Bosso"/>
    <s v="Masculin"/>
    <n v="40"/>
    <x v="1"/>
    <s v="Leader religeux"/>
    <n v="0"/>
    <n v="0"/>
    <n v="0"/>
    <n v="0"/>
    <n v="0"/>
    <n v="0"/>
    <n v="1"/>
    <n v="0"/>
    <n v="0"/>
    <m/>
    <x v="0"/>
    <m/>
    <x v="0"/>
    <x v="1"/>
  </r>
  <r>
    <s v="Masculin"/>
    <x v="1"/>
    <x v="1"/>
    <s v="Boudouri/Bosso"/>
    <s v="Masculin"/>
    <n v="38"/>
    <x v="0"/>
    <s v="Leader communautaire"/>
    <n v="0"/>
    <n v="0"/>
    <n v="0"/>
    <n v="0"/>
    <n v="0"/>
    <n v="0"/>
    <n v="0"/>
    <n v="1"/>
    <n v="0"/>
    <m/>
    <x v="0"/>
    <m/>
    <x v="3"/>
    <x v="0"/>
  </r>
  <r>
    <s v="Masculin"/>
    <x v="1"/>
    <x v="1"/>
    <s v="Boudouri/Lamana"/>
    <s v="Masculin"/>
    <n v="55"/>
    <x v="2"/>
    <s v="Représentant du chef de village/communauté ou Boulama"/>
    <n v="0"/>
    <n v="1"/>
    <n v="0"/>
    <n v="0"/>
    <n v="0"/>
    <n v="0"/>
    <n v="0"/>
    <n v="0"/>
    <n v="0"/>
    <m/>
    <x v="0"/>
    <m/>
    <x v="1"/>
    <x v="1"/>
  </r>
  <r>
    <s v="Féminin"/>
    <x v="0"/>
    <x v="0"/>
    <s v="N'Gario"/>
    <s v="Féminin"/>
    <n v="40"/>
    <x v="0"/>
    <s v="Représentant des PDI"/>
    <n v="0"/>
    <n v="0"/>
    <n v="0"/>
    <n v="1"/>
    <n v="0"/>
    <n v="0"/>
    <n v="0"/>
    <n v="0"/>
    <n v="0"/>
    <m/>
    <x v="3"/>
    <m/>
    <x v="0"/>
    <x v="3"/>
  </r>
  <r>
    <s v="Féminin"/>
    <x v="0"/>
    <x v="0"/>
    <s v="Kanna Ido"/>
    <s v="Masculin"/>
    <n v="45"/>
    <x v="1"/>
    <s v="Chef de village/communauté ou Boulama"/>
    <n v="1"/>
    <n v="0"/>
    <n v="0"/>
    <n v="0"/>
    <n v="0"/>
    <n v="0"/>
    <n v="0"/>
    <n v="0"/>
    <n v="0"/>
    <m/>
    <x v="3"/>
    <m/>
    <x v="0"/>
    <x v="2"/>
  </r>
  <r>
    <s v="Féminin"/>
    <x v="0"/>
    <x v="0"/>
    <s v="Kanna Ido"/>
    <s v="Masculin"/>
    <n v="30"/>
    <x v="3"/>
    <s v="Autre"/>
    <n v="0"/>
    <n v="0"/>
    <n v="0"/>
    <n v="0"/>
    <n v="0"/>
    <n v="0"/>
    <n v="0"/>
    <n v="0"/>
    <n v="1"/>
    <s v="Représentant des retournés"/>
    <x v="3"/>
    <m/>
    <x v="3"/>
    <x v="2"/>
  </r>
  <r>
    <s v="Féminin"/>
    <x v="0"/>
    <x v="0"/>
    <s v="Kanna Ido"/>
    <s v="Masculin"/>
    <n v="39"/>
    <x v="0"/>
    <s v="Représentant des PDI"/>
    <n v="0"/>
    <n v="0"/>
    <n v="0"/>
    <n v="1"/>
    <n v="0"/>
    <n v="0"/>
    <n v="0"/>
    <n v="0"/>
    <n v="0"/>
    <m/>
    <x v="1"/>
    <m/>
    <x v="0"/>
    <x v="2"/>
  </r>
  <r>
    <s v="Féminin"/>
    <x v="3"/>
    <x v="9"/>
    <s v="Foulatari"/>
    <s v="Masculin"/>
    <n v="30"/>
    <x v="2"/>
    <s v="Représentant des refugiés"/>
    <n v="0"/>
    <n v="0"/>
    <n v="1"/>
    <n v="0"/>
    <n v="0"/>
    <n v="0"/>
    <n v="0"/>
    <n v="0"/>
    <n v="0"/>
    <m/>
    <x v="3"/>
    <m/>
    <x v="0"/>
    <x v="3"/>
  </r>
  <r>
    <s v="Féminin"/>
    <x v="3"/>
    <x v="9"/>
    <s v="Foulatari"/>
    <s v="Masculin"/>
    <n v="40"/>
    <x v="3"/>
    <s v="Autre"/>
    <n v="0"/>
    <n v="0"/>
    <n v="0"/>
    <n v="0"/>
    <n v="0"/>
    <n v="0"/>
    <n v="0"/>
    <n v="0"/>
    <n v="1"/>
    <s v="Représentant des retournés"/>
    <x v="3"/>
    <m/>
    <x v="3"/>
    <x v="3"/>
  </r>
  <r>
    <s v="Féminin"/>
    <x v="3"/>
    <x v="9"/>
    <s v="Foulatari"/>
    <s v="Féminin"/>
    <n v="36"/>
    <x v="0"/>
    <s v="Représentant des PDI"/>
    <n v="0"/>
    <n v="0"/>
    <n v="0"/>
    <n v="1"/>
    <n v="0"/>
    <n v="0"/>
    <n v="0"/>
    <n v="0"/>
    <n v="0"/>
    <m/>
    <x v="3"/>
    <m/>
    <x v="0"/>
    <x v="3"/>
  </r>
  <r>
    <s v="Féminin"/>
    <x v="0"/>
    <x v="0"/>
    <s v="Boutti"/>
    <s v="Masculin"/>
    <n v="35"/>
    <x v="3"/>
    <s v="Autre"/>
    <n v="0"/>
    <n v="0"/>
    <n v="0"/>
    <n v="0"/>
    <n v="0"/>
    <n v="0"/>
    <n v="0"/>
    <n v="0"/>
    <n v="1"/>
    <s v="Représentant des retournés"/>
    <x v="3"/>
    <m/>
    <x v="0"/>
    <x v="3"/>
  </r>
  <r>
    <s v="Féminin"/>
    <x v="3"/>
    <x v="9"/>
    <s v="Beyinga Malam Abdourou"/>
    <s v="Masculin"/>
    <n v="32"/>
    <x v="1"/>
    <s v="Représentant du chef de village/communauté ou Boulama"/>
    <n v="0"/>
    <n v="1"/>
    <n v="0"/>
    <n v="0"/>
    <n v="0"/>
    <n v="0"/>
    <n v="0"/>
    <n v="0"/>
    <n v="0"/>
    <m/>
    <x v="1"/>
    <m/>
    <x v="1"/>
    <x v="0"/>
  </r>
  <r>
    <s v="Masculin"/>
    <x v="1"/>
    <x v="1"/>
    <s v="Biri Boula"/>
    <s v="Masculin"/>
    <n v="56"/>
    <x v="1"/>
    <s v="Chef de village/communauté ou Boulama"/>
    <n v="1"/>
    <n v="0"/>
    <n v="0"/>
    <n v="0"/>
    <n v="0"/>
    <n v="0"/>
    <n v="0"/>
    <n v="0"/>
    <n v="0"/>
    <m/>
    <x v="0"/>
    <m/>
    <x v="3"/>
    <x v="2"/>
  </r>
  <r>
    <s v="Masculin"/>
    <x v="1"/>
    <x v="1"/>
    <s v="Gargada (Afofo I, II et III, Madou Adjiri, N'Gourtoua)"/>
    <s v="Masculin"/>
    <n v="50"/>
    <x v="0"/>
    <s v="Représentant du chef de village/communauté ou Boulama"/>
    <n v="0"/>
    <n v="1"/>
    <n v="0"/>
    <n v="0"/>
    <n v="0"/>
    <n v="0"/>
    <n v="0"/>
    <n v="0"/>
    <n v="0"/>
    <m/>
    <x v="0"/>
    <m/>
    <x v="3"/>
    <x v="2"/>
  </r>
  <r>
    <s v="Masculin"/>
    <x v="1"/>
    <x v="1"/>
    <s v="Gargada (Afofo I, II et III, Madou Adjiri, N'Gourtoua)"/>
    <s v="Masculin"/>
    <n v="52"/>
    <x v="2"/>
    <s v="Représentant des refugiés"/>
    <n v="0"/>
    <n v="0"/>
    <n v="1"/>
    <n v="0"/>
    <n v="0"/>
    <n v="0"/>
    <n v="0"/>
    <n v="0"/>
    <n v="0"/>
    <m/>
    <x v="0"/>
    <m/>
    <x v="0"/>
    <x v="2"/>
  </r>
  <r>
    <s v="Masculin"/>
    <x v="1"/>
    <x v="1"/>
    <s v="Gargada (Afofo I, II et III, Madou Adjiri, N'Gourtoua)"/>
    <s v="Masculin"/>
    <n v="54"/>
    <x v="3"/>
    <s v="Leader religeux"/>
    <n v="0"/>
    <n v="0"/>
    <n v="0"/>
    <n v="0"/>
    <n v="0"/>
    <n v="0"/>
    <n v="1"/>
    <n v="0"/>
    <n v="0"/>
    <m/>
    <x v="0"/>
    <m/>
    <x v="3"/>
    <x v="2"/>
  </r>
  <r>
    <s v="Masculin"/>
    <x v="1"/>
    <x v="1"/>
    <s v="Biri Boula"/>
    <s v="Masculin"/>
    <n v="45"/>
    <x v="0"/>
    <s v="Représentant des PDI"/>
    <n v="0"/>
    <n v="0"/>
    <n v="0"/>
    <n v="1"/>
    <n v="0"/>
    <n v="0"/>
    <n v="0"/>
    <n v="0"/>
    <n v="0"/>
    <m/>
    <x v="0"/>
    <m/>
    <x v="0"/>
    <x v="2"/>
  </r>
  <r>
    <s v="Masculin"/>
    <x v="1"/>
    <x v="1"/>
    <s v="Biri Boula"/>
    <s v="Masculin"/>
    <n v="47"/>
    <x v="2"/>
    <s v="Représentant des refugiés"/>
    <n v="0"/>
    <n v="0"/>
    <n v="1"/>
    <n v="0"/>
    <n v="0"/>
    <n v="0"/>
    <n v="0"/>
    <n v="0"/>
    <n v="0"/>
    <m/>
    <x v="0"/>
    <m/>
    <x v="0"/>
    <x v="2"/>
  </r>
  <r>
    <s v="Masculin"/>
    <x v="4"/>
    <x v="7"/>
    <s v="Méléram"/>
    <s v="Masculin"/>
    <n v="62"/>
    <x v="1"/>
    <s v="Chef de village/communauté ou Boulama"/>
    <n v="1"/>
    <n v="0"/>
    <n v="0"/>
    <n v="0"/>
    <n v="0"/>
    <n v="0"/>
    <n v="0"/>
    <n v="0"/>
    <n v="0"/>
    <m/>
    <x v="0"/>
    <m/>
    <x v="2"/>
    <x v="3"/>
  </r>
  <r>
    <s v="Masculin"/>
    <x v="4"/>
    <x v="7"/>
    <s v="Méléram"/>
    <s v="Masculin"/>
    <n v="56"/>
    <x v="2"/>
    <s v="Représentant des refugiés"/>
    <n v="0"/>
    <n v="0"/>
    <n v="1"/>
    <n v="0"/>
    <n v="0"/>
    <n v="0"/>
    <n v="0"/>
    <n v="0"/>
    <n v="0"/>
    <m/>
    <x v="0"/>
    <m/>
    <x v="2"/>
    <x v="3"/>
  </r>
  <r>
    <s v="Masculin"/>
    <x v="4"/>
    <x v="7"/>
    <s v="Méléram"/>
    <s v="Masculin"/>
    <n v="48"/>
    <x v="0"/>
    <s v="Représentant des PDI"/>
    <n v="0"/>
    <n v="0"/>
    <n v="0"/>
    <n v="1"/>
    <n v="0"/>
    <n v="0"/>
    <n v="0"/>
    <n v="0"/>
    <n v="0"/>
    <m/>
    <x v="0"/>
    <m/>
    <x v="2"/>
    <x v="0"/>
  </r>
  <r>
    <s v="Masculin"/>
    <x v="1"/>
    <x v="6"/>
    <s v="Koulokoura"/>
    <s v="Masculin"/>
    <n v="35"/>
    <x v="1"/>
    <s v="Représentant du chef de village/communauté ou Boulama"/>
    <n v="0"/>
    <n v="1"/>
    <n v="0"/>
    <n v="0"/>
    <n v="0"/>
    <n v="0"/>
    <n v="0"/>
    <n v="0"/>
    <n v="0"/>
    <m/>
    <x v="3"/>
    <m/>
    <x v="3"/>
    <x v="3"/>
  </r>
  <r>
    <s v="Masculin"/>
    <x v="1"/>
    <x v="6"/>
    <s v="Koulokoura"/>
    <s v="Masculin"/>
    <n v="37"/>
    <x v="2"/>
    <s v="Représentant des refugiés"/>
    <n v="0"/>
    <n v="0"/>
    <n v="1"/>
    <n v="0"/>
    <n v="0"/>
    <n v="0"/>
    <n v="0"/>
    <n v="0"/>
    <n v="0"/>
    <m/>
    <x v="3"/>
    <m/>
    <x v="3"/>
    <x v="3"/>
  </r>
  <r>
    <s v="Masculin"/>
    <x v="1"/>
    <x v="6"/>
    <s v="Awaridi"/>
    <s v="Masculin"/>
    <n v="49"/>
    <x v="0"/>
    <s v="Représentant des PDI"/>
    <n v="0"/>
    <n v="0"/>
    <n v="0"/>
    <n v="1"/>
    <n v="0"/>
    <n v="0"/>
    <n v="0"/>
    <n v="0"/>
    <n v="0"/>
    <m/>
    <x v="4"/>
    <m/>
    <x v="0"/>
    <x v="0"/>
  </r>
  <r>
    <s v="Masculin"/>
    <x v="1"/>
    <x v="6"/>
    <s v="Awaridi"/>
    <s v="Masculin"/>
    <n v="35"/>
    <x v="2"/>
    <s v="Représentant des refugiés"/>
    <n v="0"/>
    <n v="0"/>
    <n v="1"/>
    <n v="0"/>
    <n v="0"/>
    <n v="0"/>
    <n v="0"/>
    <n v="0"/>
    <n v="0"/>
    <m/>
    <x v="4"/>
    <m/>
    <x v="0"/>
    <x v="0"/>
  </r>
  <r>
    <s v="Masculin"/>
    <x v="1"/>
    <x v="6"/>
    <s v="Quartier Maloumdi"/>
    <s v="Masculin"/>
    <n v="40"/>
    <x v="1"/>
    <s v="Représentant du chef de village/communauté ou Boulama"/>
    <n v="0"/>
    <n v="1"/>
    <n v="0"/>
    <n v="0"/>
    <n v="0"/>
    <n v="0"/>
    <n v="0"/>
    <n v="0"/>
    <n v="0"/>
    <m/>
    <x v="4"/>
    <m/>
    <x v="3"/>
    <x v="2"/>
  </r>
  <r>
    <s v="Masculin"/>
    <x v="1"/>
    <x v="6"/>
    <s v="Koulokoura"/>
    <s v="Masculin"/>
    <n v="27"/>
    <x v="0"/>
    <s v="Représentant des PDI"/>
    <n v="0"/>
    <n v="0"/>
    <n v="0"/>
    <n v="1"/>
    <n v="0"/>
    <n v="0"/>
    <n v="0"/>
    <n v="0"/>
    <n v="0"/>
    <m/>
    <x v="3"/>
    <m/>
    <x v="0"/>
    <x v="3"/>
  </r>
  <r>
    <s v="Masculin"/>
    <x v="1"/>
    <x v="6"/>
    <s v="Grematori"/>
    <s v="Masculin"/>
    <n v="55"/>
    <x v="1"/>
    <s v="Chef de village/communauté ou Boulama"/>
    <n v="1"/>
    <n v="0"/>
    <n v="0"/>
    <n v="0"/>
    <n v="0"/>
    <n v="0"/>
    <n v="0"/>
    <n v="0"/>
    <n v="0"/>
    <m/>
    <x v="2"/>
    <m/>
    <x v="3"/>
    <x v="3"/>
  </r>
  <r>
    <s v="Masculin"/>
    <x v="5"/>
    <x v="10"/>
    <s v="Maholi"/>
    <s v="Masculin"/>
    <n v="42"/>
    <x v="2"/>
    <s v="Représentant des refugiés"/>
    <n v="0"/>
    <n v="0"/>
    <n v="1"/>
    <n v="0"/>
    <n v="0"/>
    <n v="0"/>
    <n v="0"/>
    <n v="0"/>
    <n v="0"/>
    <m/>
    <x v="1"/>
    <m/>
    <x v="0"/>
    <x v="0"/>
  </r>
  <r>
    <s v="Masculin"/>
    <x v="5"/>
    <x v="10"/>
    <s v="Maholi"/>
    <s v="Masculin"/>
    <n v="55"/>
    <x v="1"/>
    <s v="Chef de village/communauté ou Boulama"/>
    <n v="1"/>
    <n v="0"/>
    <n v="0"/>
    <n v="0"/>
    <n v="0"/>
    <n v="0"/>
    <n v="0"/>
    <n v="0"/>
    <n v="0"/>
    <m/>
    <x v="1"/>
    <m/>
    <x v="0"/>
    <x v="0"/>
  </r>
  <r>
    <s v="Masculin"/>
    <x v="5"/>
    <x v="10"/>
    <s v="Maholi"/>
    <s v="Masculin"/>
    <n v="42"/>
    <x v="0"/>
    <s v="Représentant des PDI"/>
    <n v="0"/>
    <n v="0"/>
    <n v="0"/>
    <n v="1"/>
    <n v="0"/>
    <n v="0"/>
    <n v="0"/>
    <n v="0"/>
    <n v="0"/>
    <m/>
    <x v="1"/>
    <m/>
    <x v="3"/>
    <x v="2"/>
  </r>
  <r>
    <s v="Masculin"/>
    <x v="4"/>
    <x v="7"/>
    <s v="N'Guigmi Ville (Djoulari, Kameroun, Dileram, Kanembouri, Sabon Carré……..)"/>
    <s v="Masculin"/>
    <n v="53"/>
    <x v="1"/>
    <s v="Chef de village/communauté ou Boulama"/>
    <n v="1"/>
    <n v="0"/>
    <n v="0"/>
    <n v="0"/>
    <n v="0"/>
    <n v="0"/>
    <n v="0"/>
    <n v="0"/>
    <n v="0"/>
    <m/>
    <x v="5"/>
    <m/>
    <x v="6"/>
    <x v="3"/>
  </r>
  <r>
    <s v="Masculin"/>
    <x v="4"/>
    <x v="7"/>
    <s v="N'Guigmi Ville (Djoulari, Kameroun, Dileram, Kanembouri, Sabon Carré……..)"/>
    <s v="Masculin"/>
    <n v="48"/>
    <x v="2"/>
    <s v="Représentant des refugiés"/>
    <n v="0"/>
    <n v="0"/>
    <n v="1"/>
    <n v="0"/>
    <n v="0"/>
    <n v="0"/>
    <n v="0"/>
    <n v="0"/>
    <n v="0"/>
    <m/>
    <x v="0"/>
    <m/>
    <x v="1"/>
    <x v="0"/>
  </r>
  <r>
    <s v="Masculin"/>
    <x v="4"/>
    <x v="7"/>
    <s v="N'Guigmi Ville (Djoulari, Kameroun, Dileram, Kanembouri, Sabon Carré……..)"/>
    <s v="Masculin"/>
    <n v="37"/>
    <x v="0"/>
    <s v="Représentant des PDI"/>
    <n v="0"/>
    <n v="0"/>
    <n v="0"/>
    <n v="1"/>
    <n v="0"/>
    <n v="0"/>
    <n v="0"/>
    <n v="0"/>
    <n v="0"/>
    <m/>
    <x v="0"/>
    <m/>
    <x v="0"/>
    <x v="0"/>
  </r>
  <r>
    <s v="Masculin"/>
    <x v="3"/>
    <x v="4"/>
    <s v="Site Aveugle"/>
    <s v="Féminin"/>
    <n v="42"/>
    <x v="0"/>
    <s v="Représentant des PDI"/>
    <n v="0"/>
    <n v="0"/>
    <n v="0"/>
    <n v="1"/>
    <n v="0"/>
    <n v="0"/>
    <n v="0"/>
    <n v="0"/>
    <n v="0"/>
    <m/>
    <x v="5"/>
    <m/>
    <x v="3"/>
    <x v="3"/>
  </r>
  <r>
    <s v="Masculin"/>
    <x v="3"/>
    <x v="4"/>
    <s v="Site Aveugle"/>
    <s v="Féminin"/>
    <n v="35"/>
    <x v="2"/>
    <s v="Représentant des refugiés"/>
    <n v="0"/>
    <n v="0"/>
    <n v="1"/>
    <n v="0"/>
    <n v="0"/>
    <n v="0"/>
    <n v="0"/>
    <n v="0"/>
    <n v="0"/>
    <m/>
    <x v="5"/>
    <m/>
    <x v="3"/>
    <x v="2"/>
  </r>
  <r>
    <s v="Masculin"/>
    <x v="3"/>
    <x v="4"/>
    <s v="Site Aveugle"/>
    <s v="Féminin"/>
    <n v="30"/>
    <x v="1"/>
    <s v="Autre"/>
    <n v="0"/>
    <n v="0"/>
    <n v="0"/>
    <n v="0"/>
    <n v="0"/>
    <n v="0"/>
    <n v="0"/>
    <n v="0"/>
    <n v="1"/>
    <s v="Représentante des aveugles non déplacés  "/>
    <x v="5"/>
    <m/>
    <x v="3"/>
    <x v="2"/>
  </r>
  <r>
    <s v="Masculin"/>
    <x v="1"/>
    <x v="3"/>
    <s v="Djaboulam"/>
    <s v="Masculin"/>
    <n v="51"/>
    <x v="1"/>
    <s v="Représentant du chef de village/communauté ou Boulama"/>
    <n v="0"/>
    <n v="1"/>
    <n v="0"/>
    <n v="0"/>
    <n v="0"/>
    <n v="0"/>
    <n v="0"/>
    <n v="0"/>
    <n v="0"/>
    <m/>
    <x v="0"/>
    <m/>
    <x v="3"/>
    <x v="2"/>
  </r>
  <r>
    <s v="Masculin"/>
    <x v="1"/>
    <x v="3"/>
    <s v="Djaboulam"/>
    <s v="Masculin"/>
    <n v="46"/>
    <x v="2"/>
    <s v="Représentant des refugiés"/>
    <n v="0"/>
    <n v="0"/>
    <n v="1"/>
    <n v="0"/>
    <n v="0"/>
    <n v="0"/>
    <n v="0"/>
    <n v="0"/>
    <n v="0"/>
    <m/>
    <x v="0"/>
    <m/>
    <x v="3"/>
    <x v="2"/>
  </r>
  <r>
    <s v="Masculin"/>
    <x v="1"/>
    <x v="3"/>
    <s v="Djaboulam"/>
    <s v="Masculin"/>
    <n v="53"/>
    <x v="0"/>
    <s v="Représentant des PDI"/>
    <n v="0"/>
    <n v="0"/>
    <n v="0"/>
    <n v="1"/>
    <n v="0"/>
    <n v="0"/>
    <n v="0"/>
    <n v="0"/>
    <n v="0"/>
    <m/>
    <x v="0"/>
    <m/>
    <x v="0"/>
    <x v="2"/>
  </r>
  <r>
    <s v="Masculin"/>
    <x v="1"/>
    <x v="3"/>
    <s v="Malamm Boulori"/>
    <s v="Masculin"/>
    <n v="56"/>
    <x v="1"/>
    <s v="Chef de village/communauté ou Boulama"/>
    <n v="1"/>
    <n v="0"/>
    <n v="0"/>
    <n v="0"/>
    <n v="0"/>
    <n v="0"/>
    <n v="0"/>
    <n v="0"/>
    <n v="0"/>
    <m/>
    <x v="0"/>
    <m/>
    <x v="0"/>
    <x v="2"/>
  </r>
  <r>
    <s v="Masculin"/>
    <x v="1"/>
    <x v="6"/>
    <s v="Quartier Administratif"/>
    <s v="Masculin"/>
    <n v="45"/>
    <x v="1"/>
    <s v="Chef de village/communauté ou Boulama"/>
    <n v="1"/>
    <n v="0"/>
    <n v="0"/>
    <n v="0"/>
    <n v="0"/>
    <n v="0"/>
    <n v="0"/>
    <n v="0"/>
    <n v="0"/>
    <m/>
    <x v="5"/>
    <m/>
    <x v="3"/>
    <x v="2"/>
  </r>
  <r>
    <s v="Masculin"/>
    <x v="2"/>
    <x v="8"/>
    <s v="Bosso Ville"/>
    <s v="Masculin"/>
    <n v="58"/>
    <x v="2"/>
    <s v="Représentant des refugiés"/>
    <n v="0"/>
    <n v="0"/>
    <n v="1"/>
    <n v="0"/>
    <n v="0"/>
    <n v="0"/>
    <n v="0"/>
    <n v="0"/>
    <n v="0"/>
    <m/>
    <x v="2"/>
    <m/>
    <x v="0"/>
    <x v="1"/>
  </r>
  <r>
    <s v="Masculin"/>
    <x v="2"/>
    <x v="8"/>
    <s v="Bosso Ville"/>
    <s v="Masculin"/>
    <n v="48"/>
    <x v="0"/>
    <s v="Représentant des PDI"/>
    <n v="0"/>
    <n v="0"/>
    <n v="0"/>
    <n v="1"/>
    <n v="0"/>
    <n v="0"/>
    <n v="0"/>
    <n v="0"/>
    <n v="0"/>
    <m/>
    <x v="2"/>
    <m/>
    <x v="4"/>
    <x v="4"/>
  </r>
  <r>
    <s v="Masculin"/>
    <x v="4"/>
    <x v="5"/>
    <s v="Ari Koukouri/Kablewa"/>
    <s v="Masculin"/>
    <n v="60"/>
    <x v="0"/>
    <s v="Chef de village/communauté ou Boulama"/>
    <n v="1"/>
    <n v="0"/>
    <n v="0"/>
    <n v="0"/>
    <n v="0"/>
    <n v="0"/>
    <n v="0"/>
    <n v="0"/>
    <n v="0"/>
    <m/>
    <x v="2"/>
    <m/>
    <x v="4"/>
    <x v="1"/>
  </r>
  <r>
    <s v="Masculin"/>
    <x v="2"/>
    <x v="8"/>
    <s v="Bosso Ville"/>
    <s v="Masculin"/>
    <n v="42"/>
    <x v="1"/>
    <s v="Représentant du chef de village/communauté ou Boulama"/>
    <n v="0"/>
    <n v="1"/>
    <n v="0"/>
    <n v="0"/>
    <n v="0"/>
    <n v="0"/>
    <n v="0"/>
    <n v="0"/>
    <n v="0"/>
    <m/>
    <x v="2"/>
    <m/>
    <x v="0"/>
    <x v="1"/>
  </r>
  <r>
    <s v="Masculin"/>
    <x v="4"/>
    <x v="5"/>
    <s v="Kadjidjia"/>
    <s v="Masculin"/>
    <n v="58"/>
    <x v="0"/>
    <s v="Chef de village/communauté ou Boulama"/>
    <n v="1"/>
    <n v="0"/>
    <n v="0"/>
    <n v="0"/>
    <n v="0"/>
    <n v="0"/>
    <n v="0"/>
    <n v="0"/>
    <n v="0"/>
    <m/>
    <x v="2"/>
    <m/>
    <x v="2"/>
    <x v="4"/>
  </r>
  <r>
    <s v="Masculin"/>
    <x v="4"/>
    <x v="7"/>
    <s v="Djakimé I"/>
    <s v="Masculin"/>
    <n v="27"/>
    <x v="1"/>
    <s v="Autre"/>
    <n v="0"/>
    <n v="0"/>
    <n v="0"/>
    <n v="0"/>
    <n v="0"/>
    <n v="0"/>
    <n v="0"/>
    <n v="0"/>
    <n v="1"/>
    <s v="Pas de role dans la localité"/>
    <x v="0"/>
    <m/>
    <x v="0"/>
    <x v="2"/>
  </r>
  <r>
    <s v="Masculin"/>
    <x v="4"/>
    <x v="7"/>
    <s v="Djakimé I"/>
    <s v="Masculin"/>
    <n v="35"/>
    <x v="0"/>
    <s v="Représentant des PDI"/>
    <n v="0"/>
    <n v="0"/>
    <n v="0"/>
    <n v="1"/>
    <n v="0"/>
    <n v="0"/>
    <n v="0"/>
    <n v="0"/>
    <n v="0"/>
    <m/>
    <x v="0"/>
    <m/>
    <x v="0"/>
    <x v="3"/>
  </r>
  <r>
    <s v="Masculin"/>
    <x v="4"/>
    <x v="7"/>
    <s v="Fanta Kaleram"/>
    <s v="Masculin"/>
    <n v="38"/>
    <x v="1"/>
    <s v="Autre"/>
    <n v="0"/>
    <n v="0"/>
    <n v="0"/>
    <n v="0"/>
    <n v="0"/>
    <n v="0"/>
    <n v="0"/>
    <n v="0"/>
    <n v="1"/>
    <s v="Pas de role dans la localité"/>
    <x v="2"/>
    <m/>
    <x v="6"/>
    <x v="3"/>
  </r>
  <r>
    <s v="Masculin"/>
    <x v="4"/>
    <x v="7"/>
    <s v="Djakimé II"/>
    <s v="Masculin"/>
    <n v="68"/>
    <x v="2"/>
    <s v="Représentant des refugiés"/>
    <n v="0"/>
    <n v="0"/>
    <n v="1"/>
    <n v="0"/>
    <n v="0"/>
    <n v="0"/>
    <n v="0"/>
    <n v="0"/>
    <n v="0"/>
    <m/>
    <x v="2"/>
    <m/>
    <x v="1"/>
    <x v="2"/>
  </r>
  <r>
    <s v="Masculin"/>
    <x v="4"/>
    <x v="7"/>
    <s v="Djakimé II"/>
    <s v="Masculin"/>
    <n v="42"/>
    <x v="1"/>
    <s v="Autre"/>
    <n v="0"/>
    <n v="0"/>
    <n v="0"/>
    <n v="0"/>
    <n v="0"/>
    <n v="0"/>
    <n v="0"/>
    <n v="0"/>
    <n v="1"/>
    <s v="Pas de role dans la localité"/>
    <x v="2"/>
    <m/>
    <x v="0"/>
    <x v="3"/>
  </r>
  <r>
    <s v="Masculin"/>
    <x v="1"/>
    <x v="1"/>
    <s v="Camp Sayam Forage"/>
    <s v="Masculin"/>
    <n v="40"/>
    <x v="2"/>
    <s v="Représentant des refugiés Leader religeux"/>
    <n v="0"/>
    <n v="0"/>
    <n v="1"/>
    <n v="0"/>
    <n v="0"/>
    <n v="0"/>
    <n v="1"/>
    <n v="0"/>
    <n v="0"/>
    <m/>
    <x v="0"/>
    <m/>
    <x v="0"/>
    <x v="0"/>
  </r>
  <r>
    <s v="Masculin"/>
    <x v="1"/>
    <x v="1"/>
    <s v="Camp Sayam Forage"/>
    <s v="Masculin"/>
    <n v="35"/>
    <x v="1"/>
    <s v="Représentant du chef de village/communauté ou Boulama"/>
    <n v="0"/>
    <n v="1"/>
    <n v="0"/>
    <n v="0"/>
    <n v="0"/>
    <n v="0"/>
    <n v="0"/>
    <n v="0"/>
    <n v="0"/>
    <m/>
    <x v="0"/>
    <m/>
    <x v="1"/>
    <x v="1"/>
  </r>
  <r>
    <s v="Masculin"/>
    <x v="1"/>
    <x v="1"/>
    <s v="Camp Sayam Forage"/>
    <s v="Masculin"/>
    <n v="33"/>
    <x v="0"/>
    <s v="Leader communautaire"/>
    <n v="0"/>
    <n v="0"/>
    <n v="0"/>
    <n v="0"/>
    <n v="0"/>
    <n v="0"/>
    <n v="0"/>
    <n v="1"/>
    <n v="0"/>
    <m/>
    <x v="0"/>
    <m/>
    <x v="1"/>
    <x v="1"/>
  </r>
  <r>
    <s v="Masculin"/>
    <x v="1"/>
    <x v="1"/>
    <s v="Boudouri/Lamana"/>
    <s v="Masculin"/>
    <n v="47"/>
    <x v="1"/>
    <s v="Leader communautaire"/>
    <n v="0"/>
    <n v="0"/>
    <n v="0"/>
    <n v="0"/>
    <n v="0"/>
    <n v="0"/>
    <n v="0"/>
    <n v="1"/>
    <n v="0"/>
    <m/>
    <x v="0"/>
    <m/>
    <x v="1"/>
    <x v="0"/>
  </r>
  <r>
    <s v="Masculin"/>
    <x v="1"/>
    <x v="1"/>
    <s v="Boudouri/Lamana"/>
    <s v="Féminin"/>
    <n v="50"/>
    <x v="0"/>
    <s v="Leader communautaire"/>
    <n v="0"/>
    <n v="0"/>
    <n v="0"/>
    <n v="0"/>
    <n v="0"/>
    <n v="0"/>
    <n v="0"/>
    <n v="1"/>
    <n v="0"/>
    <m/>
    <x v="0"/>
    <m/>
    <x v="1"/>
    <x v="3"/>
  </r>
  <r>
    <s v="Masculin"/>
    <x v="1"/>
    <x v="3"/>
    <s v="Kindjandi"/>
    <s v="Masculin"/>
    <n v="55"/>
    <x v="0"/>
    <s v="Représentant des PDI"/>
    <n v="0"/>
    <n v="0"/>
    <n v="0"/>
    <n v="1"/>
    <n v="0"/>
    <n v="0"/>
    <n v="0"/>
    <n v="0"/>
    <n v="0"/>
    <m/>
    <x v="2"/>
    <m/>
    <x v="0"/>
    <x v="2"/>
  </r>
  <r>
    <s v="Masculin"/>
    <x v="1"/>
    <x v="3"/>
    <s v="Kindjandi"/>
    <s v="Masculin"/>
    <n v="46"/>
    <x v="2"/>
    <s v="Représentant des refugiés"/>
    <n v="0"/>
    <n v="0"/>
    <n v="1"/>
    <n v="0"/>
    <n v="0"/>
    <n v="0"/>
    <n v="0"/>
    <n v="0"/>
    <n v="0"/>
    <m/>
    <x v="2"/>
    <m/>
    <x v="0"/>
    <x v="2"/>
  </r>
  <r>
    <s v="Masculin"/>
    <x v="1"/>
    <x v="3"/>
    <s v="Alla Dewa"/>
    <s v="Masculin"/>
    <n v="49"/>
    <x v="2"/>
    <s v="Représentant des refugiés"/>
    <n v="0"/>
    <n v="0"/>
    <n v="1"/>
    <n v="0"/>
    <n v="0"/>
    <n v="0"/>
    <n v="0"/>
    <n v="0"/>
    <n v="0"/>
    <m/>
    <x v="0"/>
    <m/>
    <x v="0"/>
    <x v="2"/>
  </r>
  <r>
    <s v="Masculin"/>
    <x v="1"/>
    <x v="3"/>
    <s v="Gueskerou"/>
    <s v="Masculin"/>
    <n v="50"/>
    <x v="0"/>
    <s v="Représentant des PDI"/>
    <n v="0"/>
    <n v="0"/>
    <n v="0"/>
    <n v="1"/>
    <n v="0"/>
    <n v="0"/>
    <n v="0"/>
    <n v="0"/>
    <n v="0"/>
    <m/>
    <x v="0"/>
    <m/>
    <x v="1"/>
    <x v="0"/>
  </r>
  <r>
    <s v="Masculin"/>
    <x v="1"/>
    <x v="3"/>
    <s v="Gueskerou"/>
    <s v="Masculin"/>
    <n v="53"/>
    <x v="2"/>
    <s v="Représentant des refugiés"/>
    <n v="0"/>
    <n v="0"/>
    <n v="1"/>
    <n v="0"/>
    <n v="0"/>
    <n v="0"/>
    <n v="0"/>
    <n v="0"/>
    <n v="0"/>
    <m/>
    <x v="0"/>
    <m/>
    <x v="0"/>
    <x v="3"/>
  </r>
  <r>
    <s v="Féminin"/>
    <x v="1"/>
    <x v="6"/>
    <s v="Quartier Festival"/>
    <s v="Masculin"/>
    <n v="43"/>
    <x v="0"/>
    <s v="Représentant des PDI"/>
    <n v="0"/>
    <n v="0"/>
    <n v="0"/>
    <n v="1"/>
    <n v="0"/>
    <n v="0"/>
    <n v="0"/>
    <n v="0"/>
    <n v="0"/>
    <m/>
    <x v="5"/>
    <m/>
    <x v="0"/>
    <x v="2"/>
  </r>
  <r>
    <s v="Féminin"/>
    <x v="2"/>
    <x v="2"/>
    <s v="Kachacho"/>
    <s v="Masculin"/>
    <n v="26"/>
    <x v="2"/>
    <s v="Représentant des refugiés"/>
    <n v="0"/>
    <n v="0"/>
    <n v="1"/>
    <n v="0"/>
    <n v="0"/>
    <n v="0"/>
    <n v="0"/>
    <n v="0"/>
    <n v="0"/>
    <m/>
    <x v="6"/>
    <s v="Leurs forage n est pas fonctionnel . Ils partent à tourmour pour chercher de l'eau "/>
    <x v="2"/>
    <x v="3"/>
  </r>
  <r>
    <s v="Féminin"/>
    <x v="2"/>
    <x v="2"/>
    <s v="N'Gouba"/>
    <s v="Masculin"/>
    <n v="44"/>
    <x v="0"/>
    <s v="Représentant des PDI"/>
    <n v="0"/>
    <n v="0"/>
    <n v="0"/>
    <n v="1"/>
    <n v="0"/>
    <n v="0"/>
    <n v="0"/>
    <n v="0"/>
    <n v="0"/>
    <m/>
    <x v="4"/>
    <m/>
    <x v="1"/>
    <x v="2"/>
  </r>
  <r>
    <s v="Féminin"/>
    <x v="2"/>
    <x v="2"/>
    <s v="Gawoussa"/>
    <s v="Masculin"/>
    <n v="60"/>
    <x v="2"/>
    <s v="Représentant des refugiés"/>
    <n v="0"/>
    <n v="0"/>
    <n v="1"/>
    <n v="0"/>
    <n v="0"/>
    <n v="0"/>
    <n v="0"/>
    <n v="0"/>
    <n v="0"/>
    <m/>
    <x v="4"/>
    <m/>
    <x v="1"/>
    <x v="2"/>
  </r>
  <r>
    <s v="Féminin"/>
    <x v="2"/>
    <x v="2"/>
    <s v="Gawoussa"/>
    <s v="Masculin"/>
    <n v="48"/>
    <x v="0"/>
    <s v="Représentant des PDI"/>
    <n v="0"/>
    <n v="0"/>
    <n v="0"/>
    <n v="1"/>
    <n v="0"/>
    <n v="0"/>
    <n v="0"/>
    <n v="0"/>
    <n v="0"/>
    <m/>
    <x v="4"/>
    <m/>
    <x v="1"/>
    <x v="2"/>
  </r>
  <r>
    <s v="Féminin"/>
    <x v="1"/>
    <x v="6"/>
    <s v="Quartier château"/>
    <s v="Masculin"/>
    <n v="41"/>
    <x v="1"/>
    <s v="Chef de village/communauté ou Boulama"/>
    <n v="1"/>
    <n v="0"/>
    <n v="0"/>
    <n v="0"/>
    <n v="0"/>
    <n v="0"/>
    <n v="0"/>
    <n v="0"/>
    <n v="0"/>
    <m/>
    <x v="5"/>
    <m/>
    <x v="3"/>
    <x v="2"/>
  </r>
  <r>
    <s v="Féminin"/>
    <x v="1"/>
    <x v="6"/>
    <s v="Quartier château"/>
    <s v="Masculin"/>
    <n v="62"/>
    <x v="0"/>
    <s v="Représentant des PDI"/>
    <n v="0"/>
    <n v="0"/>
    <n v="0"/>
    <n v="1"/>
    <n v="0"/>
    <n v="0"/>
    <n v="0"/>
    <n v="0"/>
    <n v="0"/>
    <m/>
    <x v="4"/>
    <m/>
    <x v="0"/>
    <x v="2"/>
  </r>
  <r>
    <s v="Féminin"/>
    <x v="1"/>
    <x v="6"/>
    <s v="Quartier château"/>
    <s v="Masculin"/>
    <n v="54"/>
    <x v="2"/>
    <s v="Représentant des refugiés"/>
    <n v="0"/>
    <n v="0"/>
    <n v="1"/>
    <n v="0"/>
    <n v="0"/>
    <n v="0"/>
    <n v="0"/>
    <n v="0"/>
    <n v="0"/>
    <m/>
    <x v="5"/>
    <m/>
    <x v="0"/>
    <x v="2"/>
  </r>
  <r>
    <s v="Masculin"/>
    <x v="4"/>
    <x v="7"/>
    <s v="Kangouri"/>
    <s v="Masculin"/>
    <n v="42"/>
    <x v="2"/>
    <s v="Représentant des refugiés"/>
    <n v="0"/>
    <n v="0"/>
    <n v="1"/>
    <n v="0"/>
    <n v="0"/>
    <n v="0"/>
    <n v="0"/>
    <n v="0"/>
    <n v="0"/>
    <m/>
    <x v="0"/>
    <m/>
    <x v="1"/>
    <x v="1"/>
  </r>
  <r>
    <s v="Masculin"/>
    <x v="3"/>
    <x v="11"/>
    <s v="N'Guel Beyli"/>
    <s v="Masculin"/>
    <n v="36"/>
    <x v="1"/>
    <s v="Leader communautaire"/>
    <n v="0"/>
    <n v="0"/>
    <n v="0"/>
    <n v="0"/>
    <n v="0"/>
    <n v="0"/>
    <n v="0"/>
    <n v="1"/>
    <n v="0"/>
    <m/>
    <x v="3"/>
    <m/>
    <x v="1"/>
    <x v="3"/>
  </r>
  <r>
    <s v="Masculin"/>
    <x v="4"/>
    <x v="7"/>
    <s v="Gagala Peulh"/>
    <s v="Masculin"/>
    <n v="38"/>
    <x v="0"/>
    <s v="Leader communautaire"/>
    <n v="0"/>
    <n v="0"/>
    <n v="0"/>
    <n v="0"/>
    <n v="0"/>
    <n v="0"/>
    <n v="0"/>
    <n v="1"/>
    <n v="0"/>
    <m/>
    <x v="2"/>
    <m/>
    <x v="0"/>
    <x v="0"/>
  </r>
  <r>
    <s v="Masculin"/>
    <x v="4"/>
    <x v="5"/>
    <s v="Oudi Peulh"/>
    <s v="Masculin"/>
    <n v="39"/>
    <x v="1"/>
    <s v="Représentant d'une instance gouvernementale locale"/>
    <n v="0"/>
    <n v="0"/>
    <n v="0"/>
    <n v="0"/>
    <n v="0"/>
    <n v="1"/>
    <n v="0"/>
    <n v="0"/>
    <n v="0"/>
    <m/>
    <x v="2"/>
    <m/>
    <x v="0"/>
    <x v="2"/>
  </r>
  <r>
    <s v="Masculin"/>
    <x v="1"/>
    <x v="3"/>
    <s v="Malamm Boulori"/>
    <s v="Masculin"/>
    <n v="56"/>
    <x v="0"/>
    <s v="Représentant des PDI"/>
    <n v="0"/>
    <n v="0"/>
    <n v="0"/>
    <n v="1"/>
    <n v="0"/>
    <n v="0"/>
    <n v="0"/>
    <n v="0"/>
    <n v="0"/>
    <m/>
    <x v="0"/>
    <m/>
    <x v="0"/>
    <x v="3"/>
  </r>
  <r>
    <s v="Masculin"/>
    <x v="1"/>
    <x v="3"/>
    <s v="Malamm Boulori"/>
    <s v="Masculin"/>
    <n v="35"/>
    <x v="2"/>
    <s v="Représentant des refugiés"/>
    <n v="0"/>
    <n v="0"/>
    <n v="1"/>
    <n v="0"/>
    <n v="0"/>
    <n v="0"/>
    <n v="0"/>
    <n v="0"/>
    <n v="0"/>
    <m/>
    <x v="0"/>
    <m/>
    <x v="0"/>
    <x v="3"/>
  </r>
  <r>
    <s v="Masculin"/>
    <x v="4"/>
    <x v="5"/>
    <s v="Oudi Peulh"/>
    <s v="Masculin"/>
    <n v="30"/>
    <x v="0"/>
    <s v="Représentant des PDI"/>
    <n v="0"/>
    <n v="0"/>
    <n v="0"/>
    <n v="1"/>
    <n v="0"/>
    <n v="0"/>
    <n v="0"/>
    <n v="0"/>
    <n v="0"/>
    <m/>
    <x v="0"/>
    <m/>
    <x v="1"/>
    <x v="3"/>
  </r>
  <r>
    <s v="Féminin"/>
    <x v="0"/>
    <x v="0"/>
    <s v="Boutti"/>
    <s v="Masculin"/>
    <n v="36"/>
    <x v="0"/>
    <s v="Représentant des PDI"/>
    <n v="0"/>
    <n v="0"/>
    <n v="0"/>
    <n v="1"/>
    <n v="0"/>
    <n v="0"/>
    <n v="0"/>
    <n v="0"/>
    <n v="0"/>
    <m/>
    <x v="2"/>
    <m/>
    <x v="2"/>
    <x v="0"/>
  </r>
  <r>
    <s v="Féminin"/>
    <x v="0"/>
    <x v="0"/>
    <s v="Boutti"/>
    <s v="Masculin"/>
    <n v="30"/>
    <x v="2"/>
    <s v="Représentant des refugiés"/>
    <n v="0"/>
    <n v="0"/>
    <n v="1"/>
    <n v="0"/>
    <n v="0"/>
    <n v="0"/>
    <n v="0"/>
    <n v="0"/>
    <n v="0"/>
    <m/>
    <x v="2"/>
    <m/>
    <x v="1"/>
    <x v="0"/>
  </r>
  <r>
    <s v="Féminin"/>
    <x v="3"/>
    <x v="9"/>
    <s v="Beyinga Malam Abdourou"/>
    <s v="Masculin"/>
    <n v="46"/>
    <x v="2"/>
    <s v="Représentant des refugiés"/>
    <n v="0"/>
    <n v="0"/>
    <n v="1"/>
    <n v="0"/>
    <n v="0"/>
    <n v="0"/>
    <n v="0"/>
    <n v="0"/>
    <n v="0"/>
    <m/>
    <x v="1"/>
    <m/>
    <x v="0"/>
    <x v="0"/>
  </r>
  <r>
    <s v="Féminin"/>
    <x v="3"/>
    <x v="9"/>
    <s v="Beyinga Malam Abdourou"/>
    <s v="Masculin"/>
    <n v="30"/>
    <x v="0"/>
    <s v="Représentant des PDI"/>
    <n v="0"/>
    <n v="0"/>
    <n v="0"/>
    <n v="1"/>
    <n v="0"/>
    <n v="0"/>
    <n v="0"/>
    <n v="0"/>
    <n v="0"/>
    <m/>
    <x v="1"/>
    <m/>
    <x v="0"/>
    <x v="1"/>
  </r>
  <r>
    <s v="Masculin"/>
    <x v="4"/>
    <x v="7"/>
    <s v="Baram Dawé"/>
    <s v="Masculin"/>
    <n v="42"/>
    <x v="0"/>
    <s v="Représentant des PDI"/>
    <n v="0"/>
    <n v="0"/>
    <n v="0"/>
    <n v="1"/>
    <n v="0"/>
    <n v="0"/>
    <n v="0"/>
    <n v="0"/>
    <n v="0"/>
    <m/>
    <x v="0"/>
    <m/>
    <x v="3"/>
    <x v="3"/>
  </r>
  <r>
    <s v="Masculin"/>
    <x v="4"/>
    <x v="7"/>
    <s v="Baram Dawé"/>
    <s v="Masculin"/>
    <n v="35"/>
    <x v="3"/>
    <s v="Autre"/>
    <n v="0"/>
    <n v="0"/>
    <n v="0"/>
    <n v="0"/>
    <n v="0"/>
    <n v="0"/>
    <n v="0"/>
    <n v="0"/>
    <n v="1"/>
    <s v="Représentant des retournés"/>
    <x v="0"/>
    <m/>
    <x v="3"/>
    <x v="3"/>
  </r>
  <r>
    <s v="Masculin"/>
    <x v="4"/>
    <x v="7"/>
    <s v="Baram Dawé"/>
    <s v="Masculin"/>
    <n v="36"/>
    <x v="1"/>
    <s v="Représentant d'une instance gouvernementale locale"/>
    <n v="0"/>
    <n v="0"/>
    <n v="0"/>
    <n v="0"/>
    <n v="0"/>
    <n v="1"/>
    <n v="0"/>
    <n v="0"/>
    <n v="0"/>
    <m/>
    <x v="3"/>
    <m/>
    <x v="0"/>
    <x v="2"/>
  </r>
  <r>
    <s v="Masculin"/>
    <x v="4"/>
    <x v="7"/>
    <s v="Balé"/>
    <s v="Masculin"/>
    <n v="30"/>
    <x v="1"/>
    <s v="Chef de village/communauté ou Boulama"/>
    <n v="1"/>
    <n v="0"/>
    <n v="0"/>
    <n v="0"/>
    <n v="0"/>
    <n v="0"/>
    <n v="0"/>
    <n v="0"/>
    <n v="0"/>
    <m/>
    <x v="2"/>
    <m/>
    <x v="3"/>
    <x v="2"/>
  </r>
  <r>
    <s v="Masculin"/>
    <x v="4"/>
    <x v="7"/>
    <s v="Balé"/>
    <s v="Masculin"/>
    <n v="35"/>
    <x v="2"/>
    <s v="Représentant des refugiés"/>
    <n v="0"/>
    <n v="0"/>
    <n v="1"/>
    <n v="0"/>
    <n v="0"/>
    <n v="0"/>
    <n v="0"/>
    <n v="0"/>
    <n v="0"/>
    <m/>
    <x v="2"/>
    <m/>
    <x v="3"/>
    <x v="2"/>
  </r>
  <r>
    <s v="Masculin"/>
    <x v="4"/>
    <x v="7"/>
    <s v="Balé"/>
    <s v="Masculin"/>
    <n v="67"/>
    <x v="0"/>
    <s v="Représentant des PDI"/>
    <n v="0"/>
    <n v="0"/>
    <n v="0"/>
    <n v="1"/>
    <n v="0"/>
    <n v="0"/>
    <n v="0"/>
    <n v="0"/>
    <n v="0"/>
    <m/>
    <x v="2"/>
    <m/>
    <x v="3"/>
    <x v="3"/>
  </r>
  <r>
    <s v="Masculin"/>
    <x v="4"/>
    <x v="7"/>
    <s v="Bonégral"/>
    <s v="Féminin"/>
    <n v="40"/>
    <x v="1"/>
    <s v="Représentant du chef de village/communauté ou Boulama"/>
    <n v="0"/>
    <n v="1"/>
    <n v="0"/>
    <n v="0"/>
    <n v="0"/>
    <n v="0"/>
    <n v="0"/>
    <n v="0"/>
    <n v="0"/>
    <m/>
    <x v="3"/>
    <m/>
    <x v="3"/>
    <x v="3"/>
  </r>
  <r>
    <s v="Masculin"/>
    <x v="4"/>
    <x v="7"/>
    <s v="Bonégral"/>
    <s v="Féminin"/>
    <n v="23"/>
    <x v="0"/>
    <s v="Représentant des PDI"/>
    <n v="0"/>
    <n v="0"/>
    <n v="0"/>
    <n v="1"/>
    <n v="0"/>
    <n v="0"/>
    <n v="0"/>
    <n v="0"/>
    <n v="0"/>
    <m/>
    <x v="3"/>
    <m/>
    <x v="3"/>
    <x v="0"/>
  </r>
  <r>
    <s v="Masculin"/>
    <x v="4"/>
    <x v="7"/>
    <s v="Bonégral"/>
    <s v="Féminin"/>
    <n v="45"/>
    <x v="3"/>
    <s v="Autre"/>
    <n v="0"/>
    <n v="0"/>
    <n v="0"/>
    <n v="0"/>
    <n v="0"/>
    <n v="0"/>
    <n v="0"/>
    <n v="0"/>
    <n v="1"/>
    <s v="Représentant des retournés "/>
    <x v="3"/>
    <m/>
    <x v="0"/>
    <x v="0"/>
  </r>
  <r>
    <s v="Masculin"/>
    <x v="1"/>
    <x v="3"/>
    <s v="Makintari"/>
    <s v="Masculin"/>
    <n v="54"/>
    <x v="1"/>
    <s v="Représentant du chef de village/communauté ou Boulama"/>
    <n v="0"/>
    <n v="1"/>
    <n v="0"/>
    <n v="0"/>
    <n v="0"/>
    <n v="0"/>
    <n v="0"/>
    <n v="0"/>
    <n v="0"/>
    <m/>
    <x v="0"/>
    <m/>
    <x v="3"/>
    <x v="2"/>
  </r>
  <r>
    <s v="Masculin"/>
    <x v="1"/>
    <x v="3"/>
    <s v="Makintari"/>
    <s v="Masculin"/>
    <n v="46"/>
    <x v="0"/>
    <s v="Représentant des PDI"/>
    <n v="0"/>
    <n v="0"/>
    <n v="0"/>
    <n v="1"/>
    <n v="0"/>
    <n v="0"/>
    <n v="0"/>
    <n v="0"/>
    <n v="0"/>
    <m/>
    <x v="0"/>
    <m/>
    <x v="0"/>
    <x v="2"/>
  </r>
  <r>
    <s v="Masculin"/>
    <x v="1"/>
    <x v="3"/>
    <s v="Makintari"/>
    <s v="Masculin"/>
    <n v="50"/>
    <x v="2"/>
    <s v="Représentant des refugiés"/>
    <n v="0"/>
    <n v="0"/>
    <n v="1"/>
    <n v="0"/>
    <n v="0"/>
    <n v="0"/>
    <n v="0"/>
    <n v="0"/>
    <n v="0"/>
    <m/>
    <x v="3"/>
    <m/>
    <x v="1"/>
    <x v="2"/>
  </r>
  <r>
    <s v="Masculin"/>
    <x v="1"/>
    <x v="6"/>
    <s v="Quartier Administratif"/>
    <s v="Masculin"/>
    <n v="42"/>
    <x v="2"/>
    <s v="Représentant des refugiés"/>
    <n v="0"/>
    <n v="0"/>
    <n v="1"/>
    <n v="0"/>
    <n v="0"/>
    <n v="0"/>
    <n v="0"/>
    <n v="0"/>
    <n v="0"/>
    <m/>
    <x v="5"/>
    <m/>
    <x v="0"/>
    <x v="2"/>
  </r>
  <r>
    <s v="Masculin"/>
    <x v="1"/>
    <x v="6"/>
    <s v="Quartier Administratif"/>
    <s v="Masculin"/>
    <n v="39"/>
    <x v="0"/>
    <s v="Leader communautaire"/>
    <n v="0"/>
    <n v="0"/>
    <n v="0"/>
    <n v="0"/>
    <n v="0"/>
    <n v="0"/>
    <n v="0"/>
    <n v="1"/>
    <n v="0"/>
    <m/>
    <x v="5"/>
    <m/>
    <x v="3"/>
    <x v="2"/>
  </r>
  <r>
    <s v="Masculin"/>
    <x v="4"/>
    <x v="7"/>
    <s v="Bidjouram"/>
    <s v="Masculin"/>
    <n v="54"/>
    <x v="1"/>
    <s v="Représentant du chef de village/communauté ou Boulama"/>
    <n v="0"/>
    <n v="1"/>
    <n v="0"/>
    <n v="0"/>
    <n v="0"/>
    <n v="0"/>
    <n v="0"/>
    <n v="0"/>
    <n v="0"/>
    <m/>
    <x v="0"/>
    <m/>
    <x v="2"/>
    <x v="0"/>
  </r>
  <r>
    <s v="Masculin"/>
    <x v="4"/>
    <x v="7"/>
    <s v="Bidjouram"/>
    <s v="Masculin"/>
    <n v="49"/>
    <x v="0"/>
    <s v="Représentant des PDI"/>
    <n v="0"/>
    <n v="0"/>
    <n v="0"/>
    <n v="1"/>
    <n v="0"/>
    <n v="0"/>
    <n v="0"/>
    <n v="0"/>
    <n v="0"/>
    <m/>
    <x v="0"/>
    <m/>
    <x v="2"/>
    <x v="3"/>
  </r>
  <r>
    <s v="Masculin"/>
    <x v="4"/>
    <x v="7"/>
    <s v="Bidjouram"/>
    <s v="Masculin"/>
    <n v="40"/>
    <x v="3"/>
    <s v="Autre"/>
    <n v="0"/>
    <n v="0"/>
    <n v="0"/>
    <n v="0"/>
    <n v="0"/>
    <n v="0"/>
    <n v="0"/>
    <n v="0"/>
    <n v="1"/>
    <s v="Personne ressource "/>
    <x v="0"/>
    <m/>
    <x v="1"/>
    <x v="0"/>
  </r>
  <r>
    <s v="Masculin"/>
    <x v="1"/>
    <x v="3"/>
    <s v="Assagana Gana"/>
    <s v="Masculin"/>
    <n v="47"/>
    <x v="1"/>
    <s v="Chef de village/communauté ou Boulama"/>
    <n v="1"/>
    <n v="0"/>
    <n v="0"/>
    <n v="0"/>
    <n v="0"/>
    <n v="0"/>
    <n v="0"/>
    <n v="0"/>
    <n v="0"/>
    <m/>
    <x v="0"/>
    <m/>
    <x v="3"/>
    <x v="2"/>
  </r>
  <r>
    <s v="Masculin"/>
    <x v="1"/>
    <x v="3"/>
    <s v="Assagana Gana"/>
    <s v="Masculin"/>
    <n v="43"/>
    <x v="0"/>
    <s v="Représentant des PDI"/>
    <n v="0"/>
    <n v="0"/>
    <n v="0"/>
    <n v="1"/>
    <n v="0"/>
    <n v="0"/>
    <n v="0"/>
    <n v="0"/>
    <n v="0"/>
    <m/>
    <x v="0"/>
    <m/>
    <x v="3"/>
    <x v="2"/>
  </r>
  <r>
    <s v="Masculin"/>
    <x v="2"/>
    <x v="2"/>
    <s v="Gadaddo"/>
    <s v="Masculin"/>
    <n v="53"/>
    <x v="1"/>
    <s v="Chef de village/communauté ou Boulama"/>
    <n v="1"/>
    <n v="0"/>
    <n v="0"/>
    <n v="0"/>
    <n v="0"/>
    <n v="0"/>
    <n v="0"/>
    <n v="0"/>
    <n v="0"/>
    <m/>
    <x v="4"/>
    <m/>
    <x v="2"/>
    <x v="1"/>
  </r>
  <r>
    <s v="Masculin"/>
    <x v="2"/>
    <x v="2"/>
    <s v="Gadaddo"/>
    <s v="Masculin"/>
    <n v="32"/>
    <x v="2"/>
    <s v="Représentant des refugiés"/>
    <n v="0"/>
    <n v="0"/>
    <n v="1"/>
    <n v="0"/>
    <n v="0"/>
    <n v="0"/>
    <n v="0"/>
    <n v="0"/>
    <n v="0"/>
    <m/>
    <x v="4"/>
    <m/>
    <x v="2"/>
    <x v="1"/>
  </r>
  <r>
    <s v="Masculin"/>
    <x v="2"/>
    <x v="2"/>
    <s v="Gadaddo"/>
    <s v="Masculin"/>
    <n v="45"/>
    <x v="0"/>
    <s v="Représentant des PDI"/>
    <n v="0"/>
    <n v="0"/>
    <n v="0"/>
    <n v="1"/>
    <n v="0"/>
    <n v="0"/>
    <n v="0"/>
    <n v="0"/>
    <n v="0"/>
    <m/>
    <x v="4"/>
    <m/>
    <x v="2"/>
    <x v="1"/>
  </r>
  <r>
    <s v="Masculin"/>
    <x v="1"/>
    <x v="6"/>
    <s v="Quartier Maloumdi"/>
    <s v="Masculin"/>
    <n v="45"/>
    <x v="0"/>
    <s v="Représentant des PDI"/>
    <n v="0"/>
    <n v="0"/>
    <n v="0"/>
    <n v="1"/>
    <n v="0"/>
    <n v="0"/>
    <n v="0"/>
    <n v="0"/>
    <n v="0"/>
    <m/>
    <x v="4"/>
    <m/>
    <x v="3"/>
    <x v="3"/>
  </r>
  <r>
    <s v="Masculin"/>
    <x v="1"/>
    <x v="6"/>
    <s v="Quartier Maloumdi"/>
    <s v="Masculin"/>
    <n v="63"/>
    <x v="2"/>
    <s v="Représentant des refugiés"/>
    <n v="0"/>
    <n v="0"/>
    <n v="1"/>
    <n v="0"/>
    <n v="0"/>
    <n v="0"/>
    <n v="0"/>
    <n v="0"/>
    <n v="0"/>
    <m/>
    <x v="4"/>
    <m/>
    <x v="3"/>
    <x v="3"/>
  </r>
  <r>
    <s v="Masculin"/>
    <x v="1"/>
    <x v="6"/>
    <s v="Quarier Adjimeri"/>
    <s v="Masculin"/>
    <n v="60"/>
    <x v="2"/>
    <s v="Représentant des refugiés"/>
    <n v="0"/>
    <n v="0"/>
    <n v="1"/>
    <n v="0"/>
    <n v="0"/>
    <n v="0"/>
    <n v="0"/>
    <n v="0"/>
    <n v="0"/>
    <m/>
    <x v="4"/>
    <m/>
    <x v="3"/>
    <x v="1"/>
  </r>
  <r>
    <s v="Masculin"/>
    <x v="1"/>
    <x v="6"/>
    <s v="Awaridi"/>
    <s v="Masculin"/>
    <n v="52"/>
    <x v="1"/>
    <s v="Représentant du chef de village/communauté ou Boulama"/>
    <n v="0"/>
    <n v="1"/>
    <n v="0"/>
    <n v="0"/>
    <n v="0"/>
    <n v="0"/>
    <n v="0"/>
    <n v="0"/>
    <n v="0"/>
    <m/>
    <x v="2"/>
    <m/>
    <x v="3"/>
    <x v="3"/>
  </r>
  <r>
    <s v="Masculin"/>
    <x v="1"/>
    <x v="6"/>
    <s v="Quartier Bagara"/>
    <s v="Masculin"/>
    <n v="74"/>
    <x v="1"/>
    <s v="Représentant du chef de village/communauté ou Boulama"/>
    <n v="0"/>
    <n v="1"/>
    <n v="0"/>
    <n v="0"/>
    <n v="0"/>
    <n v="0"/>
    <n v="0"/>
    <n v="0"/>
    <n v="0"/>
    <m/>
    <x v="4"/>
    <m/>
    <x v="3"/>
    <x v="3"/>
  </r>
  <r>
    <s v="Féminin"/>
    <x v="4"/>
    <x v="7"/>
    <s v="Lari Kanori"/>
    <s v="Masculin"/>
    <n v="49"/>
    <x v="1"/>
    <s v="Représentant du chef de village/communauté ou Boulama"/>
    <n v="0"/>
    <n v="1"/>
    <n v="0"/>
    <n v="0"/>
    <n v="0"/>
    <n v="0"/>
    <n v="0"/>
    <n v="0"/>
    <n v="0"/>
    <m/>
    <x v="3"/>
    <m/>
    <x v="0"/>
    <x v="1"/>
  </r>
  <r>
    <s v="Féminin"/>
    <x v="4"/>
    <x v="7"/>
    <s v="Lari Kanori"/>
    <s v="Masculin"/>
    <n v="44"/>
    <x v="0"/>
    <s v="Représentant des PDI"/>
    <n v="0"/>
    <n v="0"/>
    <n v="0"/>
    <n v="1"/>
    <n v="0"/>
    <n v="0"/>
    <n v="0"/>
    <n v="0"/>
    <n v="0"/>
    <m/>
    <x v="3"/>
    <m/>
    <x v="0"/>
    <x v="1"/>
  </r>
  <r>
    <s v="Féminin"/>
    <x v="4"/>
    <x v="7"/>
    <s v="Lari Kanori"/>
    <s v="Masculin"/>
    <n v="54"/>
    <x v="3"/>
    <s v="Autre"/>
    <n v="0"/>
    <n v="0"/>
    <n v="0"/>
    <n v="0"/>
    <n v="0"/>
    <n v="0"/>
    <n v="0"/>
    <n v="0"/>
    <n v="1"/>
    <s v="Représentant des retournés"/>
    <x v="3"/>
    <m/>
    <x v="0"/>
    <x v="0"/>
  </r>
  <r>
    <s v="Masculin"/>
    <x v="4"/>
    <x v="5"/>
    <s v="Kadjidjia"/>
    <s v="Masculin"/>
    <n v="41"/>
    <x v="2"/>
    <s v="Leader communautaire"/>
    <n v="0"/>
    <n v="0"/>
    <n v="0"/>
    <n v="0"/>
    <n v="0"/>
    <n v="0"/>
    <n v="0"/>
    <n v="1"/>
    <n v="0"/>
    <m/>
    <x v="2"/>
    <m/>
    <x v="2"/>
    <x v="4"/>
  </r>
  <r>
    <s v="Masculin"/>
    <x v="1"/>
    <x v="3"/>
    <s v="Kindjandi Arabe"/>
    <s v="Masculin"/>
    <n v="43"/>
    <x v="1"/>
    <s v="Leader communautaire"/>
    <n v="0"/>
    <n v="0"/>
    <n v="0"/>
    <n v="0"/>
    <n v="0"/>
    <n v="0"/>
    <n v="0"/>
    <n v="1"/>
    <n v="0"/>
    <m/>
    <x v="2"/>
    <m/>
    <x v="3"/>
    <x v="1"/>
  </r>
  <r>
    <s v="Masculin"/>
    <x v="1"/>
    <x v="3"/>
    <s v="Kindjandi Arabe"/>
    <s v="Masculin"/>
    <n v="41"/>
    <x v="2"/>
    <s v="Leader communautaire"/>
    <n v="0"/>
    <n v="0"/>
    <n v="0"/>
    <n v="0"/>
    <n v="0"/>
    <n v="0"/>
    <n v="0"/>
    <n v="1"/>
    <n v="0"/>
    <m/>
    <x v="2"/>
    <m/>
    <x v="1"/>
    <x v="4"/>
  </r>
  <r>
    <s v="Masculin"/>
    <x v="1"/>
    <x v="3"/>
    <s v="Kindjandi Arabe"/>
    <s v="Masculin"/>
    <n v="39"/>
    <x v="0"/>
    <s v="Représentant des PDI"/>
    <n v="0"/>
    <n v="0"/>
    <n v="0"/>
    <n v="1"/>
    <n v="0"/>
    <n v="0"/>
    <n v="0"/>
    <n v="0"/>
    <n v="0"/>
    <m/>
    <x v="2"/>
    <m/>
    <x v="2"/>
    <x v="4"/>
  </r>
  <r>
    <s v="Masculin"/>
    <x v="1"/>
    <x v="3"/>
    <s v="Massa"/>
    <s v="Masculin"/>
    <n v="40"/>
    <x v="0"/>
    <s v="Leader communautaire"/>
    <n v="0"/>
    <n v="0"/>
    <n v="0"/>
    <n v="0"/>
    <n v="0"/>
    <n v="0"/>
    <n v="0"/>
    <n v="1"/>
    <n v="0"/>
    <m/>
    <x v="0"/>
    <m/>
    <x v="0"/>
    <x v="0"/>
  </r>
  <r>
    <s v="Masculin"/>
    <x v="1"/>
    <x v="3"/>
    <s v="Massa"/>
    <s v="Masculin"/>
    <n v="42"/>
    <x v="1"/>
    <s v="Représentant du chef de village/communauté ou Boulama"/>
    <n v="0"/>
    <n v="1"/>
    <n v="0"/>
    <n v="0"/>
    <n v="0"/>
    <n v="0"/>
    <n v="0"/>
    <n v="0"/>
    <n v="0"/>
    <m/>
    <x v="0"/>
    <m/>
    <x v="0"/>
    <x v="1"/>
  </r>
  <r>
    <s v="Masculin"/>
    <x v="1"/>
    <x v="3"/>
    <s v="Djougoulou"/>
    <s v="Masculin"/>
    <n v="38"/>
    <x v="1"/>
    <s v="Leader communautaire"/>
    <n v="0"/>
    <n v="0"/>
    <n v="0"/>
    <n v="0"/>
    <n v="0"/>
    <n v="0"/>
    <n v="0"/>
    <n v="1"/>
    <n v="0"/>
    <m/>
    <x v="0"/>
    <m/>
    <x v="0"/>
    <x v="1"/>
  </r>
  <r>
    <s v="Masculin"/>
    <x v="1"/>
    <x v="3"/>
    <s v="Douloum"/>
    <s v="Masculin"/>
    <n v="52"/>
    <x v="1"/>
    <s v="Leader communautaire"/>
    <n v="0"/>
    <n v="0"/>
    <n v="0"/>
    <n v="0"/>
    <n v="0"/>
    <n v="0"/>
    <n v="0"/>
    <n v="1"/>
    <n v="0"/>
    <m/>
    <x v="0"/>
    <m/>
    <x v="0"/>
    <x v="1"/>
  </r>
  <r>
    <s v="Masculin"/>
    <x v="1"/>
    <x v="3"/>
    <s v="Douloum"/>
    <s v="Masculin"/>
    <n v="43"/>
    <x v="0"/>
    <s v="Leader communautaire"/>
    <n v="0"/>
    <n v="0"/>
    <n v="0"/>
    <n v="0"/>
    <n v="0"/>
    <n v="0"/>
    <n v="0"/>
    <n v="1"/>
    <n v="0"/>
    <m/>
    <x v="0"/>
    <m/>
    <x v="1"/>
    <x v="1"/>
  </r>
  <r>
    <s v="Masculin"/>
    <x v="1"/>
    <x v="1"/>
    <s v="Djori Kolo"/>
    <s v="Masculin"/>
    <n v="37"/>
    <x v="2"/>
    <s v="Leader communautaire"/>
    <n v="0"/>
    <n v="0"/>
    <n v="0"/>
    <n v="0"/>
    <n v="0"/>
    <n v="0"/>
    <n v="0"/>
    <n v="1"/>
    <n v="0"/>
    <m/>
    <x v="0"/>
    <m/>
    <x v="1"/>
    <x v="0"/>
  </r>
  <r>
    <s v="Masculin"/>
    <x v="1"/>
    <x v="1"/>
    <s v="Djori Kolo"/>
    <s v="Masculin"/>
    <n v="42"/>
    <x v="1"/>
    <s v="Leader religeux Leader communautaire"/>
    <n v="0"/>
    <n v="0"/>
    <n v="0"/>
    <n v="0"/>
    <n v="0"/>
    <n v="0"/>
    <n v="1"/>
    <n v="1"/>
    <n v="0"/>
    <m/>
    <x v="0"/>
    <m/>
    <x v="2"/>
    <x v="0"/>
  </r>
  <r>
    <s v="Masculin"/>
    <x v="1"/>
    <x v="1"/>
    <s v="Djori Kolo"/>
    <s v="Masculin"/>
    <n v="25"/>
    <x v="0"/>
    <s v="Leader communautaire"/>
    <n v="0"/>
    <n v="0"/>
    <n v="0"/>
    <n v="0"/>
    <n v="0"/>
    <n v="0"/>
    <n v="0"/>
    <n v="1"/>
    <n v="0"/>
    <m/>
    <x v="0"/>
    <m/>
    <x v="1"/>
    <x v="0"/>
  </r>
  <r>
    <s v="Masculin"/>
    <x v="1"/>
    <x v="3"/>
    <s v="Blabrine"/>
    <s v="Masculin"/>
    <n v="46"/>
    <x v="1"/>
    <s v="Chef de village/communauté ou Boulama"/>
    <n v="1"/>
    <n v="0"/>
    <n v="0"/>
    <n v="0"/>
    <n v="0"/>
    <n v="0"/>
    <n v="0"/>
    <n v="0"/>
    <n v="0"/>
    <m/>
    <x v="0"/>
    <m/>
    <x v="1"/>
    <x v="1"/>
  </r>
  <r>
    <s v="Masculin"/>
    <x v="1"/>
    <x v="3"/>
    <s v="Blabrine"/>
    <s v="Masculin"/>
    <n v="40"/>
    <x v="0"/>
    <s v="Représentant des PDI Leader communautaire"/>
    <n v="0"/>
    <n v="0"/>
    <n v="0"/>
    <n v="1"/>
    <n v="0"/>
    <n v="0"/>
    <n v="0"/>
    <n v="1"/>
    <n v="0"/>
    <m/>
    <x v="0"/>
    <m/>
    <x v="1"/>
    <x v="0"/>
  </r>
  <r>
    <s v="Masculin"/>
    <x v="1"/>
    <x v="3"/>
    <s v="Blabrine"/>
    <s v="Masculin"/>
    <n v="51"/>
    <x v="2"/>
    <s v="Représentant des refugiés Leader communautaire"/>
    <n v="0"/>
    <n v="0"/>
    <n v="1"/>
    <n v="0"/>
    <n v="0"/>
    <n v="0"/>
    <n v="0"/>
    <n v="1"/>
    <n v="0"/>
    <m/>
    <x v="0"/>
    <m/>
    <x v="0"/>
    <x v="1"/>
  </r>
  <r>
    <s v="Masculin"/>
    <x v="3"/>
    <x v="9"/>
    <s v="Guel Mamadou"/>
    <s v="Masculin"/>
    <n v="42"/>
    <x v="1"/>
    <s v="Leader communautaire"/>
    <n v="0"/>
    <n v="0"/>
    <n v="0"/>
    <n v="0"/>
    <n v="0"/>
    <n v="0"/>
    <n v="0"/>
    <n v="1"/>
    <n v="0"/>
    <m/>
    <x v="3"/>
    <m/>
    <x v="2"/>
    <x v="0"/>
  </r>
  <r>
    <s v="Féminin"/>
    <x v="1"/>
    <x v="6"/>
    <s v="Quartier Festival"/>
    <s v="Masculin"/>
    <n v="55"/>
    <x v="2"/>
    <s v="Représentant des refugiés"/>
    <n v="0"/>
    <n v="0"/>
    <n v="1"/>
    <n v="0"/>
    <n v="0"/>
    <n v="0"/>
    <n v="0"/>
    <n v="0"/>
    <n v="0"/>
    <m/>
    <x v="7"/>
    <m/>
    <x v="3"/>
    <x v="2"/>
  </r>
  <r>
    <s v="Féminin"/>
    <x v="1"/>
    <x v="6"/>
    <s v="Quartier Diffa Koura"/>
    <s v="Masculin"/>
    <n v="61"/>
    <x v="1"/>
    <s v="Chef de village/communauté ou Boulama"/>
    <n v="1"/>
    <n v="0"/>
    <n v="0"/>
    <n v="0"/>
    <n v="0"/>
    <n v="0"/>
    <n v="0"/>
    <n v="0"/>
    <n v="0"/>
    <m/>
    <x v="5"/>
    <m/>
    <x v="3"/>
    <x v="2"/>
  </r>
  <r>
    <s v="Féminin"/>
    <x v="1"/>
    <x v="6"/>
    <s v="Quartier N'Guel Madou Maï"/>
    <s v="Masculin"/>
    <n v="50"/>
    <x v="2"/>
    <s v="Représentant des refugiés"/>
    <n v="0"/>
    <n v="0"/>
    <n v="1"/>
    <n v="0"/>
    <n v="0"/>
    <n v="0"/>
    <n v="0"/>
    <n v="0"/>
    <n v="0"/>
    <m/>
    <x v="8"/>
    <m/>
    <x v="2"/>
    <x v="3"/>
  </r>
  <r>
    <s v="Féminin"/>
    <x v="1"/>
    <x v="6"/>
    <s v="Quartier N'Guel Madou Maï"/>
    <s v="Masculin"/>
    <n v="35"/>
    <x v="0"/>
    <s v="Représentant des PDI"/>
    <n v="0"/>
    <n v="0"/>
    <n v="0"/>
    <n v="1"/>
    <n v="0"/>
    <n v="0"/>
    <n v="0"/>
    <n v="0"/>
    <n v="0"/>
    <m/>
    <x v="8"/>
    <m/>
    <x v="1"/>
    <x v="2"/>
  </r>
  <r>
    <s v="Féminin"/>
    <x v="2"/>
    <x v="2"/>
    <s v="Gadagoum"/>
    <s v="Masculin"/>
    <n v="49"/>
    <x v="0"/>
    <s v="Représentant des PDI"/>
    <n v="0"/>
    <n v="0"/>
    <n v="0"/>
    <n v="1"/>
    <n v="0"/>
    <n v="0"/>
    <n v="0"/>
    <n v="0"/>
    <n v="0"/>
    <m/>
    <x v="0"/>
    <m/>
    <x v="0"/>
    <x v="2"/>
  </r>
  <r>
    <s v="Masculin"/>
    <x v="0"/>
    <x v="0"/>
    <s v="Lattouaram"/>
    <s v="Masculin"/>
    <n v="30"/>
    <x v="1"/>
    <s v="Autre"/>
    <n v="0"/>
    <n v="0"/>
    <n v="0"/>
    <n v="0"/>
    <n v="0"/>
    <n v="0"/>
    <n v="0"/>
    <n v="0"/>
    <n v="1"/>
    <s v="Pas de role dans la localité"/>
    <x v="3"/>
    <m/>
    <x v="3"/>
    <x v="1"/>
  </r>
  <r>
    <s v="Masculin"/>
    <x v="0"/>
    <x v="0"/>
    <s v="Samsouram"/>
    <s v="Masculin"/>
    <n v="40"/>
    <x v="0"/>
    <s v="Représentant des PDI"/>
    <n v="0"/>
    <n v="0"/>
    <n v="0"/>
    <n v="1"/>
    <n v="0"/>
    <n v="0"/>
    <n v="0"/>
    <n v="0"/>
    <n v="0"/>
    <m/>
    <x v="2"/>
    <m/>
    <x v="0"/>
    <x v="3"/>
  </r>
  <r>
    <s v="Masculin"/>
    <x v="4"/>
    <x v="7"/>
    <s v="Djakimé II"/>
    <s v="Masculin"/>
    <n v="38"/>
    <x v="0"/>
    <s v="Représentant des PDI"/>
    <n v="0"/>
    <n v="0"/>
    <n v="0"/>
    <n v="1"/>
    <n v="0"/>
    <n v="0"/>
    <n v="0"/>
    <n v="0"/>
    <n v="0"/>
    <m/>
    <x v="2"/>
    <m/>
    <x v="0"/>
    <x v="1"/>
  </r>
  <r>
    <s v="Masculin"/>
    <x v="0"/>
    <x v="0"/>
    <s v="Lattouaram"/>
    <s v="Masculin"/>
    <n v="45"/>
    <x v="2"/>
    <s v="Représentant des refugiés"/>
    <n v="0"/>
    <n v="0"/>
    <n v="1"/>
    <n v="0"/>
    <n v="0"/>
    <n v="0"/>
    <n v="0"/>
    <n v="0"/>
    <n v="0"/>
    <m/>
    <x v="3"/>
    <m/>
    <x v="1"/>
    <x v="0"/>
  </r>
  <r>
    <s v="Masculin"/>
    <x v="0"/>
    <x v="0"/>
    <s v="Lattouaram"/>
    <s v="Masculin"/>
    <n v="32"/>
    <x v="0"/>
    <s v="Représentant des PDI"/>
    <n v="0"/>
    <n v="0"/>
    <n v="0"/>
    <n v="1"/>
    <n v="0"/>
    <n v="0"/>
    <n v="0"/>
    <n v="0"/>
    <n v="0"/>
    <m/>
    <x v="3"/>
    <m/>
    <x v="3"/>
    <x v="0"/>
  </r>
  <r>
    <s v="Masculin"/>
    <x v="1"/>
    <x v="3"/>
    <s v="Gorodi"/>
    <s v="Masculin"/>
    <n v="64"/>
    <x v="1"/>
    <s v="Chef de village/communauté ou Boulama"/>
    <n v="1"/>
    <n v="0"/>
    <n v="0"/>
    <n v="0"/>
    <n v="0"/>
    <n v="0"/>
    <n v="0"/>
    <n v="0"/>
    <n v="0"/>
    <m/>
    <x v="2"/>
    <m/>
    <x v="1"/>
    <x v="2"/>
  </r>
  <r>
    <s v="Masculin"/>
    <x v="1"/>
    <x v="3"/>
    <s v="Gorodi"/>
    <s v="Masculin"/>
    <n v="35"/>
    <x v="2"/>
    <s v="Leader communautaire"/>
    <n v="0"/>
    <n v="0"/>
    <n v="0"/>
    <n v="0"/>
    <n v="0"/>
    <n v="0"/>
    <n v="0"/>
    <n v="1"/>
    <n v="0"/>
    <m/>
    <x v="2"/>
    <m/>
    <x v="0"/>
    <x v="2"/>
  </r>
  <r>
    <s v="Masculin"/>
    <x v="1"/>
    <x v="3"/>
    <s v="Gorodi"/>
    <s v="Masculin"/>
    <n v="45"/>
    <x v="0"/>
    <s v="Représentant des PDI"/>
    <n v="0"/>
    <n v="0"/>
    <n v="0"/>
    <n v="1"/>
    <n v="0"/>
    <n v="0"/>
    <n v="0"/>
    <n v="0"/>
    <n v="0"/>
    <m/>
    <x v="2"/>
    <m/>
    <x v="1"/>
    <x v="3"/>
  </r>
  <r>
    <s v="Masculin"/>
    <x v="1"/>
    <x v="3"/>
    <s v="Massadina"/>
    <s v="Masculin"/>
    <n v="58"/>
    <x v="1"/>
    <s v="Chef de village/communauté ou Boulama"/>
    <n v="1"/>
    <n v="0"/>
    <n v="0"/>
    <n v="0"/>
    <n v="0"/>
    <n v="0"/>
    <n v="0"/>
    <n v="0"/>
    <n v="0"/>
    <m/>
    <x v="3"/>
    <m/>
    <x v="0"/>
    <x v="2"/>
  </r>
  <r>
    <s v="Masculin"/>
    <x v="1"/>
    <x v="3"/>
    <s v="Massadina"/>
    <s v="Masculin"/>
    <n v="44"/>
    <x v="2"/>
    <s v="Représentant des refugiés"/>
    <n v="0"/>
    <n v="0"/>
    <n v="1"/>
    <n v="0"/>
    <n v="0"/>
    <n v="0"/>
    <n v="0"/>
    <n v="0"/>
    <n v="0"/>
    <m/>
    <x v="3"/>
    <m/>
    <x v="0"/>
    <x v="2"/>
  </r>
  <r>
    <s v="Masculin"/>
    <x v="4"/>
    <x v="7"/>
    <s v="Koutou I"/>
    <s v="Masculin"/>
    <n v="35"/>
    <x v="0"/>
    <s v="Représentant du chef de village/communauté ou Boulama"/>
    <n v="0"/>
    <n v="1"/>
    <n v="0"/>
    <n v="0"/>
    <n v="0"/>
    <n v="0"/>
    <n v="0"/>
    <n v="0"/>
    <n v="0"/>
    <m/>
    <x v="1"/>
    <m/>
    <x v="1"/>
    <x v="1"/>
  </r>
  <r>
    <s v="Masculin"/>
    <x v="4"/>
    <x v="5"/>
    <s v="Oudi Peulh"/>
    <s v="Masculin"/>
    <n v="30"/>
    <x v="3"/>
    <s v="Représentant d'une instance gouvernementale locale"/>
    <n v="0"/>
    <n v="0"/>
    <n v="0"/>
    <n v="0"/>
    <n v="0"/>
    <n v="1"/>
    <n v="0"/>
    <n v="0"/>
    <n v="0"/>
    <m/>
    <x v="2"/>
    <m/>
    <x v="0"/>
    <x v="2"/>
  </r>
  <r>
    <s v="Masculin"/>
    <x v="4"/>
    <x v="7"/>
    <s v="Yambal"/>
    <s v="Masculin"/>
    <n v="60"/>
    <x v="1"/>
    <s v="Chef de village/communauté ou Boulama"/>
    <n v="1"/>
    <n v="0"/>
    <n v="0"/>
    <n v="0"/>
    <n v="0"/>
    <n v="0"/>
    <n v="0"/>
    <n v="0"/>
    <n v="0"/>
    <m/>
    <x v="0"/>
    <m/>
    <x v="3"/>
    <x v="3"/>
  </r>
  <r>
    <s v="Masculin"/>
    <x v="4"/>
    <x v="7"/>
    <s v="Yambal"/>
    <s v="Masculin"/>
    <n v="35"/>
    <x v="0"/>
    <s v="Représentant des PDI"/>
    <n v="0"/>
    <n v="0"/>
    <n v="0"/>
    <n v="1"/>
    <n v="0"/>
    <n v="0"/>
    <n v="0"/>
    <n v="0"/>
    <n v="0"/>
    <m/>
    <x v="0"/>
    <m/>
    <x v="0"/>
    <x v="0"/>
  </r>
  <r>
    <s v="Masculin"/>
    <x v="1"/>
    <x v="6"/>
    <s v="Grematori"/>
    <s v="Masculin"/>
    <n v="55"/>
    <x v="0"/>
    <s v="Représentant des PDI"/>
    <n v="0"/>
    <n v="0"/>
    <n v="0"/>
    <n v="1"/>
    <n v="0"/>
    <n v="0"/>
    <n v="0"/>
    <n v="0"/>
    <n v="0"/>
    <m/>
    <x v="0"/>
    <m/>
    <x v="3"/>
    <x v="3"/>
  </r>
  <r>
    <s v="Masculin"/>
    <x v="1"/>
    <x v="3"/>
    <s v="Assaga Koura"/>
    <s v="Masculin"/>
    <n v="64"/>
    <x v="0"/>
    <s v="Chef de village/communauté ou Boulama"/>
    <n v="1"/>
    <n v="0"/>
    <n v="0"/>
    <n v="0"/>
    <n v="0"/>
    <n v="0"/>
    <n v="0"/>
    <n v="0"/>
    <n v="0"/>
    <m/>
    <x v="2"/>
    <m/>
    <x v="3"/>
    <x v="2"/>
  </r>
  <r>
    <s v="Masculin"/>
    <x v="2"/>
    <x v="2"/>
    <s v="Kaouré"/>
    <s v="Masculin"/>
    <n v="40"/>
    <x v="2"/>
    <s v="Représentant des refugiés"/>
    <n v="0"/>
    <n v="0"/>
    <n v="1"/>
    <n v="0"/>
    <n v="0"/>
    <n v="0"/>
    <n v="0"/>
    <n v="0"/>
    <n v="0"/>
    <m/>
    <x v="1"/>
    <m/>
    <x v="3"/>
    <x v="1"/>
  </r>
  <r>
    <s v="Masculin"/>
    <x v="1"/>
    <x v="3"/>
    <s v="Assaga Nigéria I, II, II et IV"/>
    <s v="Masculin"/>
    <n v="52"/>
    <x v="2"/>
    <s v="Représentant des refugiés"/>
    <n v="0"/>
    <n v="0"/>
    <n v="1"/>
    <n v="0"/>
    <n v="0"/>
    <n v="0"/>
    <n v="0"/>
    <n v="0"/>
    <n v="0"/>
    <m/>
    <x v="2"/>
    <m/>
    <x v="3"/>
    <x v="2"/>
  </r>
  <r>
    <s v="Féminin"/>
    <x v="1"/>
    <x v="6"/>
    <s v="CBLT"/>
    <s v="Masculin"/>
    <n v="40"/>
    <x v="0"/>
    <s v="Représentant des PDI"/>
    <n v="0"/>
    <n v="0"/>
    <n v="0"/>
    <n v="1"/>
    <n v="0"/>
    <n v="0"/>
    <n v="0"/>
    <n v="0"/>
    <n v="0"/>
    <m/>
    <x v="0"/>
    <m/>
    <x v="3"/>
    <x v="0"/>
  </r>
  <r>
    <s v="Féminin"/>
    <x v="1"/>
    <x v="6"/>
    <s v="CBLT"/>
    <s v="Masculin"/>
    <n v="36"/>
    <x v="3"/>
    <s v="Autre"/>
    <n v="0"/>
    <n v="0"/>
    <n v="0"/>
    <n v="0"/>
    <n v="0"/>
    <n v="0"/>
    <n v="0"/>
    <n v="0"/>
    <n v="1"/>
    <s v="Représentant de retournés "/>
    <x v="0"/>
    <m/>
    <x v="0"/>
    <x v="3"/>
  </r>
  <r>
    <s v="Féminin"/>
    <x v="1"/>
    <x v="6"/>
    <s v="CBLT"/>
    <s v="Masculin"/>
    <n v="55"/>
    <x v="2"/>
    <s v="Représentant des refugiés"/>
    <n v="0"/>
    <n v="0"/>
    <n v="1"/>
    <n v="0"/>
    <n v="0"/>
    <n v="0"/>
    <n v="0"/>
    <n v="0"/>
    <n v="0"/>
    <m/>
    <x v="0"/>
    <m/>
    <x v="0"/>
    <x v="0"/>
  </r>
  <r>
    <s v="Masculin"/>
    <x v="4"/>
    <x v="7"/>
    <s v="Klakmana"/>
    <s v="Masculin"/>
    <n v="58"/>
    <x v="2"/>
    <s v="Représentant des refugiés"/>
    <n v="0"/>
    <n v="0"/>
    <n v="1"/>
    <n v="0"/>
    <n v="0"/>
    <n v="0"/>
    <n v="0"/>
    <n v="0"/>
    <n v="0"/>
    <m/>
    <x v="2"/>
    <m/>
    <x v="0"/>
    <x v="3"/>
  </r>
  <r>
    <s v="Masculin"/>
    <x v="4"/>
    <x v="7"/>
    <s v="Klakmana"/>
    <s v="Masculin"/>
    <n v="64"/>
    <x v="3"/>
    <s v="Leader communautaire"/>
    <n v="0"/>
    <n v="0"/>
    <n v="0"/>
    <n v="0"/>
    <n v="0"/>
    <n v="0"/>
    <n v="0"/>
    <n v="1"/>
    <n v="0"/>
    <m/>
    <x v="2"/>
    <m/>
    <x v="3"/>
    <x v="2"/>
  </r>
  <r>
    <s v="Masculin"/>
    <x v="1"/>
    <x v="6"/>
    <s v="Quartier sabon Carré"/>
    <s v="Masculin"/>
    <n v="62"/>
    <x v="1"/>
    <s v="Chef de village/communauté ou Boulama"/>
    <n v="1"/>
    <n v="0"/>
    <n v="0"/>
    <n v="0"/>
    <n v="0"/>
    <n v="0"/>
    <n v="0"/>
    <n v="0"/>
    <n v="0"/>
    <m/>
    <x v="5"/>
    <m/>
    <x v="3"/>
    <x v="2"/>
  </r>
  <r>
    <s v="Masculin"/>
    <x v="1"/>
    <x v="6"/>
    <s v="Quartier sabon Carré"/>
    <s v="Masculin"/>
    <n v="48"/>
    <x v="2"/>
    <s v="Représentant des refugiés"/>
    <n v="0"/>
    <n v="0"/>
    <n v="1"/>
    <n v="0"/>
    <n v="0"/>
    <n v="0"/>
    <n v="0"/>
    <n v="0"/>
    <n v="0"/>
    <m/>
    <x v="7"/>
    <m/>
    <x v="0"/>
    <x v="2"/>
  </r>
  <r>
    <s v="Masculin"/>
    <x v="1"/>
    <x v="6"/>
    <s v="Quartier sabon Carré"/>
    <s v="Masculin"/>
    <n v="49"/>
    <x v="0"/>
    <s v="Représentant des PDI"/>
    <n v="0"/>
    <n v="0"/>
    <n v="0"/>
    <n v="1"/>
    <n v="0"/>
    <n v="0"/>
    <n v="0"/>
    <n v="0"/>
    <n v="0"/>
    <m/>
    <x v="7"/>
    <m/>
    <x v="3"/>
    <x v="2"/>
  </r>
  <r>
    <s v="Masculin"/>
    <x v="1"/>
    <x v="3"/>
    <s v="N'Gadoua"/>
    <s v="Masculin"/>
    <n v="58"/>
    <x v="0"/>
    <s v="Représentant des PDI"/>
    <n v="0"/>
    <n v="0"/>
    <n v="0"/>
    <n v="1"/>
    <n v="0"/>
    <n v="0"/>
    <n v="0"/>
    <n v="0"/>
    <n v="0"/>
    <m/>
    <x v="0"/>
    <m/>
    <x v="0"/>
    <x v="2"/>
  </r>
  <r>
    <s v="Masculin"/>
    <x v="1"/>
    <x v="3"/>
    <s v="Assagana Gana"/>
    <s v="Masculin"/>
    <n v="52"/>
    <x v="2"/>
    <s v="Représentant des refugiés"/>
    <n v="0"/>
    <n v="0"/>
    <n v="1"/>
    <n v="0"/>
    <n v="0"/>
    <n v="0"/>
    <n v="0"/>
    <n v="0"/>
    <n v="0"/>
    <m/>
    <x v="2"/>
    <m/>
    <x v="0"/>
    <x v="2"/>
  </r>
  <r>
    <s v="Masculin"/>
    <x v="1"/>
    <x v="3"/>
    <s v="Mdou Kouroudi"/>
    <s v="Masculin"/>
    <n v="35"/>
    <x v="2"/>
    <s v="Représentant des refugiés"/>
    <n v="0"/>
    <n v="0"/>
    <n v="1"/>
    <n v="0"/>
    <n v="0"/>
    <n v="0"/>
    <n v="0"/>
    <n v="0"/>
    <n v="0"/>
    <m/>
    <x v="2"/>
    <m/>
    <x v="3"/>
    <x v="2"/>
  </r>
  <r>
    <s v="Masculin"/>
    <x v="1"/>
    <x v="3"/>
    <s v="Mdou Kouroudi"/>
    <s v="Masculin"/>
    <n v="40"/>
    <x v="1"/>
    <s v="Chef de village/communauté ou Boulama"/>
    <n v="1"/>
    <n v="0"/>
    <n v="0"/>
    <n v="0"/>
    <n v="0"/>
    <n v="0"/>
    <n v="0"/>
    <n v="0"/>
    <n v="0"/>
    <m/>
    <x v="2"/>
    <m/>
    <x v="3"/>
    <x v="2"/>
  </r>
  <r>
    <s v="Masculin"/>
    <x v="1"/>
    <x v="3"/>
    <s v="Mdou Kouroudi"/>
    <s v="Masculin"/>
    <n v="31"/>
    <x v="0"/>
    <s v="Représentant des PDI"/>
    <n v="0"/>
    <n v="0"/>
    <n v="0"/>
    <n v="1"/>
    <n v="0"/>
    <n v="0"/>
    <n v="0"/>
    <n v="0"/>
    <n v="0"/>
    <m/>
    <x v="2"/>
    <m/>
    <x v="3"/>
    <x v="2"/>
  </r>
  <r>
    <s v="Masculin"/>
    <x v="3"/>
    <x v="4"/>
    <s v="Toutourwa"/>
    <s v="Masculin"/>
    <n v="35"/>
    <x v="1"/>
    <s v="Représentant du chef de village/communauté ou Boulama"/>
    <n v="0"/>
    <n v="1"/>
    <n v="0"/>
    <n v="0"/>
    <n v="0"/>
    <n v="0"/>
    <n v="0"/>
    <n v="0"/>
    <n v="0"/>
    <m/>
    <x v="0"/>
    <m/>
    <x v="2"/>
    <x v="1"/>
  </r>
  <r>
    <s v="Masculin"/>
    <x v="3"/>
    <x v="4"/>
    <s v="Toutourwa"/>
    <s v="Masculin"/>
    <n v="43"/>
    <x v="2"/>
    <s v="Représentant des refugiés"/>
    <n v="0"/>
    <n v="0"/>
    <n v="1"/>
    <n v="0"/>
    <n v="0"/>
    <n v="0"/>
    <n v="0"/>
    <n v="0"/>
    <n v="0"/>
    <m/>
    <x v="0"/>
    <m/>
    <x v="2"/>
    <x v="1"/>
  </r>
  <r>
    <s v="Masculin"/>
    <x v="3"/>
    <x v="4"/>
    <s v="Toutourwa"/>
    <s v="Masculin"/>
    <n v="48"/>
    <x v="0"/>
    <s v="Représentant des PDI"/>
    <n v="0"/>
    <n v="0"/>
    <n v="0"/>
    <n v="1"/>
    <n v="0"/>
    <n v="0"/>
    <n v="0"/>
    <n v="0"/>
    <n v="0"/>
    <m/>
    <x v="0"/>
    <m/>
    <x v="2"/>
    <x v="1"/>
  </r>
  <r>
    <s v="Masculin"/>
    <x v="1"/>
    <x v="3"/>
    <s v="Argou I et II"/>
    <s v="Masculin"/>
    <n v="42"/>
    <x v="0"/>
    <s v="Représentant du chef de village/communauté ou Boulama"/>
    <n v="0"/>
    <n v="1"/>
    <n v="0"/>
    <n v="0"/>
    <n v="0"/>
    <n v="0"/>
    <n v="0"/>
    <n v="0"/>
    <n v="0"/>
    <m/>
    <x v="0"/>
    <m/>
    <x v="0"/>
    <x v="1"/>
  </r>
  <r>
    <s v="Masculin"/>
    <x v="1"/>
    <x v="3"/>
    <s v="Argou I et II"/>
    <s v="Masculin"/>
    <n v="38"/>
    <x v="2"/>
    <s v="Leader communautaire"/>
    <n v="0"/>
    <n v="0"/>
    <n v="0"/>
    <n v="0"/>
    <n v="0"/>
    <n v="0"/>
    <n v="0"/>
    <n v="1"/>
    <n v="0"/>
    <m/>
    <x v="0"/>
    <m/>
    <x v="1"/>
    <x v="1"/>
  </r>
  <r>
    <s v="Féminin"/>
    <x v="1"/>
    <x v="6"/>
    <s v="Quartier Diffa Koura"/>
    <s v="Masculin"/>
    <n v="24"/>
    <x v="0"/>
    <s v="Autre"/>
    <n v="0"/>
    <n v="0"/>
    <n v="0"/>
    <n v="0"/>
    <n v="0"/>
    <n v="0"/>
    <n v="0"/>
    <n v="0"/>
    <n v="1"/>
    <s v="Pas de rôle dans la  localité "/>
    <x v="7"/>
    <m/>
    <x v="0"/>
    <x v="2"/>
  </r>
  <r>
    <s v="Masculin"/>
    <x v="4"/>
    <x v="7"/>
    <s v="Faya"/>
    <s v="Masculin"/>
    <n v="61"/>
    <x v="1"/>
    <s v="Chef de village/communauté ou Boulama"/>
    <n v="1"/>
    <n v="0"/>
    <n v="0"/>
    <n v="0"/>
    <n v="0"/>
    <n v="0"/>
    <n v="0"/>
    <n v="0"/>
    <n v="0"/>
    <m/>
    <x v="3"/>
    <m/>
    <x v="0"/>
    <x v="2"/>
  </r>
  <r>
    <s v="Masculin"/>
    <x v="1"/>
    <x v="6"/>
    <s v="Quartier Dubaï (Dubai I, et II, Charré)"/>
    <s v="Féminin"/>
    <n v="35"/>
    <x v="2"/>
    <s v="Représentant des refugiés"/>
    <n v="0"/>
    <n v="0"/>
    <n v="1"/>
    <n v="0"/>
    <n v="0"/>
    <n v="0"/>
    <n v="0"/>
    <n v="0"/>
    <n v="0"/>
    <m/>
    <x v="0"/>
    <m/>
    <x v="3"/>
    <x v="0"/>
  </r>
  <r>
    <s v="Masculin"/>
    <x v="1"/>
    <x v="6"/>
    <s v="Quartier Dubaï (Dubai I, et II, Charré)"/>
    <s v="Féminin"/>
    <n v="36"/>
    <x v="1"/>
    <s v="Représentant du chef de village/communauté ou Boulama"/>
    <n v="0"/>
    <n v="1"/>
    <n v="0"/>
    <n v="0"/>
    <n v="0"/>
    <n v="0"/>
    <n v="0"/>
    <n v="0"/>
    <n v="0"/>
    <m/>
    <x v="5"/>
    <m/>
    <x v="3"/>
    <x v="3"/>
  </r>
  <r>
    <s v="Masculin"/>
    <x v="1"/>
    <x v="6"/>
    <s v="Quartier Dubaï (Dubai I, et II, Charré)"/>
    <s v="Féminin"/>
    <n v="60"/>
    <x v="0"/>
    <s v="Représentant des PDI"/>
    <n v="0"/>
    <n v="0"/>
    <n v="0"/>
    <n v="1"/>
    <n v="0"/>
    <n v="0"/>
    <n v="0"/>
    <n v="0"/>
    <n v="0"/>
    <m/>
    <x v="5"/>
    <m/>
    <x v="3"/>
    <x v="3"/>
  </r>
  <r>
    <s v="Masculin"/>
    <x v="0"/>
    <x v="0"/>
    <s v="Samsouram"/>
    <s v="Masculin"/>
    <n v="25"/>
    <x v="2"/>
    <s v="Représentant des refugiés"/>
    <n v="0"/>
    <n v="0"/>
    <n v="1"/>
    <n v="0"/>
    <n v="0"/>
    <n v="0"/>
    <n v="0"/>
    <n v="0"/>
    <n v="0"/>
    <m/>
    <x v="0"/>
    <m/>
    <x v="3"/>
    <x v="3"/>
  </r>
  <r>
    <s v="Masculin"/>
    <x v="0"/>
    <x v="0"/>
    <s v="Samsouram"/>
    <s v="Masculin"/>
    <n v="57"/>
    <x v="1"/>
    <s v="Chef de village/communauté ou Boulama"/>
    <n v="1"/>
    <n v="0"/>
    <n v="0"/>
    <n v="0"/>
    <n v="0"/>
    <n v="0"/>
    <n v="0"/>
    <n v="0"/>
    <n v="0"/>
    <m/>
    <x v="2"/>
    <m/>
    <x v="3"/>
    <x v="3"/>
  </r>
  <r>
    <s v="Masculin"/>
    <x v="1"/>
    <x v="3"/>
    <s v="Garin Dogo"/>
    <s v="Masculin"/>
    <n v="47"/>
    <x v="2"/>
    <s v="Représentant des refugiés"/>
    <n v="0"/>
    <n v="0"/>
    <n v="1"/>
    <n v="0"/>
    <n v="0"/>
    <n v="0"/>
    <n v="0"/>
    <n v="0"/>
    <n v="0"/>
    <m/>
    <x v="0"/>
    <m/>
    <x v="1"/>
    <x v="1"/>
  </r>
  <r>
    <s v="Masculin"/>
    <x v="1"/>
    <x v="3"/>
    <s v="Bosso/N'Gagam"/>
    <s v="Masculin"/>
    <n v="41"/>
    <x v="2"/>
    <s v="Leader communautaire"/>
    <n v="0"/>
    <n v="0"/>
    <n v="0"/>
    <n v="0"/>
    <n v="0"/>
    <n v="0"/>
    <n v="0"/>
    <n v="1"/>
    <n v="0"/>
    <m/>
    <x v="0"/>
    <m/>
    <x v="3"/>
    <x v="3"/>
  </r>
  <r>
    <s v="Masculin"/>
    <x v="3"/>
    <x v="4"/>
    <s v="Tcholori"/>
    <s v="Masculin"/>
    <n v="30"/>
    <x v="1"/>
    <s v="Représentant du chef de village/communauté ou Boulama"/>
    <n v="0"/>
    <n v="1"/>
    <n v="0"/>
    <n v="0"/>
    <n v="0"/>
    <n v="0"/>
    <n v="0"/>
    <n v="0"/>
    <n v="0"/>
    <m/>
    <x v="3"/>
    <m/>
    <x v="3"/>
    <x v="3"/>
  </r>
  <r>
    <s v="Masculin"/>
    <x v="3"/>
    <x v="4"/>
    <s v="Tcholori"/>
    <s v="Masculin"/>
    <n v="34"/>
    <x v="2"/>
    <s v="Représentant des refugiés"/>
    <n v="0"/>
    <n v="0"/>
    <n v="1"/>
    <n v="0"/>
    <n v="0"/>
    <n v="0"/>
    <n v="0"/>
    <n v="0"/>
    <n v="0"/>
    <m/>
    <x v="0"/>
    <m/>
    <x v="0"/>
    <x v="1"/>
  </r>
  <r>
    <s v="Masculin"/>
    <x v="3"/>
    <x v="4"/>
    <s v="Balamari Kiari"/>
    <s v="Masculin"/>
    <n v="48"/>
    <x v="1"/>
    <s v="Représentant du chef de village/communauté ou Boulama"/>
    <n v="0"/>
    <n v="1"/>
    <n v="0"/>
    <n v="0"/>
    <n v="0"/>
    <n v="0"/>
    <n v="0"/>
    <n v="0"/>
    <n v="0"/>
    <m/>
    <x v="3"/>
    <m/>
    <x v="3"/>
    <x v="3"/>
  </r>
  <r>
    <s v="Masculin"/>
    <x v="3"/>
    <x v="4"/>
    <s v="Balamari Kiari"/>
    <s v="Masculin"/>
    <n v="38"/>
    <x v="0"/>
    <s v="Représentant des PDI"/>
    <n v="0"/>
    <n v="0"/>
    <n v="0"/>
    <n v="1"/>
    <n v="0"/>
    <n v="0"/>
    <n v="0"/>
    <n v="0"/>
    <n v="0"/>
    <m/>
    <x v="3"/>
    <m/>
    <x v="3"/>
    <x v="3"/>
  </r>
  <r>
    <s v="Masculin"/>
    <x v="1"/>
    <x v="3"/>
    <s v="Kindjandi"/>
    <s v="Masculin"/>
    <s v="n/a"/>
    <x v="1"/>
    <s v="n/a"/>
    <n v="0"/>
    <n v="0"/>
    <n v="0"/>
    <n v="0"/>
    <n v="0"/>
    <n v="0"/>
    <n v="0"/>
    <n v="1"/>
    <n v="0"/>
    <s v="n/a"/>
    <x v="2"/>
    <m/>
    <x v="0"/>
    <x v="3"/>
  </r>
  <r>
    <s v="Masculin"/>
    <x v="1"/>
    <x v="3"/>
    <s v="Gueskerou"/>
    <s v="Masculin"/>
    <s v="n/a"/>
    <x v="1"/>
    <s v="n/a"/>
    <n v="0"/>
    <n v="0"/>
    <n v="0"/>
    <n v="0"/>
    <n v="0"/>
    <n v="0"/>
    <n v="0"/>
    <n v="1"/>
    <n v="0"/>
    <s v="n/a"/>
    <x v="0"/>
    <m/>
    <x v="1"/>
    <x v="0"/>
  </r>
  <r>
    <s v="Masculin"/>
    <x v="1"/>
    <x v="3"/>
    <s v="N'Gadoua"/>
    <s v="Masculin"/>
    <s v="n/a"/>
    <x v="1"/>
    <s v="n/a"/>
    <n v="0"/>
    <n v="0"/>
    <n v="0"/>
    <n v="0"/>
    <n v="0"/>
    <n v="0"/>
    <n v="0"/>
    <n v="1"/>
    <n v="0"/>
    <s v="n/a"/>
    <x v="0"/>
    <m/>
    <x v="0"/>
    <x v="2"/>
  </r>
  <r>
    <s v="Masculin"/>
    <x v="4"/>
    <x v="7"/>
    <s v="Klakmana"/>
    <s v="Masculin"/>
    <s v="n/a"/>
    <x v="0"/>
    <s v="n/a"/>
    <n v="0"/>
    <n v="0"/>
    <n v="0"/>
    <n v="0"/>
    <n v="0"/>
    <n v="0"/>
    <n v="0"/>
    <n v="1"/>
    <n v="0"/>
    <s v="n/a"/>
    <x v="2"/>
    <m/>
    <x v="1"/>
    <x v="0"/>
  </r>
  <r>
    <s v="Masculin"/>
    <x v="1"/>
    <x v="3"/>
    <s v="N'Gagam"/>
    <s v="Féminin"/>
    <s v="n/a"/>
    <x v="0"/>
    <s v="n/a"/>
    <n v="0"/>
    <n v="0"/>
    <n v="0"/>
    <n v="0"/>
    <n v="0"/>
    <n v="0"/>
    <n v="0"/>
    <n v="1"/>
    <n v="0"/>
    <s v="n/a"/>
    <x v="0"/>
    <m/>
    <x v="1"/>
    <x v="0"/>
  </r>
  <r>
    <s v="Masculin"/>
    <x v="1"/>
    <x v="3"/>
    <s v="Kayawa/Diffa"/>
    <s v="Masculin"/>
    <n v="40"/>
    <x v="0"/>
    <s v="Représentant du chef de village/communauté ou Boulama"/>
    <n v="0"/>
    <n v="1"/>
    <n v="0"/>
    <n v="0"/>
    <n v="0"/>
    <n v="0"/>
    <n v="0"/>
    <n v="0"/>
    <n v="0"/>
    <m/>
    <x v="3"/>
    <m/>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H11" firstHeaderRow="1" firstDataRow="2" firstDataCol="1"/>
  <pivotFields count="22">
    <pivotField showAll="0"/>
    <pivotField axis="axisRow" showAll="0">
      <items count="7">
        <item x="2"/>
        <item x="1"/>
        <item x="0"/>
        <item x="3"/>
        <item x="5"/>
        <item x="4"/>
        <item t="default"/>
      </items>
    </pivotField>
    <pivotField showAll="0"/>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10">
        <item x="2"/>
        <item x="0"/>
        <item x="4"/>
        <item x="8"/>
        <item x="7"/>
        <item x="5"/>
        <item x="3"/>
        <item x="1"/>
        <item x="6"/>
        <item t="default"/>
      </items>
    </pivotField>
    <pivotField showAll="0"/>
    <pivotField showAll="0"/>
    <pivotField showAll="0"/>
  </pivotFields>
  <rowFields count="1">
    <field x="1"/>
  </rowFields>
  <rowItems count="6">
    <i>
      <x/>
    </i>
    <i>
      <x v="1"/>
    </i>
    <i>
      <x v="2"/>
    </i>
    <i>
      <x v="3"/>
    </i>
    <i>
      <x v="5"/>
    </i>
    <i t="grand">
      <x/>
    </i>
  </rowItems>
  <colFields count="1">
    <field x="18"/>
  </colFields>
  <colItems count="7">
    <i>
      <x/>
    </i>
    <i>
      <x v="1"/>
    </i>
    <i>
      <x v="2"/>
    </i>
    <i>
      <x v="5"/>
    </i>
    <i>
      <x v="6"/>
    </i>
    <i>
      <x v="7"/>
    </i>
    <i t="grand">
      <x/>
    </i>
  </colItems>
  <dataFields count="1">
    <dataField name="Count of Principale source d'eau utilisée" fld="18" subtotal="count" showDataAs="percentOfRow" baseField="1" baseItem="2" numFmtId="10"/>
  </dataFields>
  <formats count="5">
    <format dxfId="25">
      <pivotArea dataOnly="0" labelOnly="1" fieldPosition="0">
        <references count="1">
          <reference field="18" count="7">
            <x v="1"/>
            <x v="2"/>
            <x v="3"/>
            <x v="4"/>
            <x v="5"/>
            <x v="6"/>
            <x v="7"/>
          </reference>
        </references>
      </pivotArea>
    </format>
    <format dxfId="24">
      <pivotArea dataOnly="0" labelOnly="1" fieldPosition="0">
        <references count="1">
          <reference field="18" count="1">
            <x v="0"/>
          </reference>
        </references>
      </pivotArea>
    </format>
    <format dxfId="23">
      <pivotArea type="origin" dataOnly="0" labelOnly="1" outline="0" fieldPosition="0"/>
    </format>
    <format dxfId="22">
      <pivotArea outline="0" fieldPosition="0">
        <references count="1">
          <reference field="4294967294" count="1">
            <x v="0"/>
          </reference>
        </references>
      </pivotArea>
    </format>
    <format dxfId="21">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3" firstHeaderRow="1" firstDataRow="2" firstDataCol="1"/>
  <pivotFields count="36">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x="1"/>
        <item x="3"/>
        <item x="2"/>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9">
    <i>
      <x v="1"/>
    </i>
    <i>
      <x v="2"/>
    </i>
    <i>
      <x v="3"/>
    </i>
    <i>
      <x v="4"/>
    </i>
    <i>
      <x v="6"/>
    </i>
    <i>
      <x v="7"/>
    </i>
    <i>
      <x v="10"/>
    </i>
    <i>
      <x v="11"/>
    </i>
    <i t="grand">
      <x/>
    </i>
  </rowItems>
  <colFields count="1">
    <field x="25"/>
  </colFields>
  <colItems count="3">
    <i>
      <x/>
    </i>
    <i>
      <x v="1"/>
    </i>
    <i t="grand">
      <x/>
    </i>
  </colItems>
  <dataFields count="1">
    <dataField name="Count of méthode lavage de mains" fld="25" subtotal="count" showDataAs="percentOfRow" baseField="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7:C90" firstHeaderRow="1" firstDataRow="2" firstDataCol="1" rowPageCount="1" colPageCount="1"/>
  <pivotFields count="36">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axis="axisCol" dataField="1" showAll="0">
      <items count="5">
        <item x="1"/>
        <item x="3"/>
        <item x="0"/>
        <item x="2"/>
        <item t="default"/>
      </items>
    </pivotField>
    <pivotField showAll="0"/>
    <pivotField showAll="0"/>
    <pivotField showAll="0"/>
  </pivotFields>
  <rowFields count="1">
    <field x="3"/>
  </rowFields>
  <rowItems count="2">
    <i>
      <x v="6"/>
    </i>
    <i t="grand">
      <x/>
    </i>
  </rowItems>
  <colFields count="1">
    <field x="32"/>
  </colFields>
  <colItems count="2">
    <i>
      <x/>
    </i>
    <i t="grand">
      <x/>
    </i>
  </colItems>
  <pageFields count="1">
    <pageField fld="27" item="1" hier="-1"/>
  </pageFields>
  <dataFields count="1">
    <dataField name="Count of Article trop cher" fld="32" subtotal="count" showDataAs="percentOfRow" baseField="3" baseItem="5" numFmtId="10"/>
  </dataFields>
  <formats count="2">
    <format dxfId="16">
      <pivotArea type="origin" dataOnly="0" labelOnly="1" outline="0" fieldPosition="0"/>
    </format>
    <format dxfId="1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0:F30" firstHeaderRow="1" firstDataRow="2" firstDataCol="1"/>
  <pivotFields count="36">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2"/>
        <item x="1"/>
        <item x="0"/>
        <item x="4"/>
        <item x="3"/>
        <item t="default"/>
      </items>
    </pivotField>
    <pivotField showAll="0"/>
    <pivotField showAll="0"/>
    <pivotField showAll="0"/>
    <pivotField showAll="0"/>
    <pivotField showAll="0"/>
    <pivotField showAll="0"/>
    <pivotField showAll="0"/>
    <pivotField showAll="0"/>
    <pivotField showAll="0"/>
  </pivotFields>
  <rowFields count="1">
    <field x="3"/>
  </rowFields>
  <rowItems count="9">
    <i>
      <x v="1"/>
    </i>
    <i>
      <x v="2"/>
    </i>
    <i>
      <x v="3"/>
    </i>
    <i>
      <x v="4"/>
    </i>
    <i>
      <x v="6"/>
    </i>
    <i>
      <x v="7"/>
    </i>
    <i>
      <x v="10"/>
    </i>
    <i>
      <x v="11"/>
    </i>
    <i t="grand">
      <x/>
    </i>
  </rowItems>
  <colFields count="1">
    <field x="26"/>
  </colFields>
  <colItems count="5">
    <i>
      <x/>
    </i>
    <i>
      <x v="1"/>
    </i>
    <i>
      <x v="2"/>
    </i>
    <i>
      <x v="4"/>
    </i>
    <i t="grand">
      <x/>
    </i>
  </colItems>
  <dataFields count="1">
    <dataField name="Count of Accès installations DLM" fld="26" subtotal="count" showDataAs="percentOfRow" baseField="3" baseItem="7"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1:C74" firstHeaderRow="1" firstDataRow="2" firstDataCol="1" rowPageCount="1" colPageCount="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axis="axisCol" dataField="1" showAll="0">
      <items count="5">
        <item x="2"/>
        <item x="1"/>
        <item x="0"/>
        <item x="3"/>
        <item t="default"/>
      </items>
    </pivotField>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2">
    <i>
      <x v="6"/>
    </i>
    <i t="grand">
      <x/>
    </i>
  </rowItems>
  <colFields count="1">
    <field x="31"/>
  </colFields>
  <colItems count="2">
    <i>
      <x v="1"/>
    </i>
    <i t="grand">
      <x/>
    </i>
  </colItems>
  <pageFields count="1">
    <pageField fld="27" item="1" hier="-1"/>
  </pageFields>
  <dataFields count="1">
    <dataField name="Count of Savons non disponibles à la vente en dehors des marchés (boutiques/magasins)" fld="31" subtotal="count" showDataAs="percentOfRow" baseField="3" baseItem="1" numFmtId="10"/>
  </dataFields>
  <formats count="2">
    <format dxfId="18">
      <pivotArea type="origin" dataOnly="0" labelOnly="1" outline="0" fieldPosition="0"/>
    </format>
    <format dxfId="1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3:C106" firstHeaderRow="1" firstDataRow="2" firstDataCol="1" rowPageCount="1" colPageCount="1"/>
  <pivotFields count="36">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showAll="0"/>
    <pivotField axis="axisCol" dataField="1" showAll="0">
      <items count="5">
        <item x="2"/>
        <item x="1"/>
        <item x="0"/>
        <item x="3"/>
        <item t="default"/>
      </items>
    </pivotField>
    <pivotField showAll="0"/>
    <pivotField showAll="0"/>
  </pivotFields>
  <rowFields count="1">
    <field x="3"/>
  </rowFields>
  <rowItems count="2">
    <i>
      <x v="6"/>
    </i>
    <i t="grand">
      <x/>
    </i>
  </rowItems>
  <colFields count="1">
    <field x="33"/>
  </colFields>
  <colItems count="2">
    <i>
      <x v="1"/>
    </i>
    <i t="grand">
      <x/>
    </i>
  </colItems>
  <pageFields count="1">
    <pageField fld="27" item="1" hier="-1"/>
  </pageFields>
  <dataFields count="1">
    <dataField name="Count of L'achat de savon ne constitue pas une priorité" fld="33" subtotal="count" showDataAs="percentOfRow" baseField="3" baseItem="1" numFmtId="10"/>
  </dataFields>
  <formats count="2">
    <format dxfId="20">
      <pivotArea type="origin" dataOnly="0" labelOnly="1" outline="0" fieldPosition="0"/>
    </format>
    <format dxfId="1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0:H28" firstHeaderRow="1" firstDataRow="2" firstDataCol="1"/>
  <pivotFields count="24">
    <pivotField showAll="0"/>
    <pivotField axis="axisRow" showAll="0">
      <items count="7">
        <item x="2"/>
        <item x="1"/>
        <item x="0"/>
        <item x="3"/>
        <item x="5"/>
        <item x="4"/>
        <item t="default"/>
      </items>
    </pivotField>
    <pivotField showAll="0">
      <items count="13">
        <item x="8"/>
        <item x="1"/>
        <item x="6"/>
        <item x="9"/>
        <item x="0"/>
        <item x="3"/>
        <item x="5"/>
        <item x="4"/>
        <item x="10"/>
        <item x="11"/>
        <item x="7"/>
        <item x="2"/>
        <item t="default"/>
      </items>
    </pivotField>
    <pivotField showAll="0"/>
    <pivotField showAll="0"/>
    <pivotField showAll="0"/>
    <pivotField showAll="0">
      <items count="5">
        <item x="0"/>
        <item h="1"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2"/>
        <item x="5"/>
        <item x="4"/>
        <item x="6"/>
        <item x="3"/>
        <item x="1"/>
        <item x="0"/>
        <item t="default"/>
      </items>
    </pivotField>
  </pivotFields>
  <rowFields count="1">
    <field x="1"/>
  </rowFields>
  <rowItems count="7">
    <i>
      <x/>
    </i>
    <i>
      <x v="1"/>
    </i>
    <i>
      <x v="2"/>
    </i>
    <i>
      <x v="3"/>
    </i>
    <i>
      <x v="4"/>
    </i>
    <i>
      <x v="5"/>
    </i>
    <i t="grand">
      <x/>
    </i>
  </rowItems>
  <colFields count="1">
    <field x="23"/>
  </colFields>
  <colItems count="7">
    <i>
      <x/>
    </i>
    <i>
      <x v="2"/>
    </i>
    <i>
      <x v="3"/>
    </i>
    <i>
      <x v="4"/>
    </i>
    <i>
      <x v="5"/>
    </i>
    <i>
      <x v="6"/>
    </i>
    <i t="grand">
      <x/>
    </i>
  </colItems>
  <dataFields count="1">
    <dataField name="Count of Principal lieu de défécation" fld="23" subtotal="count" showDataAs="percentOfRow" baseField="1" baseItem="0" numFmtId="10"/>
  </dataFields>
  <formats count="10">
    <format dxfId="14">
      <pivotArea dataOnly="0" labelOnly="1" fieldPosition="0">
        <references count="1">
          <reference field="23" count="0"/>
        </references>
      </pivotArea>
    </format>
    <format dxfId="13">
      <pivotArea outline="0" fieldPosition="0">
        <references count="1">
          <reference field="4294967294" count="1">
            <x v="0"/>
          </reference>
        </references>
      </pivotArea>
    </format>
    <format dxfId="12">
      <pivotArea outline="0" fieldPosition="0">
        <references count="1">
          <reference field="4294967294" count="1">
            <x v="0"/>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0"/>
          </reference>
        </references>
      </pivotArea>
    </format>
    <format dxfId="9">
      <pivotArea outline="0" fieldPosition="0">
        <references count="1">
          <reference field="4294967294" count="1">
            <x v="0"/>
          </reference>
        </references>
      </pivotArea>
    </format>
    <format dxfId="8">
      <pivotArea outline="0" fieldPosition="0">
        <references count="1">
          <reference field="4294967294" count="1">
            <x v="0"/>
          </reference>
        </references>
      </pivotArea>
    </format>
    <format dxfId="7">
      <pivotArea outline="0" fieldPosition="0">
        <references count="1">
          <reference field="4294967294" count="1">
            <x v="0"/>
          </reference>
        </references>
      </pivotArea>
    </format>
    <format dxfId="6">
      <pivotArea outline="0" fieldPosition="0">
        <references count="1">
          <reference field="4294967294" count="1">
            <x v="0"/>
          </reference>
        </references>
      </pivotArea>
    </format>
    <format dxfId="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6" firstHeaderRow="1" firstDataRow="2" firstDataCol="1"/>
  <pivotFields count="24">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x="0"/>
        <item h="1"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s>
  <rowFields count="1">
    <field x="2"/>
  </rowFields>
  <rowItems count="12">
    <i>
      <x/>
    </i>
    <i>
      <x v="1"/>
    </i>
    <i>
      <x v="2"/>
    </i>
    <i>
      <x v="3"/>
    </i>
    <i>
      <x v="4"/>
    </i>
    <i>
      <x v="5"/>
    </i>
    <i>
      <x v="6"/>
    </i>
    <i>
      <x v="7"/>
    </i>
    <i>
      <x v="8"/>
    </i>
    <i>
      <x v="10"/>
    </i>
    <i>
      <x v="11"/>
    </i>
    <i t="grand">
      <x/>
    </i>
  </rowItems>
  <colFields count="1">
    <field x="22"/>
  </colFields>
  <colItems count="3">
    <i>
      <x/>
    </i>
    <i>
      <x v="1"/>
    </i>
    <i t="grand">
      <x/>
    </i>
  </colItems>
  <dataFields count="1">
    <dataField name="Count of Accès latrines" fld="22" subtotal="count" showDataAs="percentOfRow" baseField="2" baseItem="7"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Tableau croisé dynamique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25:D539"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1"/>
        <item x="0"/>
        <item t="default"/>
      </items>
    </pivotField>
    <pivotField showAll="0">
      <items count="2">
        <item x="0"/>
        <item t="default"/>
      </items>
    </pivotField>
    <pivotField showAll="0"/>
    <pivotField axis="axisCol" dataField="1" showAll="0">
      <items count="3">
        <item x="0"/>
        <item x="1"/>
        <item t="default"/>
      </items>
    </pivotField>
    <pivotField showAll="0"/>
    <pivotField showAll="0"/>
  </pivotFields>
  <rowFields count="1">
    <field x="3"/>
  </rowFields>
  <rowItems count="13">
    <i>
      <x/>
    </i>
    <i>
      <x v="1"/>
    </i>
    <i>
      <x v="2"/>
    </i>
    <i>
      <x v="3"/>
    </i>
    <i>
      <x v="4"/>
    </i>
    <i>
      <x v="5"/>
    </i>
    <i>
      <x v="6"/>
    </i>
    <i>
      <x v="7"/>
    </i>
    <i>
      <x v="8"/>
    </i>
    <i>
      <x v="9"/>
    </i>
    <i>
      <x v="10"/>
    </i>
    <i>
      <x v="11"/>
    </i>
    <i t="grand">
      <x/>
    </i>
  </rowItems>
  <colFields count="1">
    <field x="71"/>
  </colFields>
  <colItems count="3">
    <i>
      <x/>
    </i>
    <i>
      <x v="1"/>
    </i>
    <i t="grand">
      <x/>
    </i>
  </colItems>
  <dataFields count="1">
    <dataField name="Nombre de Autre, préciser" fld="71"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Tableau croisé dynamiqu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09:C523"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1"/>
        <item x="0"/>
        <item t="default"/>
      </items>
    </pivotField>
    <pivotField showAll="0">
      <items count="2">
        <item x="0"/>
        <item t="default"/>
      </items>
    </pivotField>
    <pivotField axis="axisCol" dataField="1" showAll="0">
      <items count="2">
        <item x="0"/>
        <item t="default"/>
      </items>
    </pivotField>
    <pivotField showAll="0"/>
    <pivotField showAll="0"/>
    <pivotField showAll="0"/>
  </pivotFields>
  <rowFields count="1">
    <field x="3"/>
  </rowFields>
  <rowItems count="13">
    <i>
      <x/>
    </i>
    <i>
      <x v="1"/>
    </i>
    <i>
      <x v="2"/>
    </i>
    <i>
      <x v="3"/>
    </i>
    <i>
      <x v="4"/>
    </i>
    <i>
      <x v="5"/>
    </i>
    <i>
      <x v="6"/>
    </i>
    <i>
      <x v="7"/>
    </i>
    <i>
      <x v="8"/>
    </i>
    <i>
      <x v="9"/>
    </i>
    <i>
      <x v="10"/>
    </i>
    <i>
      <x v="11"/>
    </i>
    <i t="grand">
      <x/>
    </i>
  </rowItems>
  <colFields count="1">
    <field x="70"/>
  </colFields>
  <colItems count="2">
    <i>
      <x/>
    </i>
    <i t="grand">
      <x/>
    </i>
  </colItems>
  <dataFields count="1">
    <dataField name="Nombre de Utiliser un préservatif durant les rapports sexuels" fld="70"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Tableau croisé dynamique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92:C506"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1"/>
        <item x="0"/>
        <item t="default"/>
      </items>
    </pivotField>
    <pivotField axis="axisCol" dataField="1" showAll="0">
      <items count="2">
        <item x="0"/>
        <item t="default"/>
      </items>
    </pivotField>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9"/>
  </colFields>
  <colItems count="2">
    <i>
      <x/>
    </i>
    <i t="grand">
      <x/>
    </i>
  </colItems>
  <dataFields count="1">
    <dataField name="Nombre de Se débarasser des animaux de compagnie" fld="69"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R31:W38" firstHeaderRow="1" firstDataRow="2" firstDataCol="1" rowPageCount="1" colPageCount="1"/>
  <pivotFields count="22">
    <pivotField showAll="0"/>
    <pivotField axis="axisRow" showAll="0">
      <items count="7">
        <item x="2"/>
        <item x="1"/>
        <item x="0"/>
        <item x="3"/>
        <item x="5"/>
        <item x="4"/>
        <item t="default"/>
      </items>
    </pivotField>
    <pivotField showAll="0"/>
    <pivotField showAll="0"/>
    <pivotField showAll="0"/>
    <pivotField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4"/>
        <item x="1"/>
        <item x="0"/>
        <item x="3"/>
        <item x="2"/>
        <item t="default"/>
      </items>
    </pivotField>
  </pivotFields>
  <rowFields count="1">
    <field x="1"/>
  </rowFields>
  <rowItems count="6">
    <i>
      <x/>
    </i>
    <i>
      <x v="1"/>
    </i>
    <i>
      <x v="2"/>
    </i>
    <i>
      <x v="3"/>
    </i>
    <i>
      <x v="5"/>
    </i>
    <i t="grand">
      <x/>
    </i>
  </rowItems>
  <colFields count="1">
    <field x="21"/>
  </colFields>
  <colItems count="5">
    <i>
      <x v="1"/>
    </i>
    <i>
      <x v="2"/>
    </i>
    <i>
      <x v="3"/>
    </i>
    <i>
      <x v="4"/>
    </i>
    <i t="grand">
      <x/>
    </i>
  </colItems>
  <pageFields count="1">
    <pageField fld="6" item="3" hier="-1"/>
  </pageFields>
  <dataFields count="1">
    <dataField name="Count of Besoin eau couvert" fld="21" subtotal="count" baseField="1" baseItem="0"/>
  </dataFields>
  <formats count="5">
    <format dxfId="30">
      <pivotArea type="origin" dataOnly="0" labelOnly="1" outline="0" fieldPosition="0"/>
    </format>
    <format dxfId="29">
      <pivotArea outline="0" fieldPosition="0">
        <references count="1">
          <reference field="4294967294" count="1">
            <x v="0"/>
          </reference>
        </references>
      </pivotArea>
    </format>
    <format dxfId="28">
      <pivotArea collapsedLevelsAreSubtotals="1" fieldPosition="0">
        <references count="2">
          <reference field="1" count="1">
            <x v="0"/>
          </reference>
          <reference field="21" count="1" selected="0">
            <x v="1"/>
          </reference>
        </references>
      </pivotArea>
    </format>
    <format dxfId="27">
      <pivotArea collapsedLevelsAreSubtotals="1" fieldPosition="0">
        <references count="2">
          <reference field="1" count="1">
            <x v="1"/>
          </reference>
          <reference field="21" count="1" selected="0">
            <x v="1"/>
          </reference>
        </references>
      </pivotArea>
    </format>
    <format dxfId="2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2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1:D305"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57"/>
  </colFields>
  <colItems count="3">
    <i>
      <x/>
    </i>
    <i>
      <x v="1"/>
    </i>
    <i t="grand">
      <x/>
    </i>
  </colItems>
  <dataFields count="1">
    <dataField name="Count of Arrêter de se serrer la main ou d'autres contacts physiques" fld="57" subtotal="count" showDataAs="percentOfRow" baseField="3" baseItem="1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7:D51"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39"/>
  </colFields>
  <colItems count="3">
    <i>
      <x/>
    </i>
    <i>
      <x v="1"/>
    </i>
    <i t="grand">
      <x/>
    </i>
  </colItems>
  <dataFields count="1">
    <dataField name="Count of Réseaux sociaux" fld="39" subtotal="count" showDataAs="percentOfRow" baseField="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2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88:D202"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8"/>
  </colFields>
  <colItems count="3">
    <i>
      <x/>
    </i>
    <i>
      <x v="1"/>
    </i>
    <i t="grand">
      <x/>
    </i>
  </colItems>
  <dataFields count="1">
    <dataField name="Count of Gouvernement" fld="48"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18"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0:D134"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4"/>
  </colFields>
  <colItems count="3">
    <i>
      <x/>
    </i>
    <i>
      <x v="1"/>
    </i>
    <i t="grand">
      <x/>
    </i>
  </colItems>
  <dataFields count="1">
    <dataField name="Count of Famille, voisins ou amis" fld="44"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39"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76:D490"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8"/>
  </colFields>
  <colItems count="3">
    <i>
      <x/>
    </i>
    <i>
      <x v="1"/>
    </i>
    <i t="grand">
      <x/>
    </i>
  </colItems>
  <dataFields count="1">
    <dataField name="Count of Garder ses distances avec les animaux" fld="68"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17"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3:D117"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3"/>
  </colFields>
  <colItems count="3">
    <i>
      <x/>
    </i>
    <i>
      <x v="1"/>
    </i>
    <i t="grand">
      <x/>
    </i>
  </colItems>
  <dataFields count="1">
    <dataField name="Count of Chef de village/ commuanuté ou Boulama" fld="43" subtotal="count" showDataAs="percentOfRow" baseField="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2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2:C232"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9">
    <i>
      <x v="1"/>
    </i>
    <i>
      <x v="2"/>
    </i>
    <i>
      <x v="3"/>
    </i>
    <i>
      <x v="4"/>
    </i>
    <i>
      <x v="6"/>
    </i>
    <i>
      <x v="7"/>
    </i>
    <i>
      <x v="10"/>
    </i>
    <i>
      <x v="11"/>
    </i>
    <i t="grand">
      <x/>
    </i>
  </rowItems>
  <colFields count="1">
    <field x="51"/>
  </colFields>
  <colItems count="2">
    <i>
      <x/>
    </i>
    <i t="grand">
      <x/>
    </i>
  </colItems>
  <dataFields count="1">
    <dataField name="Sum of Ne sait pas2" fld="5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1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D35"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38"/>
  </colFields>
  <colItems count="3">
    <i>
      <x/>
    </i>
    <i>
      <x v="1"/>
    </i>
    <i t="grand">
      <x/>
    </i>
  </colItems>
  <dataFields count="1">
    <dataField name="Count of Téléphone" fld="38" subtotal="count" showDataAs="percentOfRow" baseField="3" baseItem="1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2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71:D185"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7"/>
  </colFields>
  <colItems count="3">
    <i>
      <x/>
    </i>
    <i>
      <x v="1"/>
    </i>
    <i t="grand">
      <x/>
    </i>
  </colItems>
  <dataFields count="1">
    <dataField name="Count of Différents comités villageois" fld="47"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29"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40:D254"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54"/>
  </colFields>
  <colItems count="3">
    <i>
      <x/>
    </i>
    <i>
      <x v="1"/>
    </i>
    <i t="grand">
      <x/>
    </i>
  </colItems>
  <dataFields count="1">
    <dataField name="Count of Ne pas sortir de la maison" fld="54" subtotal="count" showDataAs="percentOfRow" baseField="3" baseItem="1"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N18:V20" firstHeaderRow="1" firstDataRow="2" firstDataCol="1" rowPageCount="1" colPageCount="1"/>
  <pivotFields count="22">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6"/>
        <item x="3"/>
        <item x="0"/>
        <item x="1"/>
        <item x="2"/>
        <item x="4"/>
        <item x="5"/>
        <item t="default"/>
      </items>
    </pivotField>
    <pivotField showAll="0"/>
  </pivotFields>
  <rowItems count="1">
    <i/>
  </rowItems>
  <colFields count="1">
    <field x="20"/>
  </colFields>
  <colItems count="8">
    <i>
      <x/>
    </i>
    <i>
      <x v="1"/>
    </i>
    <i>
      <x v="2"/>
    </i>
    <i>
      <x v="3"/>
    </i>
    <i>
      <x v="4"/>
    </i>
    <i>
      <x v="5"/>
    </i>
    <i>
      <x v="6"/>
    </i>
    <i t="grand">
      <x/>
    </i>
  </colItems>
  <pageFields count="1">
    <pageField fld="6" hier="-1"/>
  </pageFields>
  <dataFields count="1">
    <dataField name="Count of Temps accès eau" fld="20" subtotal="count" baseField="2" baseItem="0"/>
  </dataFields>
  <formats count="2">
    <format dxfId="32">
      <pivotArea type="origin" dataOnly="0" labelOnly="1" outline="0" fieldPosition="0"/>
    </format>
    <format dxfId="31">
      <pivotArea dataOnly="0" labelOnly="1" fieldPosition="0">
        <references count="1">
          <reference field="2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3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42:D356"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0"/>
  </colFields>
  <colItems count="3">
    <i>
      <x/>
    </i>
    <i>
      <x v="1"/>
    </i>
    <i t="grand">
      <x/>
    </i>
  </colItems>
  <dataFields count="1">
    <dataField name="Count of Porter un masque" fld="60" subtotal="count" showDataAs="percentOfRow" baseField="3" baseItem="6"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3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76:D390"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2"/>
  </colFields>
  <colItems count="3">
    <i>
      <x/>
    </i>
    <i>
      <x v="1"/>
    </i>
    <i t="grand">
      <x/>
    </i>
  </colItems>
  <dataFields count="1">
    <dataField name="Count of Se couvrir la peau en général" fld="62"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3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26:D440"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5"/>
  </colFields>
  <colItems count="3">
    <i>
      <x/>
    </i>
    <i>
      <x v="1"/>
    </i>
    <i t="grand">
      <x/>
    </i>
  </colItems>
  <dataFields count="1">
    <dataField name="Count of Boire de l'eau propre" fld="65"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2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08:D322"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58"/>
  </colFields>
  <colItems count="3">
    <i>
      <x/>
    </i>
    <i>
      <x v="1"/>
    </i>
    <i t="grand">
      <x/>
    </i>
  </colItems>
  <dataFields count="1">
    <dataField name="Count of Garder une distance avec les autres gens" fld="58" subtotal="count" showDataAs="percentOfRow" baseField="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1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6:D100"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2"/>
  </colFields>
  <colItems count="3">
    <i>
      <x/>
    </i>
    <i>
      <x v="1"/>
    </i>
    <i t="grand">
      <x/>
    </i>
  </colItems>
  <dataFields count="1">
    <dataField name="Count of Lieux de manifestation sociale" fld="42"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3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09:D423"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4"/>
  </colFields>
  <colItems count="3">
    <i>
      <x/>
    </i>
    <i>
      <x v="1"/>
    </i>
    <i t="grand">
      <x/>
    </i>
  </colItems>
  <dataFields count="1">
    <dataField name="Count of Garder les surfaces propres" fld="64"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3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59:D373"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1"/>
  </colFields>
  <colItems count="3">
    <i>
      <x/>
    </i>
    <i>
      <x v="1"/>
    </i>
    <i t="grand">
      <x/>
    </i>
  </colItems>
  <dataFields count="1">
    <dataField name="Count of Porter des gants" fld="61"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1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9:D83"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1"/>
  </colFields>
  <colItems count="3">
    <i>
      <x/>
    </i>
    <i>
      <x v="1"/>
    </i>
    <i t="grand">
      <x/>
    </i>
  </colItems>
  <dataFields count="1">
    <dataField name="Count of Journal - Internet" fld="41"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28"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57:D271"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55"/>
  </colFields>
  <colItems count="3">
    <i>
      <x/>
    </i>
    <i>
      <x v="1"/>
    </i>
    <i t="grand">
      <x/>
    </i>
  </colItems>
  <dataFields count="1">
    <dataField name="Count of Reduire les mouvements hors de la maison" fld="55" subtotal="count" showDataAs="percentOfRow" baseField="3" baseItem="11"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27"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4:D288"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56"/>
  </colFields>
  <colItems count="3">
    <i>
      <x/>
    </i>
    <i>
      <x v="1"/>
    </i>
    <i t="grand">
      <x/>
    </i>
  </colItems>
  <dataFields count="1">
    <dataField name="Count of Ne pas voyager à l'étranger" fld="56" subtotal="count" showDataAs="percentOfRow" baseField="3" baseItem="11"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1:P44" firstHeaderRow="1" firstDataRow="2" firstDataCol="1" rowPageCount="1" colPageCount="1"/>
  <pivotFields count="22">
    <pivotField showAll="0"/>
    <pivotField showAll="0">
      <items count="7">
        <item x="2"/>
        <item x="1"/>
        <item x="0"/>
        <item x="3"/>
        <item x="5"/>
        <item x="4"/>
        <item t="default"/>
      </items>
    </pivotField>
    <pivotField axis="axisRow" showAll="0">
      <items count="13">
        <item x="8"/>
        <item x="1"/>
        <item x="6"/>
        <item x="9"/>
        <item x="0"/>
        <item x="3"/>
        <item x="5"/>
        <item x="4"/>
        <item x="10"/>
        <item x="11"/>
        <item x="7"/>
        <item x="2"/>
        <item t="default"/>
      </items>
    </pivotField>
    <pivotField showAll="0"/>
    <pivotField showAll="0"/>
    <pivotField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4"/>
        <item x="1"/>
        <item x="0"/>
        <item x="3"/>
        <item x="2"/>
        <item t="default"/>
      </items>
    </pivotField>
  </pivotFields>
  <rowFields count="1">
    <field x="2"/>
  </rowFields>
  <rowItems count="12">
    <i>
      <x/>
    </i>
    <i>
      <x v="1"/>
    </i>
    <i>
      <x v="2"/>
    </i>
    <i>
      <x v="3"/>
    </i>
    <i>
      <x v="4"/>
    </i>
    <i>
      <x v="5"/>
    </i>
    <i>
      <x v="6"/>
    </i>
    <i>
      <x v="7"/>
    </i>
    <i>
      <x v="8"/>
    </i>
    <i>
      <x v="10"/>
    </i>
    <i>
      <x v="11"/>
    </i>
    <i t="grand">
      <x/>
    </i>
  </rowItems>
  <colFields count="1">
    <field x="21"/>
  </colFields>
  <colItems count="6">
    <i>
      <x/>
    </i>
    <i>
      <x v="1"/>
    </i>
    <i>
      <x v="2"/>
    </i>
    <i>
      <x v="3"/>
    </i>
    <i>
      <x v="4"/>
    </i>
    <i t="grand">
      <x/>
    </i>
  </colItems>
  <pageFields count="1">
    <pageField fld="6" item="2" hier="-1"/>
  </pageFields>
  <dataFields count="1">
    <dataField name="Count of Besoin eau couvert" fld="21" subtotal="count" showDataAs="percentOfRow" baseField="2" baseItem="0" numFmtId="10"/>
  </dataFields>
  <formats count="6">
    <format dxfId="38">
      <pivotArea type="origin" dataOnly="0" labelOnly="1" outline="0" fieldPosition="0"/>
    </format>
    <format dxfId="37">
      <pivotArea outline="0" fieldPosition="0">
        <references count="1">
          <reference field="4294967294" count="1">
            <x v="0"/>
          </reference>
        </references>
      </pivotArea>
    </format>
    <format dxfId="36">
      <pivotArea outline="0" fieldPosition="0">
        <references count="1">
          <reference field="4294967294" count="1">
            <x v="0"/>
          </reference>
        </references>
      </pivotArea>
    </format>
    <format dxfId="35">
      <pivotArea outline="0" fieldPosition="0">
        <references count="1">
          <reference field="4294967294" count="1">
            <x v="0"/>
          </reference>
        </references>
      </pivotArea>
    </format>
    <format dxfId="34">
      <pivotArea outline="0" fieldPosition="0">
        <references count="1">
          <reference field="4294967294" count="1">
            <x v="0"/>
          </reference>
        </references>
      </pivotArea>
    </format>
    <format dxfId="3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1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3:D67"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0"/>
  </colFields>
  <colItems count="3">
    <i>
      <x/>
    </i>
    <i>
      <x v="1"/>
    </i>
    <i t="grand">
      <x/>
    </i>
  </colItems>
  <dataFields count="1">
    <dataField name="Count of Radio, Télévision" fld="40" subtotal="count" showDataAs="percentOfRow" baseField="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1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F18" firstHeaderRow="1" firstDataRow="2" firstDataCol="1"/>
  <pivotFields count="74">
    <pivotField showAll="0"/>
    <pivotField showAll="0"/>
    <pivotField showAll="0">
      <items count="7">
        <item x="2"/>
        <item x="1"/>
        <item x="0"/>
        <item x="3"/>
        <item x="5"/>
        <item x="4"/>
        <item t="default"/>
      </items>
    </pivotField>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52"/>
  </colFields>
  <colItems count="5">
    <i>
      <x/>
    </i>
    <i>
      <x v="1"/>
    </i>
    <i>
      <x v="2"/>
    </i>
    <i>
      <x v="3"/>
    </i>
    <i t="grand">
      <x/>
    </i>
  </colItems>
  <dataFields count="1">
    <dataField name="Count of COVID-19 = important" fld="52" subtotal="count" showDataAs="percentOfRow" baseField="3" baseItem="1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38"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59:D473"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7"/>
  </colFields>
  <colItems count="3">
    <i>
      <x/>
    </i>
    <i>
      <x v="1"/>
    </i>
    <i t="grand">
      <x/>
    </i>
  </colItems>
  <dataFields count="1">
    <dataField name="Count of Prier" fld="67"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4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41:C551"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s>
  <rowFields count="1">
    <field x="3"/>
  </rowFields>
  <rowItems count="9">
    <i>
      <x v="1"/>
    </i>
    <i>
      <x v="2"/>
    </i>
    <i>
      <x v="3"/>
    </i>
    <i>
      <x v="4"/>
    </i>
    <i>
      <x v="6"/>
    </i>
    <i>
      <x v="7"/>
    </i>
    <i>
      <x v="10"/>
    </i>
    <i>
      <x v="11"/>
    </i>
    <i t="grand">
      <x/>
    </i>
  </rowItems>
  <colFields count="1">
    <field x="73"/>
  </colFields>
  <colItems count="2">
    <i>
      <x v="1"/>
    </i>
    <i t="grand">
      <x/>
    </i>
  </colItems>
  <dataFields count="1">
    <dataField name="Count of Aucune mesure" fld="73" subtotal="count" showDataAs="percentOfRow" baseField="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3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93:D407"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3"/>
  </colFields>
  <colItems count="3">
    <i>
      <x/>
    </i>
    <i>
      <x v="1"/>
    </i>
    <i t="grand">
      <x/>
    </i>
  </colItems>
  <dataFields count="1">
    <dataField name="Count of Se laver les mains" fld="63" subtotal="count" showDataAs="percentOfRow" baseField="3" baseItem="3"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19"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7:D151"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5"/>
  </colFields>
  <colItems count="3">
    <i>
      <x/>
    </i>
    <i>
      <x v="1"/>
    </i>
    <i t="grand">
      <x/>
    </i>
  </colItems>
  <dataFields count="1">
    <dataField name="Count of Leaders religieux" fld="45"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37"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42:D456"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66"/>
  </colFields>
  <colItems count="3">
    <i>
      <x/>
    </i>
    <i>
      <x v="1"/>
    </i>
    <i t="grand">
      <x/>
    </i>
  </colItems>
  <dataFields count="1">
    <dataField name="Count of Se laver avec de l'eau propre" fld="66"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20"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4:D168"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6"/>
  </colFields>
  <colItems count="3">
    <i>
      <x/>
    </i>
    <i>
      <x v="1"/>
    </i>
    <i t="grand">
      <x/>
    </i>
  </colItems>
  <dataFields count="1">
    <dataField name="Count of Groupement de femmes" fld="46"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2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05:D219"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49"/>
  </colFields>
  <colItems count="3">
    <i>
      <x/>
    </i>
    <i>
      <x v="1"/>
    </i>
    <i t="grand">
      <x/>
    </i>
  </colItems>
  <dataFields count="1">
    <dataField name="Count of Travailleurs sociaux / humanitaires" fld="49"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30"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25:D339" firstHeaderRow="1" firstDataRow="2" firstDataCol="1"/>
  <pivotFields count="74">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Fields count="1">
    <field x="59"/>
  </colFields>
  <colItems count="3">
    <i>
      <x/>
    </i>
    <i>
      <x v="1"/>
    </i>
    <i t="grand">
      <x/>
    </i>
  </colItems>
  <dataFields count="1">
    <dataField name="Count of Eviter les espaces publiques et les rassemblements" fld="59" subtotal="count" showDataAs="percentOfRow" baseField="3" baseItem="6"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8:G25" firstHeaderRow="1" firstDataRow="2" firstDataCol="1" rowPageCount="1" colPageCount="1"/>
  <pivotFields count="22">
    <pivotField showAll="0"/>
    <pivotField axis="axisRow" showAll="0">
      <items count="7">
        <item x="2"/>
        <item x="1"/>
        <item x="0"/>
        <item x="3"/>
        <item x="5"/>
        <item x="4"/>
        <item t="default"/>
      </items>
    </pivotField>
    <pivotField showAll="0"/>
    <pivotField showAll="0"/>
    <pivotField showAll="0"/>
    <pivotField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6"/>
        <item x="3"/>
        <item x="0"/>
        <item x="1"/>
        <item x="2"/>
        <item x="4"/>
        <item x="5"/>
        <item t="default"/>
      </items>
    </pivotField>
    <pivotField showAll="0"/>
  </pivotFields>
  <rowFields count="1">
    <field x="1"/>
  </rowFields>
  <rowItems count="6">
    <i>
      <x/>
    </i>
    <i>
      <x v="1"/>
    </i>
    <i>
      <x v="2"/>
    </i>
    <i>
      <x v="3"/>
    </i>
    <i>
      <x v="5"/>
    </i>
    <i t="grand">
      <x/>
    </i>
  </rowItems>
  <colFields count="1">
    <field x="20"/>
  </colFields>
  <colItems count="6">
    <i>
      <x/>
    </i>
    <i>
      <x v="1"/>
    </i>
    <i>
      <x v="2"/>
    </i>
    <i>
      <x v="3"/>
    </i>
    <i>
      <x v="4"/>
    </i>
    <i t="grand">
      <x/>
    </i>
  </colItems>
  <pageFields count="1">
    <pageField fld="6" item="3" hier="-1"/>
  </pageFields>
  <dataFields count="1">
    <dataField name="Count of Temps accès eau" fld="20" subtotal="count" showDataAs="percentOfRow" baseField="1" baseItem="0" numFmtId="10"/>
  </dataFields>
  <formats count="3">
    <format dxfId="41">
      <pivotArea type="origin" dataOnly="0" labelOnly="1" outline="0" fieldPosition="0"/>
    </format>
    <format dxfId="40">
      <pivotArea dataOnly="0" labelOnly="1" fieldPosition="0">
        <references count="1">
          <reference field="20" count="0"/>
        </references>
      </pivotArea>
    </format>
    <format dxfId="3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Y31:AD45" firstHeaderRow="1" firstDataRow="2" firstDataCol="1" rowPageCount="1" colPageCount="1"/>
  <pivotFields count="22">
    <pivotField showAll="0"/>
    <pivotField showAll="0">
      <items count="7">
        <item x="2"/>
        <item x="1"/>
        <item x="0"/>
        <item x="3"/>
        <item x="5"/>
        <item x="4"/>
        <item t="default"/>
      </items>
    </pivotField>
    <pivotField axis="axisRow" showAll="0">
      <items count="13">
        <item x="8"/>
        <item x="1"/>
        <item x="6"/>
        <item x="9"/>
        <item x="0"/>
        <item x="3"/>
        <item x="5"/>
        <item x="4"/>
        <item x="10"/>
        <item x="11"/>
        <item x="7"/>
        <item x="2"/>
        <item t="default"/>
      </items>
    </pivotField>
    <pivotField showAll="0"/>
    <pivotField showAll="0"/>
    <pivotField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4"/>
        <item x="1"/>
        <item x="0"/>
        <item x="3"/>
        <item x="2"/>
        <item t="default"/>
      </items>
    </pivotField>
  </pivotFields>
  <rowFields count="1">
    <field x="2"/>
  </rowFields>
  <rowItems count="13">
    <i>
      <x/>
    </i>
    <i>
      <x v="1"/>
    </i>
    <i>
      <x v="2"/>
    </i>
    <i>
      <x v="3"/>
    </i>
    <i>
      <x v="4"/>
    </i>
    <i>
      <x v="5"/>
    </i>
    <i>
      <x v="6"/>
    </i>
    <i>
      <x v="7"/>
    </i>
    <i>
      <x v="8"/>
    </i>
    <i>
      <x v="9"/>
    </i>
    <i>
      <x v="10"/>
    </i>
    <i>
      <x v="11"/>
    </i>
    <i t="grand">
      <x/>
    </i>
  </rowItems>
  <colFields count="1">
    <field x="21"/>
  </colFields>
  <colItems count="5">
    <i>
      <x v="1"/>
    </i>
    <i>
      <x v="2"/>
    </i>
    <i>
      <x v="3"/>
    </i>
    <i>
      <x v="4"/>
    </i>
    <i t="grand">
      <x/>
    </i>
  </colItems>
  <pageFields count="1">
    <pageField fld="6" item="1" hier="-1"/>
  </pageFields>
  <dataFields count="1">
    <dataField name="Count of Besoin eau couvert" fld="21" subtotal="count" showDataAs="percentOfRow" baseField="2" baseItem="0" numFmtId="10"/>
  </dataFields>
  <formats count="4">
    <format dxfId="45">
      <pivotArea type="origin" dataOnly="0" labelOnly="1" outline="0" fieldPosition="0"/>
    </format>
    <format dxfId="44">
      <pivotArea outline="0" fieldPosition="0">
        <references count="1">
          <reference field="4294967294" count="1">
            <x v="0"/>
          </reference>
        </references>
      </pivotArea>
    </format>
    <format dxfId="43">
      <pivotArea outline="0" fieldPosition="0">
        <references count="1">
          <reference field="4294967294" count="1">
            <x v="0"/>
          </reference>
        </references>
      </pivotArea>
    </format>
    <format dxfId="4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1:G44" firstHeaderRow="1" firstDataRow="2" firstDataCol="1" rowPageCount="1" colPageCount="1"/>
  <pivotFields count="22">
    <pivotField showAll="0"/>
    <pivotField showAll="0">
      <items count="7">
        <item x="2"/>
        <item x="1"/>
        <item x="0"/>
        <item x="3"/>
        <item x="5"/>
        <item x="4"/>
        <item t="default"/>
      </items>
    </pivotField>
    <pivotField axis="axisRow" showAll="0">
      <items count="13">
        <item x="8"/>
        <item x="1"/>
        <item x="6"/>
        <item x="9"/>
        <item x="0"/>
        <item x="3"/>
        <item x="5"/>
        <item x="4"/>
        <item x="10"/>
        <item x="11"/>
        <item x="7"/>
        <item x="2"/>
        <item t="default"/>
      </items>
    </pivotField>
    <pivotField showAll="0"/>
    <pivotField showAll="0"/>
    <pivotField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4"/>
        <item x="1"/>
        <item x="0"/>
        <item x="3"/>
        <item x="2"/>
        <item t="default"/>
      </items>
    </pivotField>
  </pivotFields>
  <rowFields count="1">
    <field x="2"/>
  </rowFields>
  <rowItems count="12">
    <i>
      <x/>
    </i>
    <i>
      <x v="1"/>
    </i>
    <i>
      <x v="2"/>
    </i>
    <i>
      <x v="3"/>
    </i>
    <i>
      <x v="4"/>
    </i>
    <i>
      <x v="5"/>
    </i>
    <i>
      <x v="6"/>
    </i>
    <i>
      <x v="7"/>
    </i>
    <i>
      <x v="8"/>
    </i>
    <i>
      <x v="10"/>
    </i>
    <i>
      <x v="11"/>
    </i>
    <i t="grand">
      <x/>
    </i>
  </rowItems>
  <colFields count="1">
    <field x="21"/>
  </colFields>
  <colItems count="6">
    <i>
      <x/>
    </i>
    <i>
      <x v="1"/>
    </i>
    <i>
      <x v="2"/>
    </i>
    <i>
      <x v="3"/>
    </i>
    <i>
      <x v="4"/>
    </i>
    <i t="grand">
      <x/>
    </i>
  </colItems>
  <pageFields count="1">
    <pageField fld="6" item="0" hier="-1"/>
  </pageFields>
  <dataFields count="1">
    <dataField name="Count of Besoin eau couvert" fld="21" subtotal="count" baseField="1" baseItem="0"/>
  </dataFields>
  <formats count="9">
    <format dxfId="54">
      <pivotArea type="origin" dataOnly="0" labelOnly="1" outline="0" fieldPosition="0"/>
    </format>
    <format dxfId="53">
      <pivotArea outline="0" fieldPosition="0">
        <references count="1">
          <reference field="4294967294" count="1">
            <x v="0"/>
          </reference>
        </references>
      </pivotArea>
    </format>
    <format dxfId="52">
      <pivotArea outline="0" fieldPosition="0">
        <references count="1">
          <reference field="4294967294" count="1">
            <x v="0"/>
          </reference>
        </references>
      </pivotArea>
    </format>
    <format dxfId="51">
      <pivotArea outline="0" fieldPosition="0">
        <references count="1">
          <reference field="4294967294" count="1">
            <x v="0"/>
          </reference>
        </references>
      </pivotArea>
    </format>
    <format dxfId="50">
      <pivotArea outline="0" fieldPosition="0">
        <references count="1">
          <reference field="4294967294" count="1">
            <x v="0"/>
          </reference>
        </references>
      </pivotArea>
    </format>
    <format dxfId="49">
      <pivotArea outline="0" fieldPosition="0">
        <references count="1">
          <reference field="4294967294" count="1">
            <x v="0"/>
          </reference>
        </references>
      </pivotArea>
    </format>
    <format dxfId="48">
      <pivotArea outline="0" fieldPosition="0">
        <references count="1">
          <reference field="4294967294" count="1">
            <x v="0"/>
          </reference>
        </references>
      </pivotArea>
    </format>
    <format dxfId="47">
      <pivotArea outline="0" fieldPosition="0">
        <references count="1">
          <reference field="4294967294" count="1">
            <x v="0"/>
          </reference>
        </references>
      </pivotArea>
    </format>
    <format dxfId="4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6:C59" firstHeaderRow="1" firstDataRow="2" firstDataCol="1" rowPageCount="1" colPageCount="1"/>
  <pivotFields count="36">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axis="axisCol" dataField="1" showAll="0">
      <items count="5">
        <item x="2"/>
        <item x="1"/>
        <item x="0"/>
        <item x="3"/>
        <item t="default"/>
      </items>
    </pivotField>
    <pivotField showAll="0"/>
    <pivotField showAll="0"/>
    <pivotField showAll="0"/>
    <pivotField showAll="0"/>
    <pivotField showAll="0"/>
  </pivotFields>
  <rowFields count="1">
    <field x="3"/>
  </rowFields>
  <rowItems count="2">
    <i>
      <x v="6"/>
    </i>
    <i t="grand">
      <x/>
    </i>
  </rowItems>
  <colFields count="1">
    <field x="30"/>
  </colFields>
  <colItems count="2">
    <i>
      <x v="1"/>
    </i>
    <i t="grand">
      <x/>
    </i>
  </colItems>
  <pageFields count="1">
    <pageField fld="27" item="1" hier="-1"/>
  </pageFields>
  <dataFields count="1">
    <dataField name="Count of Savons non disponibles au niveau des marchés"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7:D47" firstHeaderRow="1" firstDataRow="2" firstDataCol="1"/>
  <pivotFields count="36">
    <pivotField showAll="0"/>
    <pivotField showAll="0"/>
    <pivotField showAll="0"/>
    <pivotField axis="axisRow" showAll="0">
      <items count="13">
        <item x="8"/>
        <item x="1"/>
        <item x="6"/>
        <item x="9"/>
        <item x="0"/>
        <item x="3"/>
        <item x="5"/>
        <item x="4"/>
        <item x="10"/>
        <item x="11"/>
        <item x="7"/>
        <item x="2"/>
        <item t="default"/>
      </items>
    </pivotField>
    <pivotField showAll="0"/>
    <pivotField showAll="0"/>
    <pivotField showAll="0"/>
    <pivotField showAll="0">
      <items count="5">
        <item h="1" x="0"/>
        <item h="1" x="1"/>
        <item h="1"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 showAll="0"/>
    <pivotField showAll="0"/>
    <pivotField showAll="0"/>
    <pivotField showAll="0"/>
  </pivotFields>
  <rowFields count="1">
    <field x="3"/>
  </rowFields>
  <rowItems count="9">
    <i>
      <x v="1"/>
    </i>
    <i>
      <x v="2"/>
    </i>
    <i>
      <x v="3"/>
    </i>
    <i>
      <x v="4"/>
    </i>
    <i>
      <x v="6"/>
    </i>
    <i>
      <x v="7"/>
    </i>
    <i>
      <x v="10"/>
    </i>
    <i>
      <x v="11"/>
    </i>
    <i t="grand">
      <x/>
    </i>
  </rowItems>
  <colFields count="1">
    <field x="27"/>
  </colFields>
  <colItems count="3">
    <i>
      <x/>
    </i>
    <i>
      <x v="1"/>
    </i>
    <i t="grand">
      <x/>
    </i>
  </colItems>
  <dataFields count="1">
    <dataField name="Count of Disposition de savon" fld="27" subtotal="count" showDataAs="percentOfRow" baseField="3" baseItem="3"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atut" sourceName="Statut">
  <pivotTables>
    <pivotTable tabId="3" name="PivotTable1"/>
  </pivotTables>
  <data>
    <tabular pivotCacheId="5">
      <items count="4">
        <i x="0"/>
        <i x="1"/>
        <i x="2"/>
        <i x="3"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Statut9" sourceName="Statut">
  <pivotTables>
    <pivotTable tabId="6" name="PivotTable11"/>
    <pivotTable tabId="6" name="PivotTable12"/>
    <pivotTable tabId="6" name="PivotTable13"/>
    <pivotTable tabId="6" name="PivotTable14"/>
    <pivotTable tabId="6" name="PivotTable15"/>
    <pivotTable tabId="6" name="PivotTable16"/>
    <pivotTable tabId="6" name="PivotTable17"/>
    <pivotTable tabId="6" name="PivotTable18"/>
    <pivotTable tabId="6" name="PivotTable19"/>
    <pivotTable tabId="6" name="PivotTable20"/>
    <pivotTable tabId="6" name="PivotTable21"/>
    <pivotTable tabId="6" name="PivotTable22"/>
    <pivotTable tabId="6" name="PivotTable23"/>
    <pivotTable tabId="6" name="PivotTable25"/>
    <pivotTable tabId="6" name="PivotTable26"/>
    <pivotTable tabId="6" name="PivotTable27"/>
    <pivotTable tabId="6" name="PivotTable28"/>
    <pivotTable tabId="6" name="PivotTable29"/>
    <pivotTable tabId="6" name="PivotTable30"/>
    <pivotTable tabId="6" name="PivotTable31"/>
    <pivotTable tabId="6" name="PivotTable32"/>
    <pivotTable tabId="6" name="PivotTable33"/>
    <pivotTable tabId="6" name="PivotTable34"/>
    <pivotTable tabId="6" name="PivotTable35"/>
    <pivotTable tabId="6" name="PivotTable36"/>
    <pivotTable tabId="6" name="PivotTable37"/>
    <pivotTable tabId="6" name="PivotTable38"/>
    <pivotTable tabId="6" name="PivotTable39"/>
    <pivotTable tabId="6" name="Tableau croisé dynamique1"/>
    <pivotTable tabId="6" name="Tableau croisé dynamique2"/>
    <pivotTable tabId="6" name="Tableau croisé dynamique3"/>
  </pivotTables>
  <data>
    <tabular pivotCacheId="8">
      <items count="4">
        <i x="0"/>
        <i x="1" s="1"/>
        <i x="2"/>
        <i x="3"/>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egment_Statut" sourceName="Statut">
  <pivotTables>
    <pivotTable tabId="4" name="PivotTable9"/>
  </pivotTables>
  <data>
    <tabular pivotCacheId="6">
      <items count="4">
        <i x="0"/>
        <i x="1"/>
        <i x="2"/>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t1" sourceName="Statut">
  <pivotTables>
    <pivotTable tabId="4" name="PivotTable5"/>
  </pivotTables>
  <data>
    <tabular pivotCacheId="6">
      <items count="4">
        <i x="0"/>
        <i x="1"/>
        <i x="2"/>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ut3" sourceName="Statut">
  <pivotTables>
    <pivotTable tabId="4" name="PivotTable10"/>
  </pivotTables>
  <data>
    <tabular pivotCacheId="6">
      <items count="4">
        <i x="0"/>
        <i x="1"/>
        <i x="2"/>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tut4" sourceName="Statut">
  <pivotTables>
    <pivotTable tabId="4" name="PivotTable4"/>
  </pivotTables>
  <data>
    <tabular pivotCacheId="6">
      <items count="4">
        <i x="0"/>
        <i x="1"/>
        <i x="2"/>
        <i x="3"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tatut5" sourceName="Statut">
  <pivotTables>
    <pivotTable tabId="4" name="PivotTable3"/>
  </pivotTables>
  <data>
    <tabular pivotCacheId="6">
      <items count="4">
        <i x="0"/>
        <i x="1"/>
        <i x="2"/>
        <i x="3"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tatut6" sourceName="Statut">
  <pivotTables>
    <pivotTable tabId="5" name="PivotTable2"/>
  </pivotTables>
  <data>
    <tabular pivotCacheId="7">
      <items count="4">
        <i x="0" s="1"/>
        <i x="1"/>
        <i x="2"/>
        <i x="3"/>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Statut7" sourceName="Statut">
  <pivotTables>
    <pivotTable tabId="5" name="PivotTable1"/>
  </pivotTables>
  <data>
    <tabular pivotCacheId="7">
      <items count="4">
        <i x="0" s="1"/>
        <i x="1"/>
        <i x="2"/>
        <i x="3"/>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Statut2" sourceName="Statut">
  <pivotTables>
    <pivotTable tabId="6" name="PivotTable24"/>
    <pivotTable tabId="6" name="PivotTable43"/>
    <pivotTable tabId="4" name="PivotTable8"/>
  </pivotTables>
  <data>
    <tabular pivotCacheId="4">
      <items count="4">
        <i x="0"/>
        <i x="1"/>
        <i x="2"/>
        <i x="3"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tatut8" sourceName="Statut">
  <pivotTables>
    <pivotTable tabId="4" name="PivotTable7"/>
  </pivotTables>
  <data>
    <tabular pivotCacheId="6">
      <items count="4">
        <i x="0"/>
        <i x="1"/>
        <i x="2"/>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tut" cache="Slicer_Statut" caption="Statut"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Statut 1" cache="Slicer_Statut1" caption="Statut" rowHeight="241300"/>
  <slicer name="Statut 3" cache="Slicer_Statut3" caption="Statut" rowHeight="241300"/>
  <slicer name="Statut 4" cache="Slicer_Statut4" caption="Statut" rowHeight="241300"/>
  <slicer name="Statut 5" cache="Slicer_Statut5" caption="Statut" rowHeight="241300"/>
  <slicer name="Statut 10" cache="Slicer_Statut2" caption="Statut" rowHeight="241300"/>
  <slicer name="Statut 9" cache="Slicer_Statut8" caption="Statut" rowHeight="241300"/>
  <slicer name="Statut 2" cache="Segment_Statut" caption="Statut"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Statut 6" cache="Slicer_Statut6" caption="Statut" rowHeight="241300"/>
  <slicer name="Statut 7" cache="Slicer_Statut7" caption="Statut"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Statut 8" cache="Slicer_Statut9" caption="Statut" rowHeight="241300"/>
</slic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microsoft.com/office/2007/relationships/slicer" Target="../slicers/slicer1.xml"/><Relationship Id="rId4" Type="http://schemas.openxmlformats.org/officeDocument/2006/relationships/pivotTable" Target="../pivotTables/pivotTable4.xml"/><Relationship Id="rId9"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10.xml"/><Relationship Id="rId7" Type="http://schemas.openxmlformats.org/officeDocument/2006/relationships/pivotTable" Target="../pivotTables/pivotTable14.xml"/><Relationship Id="rId2" Type="http://schemas.openxmlformats.org/officeDocument/2006/relationships/pivotTable" Target="../pivotTables/pivotTable9.xml"/><Relationship Id="rId1" Type="http://schemas.openxmlformats.org/officeDocument/2006/relationships/pivotTable" Target="../pivotTables/pivotTable8.xml"/><Relationship Id="rId6" Type="http://schemas.openxmlformats.org/officeDocument/2006/relationships/pivotTable" Target="../pivotTables/pivotTable13.xml"/><Relationship Id="rId5" Type="http://schemas.openxmlformats.org/officeDocument/2006/relationships/pivotTable" Target="../pivotTables/pivotTable12.xml"/><Relationship Id="rId4" Type="http://schemas.openxmlformats.org/officeDocument/2006/relationships/pivotTable" Target="../pivotTables/pivotTable11.xml"/><Relationship Id="rId9" Type="http://schemas.microsoft.com/office/2007/relationships/slicer" Target="../slicers/slicer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16.xml"/><Relationship Id="rId1" Type="http://schemas.openxmlformats.org/officeDocument/2006/relationships/pivotTable" Target="../pivotTables/pivotTable15.xml"/><Relationship Id="rId5" Type="http://schemas.microsoft.com/office/2007/relationships/slicer" Target="../slicers/slicer3.x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29.xml"/><Relationship Id="rId18" Type="http://schemas.openxmlformats.org/officeDocument/2006/relationships/pivotTable" Target="../pivotTables/pivotTable34.xml"/><Relationship Id="rId26" Type="http://schemas.openxmlformats.org/officeDocument/2006/relationships/pivotTable" Target="../pivotTables/pivotTable42.xml"/><Relationship Id="rId3" Type="http://schemas.openxmlformats.org/officeDocument/2006/relationships/pivotTable" Target="../pivotTables/pivotTable19.xml"/><Relationship Id="rId21" Type="http://schemas.openxmlformats.org/officeDocument/2006/relationships/pivotTable" Target="../pivotTables/pivotTable37.xml"/><Relationship Id="rId34" Type="http://schemas.openxmlformats.org/officeDocument/2006/relationships/drawing" Target="../drawings/drawing4.xml"/><Relationship Id="rId7" Type="http://schemas.openxmlformats.org/officeDocument/2006/relationships/pivotTable" Target="../pivotTables/pivotTable23.xml"/><Relationship Id="rId12" Type="http://schemas.openxmlformats.org/officeDocument/2006/relationships/pivotTable" Target="../pivotTables/pivotTable28.xml"/><Relationship Id="rId17" Type="http://schemas.openxmlformats.org/officeDocument/2006/relationships/pivotTable" Target="../pivotTables/pivotTable33.xml"/><Relationship Id="rId25" Type="http://schemas.openxmlformats.org/officeDocument/2006/relationships/pivotTable" Target="../pivotTables/pivotTable41.xml"/><Relationship Id="rId33" Type="http://schemas.openxmlformats.org/officeDocument/2006/relationships/pivotTable" Target="../pivotTables/pivotTable49.xml"/><Relationship Id="rId2" Type="http://schemas.openxmlformats.org/officeDocument/2006/relationships/pivotTable" Target="../pivotTables/pivotTable18.xml"/><Relationship Id="rId16" Type="http://schemas.openxmlformats.org/officeDocument/2006/relationships/pivotTable" Target="../pivotTables/pivotTable32.xml"/><Relationship Id="rId20" Type="http://schemas.openxmlformats.org/officeDocument/2006/relationships/pivotTable" Target="../pivotTables/pivotTable36.xml"/><Relationship Id="rId29" Type="http://schemas.openxmlformats.org/officeDocument/2006/relationships/pivotTable" Target="../pivotTables/pivotTable45.xml"/><Relationship Id="rId1" Type="http://schemas.openxmlformats.org/officeDocument/2006/relationships/pivotTable" Target="../pivotTables/pivotTable17.xml"/><Relationship Id="rId6" Type="http://schemas.openxmlformats.org/officeDocument/2006/relationships/pivotTable" Target="../pivotTables/pivotTable22.xml"/><Relationship Id="rId11" Type="http://schemas.openxmlformats.org/officeDocument/2006/relationships/pivotTable" Target="../pivotTables/pivotTable27.xml"/><Relationship Id="rId24" Type="http://schemas.openxmlformats.org/officeDocument/2006/relationships/pivotTable" Target="../pivotTables/pivotTable40.xml"/><Relationship Id="rId32" Type="http://schemas.openxmlformats.org/officeDocument/2006/relationships/pivotTable" Target="../pivotTables/pivotTable48.xml"/><Relationship Id="rId5" Type="http://schemas.openxmlformats.org/officeDocument/2006/relationships/pivotTable" Target="../pivotTables/pivotTable21.xml"/><Relationship Id="rId15" Type="http://schemas.openxmlformats.org/officeDocument/2006/relationships/pivotTable" Target="../pivotTables/pivotTable31.xml"/><Relationship Id="rId23" Type="http://schemas.openxmlformats.org/officeDocument/2006/relationships/pivotTable" Target="../pivotTables/pivotTable39.xml"/><Relationship Id="rId28" Type="http://schemas.openxmlformats.org/officeDocument/2006/relationships/pivotTable" Target="../pivotTables/pivotTable44.xml"/><Relationship Id="rId10" Type="http://schemas.openxmlformats.org/officeDocument/2006/relationships/pivotTable" Target="../pivotTables/pivotTable26.xml"/><Relationship Id="rId19" Type="http://schemas.openxmlformats.org/officeDocument/2006/relationships/pivotTable" Target="../pivotTables/pivotTable35.xml"/><Relationship Id="rId31" Type="http://schemas.openxmlformats.org/officeDocument/2006/relationships/pivotTable" Target="../pivotTables/pivotTable47.xml"/><Relationship Id="rId4" Type="http://schemas.openxmlformats.org/officeDocument/2006/relationships/pivotTable" Target="../pivotTables/pivotTable20.xml"/><Relationship Id="rId9" Type="http://schemas.openxmlformats.org/officeDocument/2006/relationships/pivotTable" Target="../pivotTables/pivotTable25.xml"/><Relationship Id="rId14" Type="http://schemas.openxmlformats.org/officeDocument/2006/relationships/pivotTable" Target="../pivotTables/pivotTable30.xml"/><Relationship Id="rId22" Type="http://schemas.openxmlformats.org/officeDocument/2006/relationships/pivotTable" Target="../pivotTables/pivotTable38.xml"/><Relationship Id="rId27" Type="http://schemas.openxmlformats.org/officeDocument/2006/relationships/pivotTable" Target="../pivotTables/pivotTable43.xml"/><Relationship Id="rId30" Type="http://schemas.openxmlformats.org/officeDocument/2006/relationships/pivotTable" Target="../pivotTables/pivotTable46.xml"/><Relationship Id="rId35" Type="http://schemas.microsoft.com/office/2007/relationships/slicer" Target="../slicers/slicer4.xml"/><Relationship Id="rId8" Type="http://schemas.openxmlformats.org/officeDocument/2006/relationships/pivotTable" Target="../pivotTables/pivot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B5" sqref="B5"/>
    </sheetView>
  </sheetViews>
  <sheetFormatPr baseColWidth="10" defaultColWidth="8.7265625" defaultRowHeight="14.5" x14ac:dyDescent="0.35"/>
  <cols>
    <col min="1" max="1" width="53" customWidth="1"/>
    <col min="2" max="2" width="105.90625" customWidth="1"/>
  </cols>
  <sheetData>
    <row r="1" spans="1:2" ht="15" thickBot="1" x14ac:dyDescent="0.4">
      <c r="A1" s="111" t="s">
        <v>13</v>
      </c>
      <c r="B1" s="112"/>
    </row>
    <row r="2" spans="1:2" ht="15" thickBot="1" x14ac:dyDescent="0.4">
      <c r="A2" s="1" t="s">
        <v>0</v>
      </c>
      <c r="B2" s="2" t="s">
        <v>1</v>
      </c>
    </row>
    <row r="3" spans="1:2" ht="15" thickBot="1" x14ac:dyDescent="0.4">
      <c r="A3" s="3" t="s">
        <v>2</v>
      </c>
      <c r="B3" s="4" t="s">
        <v>14</v>
      </c>
    </row>
    <row r="4" spans="1:2" ht="15" thickBot="1" x14ac:dyDescent="0.4">
      <c r="A4" s="5" t="s">
        <v>3</v>
      </c>
      <c r="B4" s="6" t="s">
        <v>1038</v>
      </c>
    </row>
    <row r="5" spans="1:2" ht="15" thickBot="1" x14ac:dyDescent="0.4">
      <c r="A5" s="5" t="s">
        <v>15</v>
      </c>
      <c r="B5" s="7">
        <v>313</v>
      </c>
    </row>
    <row r="6" spans="1:2" ht="15" thickBot="1" x14ac:dyDescent="0.4">
      <c r="A6" s="8" t="s">
        <v>4</v>
      </c>
      <c r="B6" s="9" t="s">
        <v>5</v>
      </c>
    </row>
    <row r="7" spans="1:2" ht="15" thickBot="1" x14ac:dyDescent="0.4">
      <c r="A7" s="1" t="s">
        <v>6</v>
      </c>
      <c r="B7" s="2"/>
    </row>
    <row r="8" spans="1:2" ht="15" thickBot="1" x14ac:dyDescent="0.4">
      <c r="A8" s="5" t="s">
        <v>7</v>
      </c>
      <c r="B8" s="10" t="s">
        <v>16</v>
      </c>
    </row>
    <row r="9" spans="1:2" ht="15" thickBot="1" x14ac:dyDescent="0.4">
      <c r="A9" s="5" t="s">
        <v>1008</v>
      </c>
      <c r="B9" s="10" t="s">
        <v>1009</v>
      </c>
    </row>
    <row r="10" spans="1:2" ht="15" thickBot="1" x14ac:dyDescent="0.4">
      <c r="A10" s="5" t="s">
        <v>1027</v>
      </c>
      <c r="B10" s="10" t="s">
        <v>1028</v>
      </c>
    </row>
    <row r="11" spans="1:2" ht="26.5" thickBot="1" x14ac:dyDescent="0.4">
      <c r="A11" s="5" t="s">
        <v>8</v>
      </c>
      <c r="B11" s="10" t="s">
        <v>21</v>
      </c>
    </row>
    <row r="12" spans="1:2" ht="26.5" thickBot="1" x14ac:dyDescent="0.4">
      <c r="A12" s="5" t="s">
        <v>17</v>
      </c>
      <c r="B12" s="10" t="s">
        <v>20</v>
      </c>
    </row>
    <row r="13" spans="1:2" ht="26.5" thickBot="1" x14ac:dyDescent="0.4">
      <c r="A13" s="5" t="s">
        <v>18</v>
      </c>
      <c r="B13" s="10" t="s">
        <v>648</v>
      </c>
    </row>
    <row r="14" spans="1:2" ht="26.5" thickBot="1" x14ac:dyDescent="0.4">
      <c r="A14" s="5" t="s">
        <v>19</v>
      </c>
      <c r="B14" s="10" t="s">
        <v>649</v>
      </c>
    </row>
    <row r="15" spans="1:2" ht="15" thickBot="1" x14ac:dyDescent="0.4">
      <c r="A15" s="11" t="s">
        <v>9</v>
      </c>
      <c r="B15" s="12" t="s">
        <v>10</v>
      </c>
    </row>
    <row r="16" spans="1:2" x14ac:dyDescent="0.35">
      <c r="A16" s="13" t="s">
        <v>11</v>
      </c>
      <c r="B16" s="14" t="s">
        <v>12</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5"/>
  <sheetViews>
    <sheetView workbookViewId="0">
      <selection activeCell="C233" sqref="C233"/>
    </sheetView>
  </sheetViews>
  <sheetFormatPr baseColWidth="10" defaultColWidth="9.1796875" defaultRowHeight="14.5" x14ac:dyDescent="0.35"/>
  <cols>
    <col min="1" max="1" width="22.453125" bestFit="1" customWidth="1"/>
    <col min="2" max="2" width="33.453125" customWidth="1"/>
    <col min="3" max="3" width="39.7265625" bestFit="1" customWidth="1"/>
    <col min="4" max="4" width="53.453125" customWidth="1"/>
    <col min="5" max="5" width="18" customWidth="1"/>
    <col min="257" max="257" width="22.453125" bestFit="1" customWidth="1"/>
    <col min="258" max="258" width="33.453125" customWidth="1"/>
    <col min="259" max="259" width="39.7265625" bestFit="1" customWidth="1"/>
    <col min="260" max="260" width="53.453125" customWidth="1"/>
    <col min="261" max="261" width="18" customWidth="1"/>
    <col min="513" max="513" width="22.453125" bestFit="1" customWidth="1"/>
    <col min="514" max="514" width="33.453125" customWidth="1"/>
    <col min="515" max="515" width="39.7265625" bestFit="1" customWidth="1"/>
    <col min="516" max="516" width="53.453125" customWidth="1"/>
    <col min="517" max="517" width="18" customWidth="1"/>
    <col min="769" max="769" width="22.453125" bestFit="1" customWidth="1"/>
    <col min="770" max="770" width="33.453125" customWidth="1"/>
    <col min="771" max="771" width="39.7265625" bestFit="1" customWidth="1"/>
    <col min="772" max="772" width="53.453125" customWidth="1"/>
    <col min="773" max="773" width="18" customWidth="1"/>
    <col min="1025" max="1025" width="22.453125" bestFit="1" customWidth="1"/>
    <col min="1026" max="1026" width="33.453125" customWidth="1"/>
    <col min="1027" max="1027" width="39.7265625" bestFit="1" customWidth="1"/>
    <col min="1028" max="1028" width="53.453125" customWidth="1"/>
    <col min="1029" max="1029" width="18" customWidth="1"/>
    <col min="1281" max="1281" width="22.453125" bestFit="1" customWidth="1"/>
    <col min="1282" max="1282" width="33.453125" customWidth="1"/>
    <col min="1283" max="1283" width="39.7265625" bestFit="1" customWidth="1"/>
    <col min="1284" max="1284" width="53.453125" customWidth="1"/>
    <col min="1285" max="1285" width="18" customWidth="1"/>
    <col min="1537" max="1537" width="22.453125" bestFit="1" customWidth="1"/>
    <col min="1538" max="1538" width="33.453125" customWidth="1"/>
    <col min="1539" max="1539" width="39.7265625" bestFit="1" customWidth="1"/>
    <col min="1540" max="1540" width="53.453125" customWidth="1"/>
    <col min="1541" max="1541" width="18" customWidth="1"/>
    <col min="1793" max="1793" width="22.453125" bestFit="1" customWidth="1"/>
    <col min="1794" max="1794" width="33.453125" customWidth="1"/>
    <col min="1795" max="1795" width="39.7265625" bestFit="1" customWidth="1"/>
    <col min="1796" max="1796" width="53.453125" customWidth="1"/>
    <col min="1797" max="1797" width="18" customWidth="1"/>
    <col min="2049" max="2049" width="22.453125" bestFit="1" customWidth="1"/>
    <col min="2050" max="2050" width="33.453125" customWidth="1"/>
    <col min="2051" max="2051" width="39.7265625" bestFit="1" customWidth="1"/>
    <col min="2052" max="2052" width="53.453125" customWidth="1"/>
    <col min="2053" max="2053" width="18" customWidth="1"/>
    <col min="2305" max="2305" width="22.453125" bestFit="1" customWidth="1"/>
    <col min="2306" max="2306" width="33.453125" customWidth="1"/>
    <col min="2307" max="2307" width="39.7265625" bestFit="1" customWidth="1"/>
    <col min="2308" max="2308" width="53.453125" customWidth="1"/>
    <col min="2309" max="2309" width="18" customWidth="1"/>
    <col min="2561" max="2561" width="22.453125" bestFit="1" customWidth="1"/>
    <col min="2562" max="2562" width="33.453125" customWidth="1"/>
    <col min="2563" max="2563" width="39.7265625" bestFit="1" customWidth="1"/>
    <col min="2564" max="2564" width="53.453125" customWidth="1"/>
    <col min="2565" max="2565" width="18" customWidth="1"/>
    <col min="2817" max="2817" width="22.453125" bestFit="1" customWidth="1"/>
    <col min="2818" max="2818" width="33.453125" customWidth="1"/>
    <col min="2819" max="2819" width="39.7265625" bestFit="1" customWidth="1"/>
    <col min="2820" max="2820" width="53.453125" customWidth="1"/>
    <col min="2821" max="2821" width="18" customWidth="1"/>
    <col min="3073" max="3073" width="22.453125" bestFit="1" customWidth="1"/>
    <col min="3074" max="3074" width="33.453125" customWidth="1"/>
    <col min="3075" max="3075" width="39.7265625" bestFit="1" customWidth="1"/>
    <col min="3076" max="3076" width="53.453125" customWidth="1"/>
    <col min="3077" max="3077" width="18" customWidth="1"/>
    <col min="3329" max="3329" width="22.453125" bestFit="1" customWidth="1"/>
    <col min="3330" max="3330" width="33.453125" customWidth="1"/>
    <col min="3331" max="3331" width="39.7265625" bestFit="1" customWidth="1"/>
    <col min="3332" max="3332" width="53.453125" customWidth="1"/>
    <col min="3333" max="3333" width="18" customWidth="1"/>
    <col min="3585" max="3585" width="22.453125" bestFit="1" customWidth="1"/>
    <col min="3586" max="3586" width="33.453125" customWidth="1"/>
    <col min="3587" max="3587" width="39.7265625" bestFit="1" customWidth="1"/>
    <col min="3588" max="3588" width="53.453125" customWidth="1"/>
    <col min="3589" max="3589" width="18" customWidth="1"/>
    <col min="3841" max="3841" width="22.453125" bestFit="1" customWidth="1"/>
    <col min="3842" max="3842" width="33.453125" customWidth="1"/>
    <col min="3843" max="3843" width="39.7265625" bestFit="1" customWidth="1"/>
    <col min="3844" max="3844" width="53.453125" customWidth="1"/>
    <col min="3845" max="3845" width="18" customWidth="1"/>
    <col min="4097" max="4097" width="22.453125" bestFit="1" customWidth="1"/>
    <col min="4098" max="4098" width="33.453125" customWidth="1"/>
    <col min="4099" max="4099" width="39.7265625" bestFit="1" customWidth="1"/>
    <col min="4100" max="4100" width="53.453125" customWidth="1"/>
    <col min="4101" max="4101" width="18" customWidth="1"/>
    <col min="4353" max="4353" width="22.453125" bestFit="1" customWidth="1"/>
    <col min="4354" max="4354" width="33.453125" customWidth="1"/>
    <col min="4355" max="4355" width="39.7265625" bestFit="1" customWidth="1"/>
    <col min="4356" max="4356" width="53.453125" customWidth="1"/>
    <col min="4357" max="4357" width="18" customWidth="1"/>
    <col min="4609" max="4609" width="22.453125" bestFit="1" customWidth="1"/>
    <col min="4610" max="4610" width="33.453125" customWidth="1"/>
    <col min="4611" max="4611" width="39.7265625" bestFit="1" customWidth="1"/>
    <col min="4612" max="4612" width="53.453125" customWidth="1"/>
    <col min="4613" max="4613" width="18" customWidth="1"/>
    <col min="4865" max="4865" width="22.453125" bestFit="1" customWidth="1"/>
    <col min="4866" max="4866" width="33.453125" customWidth="1"/>
    <col min="4867" max="4867" width="39.7265625" bestFit="1" customWidth="1"/>
    <col min="4868" max="4868" width="53.453125" customWidth="1"/>
    <col min="4869" max="4869" width="18" customWidth="1"/>
    <col min="5121" max="5121" width="22.453125" bestFit="1" customWidth="1"/>
    <col min="5122" max="5122" width="33.453125" customWidth="1"/>
    <col min="5123" max="5123" width="39.7265625" bestFit="1" customWidth="1"/>
    <col min="5124" max="5124" width="53.453125" customWidth="1"/>
    <col min="5125" max="5125" width="18" customWidth="1"/>
    <col min="5377" max="5377" width="22.453125" bestFit="1" customWidth="1"/>
    <col min="5378" max="5378" width="33.453125" customWidth="1"/>
    <col min="5379" max="5379" width="39.7265625" bestFit="1" customWidth="1"/>
    <col min="5380" max="5380" width="53.453125" customWidth="1"/>
    <col min="5381" max="5381" width="18" customWidth="1"/>
    <col min="5633" max="5633" width="22.453125" bestFit="1" customWidth="1"/>
    <col min="5634" max="5634" width="33.453125" customWidth="1"/>
    <col min="5635" max="5635" width="39.7265625" bestFit="1" customWidth="1"/>
    <col min="5636" max="5636" width="53.453125" customWidth="1"/>
    <col min="5637" max="5637" width="18" customWidth="1"/>
    <col min="5889" max="5889" width="22.453125" bestFit="1" customWidth="1"/>
    <col min="5890" max="5890" width="33.453125" customWidth="1"/>
    <col min="5891" max="5891" width="39.7265625" bestFit="1" customWidth="1"/>
    <col min="5892" max="5892" width="53.453125" customWidth="1"/>
    <col min="5893" max="5893" width="18" customWidth="1"/>
    <col min="6145" max="6145" width="22.453125" bestFit="1" customWidth="1"/>
    <col min="6146" max="6146" width="33.453125" customWidth="1"/>
    <col min="6147" max="6147" width="39.7265625" bestFit="1" customWidth="1"/>
    <col min="6148" max="6148" width="53.453125" customWidth="1"/>
    <col min="6149" max="6149" width="18" customWidth="1"/>
    <col min="6401" max="6401" width="22.453125" bestFit="1" customWidth="1"/>
    <col min="6402" max="6402" width="33.453125" customWidth="1"/>
    <col min="6403" max="6403" width="39.7265625" bestFit="1" customWidth="1"/>
    <col min="6404" max="6404" width="53.453125" customWidth="1"/>
    <col min="6405" max="6405" width="18" customWidth="1"/>
    <col min="6657" max="6657" width="22.453125" bestFit="1" customWidth="1"/>
    <col min="6658" max="6658" width="33.453125" customWidth="1"/>
    <col min="6659" max="6659" width="39.7265625" bestFit="1" customWidth="1"/>
    <col min="6660" max="6660" width="53.453125" customWidth="1"/>
    <col min="6661" max="6661" width="18" customWidth="1"/>
    <col min="6913" max="6913" width="22.453125" bestFit="1" customWidth="1"/>
    <col min="6914" max="6914" width="33.453125" customWidth="1"/>
    <col min="6915" max="6915" width="39.7265625" bestFit="1" customWidth="1"/>
    <col min="6916" max="6916" width="53.453125" customWidth="1"/>
    <col min="6917" max="6917" width="18" customWidth="1"/>
    <col min="7169" max="7169" width="22.453125" bestFit="1" customWidth="1"/>
    <col min="7170" max="7170" width="33.453125" customWidth="1"/>
    <col min="7171" max="7171" width="39.7265625" bestFit="1" customWidth="1"/>
    <col min="7172" max="7172" width="53.453125" customWidth="1"/>
    <col min="7173" max="7173" width="18" customWidth="1"/>
    <col min="7425" max="7425" width="22.453125" bestFit="1" customWidth="1"/>
    <col min="7426" max="7426" width="33.453125" customWidth="1"/>
    <col min="7427" max="7427" width="39.7265625" bestFit="1" customWidth="1"/>
    <col min="7428" max="7428" width="53.453125" customWidth="1"/>
    <col min="7429" max="7429" width="18" customWidth="1"/>
    <col min="7681" max="7681" width="22.453125" bestFit="1" customWidth="1"/>
    <col min="7682" max="7682" width="33.453125" customWidth="1"/>
    <col min="7683" max="7683" width="39.7265625" bestFit="1" customWidth="1"/>
    <col min="7684" max="7684" width="53.453125" customWidth="1"/>
    <col min="7685" max="7685" width="18" customWidth="1"/>
    <col min="7937" max="7937" width="22.453125" bestFit="1" customWidth="1"/>
    <col min="7938" max="7938" width="33.453125" customWidth="1"/>
    <col min="7939" max="7939" width="39.7265625" bestFit="1" customWidth="1"/>
    <col min="7940" max="7940" width="53.453125" customWidth="1"/>
    <col min="7941" max="7941" width="18" customWidth="1"/>
    <col min="8193" max="8193" width="22.453125" bestFit="1" customWidth="1"/>
    <col min="8194" max="8194" width="33.453125" customWidth="1"/>
    <col min="8195" max="8195" width="39.7265625" bestFit="1" customWidth="1"/>
    <col min="8196" max="8196" width="53.453125" customWidth="1"/>
    <col min="8197" max="8197" width="18" customWidth="1"/>
    <col min="8449" max="8449" width="22.453125" bestFit="1" customWidth="1"/>
    <col min="8450" max="8450" width="33.453125" customWidth="1"/>
    <col min="8451" max="8451" width="39.7265625" bestFit="1" customWidth="1"/>
    <col min="8452" max="8452" width="53.453125" customWidth="1"/>
    <col min="8453" max="8453" width="18" customWidth="1"/>
    <col min="8705" max="8705" width="22.453125" bestFit="1" customWidth="1"/>
    <col min="8706" max="8706" width="33.453125" customWidth="1"/>
    <col min="8707" max="8707" width="39.7265625" bestFit="1" customWidth="1"/>
    <col min="8708" max="8708" width="53.453125" customWidth="1"/>
    <col min="8709" max="8709" width="18" customWidth="1"/>
    <col min="8961" max="8961" width="22.453125" bestFit="1" customWidth="1"/>
    <col min="8962" max="8962" width="33.453125" customWidth="1"/>
    <col min="8963" max="8963" width="39.7265625" bestFit="1" customWidth="1"/>
    <col min="8964" max="8964" width="53.453125" customWidth="1"/>
    <col min="8965" max="8965" width="18" customWidth="1"/>
    <col min="9217" max="9217" width="22.453125" bestFit="1" customWidth="1"/>
    <col min="9218" max="9218" width="33.453125" customWidth="1"/>
    <col min="9219" max="9219" width="39.7265625" bestFit="1" customWidth="1"/>
    <col min="9220" max="9220" width="53.453125" customWidth="1"/>
    <col min="9221" max="9221" width="18" customWidth="1"/>
    <col min="9473" max="9473" width="22.453125" bestFit="1" customWidth="1"/>
    <col min="9474" max="9474" width="33.453125" customWidth="1"/>
    <col min="9475" max="9475" width="39.7265625" bestFit="1" customWidth="1"/>
    <col min="9476" max="9476" width="53.453125" customWidth="1"/>
    <col min="9477" max="9477" width="18" customWidth="1"/>
    <col min="9729" max="9729" width="22.453125" bestFit="1" customWidth="1"/>
    <col min="9730" max="9730" width="33.453125" customWidth="1"/>
    <col min="9731" max="9731" width="39.7265625" bestFit="1" customWidth="1"/>
    <col min="9732" max="9732" width="53.453125" customWidth="1"/>
    <col min="9733" max="9733" width="18" customWidth="1"/>
    <col min="9985" max="9985" width="22.453125" bestFit="1" customWidth="1"/>
    <col min="9986" max="9986" width="33.453125" customWidth="1"/>
    <col min="9987" max="9987" width="39.7265625" bestFit="1" customWidth="1"/>
    <col min="9988" max="9988" width="53.453125" customWidth="1"/>
    <col min="9989" max="9989" width="18" customWidth="1"/>
    <col min="10241" max="10241" width="22.453125" bestFit="1" customWidth="1"/>
    <col min="10242" max="10242" width="33.453125" customWidth="1"/>
    <col min="10243" max="10243" width="39.7265625" bestFit="1" customWidth="1"/>
    <col min="10244" max="10244" width="53.453125" customWidth="1"/>
    <col min="10245" max="10245" width="18" customWidth="1"/>
    <col min="10497" max="10497" width="22.453125" bestFit="1" customWidth="1"/>
    <col min="10498" max="10498" width="33.453125" customWidth="1"/>
    <col min="10499" max="10499" width="39.7265625" bestFit="1" customWidth="1"/>
    <col min="10500" max="10500" width="53.453125" customWidth="1"/>
    <col min="10501" max="10501" width="18" customWidth="1"/>
    <col min="10753" max="10753" width="22.453125" bestFit="1" customWidth="1"/>
    <col min="10754" max="10754" width="33.453125" customWidth="1"/>
    <col min="10755" max="10755" width="39.7265625" bestFit="1" customWidth="1"/>
    <col min="10756" max="10756" width="53.453125" customWidth="1"/>
    <col min="10757" max="10757" width="18" customWidth="1"/>
    <col min="11009" max="11009" width="22.453125" bestFit="1" customWidth="1"/>
    <col min="11010" max="11010" width="33.453125" customWidth="1"/>
    <col min="11011" max="11011" width="39.7265625" bestFit="1" customWidth="1"/>
    <col min="11012" max="11012" width="53.453125" customWidth="1"/>
    <col min="11013" max="11013" width="18" customWidth="1"/>
    <col min="11265" max="11265" width="22.453125" bestFit="1" customWidth="1"/>
    <col min="11266" max="11266" width="33.453125" customWidth="1"/>
    <col min="11267" max="11267" width="39.7265625" bestFit="1" customWidth="1"/>
    <col min="11268" max="11268" width="53.453125" customWidth="1"/>
    <col min="11269" max="11269" width="18" customWidth="1"/>
    <col min="11521" max="11521" width="22.453125" bestFit="1" customWidth="1"/>
    <col min="11522" max="11522" width="33.453125" customWidth="1"/>
    <col min="11523" max="11523" width="39.7265625" bestFit="1" customWidth="1"/>
    <col min="11524" max="11524" width="53.453125" customWidth="1"/>
    <col min="11525" max="11525" width="18" customWidth="1"/>
    <col min="11777" max="11777" width="22.453125" bestFit="1" customWidth="1"/>
    <col min="11778" max="11778" width="33.453125" customWidth="1"/>
    <col min="11779" max="11779" width="39.7265625" bestFit="1" customWidth="1"/>
    <col min="11780" max="11780" width="53.453125" customWidth="1"/>
    <col min="11781" max="11781" width="18" customWidth="1"/>
    <col min="12033" max="12033" width="22.453125" bestFit="1" customWidth="1"/>
    <col min="12034" max="12034" width="33.453125" customWidth="1"/>
    <col min="12035" max="12035" width="39.7265625" bestFit="1" customWidth="1"/>
    <col min="12036" max="12036" width="53.453125" customWidth="1"/>
    <col min="12037" max="12037" width="18" customWidth="1"/>
    <col min="12289" max="12289" width="22.453125" bestFit="1" customWidth="1"/>
    <col min="12290" max="12290" width="33.453125" customWidth="1"/>
    <col min="12291" max="12291" width="39.7265625" bestFit="1" customWidth="1"/>
    <col min="12292" max="12292" width="53.453125" customWidth="1"/>
    <col min="12293" max="12293" width="18" customWidth="1"/>
    <col min="12545" max="12545" width="22.453125" bestFit="1" customWidth="1"/>
    <col min="12546" max="12546" width="33.453125" customWidth="1"/>
    <col min="12547" max="12547" width="39.7265625" bestFit="1" customWidth="1"/>
    <col min="12548" max="12548" width="53.453125" customWidth="1"/>
    <col min="12549" max="12549" width="18" customWidth="1"/>
    <col min="12801" max="12801" width="22.453125" bestFit="1" customWidth="1"/>
    <col min="12802" max="12802" width="33.453125" customWidth="1"/>
    <col min="12803" max="12803" width="39.7265625" bestFit="1" customWidth="1"/>
    <col min="12804" max="12804" width="53.453125" customWidth="1"/>
    <col min="12805" max="12805" width="18" customWidth="1"/>
    <col min="13057" max="13057" width="22.453125" bestFit="1" customWidth="1"/>
    <col min="13058" max="13058" width="33.453125" customWidth="1"/>
    <col min="13059" max="13059" width="39.7265625" bestFit="1" customWidth="1"/>
    <col min="13060" max="13060" width="53.453125" customWidth="1"/>
    <col min="13061" max="13061" width="18" customWidth="1"/>
    <col min="13313" max="13313" width="22.453125" bestFit="1" customWidth="1"/>
    <col min="13314" max="13314" width="33.453125" customWidth="1"/>
    <col min="13315" max="13315" width="39.7265625" bestFit="1" customWidth="1"/>
    <col min="13316" max="13316" width="53.453125" customWidth="1"/>
    <col min="13317" max="13317" width="18" customWidth="1"/>
    <col min="13569" max="13569" width="22.453125" bestFit="1" customWidth="1"/>
    <col min="13570" max="13570" width="33.453125" customWidth="1"/>
    <col min="13571" max="13571" width="39.7265625" bestFit="1" customWidth="1"/>
    <col min="13572" max="13572" width="53.453125" customWidth="1"/>
    <col min="13573" max="13573" width="18" customWidth="1"/>
    <col min="13825" max="13825" width="22.453125" bestFit="1" customWidth="1"/>
    <col min="13826" max="13826" width="33.453125" customWidth="1"/>
    <col min="13827" max="13827" width="39.7265625" bestFit="1" customWidth="1"/>
    <col min="13828" max="13828" width="53.453125" customWidth="1"/>
    <col min="13829" max="13829" width="18" customWidth="1"/>
    <col min="14081" max="14081" width="22.453125" bestFit="1" customWidth="1"/>
    <col min="14082" max="14082" width="33.453125" customWidth="1"/>
    <col min="14083" max="14083" width="39.7265625" bestFit="1" customWidth="1"/>
    <col min="14084" max="14084" width="53.453125" customWidth="1"/>
    <col min="14085" max="14085" width="18" customWidth="1"/>
    <col min="14337" max="14337" width="22.453125" bestFit="1" customWidth="1"/>
    <col min="14338" max="14338" width="33.453125" customWidth="1"/>
    <col min="14339" max="14339" width="39.7265625" bestFit="1" customWidth="1"/>
    <col min="14340" max="14340" width="53.453125" customWidth="1"/>
    <col min="14341" max="14341" width="18" customWidth="1"/>
    <col min="14593" max="14593" width="22.453125" bestFit="1" customWidth="1"/>
    <col min="14594" max="14594" width="33.453125" customWidth="1"/>
    <col min="14595" max="14595" width="39.7265625" bestFit="1" customWidth="1"/>
    <col min="14596" max="14596" width="53.453125" customWidth="1"/>
    <col min="14597" max="14597" width="18" customWidth="1"/>
    <col min="14849" max="14849" width="22.453125" bestFit="1" customWidth="1"/>
    <col min="14850" max="14850" width="33.453125" customWidth="1"/>
    <col min="14851" max="14851" width="39.7265625" bestFit="1" customWidth="1"/>
    <col min="14852" max="14852" width="53.453125" customWidth="1"/>
    <col min="14853" max="14853" width="18" customWidth="1"/>
    <col min="15105" max="15105" width="22.453125" bestFit="1" customWidth="1"/>
    <col min="15106" max="15106" width="33.453125" customWidth="1"/>
    <col min="15107" max="15107" width="39.7265625" bestFit="1" customWidth="1"/>
    <col min="15108" max="15108" width="53.453125" customWidth="1"/>
    <col min="15109" max="15109" width="18" customWidth="1"/>
    <col min="15361" max="15361" width="22.453125" bestFit="1" customWidth="1"/>
    <col min="15362" max="15362" width="33.453125" customWidth="1"/>
    <col min="15363" max="15363" width="39.7265625" bestFit="1" customWidth="1"/>
    <col min="15364" max="15364" width="53.453125" customWidth="1"/>
    <col min="15365" max="15365" width="18" customWidth="1"/>
    <col min="15617" max="15617" width="22.453125" bestFit="1" customWidth="1"/>
    <col min="15618" max="15618" width="33.453125" customWidth="1"/>
    <col min="15619" max="15619" width="39.7265625" bestFit="1" customWidth="1"/>
    <col min="15620" max="15620" width="53.453125" customWidth="1"/>
    <col min="15621" max="15621" width="18" customWidth="1"/>
    <col min="15873" max="15873" width="22.453125" bestFit="1" customWidth="1"/>
    <col min="15874" max="15874" width="33.453125" customWidth="1"/>
    <col min="15875" max="15875" width="39.7265625" bestFit="1" customWidth="1"/>
    <col min="15876" max="15876" width="53.453125" customWidth="1"/>
    <col min="15877" max="15877" width="18" customWidth="1"/>
    <col min="16129" max="16129" width="22.453125" bestFit="1" customWidth="1"/>
    <col min="16130" max="16130" width="33.453125" customWidth="1"/>
    <col min="16131" max="16131" width="39.7265625" bestFit="1" customWidth="1"/>
    <col min="16132" max="16132" width="53.453125" customWidth="1"/>
    <col min="16133" max="16133" width="18" customWidth="1"/>
  </cols>
  <sheetData>
    <row r="1" spans="1:5" s="39" customFormat="1" ht="15.5" x14ac:dyDescent="0.35">
      <c r="A1" s="39" t="s">
        <v>190</v>
      </c>
      <c r="B1" s="39" t="s">
        <v>23</v>
      </c>
      <c r="C1" s="39" t="s">
        <v>24</v>
      </c>
      <c r="D1" s="39" t="s">
        <v>64</v>
      </c>
      <c r="E1" s="39" t="s">
        <v>68</v>
      </c>
    </row>
    <row r="2" spans="1:5" s="40" customFormat="1" ht="15.5" x14ac:dyDescent="0.35">
      <c r="A2" s="40" t="s">
        <v>191</v>
      </c>
      <c r="B2" s="40" t="s">
        <v>192</v>
      </c>
      <c r="C2" s="40" t="s">
        <v>193</v>
      </c>
    </row>
    <row r="3" spans="1:5" s="40" customFormat="1" ht="15.5" x14ac:dyDescent="0.35">
      <c r="A3" s="40" t="s">
        <v>191</v>
      </c>
      <c r="B3" s="40" t="s">
        <v>194</v>
      </c>
      <c r="C3" s="40" t="s">
        <v>195</v>
      </c>
    </row>
    <row r="4" spans="1:5" s="40" customFormat="1" ht="15.5" x14ac:dyDescent="0.35"/>
    <row r="5" spans="1:5" s="40" customFormat="1" ht="15.5" x14ac:dyDescent="0.35">
      <c r="A5" s="40" t="s">
        <v>196</v>
      </c>
      <c r="B5" s="40" t="s">
        <v>192</v>
      </c>
      <c r="C5" s="40" t="s">
        <v>193</v>
      </c>
    </row>
    <row r="6" spans="1:5" s="40" customFormat="1" ht="15.5" x14ac:dyDescent="0.35">
      <c r="A6" s="40" t="s">
        <v>196</v>
      </c>
      <c r="B6" s="40" t="s">
        <v>194</v>
      </c>
      <c r="C6" s="40" t="s">
        <v>195</v>
      </c>
    </row>
    <row r="7" spans="1:5" s="40" customFormat="1" ht="15.5" x14ac:dyDescent="0.35">
      <c r="A7" s="40" t="s">
        <v>196</v>
      </c>
      <c r="B7" s="40" t="s">
        <v>197</v>
      </c>
      <c r="C7" s="40" t="s">
        <v>198</v>
      </c>
    </row>
    <row r="8" spans="1:5" s="40" customFormat="1" ht="15.5" x14ac:dyDescent="0.35"/>
    <row r="9" spans="1:5" s="40" customFormat="1" ht="15.5" x14ac:dyDescent="0.35">
      <c r="A9" s="41" t="s">
        <v>53</v>
      </c>
      <c r="B9" s="40" t="s">
        <v>199</v>
      </c>
      <c r="C9" s="40" t="s">
        <v>199</v>
      </c>
    </row>
    <row r="10" spans="1:5" s="40" customFormat="1" ht="15.5" x14ac:dyDescent="0.35">
      <c r="A10" s="41" t="s">
        <v>53</v>
      </c>
      <c r="B10" s="40" t="s">
        <v>199</v>
      </c>
      <c r="C10" s="40" t="s">
        <v>199</v>
      </c>
    </row>
    <row r="11" spans="1:5" s="40" customFormat="1" ht="15.5" x14ac:dyDescent="0.35">
      <c r="A11" s="41" t="s">
        <v>53</v>
      </c>
      <c r="B11" s="40" t="s">
        <v>199</v>
      </c>
      <c r="C11" s="40" t="s">
        <v>199</v>
      </c>
    </row>
    <row r="12" spans="1:5" s="40" customFormat="1" ht="15.5" x14ac:dyDescent="0.35">
      <c r="A12" s="41" t="s">
        <v>53</v>
      </c>
      <c r="B12" s="40" t="s">
        <v>199</v>
      </c>
      <c r="C12" s="40" t="s">
        <v>199</v>
      </c>
    </row>
    <row r="13" spans="1:5" s="40" customFormat="1" ht="15.5" x14ac:dyDescent="0.35">
      <c r="A13" s="41" t="s">
        <v>53</v>
      </c>
      <c r="B13" s="40" t="s">
        <v>199</v>
      </c>
      <c r="C13" s="40" t="s">
        <v>199</v>
      </c>
    </row>
    <row r="14" spans="1:5" s="40" customFormat="1" ht="15.5" x14ac:dyDescent="0.35">
      <c r="A14" s="41" t="s">
        <v>53</v>
      </c>
      <c r="B14" s="40" t="s">
        <v>199</v>
      </c>
      <c r="C14" s="40" t="s">
        <v>199</v>
      </c>
    </row>
    <row r="15" spans="1:5" s="40" customFormat="1" ht="15.5" x14ac:dyDescent="0.35">
      <c r="A15" s="41" t="s">
        <v>53</v>
      </c>
      <c r="B15" s="40" t="s">
        <v>199</v>
      </c>
      <c r="C15" s="40" t="s">
        <v>199</v>
      </c>
    </row>
    <row r="16" spans="1:5" s="40" customFormat="1" ht="15.5" x14ac:dyDescent="0.35">
      <c r="A16" s="41" t="s">
        <v>53</v>
      </c>
      <c r="B16" s="40" t="s">
        <v>199</v>
      </c>
      <c r="C16" s="40" t="s">
        <v>199</v>
      </c>
    </row>
    <row r="17" spans="1:5" s="40" customFormat="1" ht="15.5" x14ac:dyDescent="0.35">
      <c r="A17" s="41" t="s">
        <v>53</v>
      </c>
      <c r="B17" s="40" t="s">
        <v>199</v>
      </c>
      <c r="C17" s="40" t="s">
        <v>199</v>
      </c>
    </row>
    <row r="18" spans="1:5" s="40" customFormat="1" ht="15.5" x14ac:dyDescent="0.35">
      <c r="A18" s="41" t="s">
        <v>53</v>
      </c>
      <c r="B18" s="40" t="s">
        <v>199</v>
      </c>
      <c r="C18" s="40" t="s">
        <v>199</v>
      </c>
    </row>
    <row r="19" spans="1:5" s="40" customFormat="1" ht="15.5" x14ac:dyDescent="0.35">
      <c r="A19" s="41" t="s">
        <v>53</v>
      </c>
      <c r="B19" s="40" t="s">
        <v>199</v>
      </c>
      <c r="C19" s="40" t="s">
        <v>199</v>
      </c>
    </row>
    <row r="20" spans="1:5" s="40" customFormat="1" ht="15.5" x14ac:dyDescent="0.35">
      <c r="A20" s="41" t="s">
        <v>53</v>
      </c>
      <c r="B20" s="40" t="s">
        <v>199</v>
      </c>
      <c r="C20" s="40" t="s">
        <v>199</v>
      </c>
    </row>
    <row r="21" spans="1:5" s="40" customFormat="1" ht="15.5" x14ac:dyDescent="0.35">
      <c r="A21" s="41" t="s">
        <v>53</v>
      </c>
      <c r="B21" s="42" t="s">
        <v>200</v>
      </c>
      <c r="C21" s="42" t="s">
        <v>201</v>
      </c>
    </row>
    <row r="22" spans="1:5" s="40" customFormat="1" ht="15.5" x14ac:dyDescent="0.35">
      <c r="A22" s="41"/>
      <c r="B22" s="42"/>
      <c r="C22" s="42"/>
    </row>
    <row r="23" spans="1:5" s="40" customFormat="1" ht="15.5" x14ac:dyDescent="0.35">
      <c r="A23" s="41" t="s">
        <v>64</v>
      </c>
      <c r="B23" s="43" t="s">
        <v>202</v>
      </c>
      <c r="C23" s="43" t="s">
        <v>202</v>
      </c>
      <c r="D23" s="43"/>
      <c r="E23" s="43"/>
    </row>
    <row r="24" spans="1:5" s="40" customFormat="1" ht="15.5" x14ac:dyDescent="0.35">
      <c r="A24" s="41" t="s">
        <v>64</v>
      </c>
      <c r="B24" s="43" t="s">
        <v>203</v>
      </c>
      <c r="C24" s="43" t="s">
        <v>203</v>
      </c>
      <c r="D24" s="43"/>
      <c r="E24" s="43"/>
    </row>
    <row r="25" spans="1:5" s="40" customFormat="1" ht="15.5" x14ac:dyDescent="0.35">
      <c r="A25" s="41" t="s">
        <v>64</v>
      </c>
      <c r="B25" s="43" t="s">
        <v>204</v>
      </c>
      <c r="C25" s="43" t="s">
        <v>204</v>
      </c>
      <c r="D25" s="43"/>
      <c r="E25" s="43"/>
    </row>
    <row r="26" spans="1:5" s="40" customFormat="1" ht="15.5" x14ac:dyDescent="0.35">
      <c r="A26" s="41" t="s">
        <v>64</v>
      </c>
      <c r="B26" s="43" t="s">
        <v>205</v>
      </c>
      <c r="C26" s="43" t="s">
        <v>206</v>
      </c>
      <c r="D26" s="43"/>
      <c r="E26" s="43"/>
    </row>
    <row r="27" spans="1:5" s="40" customFormat="1" ht="15.5" x14ac:dyDescent="0.35">
      <c r="A27" s="41" t="s">
        <v>64</v>
      </c>
      <c r="B27" s="43" t="s">
        <v>207</v>
      </c>
      <c r="C27" s="43" t="s">
        <v>208</v>
      </c>
      <c r="D27" s="43"/>
      <c r="E27" s="43"/>
    </row>
    <row r="28" spans="1:5" s="40" customFormat="1" ht="15.5" x14ac:dyDescent="0.35">
      <c r="A28" s="41" t="s">
        <v>64</v>
      </c>
      <c r="B28" s="43" t="s">
        <v>209</v>
      </c>
      <c r="C28" s="43" t="s">
        <v>210</v>
      </c>
      <c r="D28" s="43"/>
      <c r="E28" s="43"/>
    </row>
    <row r="29" spans="1:5" s="40" customFormat="1" ht="15.5" x14ac:dyDescent="0.35">
      <c r="A29" s="41"/>
      <c r="B29" s="43"/>
      <c r="C29" s="43"/>
      <c r="D29" s="43"/>
      <c r="E29" s="43"/>
    </row>
    <row r="30" spans="1:5" s="40" customFormat="1" ht="15.5" x14ac:dyDescent="0.35">
      <c r="A30" s="41" t="s">
        <v>68</v>
      </c>
      <c r="B30" s="43" t="s">
        <v>202</v>
      </c>
      <c r="C30" s="43" t="s">
        <v>202</v>
      </c>
      <c r="D30" s="43" t="s">
        <v>202</v>
      </c>
      <c r="E30" s="43"/>
    </row>
    <row r="31" spans="1:5" s="40" customFormat="1" ht="15.5" x14ac:dyDescent="0.35">
      <c r="A31" s="41" t="s">
        <v>68</v>
      </c>
      <c r="B31" s="43" t="s">
        <v>211</v>
      </c>
      <c r="C31" s="43" t="s">
        <v>211</v>
      </c>
      <c r="D31" s="43" t="s">
        <v>202</v>
      </c>
      <c r="E31" s="43"/>
    </row>
    <row r="32" spans="1:5" s="40" customFormat="1" ht="15.5" x14ac:dyDescent="0.35">
      <c r="A32" s="41" t="s">
        <v>68</v>
      </c>
      <c r="B32" s="43" t="s">
        <v>212</v>
      </c>
      <c r="C32" s="43" t="s">
        <v>212</v>
      </c>
      <c r="D32" s="43" t="s">
        <v>203</v>
      </c>
      <c r="E32" s="43"/>
    </row>
    <row r="33" spans="1:5" s="40" customFormat="1" ht="15.5" x14ac:dyDescent="0.35">
      <c r="A33" s="41" t="s">
        <v>68</v>
      </c>
      <c r="B33" s="43" t="s">
        <v>203</v>
      </c>
      <c r="C33" s="43" t="s">
        <v>203</v>
      </c>
      <c r="D33" s="43" t="s">
        <v>203</v>
      </c>
      <c r="E33" s="43"/>
    </row>
    <row r="34" spans="1:5" s="40" customFormat="1" ht="15.5" x14ac:dyDescent="0.35">
      <c r="A34" s="41" t="s">
        <v>68</v>
      </c>
      <c r="B34" s="43" t="s">
        <v>213</v>
      </c>
      <c r="C34" s="43" t="s">
        <v>213</v>
      </c>
      <c r="D34" s="43" t="s">
        <v>203</v>
      </c>
      <c r="E34" s="43"/>
    </row>
    <row r="35" spans="1:5" s="40" customFormat="1" ht="15.5" x14ac:dyDescent="0.35">
      <c r="A35" s="41" t="s">
        <v>68</v>
      </c>
      <c r="B35" s="43" t="s">
        <v>204</v>
      </c>
      <c r="C35" s="43" t="s">
        <v>204</v>
      </c>
      <c r="D35" s="43" t="s">
        <v>204</v>
      </c>
      <c r="E35" s="43"/>
    </row>
    <row r="36" spans="1:5" s="40" customFormat="1" ht="15.5" x14ac:dyDescent="0.35">
      <c r="A36" s="41" t="s">
        <v>68</v>
      </c>
      <c r="B36" s="43" t="s">
        <v>214</v>
      </c>
      <c r="C36" s="43" t="s">
        <v>214</v>
      </c>
      <c r="D36" s="43" t="s">
        <v>205</v>
      </c>
      <c r="E36" s="43"/>
    </row>
    <row r="37" spans="1:5" s="40" customFormat="1" ht="15.5" x14ac:dyDescent="0.35">
      <c r="A37" s="41" t="s">
        <v>68</v>
      </c>
      <c r="B37" s="43" t="s">
        <v>205</v>
      </c>
      <c r="C37" s="43" t="s">
        <v>206</v>
      </c>
      <c r="D37" s="43" t="s">
        <v>205</v>
      </c>
      <c r="E37" s="43"/>
    </row>
    <row r="38" spans="1:5" s="40" customFormat="1" ht="15.5" x14ac:dyDescent="0.35">
      <c r="A38" s="41" t="s">
        <v>68</v>
      </c>
      <c r="B38" s="43" t="s">
        <v>215</v>
      </c>
      <c r="C38" s="43" t="s">
        <v>215</v>
      </c>
      <c r="D38" s="43" t="s">
        <v>207</v>
      </c>
      <c r="E38" s="43"/>
    </row>
    <row r="39" spans="1:5" s="40" customFormat="1" ht="15.5" x14ac:dyDescent="0.35">
      <c r="A39" s="41" t="s">
        <v>68</v>
      </c>
      <c r="B39" s="43" t="s">
        <v>207</v>
      </c>
      <c r="C39" s="43" t="s">
        <v>208</v>
      </c>
      <c r="D39" s="43" t="s">
        <v>207</v>
      </c>
      <c r="E39" s="43"/>
    </row>
    <row r="40" spans="1:5" s="40" customFormat="1" ht="15.5" x14ac:dyDescent="0.35">
      <c r="A40" s="41" t="s">
        <v>68</v>
      </c>
      <c r="B40" s="43" t="s">
        <v>216</v>
      </c>
      <c r="C40" s="43" t="s">
        <v>217</v>
      </c>
      <c r="D40" s="43" t="s">
        <v>205</v>
      </c>
      <c r="E40" s="43"/>
    </row>
    <row r="41" spans="1:5" s="40" customFormat="1" ht="15.5" x14ac:dyDescent="0.35">
      <c r="A41" s="41" t="s">
        <v>68</v>
      </c>
      <c r="B41" s="43" t="s">
        <v>209</v>
      </c>
      <c r="C41" s="43" t="s">
        <v>210</v>
      </c>
      <c r="D41" s="43" t="s">
        <v>209</v>
      </c>
      <c r="E41" s="43"/>
    </row>
    <row r="42" spans="1:5" s="40" customFormat="1" ht="15.5" x14ac:dyDescent="0.35">
      <c r="A42" s="41"/>
      <c r="B42" s="43"/>
      <c r="C42" s="43"/>
      <c r="D42" s="43"/>
      <c r="E42" s="43"/>
    </row>
    <row r="43" spans="1:5" s="40" customFormat="1" ht="15.5" x14ac:dyDescent="0.35">
      <c r="A43" s="43"/>
      <c r="B43" s="43"/>
      <c r="C43" s="43"/>
      <c r="D43" s="43"/>
      <c r="E43" s="43"/>
    </row>
    <row r="44" spans="1:5" s="40" customFormat="1" ht="15.5" x14ac:dyDescent="0.35">
      <c r="A44" s="40" t="s">
        <v>72</v>
      </c>
      <c r="B44" s="44" t="s">
        <v>218</v>
      </c>
      <c r="C44" s="44" t="s">
        <v>219</v>
      </c>
      <c r="D44" s="45" t="s">
        <v>203</v>
      </c>
      <c r="E44" s="45" t="s">
        <v>203</v>
      </c>
    </row>
    <row r="45" spans="1:5" s="40" customFormat="1" ht="15.5" x14ac:dyDescent="0.35">
      <c r="A45" s="40" t="s">
        <v>72</v>
      </c>
      <c r="B45" s="44" t="s">
        <v>220</v>
      </c>
      <c r="C45" s="44" t="s">
        <v>221</v>
      </c>
      <c r="D45" s="45" t="s">
        <v>203</v>
      </c>
      <c r="E45" s="45" t="s">
        <v>203</v>
      </c>
    </row>
    <row r="46" spans="1:5" s="40" customFormat="1" ht="15.5" x14ac:dyDescent="0.35">
      <c r="A46" s="40" t="s">
        <v>72</v>
      </c>
      <c r="B46" s="44" t="s">
        <v>222</v>
      </c>
      <c r="C46" s="44" t="s">
        <v>223</v>
      </c>
      <c r="D46" s="45" t="s">
        <v>203</v>
      </c>
      <c r="E46" s="45" t="s">
        <v>203</v>
      </c>
    </row>
    <row r="47" spans="1:5" s="40" customFormat="1" ht="15.5" x14ac:dyDescent="0.35">
      <c r="A47" s="40" t="s">
        <v>72</v>
      </c>
      <c r="B47" s="44" t="s">
        <v>224</v>
      </c>
      <c r="C47" s="44" t="s">
        <v>225</v>
      </c>
      <c r="D47" s="45" t="s">
        <v>203</v>
      </c>
      <c r="E47" s="45" t="s">
        <v>203</v>
      </c>
    </row>
    <row r="48" spans="1:5" s="40" customFormat="1" ht="15.5" x14ac:dyDescent="0.35">
      <c r="A48" s="40" t="s">
        <v>72</v>
      </c>
      <c r="B48" s="44" t="s">
        <v>226</v>
      </c>
      <c r="C48" s="44" t="s">
        <v>227</v>
      </c>
      <c r="D48" s="45" t="s">
        <v>203</v>
      </c>
      <c r="E48" s="45" t="s">
        <v>203</v>
      </c>
    </row>
    <row r="49" spans="1:5" s="40" customFormat="1" ht="15.5" x14ac:dyDescent="0.35">
      <c r="A49" s="40" t="s">
        <v>72</v>
      </c>
      <c r="B49" s="44" t="s">
        <v>228</v>
      </c>
      <c r="C49" s="44" t="s">
        <v>229</v>
      </c>
      <c r="D49" s="45" t="s">
        <v>203</v>
      </c>
      <c r="E49" s="45" t="s">
        <v>203</v>
      </c>
    </row>
    <row r="50" spans="1:5" s="40" customFormat="1" ht="15.5" x14ac:dyDescent="0.35">
      <c r="A50" s="40" t="s">
        <v>72</v>
      </c>
      <c r="B50" s="44" t="s">
        <v>230</v>
      </c>
      <c r="C50" s="44" t="s">
        <v>231</v>
      </c>
      <c r="D50" s="45" t="s">
        <v>203</v>
      </c>
      <c r="E50" s="45" t="s">
        <v>203</v>
      </c>
    </row>
    <row r="51" spans="1:5" s="40" customFormat="1" ht="15.5" x14ac:dyDescent="0.35">
      <c r="A51" s="40" t="s">
        <v>72</v>
      </c>
      <c r="B51" s="44" t="s">
        <v>232</v>
      </c>
      <c r="C51" s="44" t="s">
        <v>233</v>
      </c>
      <c r="D51" s="45" t="s">
        <v>203</v>
      </c>
      <c r="E51" s="45" t="s">
        <v>203</v>
      </c>
    </row>
    <row r="52" spans="1:5" s="40" customFormat="1" ht="15.5" x14ac:dyDescent="0.35">
      <c r="A52" s="40" t="s">
        <v>72</v>
      </c>
      <c r="B52" s="44" t="s">
        <v>234</v>
      </c>
      <c r="C52" s="44" t="s">
        <v>235</v>
      </c>
      <c r="D52" s="45" t="s">
        <v>203</v>
      </c>
      <c r="E52" s="45" t="s">
        <v>203</v>
      </c>
    </row>
    <row r="53" spans="1:5" s="40" customFormat="1" ht="15.5" x14ac:dyDescent="0.35">
      <c r="A53" s="40" t="s">
        <v>72</v>
      </c>
      <c r="B53" s="44" t="s">
        <v>236</v>
      </c>
      <c r="C53" s="44" t="s">
        <v>237</v>
      </c>
      <c r="D53" s="45" t="s">
        <v>203</v>
      </c>
      <c r="E53" s="45" t="s">
        <v>203</v>
      </c>
    </row>
    <row r="54" spans="1:5" s="40" customFormat="1" ht="15.5" x14ac:dyDescent="0.35">
      <c r="A54" s="40" t="s">
        <v>72</v>
      </c>
      <c r="B54" s="46" t="s">
        <v>238</v>
      </c>
      <c r="C54" s="46" t="s">
        <v>238</v>
      </c>
      <c r="D54" s="45" t="s">
        <v>203</v>
      </c>
      <c r="E54" s="45" t="s">
        <v>203</v>
      </c>
    </row>
    <row r="55" spans="1:5" s="40" customFormat="1" ht="15.5" x14ac:dyDescent="0.35">
      <c r="A55" s="40" t="s">
        <v>72</v>
      </c>
      <c r="B55" s="46" t="s">
        <v>239</v>
      </c>
      <c r="C55" s="46" t="s">
        <v>239</v>
      </c>
      <c r="D55" s="45" t="s">
        <v>203</v>
      </c>
      <c r="E55" s="45" t="s">
        <v>203</v>
      </c>
    </row>
    <row r="56" spans="1:5" s="40" customFormat="1" ht="15.5" x14ac:dyDescent="0.35">
      <c r="A56" s="40" t="s">
        <v>72</v>
      </c>
      <c r="B56" s="46" t="s">
        <v>240</v>
      </c>
      <c r="C56" s="46" t="s">
        <v>240</v>
      </c>
      <c r="D56" s="45" t="s">
        <v>203</v>
      </c>
      <c r="E56" s="45" t="s">
        <v>203</v>
      </c>
    </row>
    <row r="57" spans="1:5" s="40" customFormat="1" ht="15.5" x14ac:dyDescent="0.35">
      <c r="A57" s="40" t="s">
        <v>72</v>
      </c>
      <c r="B57" s="46" t="s">
        <v>241</v>
      </c>
      <c r="C57" s="46" t="s">
        <v>241</v>
      </c>
      <c r="D57" s="45" t="s">
        <v>203</v>
      </c>
      <c r="E57" s="45" t="s">
        <v>203</v>
      </c>
    </row>
    <row r="58" spans="1:5" s="40" customFormat="1" ht="15.5" x14ac:dyDescent="0.35">
      <c r="A58" s="40" t="s">
        <v>72</v>
      </c>
      <c r="B58" s="46" t="s">
        <v>242</v>
      </c>
      <c r="C58" s="46" t="s">
        <v>242</v>
      </c>
      <c r="D58" s="45" t="s">
        <v>203</v>
      </c>
      <c r="E58" s="45" t="s">
        <v>203</v>
      </c>
    </row>
    <row r="59" spans="1:5" s="40" customFormat="1" ht="15.5" x14ac:dyDescent="0.35">
      <c r="A59" s="40" t="s">
        <v>72</v>
      </c>
      <c r="B59" s="46" t="s">
        <v>243</v>
      </c>
      <c r="C59" s="46" t="s">
        <v>243</v>
      </c>
      <c r="D59" s="45" t="s">
        <v>203</v>
      </c>
      <c r="E59" s="45" t="s">
        <v>203</v>
      </c>
    </row>
    <row r="60" spans="1:5" s="40" customFormat="1" ht="15.5" x14ac:dyDescent="0.35">
      <c r="A60" s="40" t="s">
        <v>72</v>
      </c>
      <c r="B60" s="44" t="s">
        <v>244</v>
      </c>
      <c r="C60" s="44" t="s">
        <v>245</v>
      </c>
      <c r="D60" s="45" t="s">
        <v>203</v>
      </c>
      <c r="E60" s="43" t="s">
        <v>213</v>
      </c>
    </row>
    <row r="61" spans="1:5" s="40" customFormat="1" ht="15.5" x14ac:dyDescent="0.35">
      <c r="A61" s="40" t="s">
        <v>72</v>
      </c>
      <c r="B61" s="44" t="s">
        <v>246</v>
      </c>
      <c r="C61" s="44" t="s">
        <v>247</v>
      </c>
      <c r="D61" s="45" t="s">
        <v>203</v>
      </c>
      <c r="E61" s="43" t="s">
        <v>213</v>
      </c>
    </row>
    <row r="62" spans="1:5" s="40" customFormat="1" ht="15.5" x14ac:dyDescent="0.35">
      <c r="A62" s="40" t="s">
        <v>72</v>
      </c>
      <c r="B62" s="44" t="s">
        <v>248</v>
      </c>
      <c r="C62" s="44" t="s">
        <v>249</v>
      </c>
      <c r="D62" s="45" t="s">
        <v>203</v>
      </c>
      <c r="E62" s="43" t="s">
        <v>213</v>
      </c>
    </row>
    <row r="63" spans="1:5" s="40" customFormat="1" ht="15.5" x14ac:dyDescent="0.35">
      <c r="A63" s="40" t="s">
        <v>72</v>
      </c>
      <c r="B63" s="44" t="s">
        <v>250</v>
      </c>
      <c r="C63" s="44" t="s">
        <v>251</v>
      </c>
      <c r="D63" s="45" t="s">
        <v>203</v>
      </c>
      <c r="E63" s="43" t="s">
        <v>213</v>
      </c>
    </row>
    <row r="64" spans="1:5" s="40" customFormat="1" ht="15.5" x14ac:dyDescent="0.35">
      <c r="A64" s="40" t="s">
        <v>72</v>
      </c>
      <c r="B64" s="44" t="s">
        <v>252</v>
      </c>
      <c r="C64" s="44" t="s">
        <v>252</v>
      </c>
      <c r="D64" s="45" t="s">
        <v>203</v>
      </c>
      <c r="E64" s="43" t="s">
        <v>213</v>
      </c>
    </row>
    <row r="65" spans="1:5" s="40" customFormat="1" ht="15.5" x14ac:dyDescent="0.35">
      <c r="A65" s="40" t="s">
        <v>72</v>
      </c>
      <c r="B65" s="44" t="s">
        <v>253</v>
      </c>
      <c r="C65" s="44" t="s">
        <v>253</v>
      </c>
      <c r="D65" s="45" t="s">
        <v>203</v>
      </c>
      <c r="E65" s="43" t="s">
        <v>213</v>
      </c>
    </row>
    <row r="66" spans="1:5" s="40" customFormat="1" ht="15.5" x14ac:dyDescent="0.35">
      <c r="A66" s="40" t="s">
        <v>72</v>
      </c>
      <c r="B66" s="44" t="s">
        <v>254</v>
      </c>
      <c r="C66" s="44" t="s">
        <v>254</v>
      </c>
      <c r="D66" s="45" t="s">
        <v>203</v>
      </c>
      <c r="E66" s="43" t="s">
        <v>213</v>
      </c>
    </row>
    <row r="67" spans="1:5" s="40" customFormat="1" ht="15.5" x14ac:dyDescent="0.35">
      <c r="A67" s="40" t="s">
        <v>72</v>
      </c>
      <c r="B67" s="44" t="s">
        <v>255</v>
      </c>
      <c r="C67" s="44" t="s">
        <v>256</v>
      </c>
      <c r="D67" s="45" t="s">
        <v>203</v>
      </c>
      <c r="E67" s="43" t="s">
        <v>213</v>
      </c>
    </row>
    <row r="68" spans="1:5" s="40" customFormat="1" ht="15.5" x14ac:dyDescent="0.35">
      <c r="A68" s="40" t="s">
        <v>72</v>
      </c>
      <c r="B68" s="44" t="s">
        <v>257</v>
      </c>
      <c r="C68" s="44" t="s">
        <v>257</v>
      </c>
      <c r="D68" s="45" t="s">
        <v>203</v>
      </c>
      <c r="E68" s="43" t="s">
        <v>213</v>
      </c>
    </row>
    <row r="69" spans="1:5" s="40" customFormat="1" ht="15.5" x14ac:dyDescent="0.35">
      <c r="A69" s="40" t="s">
        <v>72</v>
      </c>
      <c r="B69" s="44" t="s">
        <v>258</v>
      </c>
      <c r="C69" s="44" t="s">
        <v>258</v>
      </c>
      <c r="D69" s="45" t="s">
        <v>203</v>
      </c>
      <c r="E69" s="43" t="s">
        <v>213</v>
      </c>
    </row>
    <row r="70" spans="1:5" s="40" customFormat="1" ht="15.5" x14ac:dyDescent="0.35">
      <c r="A70" s="40" t="s">
        <v>72</v>
      </c>
      <c r="B70" s="44" t="s">
        <v>259</v>
      </c>
      <c r="C70" s="44" t="s">
        <v>260</v>
      </c>
      <c r="D70" s="45" t="s">
        <v>203</v>
      </c>
      <c r="E70" s="43" t="s">
        <v>213</v>
      </c>
    </row>
    <row r="71" spans="1:5" s="40" customFormat="1" ht="15.5" x14ac:dyDescent="0.35">
      <c r="A71" s="40" t="s">
        <v>72</v>
      </c>
      <c r="B71" s="44" t="s">
        <v>261</v>
      </c>
      <c r="C71" s="44" t="s">
        <v>261</v>
      </c>
      <c r="D71" s="45" t="s">
        <v>203</v>
      </c>
      <c r="E71" s="43" t="s">
        <v>213</v>
      </c>
    </row>
    <row r="72" spans="1:5" s="40" customFormat="1" ht="15.5" x14ac:dyDescent="0.35">
      <c r="A72" s="40" t="s">
        <v>72</v>
      </c>
      <c r="B72" s="47" t="s">
        <v>262</v>
      </c>
      <c r="C72" s="47" t="s">
        <v>263</v>
      </c>
      <c r="D72" s="45" t="s">
        <v>203</v>
      </c>
      <c r="E72" s="43" t="s">
        <v>213</v>
      </c>
    </row>
    <row r="73" spans="1:5" s="40" customFormat="1" ht="15.5" x14ac:dyDescent="0.35">
      <c r="A73" s="40" t="s">
        <v>72</v>
      </c>
      <c r="B73" s="44" t="s">
        <v>264</v>
      </c>
      <c r="C73" s="44" t="s">
        <v>265</v>
      </c>
      <c r="D73" s="45" t="s">
        <v>203</v>
      </c>
      <c r="E73" s="43" t="s">
        <v>213</v>
      </c>
    </row>
    <row r="74" spans="1:5" s="40" customFormat="1" ht="15.5" x14ac:dyDescent="0.35">
      <c r="A74" s="40" t="s">
        <v>72</v>
      </c>
      <c r="B74" s="44" t="s">
        <v>266</v>
      </c>
      <c r="C74" s="44" t="s">
        <v>267</v>
      </c>
      <c r="D74" s="45" t="s">
        <v>203</v>
      </c>
      <c r="E74" s="43" t="s">
        <v>213</v>
      </c>
    </row>
    <row r="75" spans="1:5" s="40" customFormat="1" ht="15.5" x14ac:dyDescent="0.35">
      <c r="A75" s="40" t="s">
        <v>72</v>
      </c>
      <c r="B75" s="44" t="s">
        <v>268</v>
      </c>
      <c r="C75" s="44" t="s">
        <v>269</v>
      </c>
      <c r="D75" s="45" t="s">
        <v>203</v>
      </c>
      <c r="E75" s="43" t="s">
        <v>213</v>
      </c>
    </row>
    <row r="76" spans="1:5" s="40" customFormat="1" ht="15.5" x14ac:dyDescent="0.35">
      <c r="A76" s="40" t="s">
        <v>72</v>
      </c>
      <c r="B76" s="44" t="s">
        <v>270</v>
      </c>
      <c r="C76" s="44" t="s">
        <v>270</v>
      </c>
      <c r="D76" s="45" t="s">
        <v>203</v>
      </c>
      <c r="E76" s="43" t="s">
        <v>213</v>
      </c>
    </row>
    <row r="77" spans="1:5" s="40" customFormat="1" ht="15.5" x14ac:dyDescent="0.35">
      <c r="A77" s="40" t="s">
        <v>72</v>
      </c>
      <c r="B77" s="44" t="s">
        <v>271</v>
      </c>
      <c r="C77" s="44" t="s">
        <v>272</v>
      </c>
      <c r="D77" s="45" t="s">
        <v>203</v>
      </c>
      <c r="E77" s="43" t="s">
        <v>213</v>
      </c>
    </row>
    <row r="78" spans="1:5" s="40" customFormat="1" ht="15.5" x14ac:dyDescent="0.35">
      <c r="A78" s="40" t="s">
        <v>72</v>
      </c>
      <c r="B78" s="44" t="s">
        <v>273</v>
      </c>
      <c r="C78" s="44" t="s">
        <v>273</v>
      </c>
      <c r="D78" s="45" t="s">
        <v>203</v>
      </c>
      <c r="E78" s="43" t="s">
        <v>213</v>
      </c>
    </row>
    <row r="79" spans="1:5" s="40" customFormat="1" ht="15.5" x14ac:dyDescent="0.35">
      <c r="A79" s="40" t="s">
        <v>72</v>
      </c>
      <c r="B79" s="44" t="s">
        <v>213</v>
      </c>
      <c r="C79" s="44" t="s">
        <v>213</v>
      </c>
      <c r="D79" s="45" t="s">
        <v>203</v>
      </c>
      <c r="E79" s="43" t="s">
        <v>213</v>
      </c>
    </row>
    <row r="80" spans="1:5" s="40" customFormat="1" ht="15.5" x14ac:dyDescent="0.35">
      <c r="A80" s="40" t="s">
        <v>72</v>
      </c>
      <c r="B80" s="44" t="s">
        <v>274</v>
      </c>
      <c r="C80" s="44" t="s">
        <v>275</v>
      </c>
      <c r="D80" s="45" t="s">
        <v>203</v>
      </c>
      <c r="E80" s="43" t="s">
        <v>213</v>
      </c>
    </row>
    <row r="81" spans="1:5" s="40" customFormat="1" ht="15.5" x14ac:dyDescent="0.35">
      <c r="A81" s="40" t="s">
        <v>72</v>
      </c>
      <c r="B81" s="44" t="s">
        <v>276</v>
      </c>
      <c r="C81" s="44" t="s">
        <v>277</v>
      </c>
      <c r="D81" s="45" t="s">
        <v>203</v>
      </c>
      <c r="E81" s="43" t="s">
        <v>213</v>
      </c>
    </row>
    <row r="82" spans="1:5" s="40" customFormat="1" ht="15.5" x14ac:dyDescent="0.35">
      <c r="A82" s="40" t="s">
        <v>72</v>
      </c>
      <c r="B82" s="44" t="s">
        <v>278</v>
      </c>
      <c r="C82" s="44" t="s">
        <v>279</v>
      </c>
      <c r="D82" s="45" t="s">
        <v>203</v>
      </c>
      <c r="E82" s="43" t="s">
        <v>213</v>
      </c>
    </row>
    <row r="83" spans="1:5" s="40" customFormat="1" ht="15.5" x14ac:dyDescent="0.35">
      <c r="A83" s="40" t="s">
        <v>72</v>
      </c>
      <c r="B83" s="44" t="s">
        <v>280</v>
      </c>
      <c r="C83" s="44" t="s">
        <v>281</v>
      </c>
      <c r="D83" s="45" t="s">
        <v>203</v>
      </c>
      <c r="E83" s="43" t="s">
        <v>213</v>
      </c>
    </row>
    <row r="84" spans="1:5" s="40" customFormat="1" ht="15.5" x14ac:dyDescent="0.35">
      <c r="A84" s="40" t="s">
        <v>72</v>
      </c>
      <c r="B84" s="44" t="s">
        <v>282</v>
      </c>
      <c r="C84" s="44" t="s">
        <v>283</v>
      </c>
      <c r="D84" s="45" t="s">
        <v>203</v>
      </c>
      <c r="E84" s="43" t="s">
        <v>213</v>
      </c>
    </row>
    <row r="85" spans="1:5" s="40" customFormat="1" ht="15.5" x14ac:dyDescent="0.35">
      <c r="A85" s="40" t="s">
        <v>72</v>
      </c>
      <c r="B85" s="44" t="s">
        <v>284</v>
      </c>
      <c r="C85" s="44" t="s">
        <v>285</v>
      </c>
      <c r="D85" s="45" t="s">
        <v>203</v>
      </c>
      <c r="E85" s="43" t="s">
        <v>213</v>
      </c>
    </row>
    <row r="86" spans="1:5" s="40" customFormat="1" ht="15.5" x14ac:dyDescent="0.35">
      <c r="A86" s="40" t="s">
        <v>72</v>
      </c>
      <c r="B86" s="44" t="s">
        <v>286</v>
      </c>
      <c r="C86" s="44" t="s">
        <v>287</v>
      </c>
      <c r="D86" s="45" t="s">
        <v>203</v>
      </c>
      <c r="E86" s="43" t="s">
        <v>213</v>
      </c>
    </row>
    <row r="87" spans="1:5" s="40" customFormat="1" ht="15.5" x14ac:dyDescent="0.35">
      <c r="A87" s="40" t="s">
        <v>72</v>
      </c>
      <c r="B87" s="47" t="s">
        <v>288</v>
      </c>
      <c r="C87" s="47" t="s">
        <v>289</v>
      </c>
      <c r="D87" s="45" t="s">
        <v>203</v>
      </c>
      <c r="E87" s="43" t="s">
        <v>213</v>
      </c>
    </row>
    <row r="88" spans="1:5" s="40" customFormat="1" ht="15.5" x14ac:dyDescent="0.35">
      <c r="A88" s="40" t="s">
        <v>72</v>
      </c>
      <c r="B88" s="44" t="s">
        <v>290</v>
      </c>
      <c r="C88" s="44" t="s">
        <v>291</v>
      </c>
      <c r="D88" s="45" t="s">
        <v>203</v>
      </c>
      <c r="E88" s="43" t="s">
        <v>213</v>
      </c>
    </row>
    <row r="89" spans="1:5" s="40" customFormat="1" ht="15.5" x14ac:dyDescent="0.35">
      <c r="A89" s="40" t="s">
        <v>72</v>
      </c>
      <c r="B89" s="44" t="s">
        <v>292</v>
      </c>
      <c r="C89" s="44" t="s">
        <v>293</v>
      </c>
      <c r="D89" s="45" t="s">
        <v>203</v>
      </c>
      <c r="E89" s="43" t="s">
        <v>213</v>
      </c>
    </row>
    <row r="90" spans="1:5" s="40" customFormat="1" ht="15.5" x14ac:dyDescent="0.35">
      <c r="A90" s="40" t="s">
        <v>72</v>
      </c>
      <c r="B90" s="44" t="s">
        <v>294</v>
      </c>
      <c r="C90" s="44" t="s">
        <v>294</v>
      </c>
      <c r="D90" s="45" t="s">
        <v>203</v>
      </c>
      <c r="E90" s="43" t="s">
        <v>213</v>
      </c>
    </row>
    <row r="91" spans="1:5" s="40" customFormat="1" ht="15.5" x14ac:dyDescent="0.35">
      <c r="A91" s="40" t="s">
        <v>72</v>
      </c>
      <c r="B91" s="44" t="s">
        <v>295</v>
      </c>
      <c r="C91" s="44" t="s">
        <v>296</v>
      </c>
      <c r="D91" s="45" t="s">
        <v>203</v>
      </c>
      <c r="E91" s="43" t="s">
        <v>213</v>
      </c>
    </row>
    <row r="92" spans="1:5" s="40" customFormat="1" ht="15.5" x14ac:dyDescent="0.35">
      <c r="A92" s="40" t="s">
        <v>72</v>
      </c>
      <c r="B92" s="46" t="s">
        <v>297</v>
      </c>
      <c r="C92" s="46" t="s">
        <v>297</v>
      </c>
      <c r="D92" s="45" t="s">
        <v>203</v>
      </c>
      <c r="E92" s="43" t="s">
        <v>213</v>
      </c>
    </row>
    <row r="93" spans="1:5" s="40" customFormat="1" ht="15.5" x14ac:dyDescent="0.35">
      <c r="A93" s="40" t="s">
        <v>72</v>
      </c>
      <c r="B93" s="46" t="s">
        <v>298</v>
      </c>
      <c r="C93" s="46" t="s">
        <v>298</v>
      </c>
      <c r="D93" s="45" t="s">
        <v>203</v>
      </c>
      <c r="E93" s="43" t="s">
        <v>213</v>
      </c>
    </row>
    <row r="94" spans="1:5" s="40" customFormat="1" ht="15.5" x14ac:dyDescent="0.35">
      <c r="A94" s="40" t="s">
        <v>72</v>
      </c>
      <c r="B94" s="46" t="s">
        <v>299</v>
      </c>
      <c r="C94" s="46" t="s">
        <v>299</v>
      </c>
      <c r="D94" s="45" t="s">
        <v>203</v>
      </c>
      <c r="E94" s="43" t="s">
        <v>213</v>
      </c>
    </row>
    <row r="95" spans="1:5" s="40" customFormat="1" ht="15.5" x14ac:dyDescent="0.35">
      <c r="A95" s="40" t="s">
        <v>72</v>
      </c>
      <c r="B95" s="46" t="s">
        <v>300</v>
      </c>
      <c r="C95" s="46" t="s">
        <v>300</v>
      </c>
      <c r="D95" s="45" t="s">
        <v>203</v>
      </c>
      <c r="E95" s="43" t="s">
        <v>213</v>
      </c>
    </row>
    <row r="96" spans="1:5" s="40" customFormat="1" ht="42" x14ac:dyDescent="0.35">
      <c r="A96" s="40" t="s">
        <v>72</v>
      </c>
      <c r="B96" s="44" t="s">
        <v>301</v>
      </c>
      <c r="C96" s="44" t="s">
        <v>302</v>
      </c>
      <c r="D96" s="45" t="s">
        <v>203</v>
      </c>
      <c r="E96" s="45" t="s">
        <v>212</v>
      </c>
    </row>
    <row r="97" spans="1:5" s="40" customFormat="1" ht="15.5" x14ac:dyDescent="0.35">
      <c r="A97" s="40" t="s">
        <v>72</v>
      </c>
      <c r="B97" s="44" t="s">
        <v>303</v>
      </c>
      <c r="C97" s="44" t="s">
        <v>303</v>
      </c>
      <c r="D97" s="45" t="s">
        <v>203</v>
      </c>
      <c r="E97" s="45" t="s">
        <v>212</v>
      </c>
    </row>
    <row r="98" spans="1:5" s="40" customFormat="1" ht="28" x14ac:dyDescent="0.35">
      <c r="A98" s="40" t="s">
        <v>72</v>
      </c>
      <c r="B98" s="44" t="s">
        <v>304</v>
      </c>
      <c r="C98" s="44" t="s">
        <v>305</v>
      </c>
      <c r="D98" s="45" t="s">
        <v>203</v>
      </c>
      <c r="E98" s="45" t="s">
        <v>212</v>
      </c>
    </row>
    <row r="99" spans="1:5" s="40" customFormat="1" ht="28" x14ac:dyDescent="0.35">
      <c r="A99" s="40" t="s">
        <v>72</v>
      </c>
      <c r="B99" s="44" t="s">
        <v>306</v>
      </c>
      <c r="C99" s="44" t="s">
        <v>307</v>
      </c>
      <c r="D99" s="45" t="s">
        <v>203</v>
      </c>
      <c r="E99" s="45" t="s">
        <v>212</v>
      </c>
    </row>
    <row r="100" spans="1:5" s="40" customFormat="1" ht="15.5" x14ac:dyDescent="0.35">
      <c r="A100" s="40" t="s">
        <v>72</v>
      </c>
      <c r="B100" s="44" t="s">
        <v>308</v>
      </c>
      <c r="C100" s="44" t="s">
        <v>309</v>
      </c>
      <c r="D100" s="45" t="s">
        <v>203</v>
      </c>
      <c r="E100" s="45" t="s">
        <v>212</v>
      </c>
    </row>
    <row r="101" spans="1:5" s="40" customFormat="1" ht="15.5" x14ac:dyDescent="0.35">
      <c r="A101" s="40" t="s">
        <v>72</v>
      </c>
      <c r="B101" s="44" t="s">
        <v>310</v>
      </c>
      <c r="C101" s="44" t="s">
        <v>310</v>
      </c>
      <c r="D101" s="45" t="s">
        <v>203</v>
      </c>
      <c r="E101" s="45" t="s">
        <v>212</v>
      </c>
    </row>
    <row r="102" spans="1:5" s="40" customFormat="1" ht="15.5" x14ac:dyDescent="0.35">
      <c r="A102" s="40" t="s">
        <v>72</v>
      </c>
      <c r="B102" s="44" t="s">
        <v>311</v>
      </c>
      <c r="C102" s="44" t="s">
        <v>312</v>
      </c>
      <c r="D102" s="45" t="s">
        <v>203</v>
      </c>
      <c r="E102" s="45" t="s">
        <v>212</v>
      </c>
    </row>
    <row r="103" spans="1:5" s="40" customFormat="1" ht="28" x14ac:dyDescent="0.35">
      <c r="A103" s="40" t="s">
        <v>72</v>
      </c>
      <c r="B103" s="44" t="s">
        <v>313</v>
      </c>
      <c r="C103" s="44" t="s">
        <v>314</v>
      </c>
      <c r="D103" s="45" t="s">
        <v>203</v>
      </c>
      <c r="E103" s="45" t="s">
        <v>212</v>
      </c>
    </row>
    <row r="104" spans="1:5" s="40" customFormat="1" ht="28" x14ac:dyDescent="0.35">
      <c r="A104" s="40" t="s">
        <v>72</v>
      </c>
      <c r="B104" s="44" t="s">
        <v>315</v>
      </c>
      <c r="C104" s="44" t="s">
        <v>316</v>
      </c>
      <c r="D104" s="45" t="s">
        <v>203</v>
      </c>
      <c r="E104" s="45" t="s">
        <v>212</v>
      </c>
    </row>
    <row r="105" spans="1:5" s="40" customFormat="1" ht="15.5" x14ac:dyDescent="0.35">
      <c r="A105" s="40" t="s">
        <v>72</v>
      </c>
      <c r="B105" s="46" t="s">
        <v>317</v>
      </c>
      <c r="C105" s="46" t="s">
        <v>317</v>
      </c>
      <c r="D105" s="45" t="s">
        <v>203</v>
      </c>
      <c r="E105" s="45" t="s">
        <v>212</v>
      </c>
    </row>
    <row r="106" spans="1:5" s="40" customFormat="1" ht="15.5" x14ac:dyDescent="0.35">
      <c r="A106" s="40" t="s">
        <v>72</v>
      </c>
      <c r="B106" s="46" t="s">
        <v>318</v>
      </c>
      <c r="C106" s="46" t="s">
        <v>318</v>
      </c>
      <c r="D106" s="45" t="s">
        <v>203</v>
      </c>
      <c r="E106" s="45" t="s">
        <v>212</v>
      </c>
    </row>
    <row r="107" spans="1:5" s="40" customFormat="1" ht="15.5" x14ac:dyDescent="0.35">
      <c r="A107" s="40" t="s">
        <v>72</v>
      </c>
      <c r="B107" s="46" t="s">
        <v>319</v>
      </c>
      <c r="C107" s="48" t="s">
        <v>320</v>
      </c>
      <c r="D107" s="45" t="s">
        <v>203</v>
      </c>
      <c r="E107" s="45" t="s">
        <v>212</v>
      </c>
    </row>
    <row r="108" spans="1:5" s="40" customFormat="1" ht="15.5" x14ac:dyDescent="0.35">
      <c r="A108" s="40" t="s">
        <v>72</v>
      </c>
      <c r="B108" s="46" t="s">
        <v>321</v>
      </c>
      <c r="C108" s="46" t="s">
        <v>322</v>
      </c>
      <c r="D108" s="45" t="s">
        <v>203</v>
      </c>
      <c r="E108" s="45" t="s">
        <v>212</v>
      </c>
    </row>
    <row r="109" spans="1:5" s="40" customFormat="1" ht="15.5" x14ac:dyDescent="0.35">
      <c r="A109" s="40" t="s">
        <v>72</v>
      </c>
      <c r="B109" s="44" t="s">
        <v>323</v>
      </c>
      <c r="C109" s="44" t="s">
        <v>324</v>
      </c>
      <c r="D109" s="45" t="s">
        <v>202</v>
      </c>
      <c r="E109" s="45" t="s">
        <v>202</v>
      </c>
    </row>
    <row r="110" spans="1:5" s="40" customFormat="1" ht="15.5" x14ac:dyDescent="0.35">
      <c r="A110" s="40" t="s">
        <v>72</v>
      </c>
      <c r="B110" s="44" t="s">
        <v>325</v>
      </c>
      <c r="C110" s="44" t="s">
        <v>326</v>
      </c>
      <c r="D110" s="45" t="s">
        <v>202</v>
      </c>
      <c r="E110" s="45" t="s">
        <v>202</v>
      </c>
    </row>
    <row r="111" spans="1:5" s="40" customFormat="1" ht="15.5" x14ac:dyDescent="0.35">
      <c r="A111" s="40" t="s">
        <v>72</v>
      </c>
      <c r="B111" s="44" t="s">
        <v>327</v>
      </c>
      <c r="C111" s="44" t="s">
        <v>328</v>
      </c>
      <c r="D111" s="45" t="s">
        <v>202</v>
      </c>
      <c r="E111" s="45" t="s">
        <v>202</v>
      </c>
    </row>
    <row r="112" spans="1:5" s="40" customFormat="1" ht="15.5" x14ac:dyDescent="0.35">
      <c r="A112" s="40" t="s">
        <v>72</v>
      </c>
      <c r="B112" s="44" t="s">
        <v>329</v>
      </c>
      <c r="C112" s="44" t="s">
        <v>330</v>
      </c>
      <c r="D112" s="45" t="s">
        <v>202</v>
      </c>
      <c r="E112" s="45" t="s">
        <v>202</v>
      </c>
    </row>
    <row r="113" spans="1:5" s="40" customFormat="1" ht="15.5" x14ac:dyDescent="0.35">
      <c r="A113" s="40" t="s">
        <v>72</v>
      </c>
      <c r="B113" s="44" t="s">
        <v>211</v>
      </c>
      <c r="C113" s="44" t="s">
        <v>211</v>
      </c>
      <c r="D113" s="45" t="s">
        <v>202</v>
      </c>
      <c r="E113" s="45" t="s">
        <v>211</v>
      </c>
    </row>
    <row r="114" spans="1:5" s="40" customFormat="1" ht="15.5" x14ac:dyDescent="0.35">
      <c r="A114" s="40" t="s">
        <v>72</v>
      </c>
      <c r="B114" s="44" t="s">
        <v>331</v>
      </c>
      <c r="C114" s="44" t="s">
        <v>332</v>
      </c>
      <c r="D114" s="45" t="s">
        <v>202</v>
      </c>
      <c r="E114" s="45" t="s">
        <v>211</v>
      </c>
    </row>
    <row r="115" spans="1:5" s="40" customFormat="1" ht="15.5" x14ac:dyDescent="0.35">
      <c r="A115" s="40" t="s">
        <v>72</v>
      </c>
      <c r="B115" s="44" t="s">
        <v>333</v>
      </c>
      <c r="C115" s="44" t="s">
        <v>333</v>
      </c>
      <c r="D115" s="45" t="s">
        <v>202</v>
      </c>
      <c r="E115" s="45" t="s">
        <v>211</v>
      </c>
    </row>
    <row r="116" spans="1:5" s="40" customFormat="1" ht="15.5" x14ac:dyDescent="0.35">
      <c r="A116" s="40" t="s">
        <v>72</v>
      </c>
      <c r="B116" s="44" t="s">
        <v>334</v>
      </c>
      <c r="C116" s="44" t="s">
        <v>334</v>
      </c>
      <c r="D116" s="45" t="s">
        <v>202</v>
      </c>
      <c r="E116" s="45" t="s">
        <v>211</v>
      </c>
    </row>
    <row r="117" spans="1:5" s="40" customFormat="1" ht="15.5" x14ac:dyDescent="0.35">
      <c r="A117" s="40" t="s">
        <v>72</v>
      </c>
      <c r="B117" s="44" t="s">
        <v>335</v>
      </c>
      <c r="C117" s="44" t="s">
        <v>336</v>
      </c>
      <c r="D117" s="45" t="s">
        <v>202</v>
      </c>
      <c r="E117" s="45" t="s">
        <v>211</v>
      </c>
    </row>
    <row r="118" spans="1:5" s="40" customFormat="1" ht="15.5" x14ac:dyDescent="0.35">
      <c r="A118" s="40" t="s">
        <v>72</v>
      </c>
      <c r="B118" s="44" t="s">
        <v>337</v>
      </c>
      <c r="C118" s="44" t="s">
        <v>337</v>
      </c>
      <c r="D118" s="45" t="s">
        <v>202</v>
      </c>
      <c r="E118" s="45" t="s">
        <v>211</v>
      </c>
    </row>
    <row r="119" spans="1:5" s="40" customFormat="1" ht="15.5" x14ac:dyDescent="0.35">
      <c r="A119" s="40" t="s">
        <v>72</v>
      </c>
      <c r="B119" s="44" t="s">
        <v>338</v>
      </c>
      <c r="C119" s="44" t="s">
        <v>339</v>
      </c>
      <c r="D119" s="45" t="s">
        <v>202</v>
      </c>
      <c r="E119" s="45" t="s">
        <v>211</v>
      </c>
    </row>
    <row r="120" spans="1:5" s="40" customFormat="1" ht="15.5" x14ac:dyDescent="0.35">
      <c r="A120" s="40" t="s">
        <v>72</v>
      </c>
      <c r="B120" s="44" t="s">
        <v>340</v>
      </c>
      <c r="C120" s="44" t="s">
        <v>340</v>
      </c>
      <c r="D120" s="45" t="s">
        <v>202</v>
      </c>
      <c r="E120" s="45" t="s">
        <v>211</v>
      </c>
    </row>
    <row r="121" spans="1:5" s="40" customFormat="1" ht="15.5" x14ac:dyDescent="0.35">
      <c r="A121" s="40" t="s">
        <v>72</v>
      </c>
      <c r="B121" s="44" t="s">
        <v>341</v>
      </c>
      <c r="C121" s="44" t="s">
        <v>341</v>
      </c>
      <c r="D121" s="45" t="s">
        <v>202</v>
      </c>
      <c r="E121" s="45" t="s">
        <v>211</v>
      </c>
    </row>
    <row r="122" spans="1:5" s="40" customFormat="1" ht="15.5" x14ac:dyDescent="0.35">
      <c r="A122" s="40" t="s">
        <v>72</v>
      </c>
      <c r="B122" s="44" t="s">
        <v>342</v>
      </c>
      <c r="C122" s="44" t="s">
        <v>342</v>
      </c>
      <c r="D122" s="45" t="s">
        <v>202</v>
      </c>
      <c r="E122" s="45" t="s">
        <v>211</v>
      </c>
    </row>
    <row r="123" spans="1:5" s="40" customFormat="1" ht="15.5" x14ac:dyDescent="0.35">
      <c r="A123" s="40" t="s">
        <v>72</v>
      </c>
      <c r="B123" s="44" t="s">
        <v>343</v>
      </c>
      <c r="C123" s="44" t="s">
        <v>343</v>
      </c>
      <c r="D123" s="45" t="s">
        <v>202</v>
      </c>
      <c r="E123" s="45" t="s">
        <v>211</v>
      </c>
    </row>
    <row r="124" spans="1:5" s="40" customFormat="1" ht="15.5" x14ac:dyDescent="0.35">
      <c r="A124" s="40" t="s">
        <v>72</v>
      </c>
      <c r="B124" s="44" t="s">
        <v>344</v>
      </c>
      <c r="C124" s="44" t="s">
        <v>344</v>
      </c>
      <c r="D124" s="45" t="s">
        <v>202</v>
      </c>
      <c r="E124" s="45" t="s">
        <v>211</v>
      </c>
    </row>
    <row r="125" spans="1:5" s="40" customFormat="1" ht="15.5" x14ac:dyDescent="0.35">
      <c r="A125" s="40" t="s">
        <v>72</v>
      </c>
      <c r="B125" s="44" t="s">
        <v>345</v>
      </c>
      <c r="C125" s="44" t="s">
        <v>345</v>
      </c>
      <c r="D125" s="45" t="s">
        <v>202</v>
      </c>
      <c r="E125" s="45" t="s">
        <v>211</v>
      </c>
    </row>
    <row r="126" spans="1:5" s="40" customFormat="1" ht="15.5" x14ac:dyDescent="0.35">
      <c r="A126" s="40" t="s">
        <v>72</v>
      </c>
      <c r="B126" s="44" t="s">
        <v>346</v>
      </c>
      <c r="C126" s="44" t="s">
        <v>346</v>
      </c>
      <c r="D126" s="45" t="s">
        <v>202</v>
      </c>
      <c r="E126" s="45" t="s">
        <v>211</v>
      </c>
    </row>
    <row r="127" spans="1:5" s="40" customFormat="1" ht="15.5" x14ac:dyDescent="0.35">
      <c r="A127" s="40" t="s">
        <v>72</v>
      </c>
      <c r="B127" s="44" t="s">
        <v>347</v>
      </c>
      <c r="C127" s="44" t="s">
        <v>348</v>
      </c>
      <c r="D127" s="45" t="s">
        <v>202</v>
      </c>
      <c r="E127" s="45" t="s">
        <v>211</v>
      </c>
    </row>
    <row r="128" spans="1:5" s="40" customFormat="1" ht="15.5" x14ac:dyDescent="0.35">
      <c r="A128" s="40" t="s">
        <v>72</v>
      </c>
      <c r="B128" s="44" t="s">
        <v>349</v>
      </c>
      <c r="C128" s="44" t="s">
        <v>349</v>
      </c>
      <c r="D128" s="45" t="s">
        <v>202</v>
      </c>
      <c r="E128" s="45" t="s">
        <v>211</v>
      </c>
    </row>
    <row r="129" spans="1:5" s="40" customFormat="1" ht="15.5" x14ac:dyDescent="0.35">
      <c r="A129" s="40" t="s">
        <v>72</v>
      </c>
      <c r="B129" s="44" t="s">
        <v>350</v>
      </c>
      <c r="C129" s="44" t="s">
        <v>351</v>
      </c>
      <c r="D129" s="45" t="s">
        <v>202</v>
      </c>
      <c r="E129" s="45" t="s">
        <v>211</v>
      </c>
    </row>
    <row r="130" spans="1:5" s="40" customFormat="1" ht="15.5" x14ac:dyDescent="0.35">
      <c r="A130" s="40" t="s">
        <v>72</v>
      </c>
      <c r="B130" s="47" t="s">
        <v>352</v>
      </c>
      <c r="C130" s="47" t="s">
        <v>352</v>
      </c>
      <c r="D130" s="45" t="s">
        <v>202</v>
      </c>
      <c r="E130" s="45" t="s">
        <v>211</v>
      </c>
    </row>
    <row r="131" spans="1:5" s="40" customFormat="1" ht="28" x14ac:dyDescent="0.35">
      <c r="A131" s="40" t="s">
        <v>72</v>
      </c>
      <c r="B131" s="44" t="s">
        <v>353</v>
      </c>
      <c r="C131" s="44" t="s">
        <v>354</v>
      </c>
      <c r="D131" s="43" t="s">
        <v>207</v>
      </c>
      <c r="E131" s="43" t="s">
        <v>207</v>
      </c>
    </row>
    <row r="132" spans="1:5" s="40" customFormat="1" ht="15.5" x14ac:dyDescent="0.35">
      <c r="A132" s="40" t="s">
        <v>72</v>
      </c>
      <c r="B132" s="44" t="s">
        <v>355</v>
      </c>
      <c r="C132" s="44" t="s">
        <v>355</v>
      </c>
      <c r="D132" s="43" t="s">
        <v>207</v>
      </c>
      <c r="E132" s="43" t="s">
        <v>207</v>
      </c>
    </row>
    <row r="133" spans="1:5" s="40" customFormat="1" ht="15.5" x14ac:dyDescent="0.35">
      <c r="A133" s="40" t="s">
        <v>72</v>
      </c>
      <c r="B133" s="44" t="s">
        <v>356</v>
      </c>
      <c r="C133" s="44" t="s">
        <v>357</v>
      </c>
      <c r="D133" s="43" t="s">
        <v>207</v>
      </c>
      <c r="E133" s="43" t="s">
        <v>207</v>
      </c>
    </row>
    <row r="134" spans="1:5" s="40" customFormat="1" ht="15.5" x14ac:dyDescent="0.35">
      <c r="A134" s="40" t="s">
        <v>72</v>
      </c>
      <c r="B134" s="44" t="s">
        <v>358</v>
      </c>
      <c r="C134" s="44" t="s">
        <v>358</v>
      </c>
      <c r="D134" s="43" t="s">
        <v>207</v>
      </c>
      <c r="E134" s="43" t="s">
        <v>207</v>
      </c>
    </row>
    <row r="135" spans="1:5" s="40" customFormat="1" ht="15.5" x14ac:dyDescent="0.35">
      <c r="A135" s="40" t="s">
        <v>72</v>
      </c>
      <c r="B135" s="44" t="s">
        <v>359</v>
      </c>
      <c r="C135" s="44" t="s">
        <v>359</v>
      </c>
      <c r="D135" s="43" t="s">
        <v>207</v>
      </c>
      <c r="E135" s="43" t="s">
        <v>207</v>
      </c>
    </row>
    <row r="136" spans="1:5" s="40" customFormat="1" ht="15.5" x14ac:dyDescent="0.35">
      <c r="A136" s="40" t="s">
        <v>72</v>
      </c>
      <c r="B136" s="44" t="s">
        <v>360</v>
      </c>
      <c r="C136" s="44" t="s">
        <v>361</v>
      </c>
      <c r="D136" s="43" t="s">
        <v>207</v>
      </c>
      <c r="E136" s="43" t="s">
        <v>207</v>
      </c>
    </row>
    <row r="137" spans="1:5" s="40" customFormat="1" ht="15.5" x14ac:dyDescent="0.35">
      <c r="A137" s="40" t="s">
        <v>72</v>
      </c>
      <c r="B137" s="44" t="s">
        <v>362</v>
      </c>
      <c r="C137" s="44" t="s">
        <v>363</v>
      </c>
      <c r="D137" s="43" t="s">
        <v>207</v>
      </c>
      <c r="E137" s="43" t="s">
        <v>207</v>
      </c>
    </row>
    <row r="138" spans="1:5" s="40" customFormat="1" ht="15.5" x14ac:dyDescent="0.35">
      <c r="A138" s="40" t="s">
        <v>72</v>
      </c>
      <c r="B138" s="44" t="s">
        <v>364</v>
      </c>
      <c r="C138" s="44" t="s">
        <v>365</v>
      </c>
      <c r="D138" s="43" t="s">
        <v>207</v>
      </c>
      <c r="E138" s="43" t="s">
        <v>207</v>
      </c>
    </row>
    <row r="139" spans="1:5" s="40" customFormat="1" ht="15.5" x14ac:dyDescent="0.35">
      <c r="A139" s="40" t="s">
        <v>72</v>
      </c>
      <c r="B139" s="44" t="s">
        <v>366</v>
      </c>
      <c r="C139" s="44" t="s">
        <v>367</v>
      </c>
      <c r="D139" s="43" t="s">
        <v>207</v>
      </c>
      <c r="E139" s="43" t="s">
        <v>207</v>
      </c>
    </row>
    <row r="140" spans="1:5" s="40" customFormat="1" ht="15.5" x14ac:dyDescent="0.35">
      <c r="A140" s="40" t="s">
        <v>72</v>
      </c>
      <c r="B140" s="44" t="s">
        <v>368</v>
      </c>
      <c r="C140" s="44" t="s">
        <v>368</v>
      </c>
      <c r="D140" s="43" t="s">
        <v>207</v>
      </c>
      <c r="E140" s="43" t="s">
        <v>207</v>
      </c>
    </row>
    <row r="141" spans="1:5" s="40" customFormat="1" ht="15.5" x14ac:dyDescent="0.35">
      <c r="A141" s="40" t="s">
        <v>72</v>
      </c>
      <c r="B141" s="44" t="s">
        <v>369</v>
      </c>
      <c r="C141" s="44" t="s">
        <v>370</v>
      </c>
      <c r="D141" s="43" t="s">
        <v>207</v>
      </c>
      <c r="E141" s="43" t="s">
        <v>207</v>
      </c>
    </row>
    <row r="142" spans="1:5" s="40" customFormat="1" ht="15.5" x14ac:dyDescent="0.35">
      <c r="A142" s="40" t="s">
        <v>72</v>
      </c>
      <c r="B142" s="44" t="s">
        <v>371</v>
      </c>
      <c r="C142" s="44" t="s">
        <v>371</v>
      </c>
      <c r="D142" s="43" t="s">
        <v>207</v>
      </c>
      <c r="E142" s="43" t="s">
        <v>207</v>
      </c>
    </row>
    <row r="143" spans="1:5" s="40" customFormat="1" ht="15.5" x14ac:dyDescent="0.35">
      <c r="A143" s="40" t="s">
        <v>72</v>
      </c>
      <c r="B143" s="44" t="s">
        <v>372</v>
      </c>
      <c r="C143" s="44" t="s">
        <v>372</v>
      </c>
      <c r="D143" s="43" t="s">
        <v>207</v>
      </c>
      <c r="E143" s="43" t="s">
        <v>207</v>
      </c>
    </row>
    <row r="144" spans="1:5" s="40" customFormat="1" ht="15.5" x14ac:dyDescent="0.35">
      <c r="A144" s="40" t="s">
        <v>72</v>
      </c>
      <c r="B144" s="44" t="s">
        <v>373</v>
      </c>
      <c r="C144" s="44" t="s">
        <v>374</v>
      </c>
      <c r="D144" s="43" t="s">
        <v>207</v>
      </c>
      <c r="E144" s="43" t="s">
        <v>207</v>
      </c>
    </row>
    <row r="145" spans="1:5" s="40" customFormat="1" ht="15.5" x14ac:dyDescent="0.35">
      <c r="A145" s="40" t="s">
        <v>72</v>
      </c>
      <c r="B145" s="44" t="s">
        <v>375</v>
      </c>
      <c r="C145" s="44" t="s">
        <v>375</v>
      </c>
      <c r="D145" s="43" t="s">
        <v>207</v>
      </c>
      <c r="E145" s="43" t="s">
        <v>207</v>
      </c>
    </row>
    <row r="146" spans="1:5" s="40" customFormat="1" ht="15.5" x14ac:dyDescent="0.35">
      <c r="A146" s="40" t="s">
        <v>72</v>
      </c>
      <c r="B146" s="44" t="s">
        <v>376</v>
      </c>
      <c r="C146" s="44" t="s">
        <v>377</v>
      </c>
      <c r="D146" s="43" t="s">
        <v>207</v>
      </c>
      <c r="E146" s="43" t="s">
        <v>207</v>
      </c>
    </row>
    <row r="147" spans="1:5" s="40" customFormat="1" ht="15.5" x14ac:dyDescent="0.35">
      <c r="A147" s="40" t="s">
        <v>72</v>
      </c>
      <c r="B147" s="44" t="s">
        <v>378</v>
      </c>
      <c r="C147" s="44" t="s">
        <v>379</v>
      </c>
      <c r="D147" s="43" t="s">
        <v>207</v>
      </c>
      <c r="E147" s="43" t="s">
        <v>207</v>
      </c>
    </row>
    <row r="148" spans="1:5" s="40" customFormat="1" ht="15.5" x14ac:dyDescent="0.35">
      <c r="A148" s="40" t="s">
        <v>72</v>
      </c>
      <c r="B148" s="44" t="s">
        <v>380</v>
      </c>
      <c r="C148" s="44" t="s">
        <v>381</v>
      </c>
      <c r="D148" s="43" t="s">
        <v>207</v>
      </c>
      <c r="E148" s="43" t="s">
        <v>207</v>
      </c>
    </row>
    <row r="149" spans="1:5" s="40" customFormat="1" ht="15.5" x14ac:dyDescent="0.35">
      <c r="A149" s="40" t="s">
        <v>72</v>
      </c>
      <c r="B149" s="44" t="s">
        <v>382</v>
      </c>
      <c r="C149" s="44" t="s">
        <v>382</v>
      </c>
      <c r="D149" s="43" t="s">
        <v>207</v>
      </c>
      <c r="E149" s="43" t="s">
        <v>207</v>
      </c>
    </row>
    <row r="150" spans="1:5" s="40" customFormat="1" ht="15.5" x14ac:dyDescent="0.35">
      <c r="A150" s="40" t="s">
        <v>72</v>
      </c>
      <c r="B150" s="44" t="s">
        <v>383</v>
      </c>
      <c r="C150" s="44" t="s">
        <v>384</v>
      </c>
      <c r="D150" s="43" t="s">
        <v>207</v>
      </c>
      <c r="E150" s="43" t="s">
        <v>207</v>
      </c>
    </row>
    <row r="151" spans="1:5" s="40" customFormat="1" ht="15.5" x14ac:dyDescent="0.35">
      <c r="A151" s="40" t="s">
        <v>72</v>
      </c>
      <c r="B151" s="44" t="s">
        <v>385</v>
      </c>
      <c r="C151" s="44" t="s">
        <v>385</v>
      </c>
      <c r="D151" s="43" t="s">
        <v>207</v>
      </c>
      <c r="E151" s="43" t="s">
        <v>207</v>
      </c>
    </row>
    <row r="152" spans="1:5" s="40" customFormat="1" ht="15.5" x14ac:dyDescent="0.35">
      <c r="A152" s="40" t="s">
        <v>72</v>
      </c>
      <c r="B152" s="44" t="s">
        <v>386</v>
      </c>
      <c r="C152" s="44" t="s">
        <v>386</v>
      </c>
      <c r="D152" s="43" t="s">
        <v>207</v>
      </c>
      <c r="E152" s="43" t="s">
        <v>207</v>
      </c>
    </row>
    <row r="153" spans="1:5" s="40" customFormat="1" ht="15.5" x14ac:dyDescent="0.35">
      <c r="A153" s="40" t="s">
        <v>72</v>
      </c>
      <c r="B153" s="44" t="s">
        <v>387</v>
      </c>
      <c r="C153" s="44" t="s">
        <v>387</v>
      </c>
      <c r="D153" s="43" t="s">
        <v>207</v>
      </c>
      <c r="E153" s="43" t="s">
        <v>215</v>
      </c>
    </row>
    <row r="154" spans="1:5" s="40" customFormat="1" ht="15.5" x14ac:dyDescent="0.35">
      <c r="A154" s="40" t="s">
        <v>72</v>
      </c>
      <c r="B154" s="44" t="s">
        <v>388</v>
      </c>
      <c r="C154" s="44" t="s">
        <v>389</v>
      </c>
      <c r="D154" s="43" t="s">
        <v>207</v>
      </c>
      <c r="E154" s="43" t="s">
        <v>215</v>
      </c>
    </row>
    <row r="155" spans="1:5" s="40" customFormat="1" ht="15.5" x14ac:dyDescent="0.35">
      <c r="A155" s="40" t="s">
        <v>72</v>
      </c>
      <c r="B155" s="44" t="s">
        <v>390</v>
      </c>
      <c r="C155" s="44" t="s">
        <v>390</v>
      </c>
      <c r="D155" s="43" t="s">
        <v>207</v>
      </c>
      <c r="E155" s="43" t="s">
        <v>215</v>
      </c>
    </row>
    <row r="156" spans="1:5" s="40" customFormat="1" ht="15.5" x14ac:dyDescent="0.35">
      <c r="A156" s="40" t="s">
        <v>72</v>
      </c>
      <c r="B156" s="44" t="s">
        <v>391</v>
      </c>
      <c r="C156" s="44" t="s">
        <v>391</v>
      </c>
      <c r="D156" s="43" t="s">
        <v>207</v>
      </c>
      <c r="E156" s="43" t="s">
        <v>215</v>
      </c>
    </row>
    <row r="157" spans="1:5" s="40" customFormat="1" ht="15.5" x14ac:dyDescent="0.35">
      <c r="A157" s="40" t="s">
        <v>72</v>
      </c>
      <c r="B157" s="44" t="s">
        <v>392</v>
      </c>
      <c r="C157" s="44" t="s">
        <v>392</v>
      </c>
      <c r="D157" s="43" t="s">
        <v>207</v>
      </c>
      <c r="E157" s="43" t="s">
        <v>215</v>
      </c>
    </row>
    <row r="158" spans="1:5" s="40" customFormat="1" ht="15.5" x14ac:dyDescent="0.35">
      <c r="A158" s="40" t="s">
        <v>72</v>
      </c>
      <c r="B158" s="44" t="s">
        <v>393</v>
      </c>
      <c r="C158" s="44" t="s">
        <v>394</v>
      </c>
      <c r="D158" s="43" t="s">
        <v>207</v>
      </c>
      <c r="E158" s="43" t="s">
        <v>215</v>
      </c>
    </row>
    <row r="159" spans="1:5" s="40" customFormat="1" ht="15.5" x14ac:dyDescent="0.35">
      <c r="A159" s="40" t="s">
        <v>72</v>
      </c>
      <c r="B159" s="44" t="s">
        <v>395</v>
      </c>
      <c r="C159" s="44" t="s">
        <v>395</v>
      </c>
      <c r="D159" s="43" t="s">
        <v>207</v>
      </c>
      <c r="E159" s="43" t="s">
        <v>215</v>
      </c>
    </row>
    <row r="160" spans="1:5" s="40" customFormat="1" ht="15.5" x14ac:dyDescent="0.35">
      <c r="A160" s="40" t="s">
        <v>72</v>
      </c>
      <c r="B160" s="47" t="s">
        <v>396</v>
      </c>
      <c r="C160" s="47" t="s">
        <v>397</v>
      </c>
      <c r="D160" s="43" t="s">
        <v>207</v>
      </c>
      <c r="E160" s="43" t="s">
        <v>215</v>
      </c>
    </row>
    <row r="161" spans="1:5" s="40" customFormat="1" ht="15.5" x14ac:dyDescent="0.35">
      <c r="A161" s="40" t="s">
        <v>72</v>
      </c>
      <c r="B161" s="44" t="s">
        <v>398</v>
      </c>
      <c r="C161" s="44" t="s">
        <v>399</v>
      </c>
      <c r="D161" s="43" t="s">
        <v>205</v>
      </c>
      <c r="E161" s="43" t="s">
        <v>205</v>
      </c>
    </row>
    <row r="162" spans="1:5" s="40" customFormat="1" ht="15.5" x14ac:dyDescent="0.35">
      <c r="A162" s="40" t="s">
        <v>72</v>
      </c>
      <c r="B162" s="44" t="s">
        <v>400</v>
      </c>
      <c r="C162" s="44" t="s">
        <v>400</v>
      </c>
      <c r="D162" s="43" t="s">
        <v>205</v>
      </c>
      <c r="E162" s="43" t="s">
        <v>205</v>
      </c>
    </row>
    <row r="163" spans="1:5" s="40" customFormat="1" ht="15.5" x14ac:dyDescent="0.35">
      <c r="A163" s="40" t="s">
        <v>72</v>
      </c>
      <c r="B163" s="44" t="s">
        <v>401</v>
      </c>
      <c r="C163" s="44" t="s">
        <v>402</v>
      </c>
      <c r="D163" s="43" t="s">
        <v>205</v>
      </c>
      <c r="E163" s="43" t="s">
        <v>205</v>
      </c>
    </row>
    <row r="164" spans="1:5" s="40" customFormat="1" ht="15.5" x14ac:dyDescent="0.35">
      <c r="A164" s="40" t="s">
        <v>72</v>
      </c>
      <c r="B164" s="44" t="s">
        <v>403</v>
      </c>
      <c r="C164" s="44" t="s">
        <v>404</v>
      </c>
      <c r="D164" s="43" t="s">
        <v>205</v>
      </c>
      <c r="E164" s="43" t="s">
        <v>205</v>
      </c>
    </row>
    <row r="165" spans="1:5" s="40" customFormat="1" ht="15.5" x14ac:dyDescent="0.35">
      <c r="A165" s="40" t="s">
        <v>72</v>
      </c>
      <c r="B165" s="44" t="s">
        <v>405</v>
      </c>
      <c r="C165" s="44" t="s">
        <v>406</v>
      </c>
      <c r="D165" s="43" t="s">
        <v>205</v>
      </c>
      <c r="E165" s="43" t="s">
        <v>205</v>
      </c>
    </row>
    <row r="166" spans="1:5" s="40" customFormat="1" ht="15.5" x14ac:dyDescent="0.35">
      <c r="A166" s="40" t="s">
        <v>72</v>
      </c>
      <c r="B166" s="44" t="s">
        <v>407</v>
      </c>
      <c r="C166" s="44" t="s">
        <v>408</v>
      </c>
      <c r="D166" s="43" t="s">
        <v>205</v>
      </c>
      <c r="E166" s="43" t="s">
        <v>205</v>
      </c>
    </row>
    <row r="167" spans="1:5" s="40" customFormat="1" ht="15.5" x14ac:dyDescent="0.35">
      <c r="A167" s="40" t="s">
        <v>72</v>
      </c>
      <c r="B167" s="44" t="s">
        <v>409</v>
      </c>
      <c r="C167" s="44" t="s">
        <v>410</v>
      </c>
      <c r="D167" s="43" t="s">
        <v>205</v>
      </c>
      <c r="E167" s="43" t="s">
        <v>205</v>
      </c>
    </row>
    <row r="168" spans="1:5" s="40" customFormat="1" ht="15.5" x14ac:dyDescent="0.35">
      <c r="A168" s="40" t="s">
        <v>72</v>
      </c>
      <c r="B168" s="46" t="s">
        <v>411</v>
      </c>
      <c r="C168" s="46" t="s">
        <v>412</v>
      </c>
      <c r="D168" s="43" t="s">
        <v>205</v>
      </c>
      <c r="E168" s="43" t="s">
        <v>205</v>
      </c>
    </row>
    <row r="169" spans="1:5" s="40" customFormat="1" ht="15.5" x14ac:dyDescent="0.35">
      <c r="A169" s="40" t="s">
        <v>72</v>
      </c>
      <c r="B169" s="46" t="s">
        <v>413</v>
      </c>
      <c r="C169" s="46" t="s">
        <v>413</v>
      </c>
      <c r="D169" s="43" t="s">
        <v>205</v>
      </c>
      <c r="E169" s="43" t="s">
        <v>205</v>
      </c>
    </row>
    <row r="170" spans="1:5" s="40" customFormat="1" ht="15.5" x14ac:dyDescent="0.35">
      <c r="A170" s="40" t="s">
        <v>72</v>
      </c>
      <c r="B170" s="46" t="s">
        <v>414</v>
      </c>
      <c r="C170" s="46" t="s">
        <v>414</v>
      </c>
      <c r="D170" s="43" t="s">
        <v>205</v>
      </c>
      <c r="E170" s="43" t="s">
        <v>205</v>
      </c>
    </row>
    <row r="171" spans="1:5" s="40" customFormat="1" ht="15.5" x14ac:dyDescent="0.35">
      <c r="A171" s="40" t="s">
        <v>72</v>
      </c>
      <c r="B171" s="46" t="s">
        <v>415</v>
      </c>
      <c r="C171" s="46" t="s">
        <v>416</v>
      </c>
      <c r="D171" s="43" t="s">
        <v>205</v>
      </c>
      <c r="E171" s="43" t="s">
        <v>205</v>
      </c>
    </row>
    <row r="172" spans="1:5" s="40" customFormat="1" ht="15.5" x14ac:dyDescent="0.35">
      <c r="A172" s="40" t="s">
        <v>72</v>
      </c>
      <c r="B172" s="47" t="s">
        <v>417</v>
      </c>
      <c r="C172" s="47" t="s">
        <v>417</v>
      </c>
      <c r="D172" s="43" t="s">
        <v>205</v>
      </c>
      <c r="E172" s="43" t="s">
        <v>205</v>
      </c>
    </row>
    <row r="173" spans="1:5" s="40" customFormat="1" ht="15.5" x14ac:dyDescent="0.35">
      <c r="A173" s="40" t="s">
        <v>72</v>
      </c>
      <c r="B173" s="47" t="s">
        <v>418</v>
      </c>
      <c r="C173" s="47" t="s">
        <v>419</v>
      </c>
      <c r="D173" s="43" t="s">
        <v>205</v>
      </c>
      <c r="E173" s="43" t="s">
        <v>205</v>
      </c>
    </row>
    <row r="174" spans="1:5" s="40" customFormat="1" ht="15.5" x14ac:dyDescent="0.35">
      <c r="A174" s="40" t="s">
        <v>72</v>
      </c>
      <c r="B174" s="47" t="s">
        <v>420</v>
      </c>
      <c r="C174" s="47" t="s">
        <v>420</v>
      </c>
      <c r="D174" s="43" t="s">
        <v>205</v>
      </c>
      <c r="E174" s="43" t="s">
        <v>205</v>
      </c>
    </row>
    <row r="175" spans="1:5" s="40" customFormat="1" ht="15.5" x14ac:dyDescent="0.35">
      <c r="A175" s="40" t="s">
        <v>72</v>
      </c>
      <c r="B175" s="47" t="s">
        <v>421</v>
      </c>
      <c r="C175" s="47" t="s">
        <v>422</v>
      </c>
      <c r="D175" s="43" t="s">
        <v>205</v>
      </c>
      <c r="E175" s="43" t="s">
        <v>205</v>
      </c>
    </row>
    <row r="176" spans="1:5" s="40" customFormat="1" ht="15.5" x14ac:dyDescent="0.35">
      <c r="A176" s="40" t="s">
        <v>72</v>
      </c>
      <c r="B176" s="47" t="s">
        <v>423</v>
      </c>
      <c r="C176" s="47" t="s">
        <v>424</v>
      </c>
      <c r="D176" s="43" t="s">
        <v>205</v>
      </c>
      <c r="E176" s="43" t="s">
        <v>205</v>
      </c>
    </row>
    <row r="177" spans="1:5" s="40" customFormat="1" ht="15.5" x14ac:dyDescent="0.35">
      <c r="A177" s="40" t="s">
        <v>72</v>
      </c>
      <c r="B177" s="44" t="s">
        <v>425</v>
      </c>
      <c r="C177" s="44" t="s">
        <v>217</v>
      </c>
      <c r="D177" s="43" t="s">
        <v>205</v>
      </c>
      <c r="E177" s="43" t="s">
        <v>216</v>
      </c>
    </row>
    <row r="178" spans="1:5" s="40" customFormat="1" ht="15.5" x14ac:dyDescent="0.35">
      <c r="A178" s="40" t="s">
        <v>72</v>
      </c>
      <c r="B178" s="44" t="s">
        <v>426</v>
      </c>
      <c r="C178" s="44" t="s">
        <v>427</v>
      </c>
      <c r="D178" s="43" t="s">
        <v>205</v>
      </c>
      <c r="E178" s="43" t="s">
        <v>216</v>
      </c>
    </row>
    <row r="179" spans="1:5" s="40" customFormat="1" ht="15.5" x14ac:dyDescent="0.35">
      <c r="A179" s="40" t="s">
        <v>72</v>
      </c>
      <c r="B179" s="44" t="s">
        <v>428</v>
      </c>
      <c r="C179" s="44" t="s">
        <v>428</v>
      </c>
      <c r="D179" s="43" t="s">
        <v>205</v>
      </c>
      <c r="E179" s="43" t="s">
        <v>216</v>
      </c>
    </row>
    <row r="180" spans="1:5" s="40" customFormat="1" ht="15.5" x14ac:dyDescent="0.35">
      <c r="A180" s="40" t="s">
        <v>72</v>
      </c>
      <c r="B180" s="44" t="s">
        <v>429</v>
      </c>
      <c r="C180" s="44" t="s">
        <v>429</v>
      </c>
      <c r="D180" s="43" t="s">
        <v>205</v>
      </c>
      <c r="E180" s="43" t="s">
        <v>216</v>
      </c>
    </row>
    <row r="181" spans="1:5" s="40" customFormat="1" ht="15.5" x14ac:dyDescent="0.35">
      <c r="A181" s="40" t="s">
        <v>72</v>
      </c>
      <c r="B181" s="44" t="s">
        <v>430</v>
      </c>
      <c r="C181" s="44" t="s">
        <v>430</v>
      </c>
      <c r="D181" s="43" t="s">
        <v>205</v>
      </c>
      <c r="E181" s="43" t="s">
        <v>216</v>
      </c>
    </row>
    <row r="182" spans="1:5" s="40" customFormat="1" ht="15.5" x14ac:dyDescent="0.35">
      <c r="A182" s="40" t="s">
        <v>72</v>
      </c>
      <c r="B182" s="44" t="s">
        <v>214</v>
      </c>
      <c r="C182" s="44" t="s">
        <v>214</v>
      </c>
      <c r="D182" s="43" t="s">
        <v>205</v>
      </c>
      <c r="E182" s="45" t="s">
        <v>214</v>
      </c>
    </row>
    <row r="183" spans="1:5" s="40" customFormat="1" ht="15.5" x14ac:dyDescent="0.35">
      <c r="A183" s="40" t="s">
        <v>72</v>
      </c>
      <c r="B183" s="44" t="s">
        <v>431</v>
      </c>
      <c r="C183" s="44" t="s">
        <v>432</v>
      </c>
      <c r="D183" s="43" t="s">
        <v>205</v>
      </c>
      <c r="E183" s="45" t="s">
        <v>214</v>
      </c>
    </row>
    <row r="184" spans="1:5" s="40" customFormat="1" ht="15.5" x14ac:dyDescent="0.35">
      <c r="A184" s="40" t="s">
        <v>72</v>
      </c>
      <c r="B184" s="44" t="s">
        <v>433</v>
      </c>
      <c r="C184" s="44" t="s">
        <v>433</v>
      </c>
      <c r="D184" s="43" t="s">
        <v>205</v>
      </c>
      <c r="E184" s="45" t="s">
        <v>214</v>
      </c>
    </row>
    <row r="185" spans="1:5" s="40" customFormat="1" ht="15.5" x14ac:dyDescent="0.35">
      <c r="A185" s="40" t="s">
        <v>72</v>
      </c>
      <c r="B185" s="44" t="s">
        <v>434</v>
      </c>
      <c r="C185" s="44" t="s">
        <v>434</v>
      </c>
      <c r="D185" s="43" t="s">
        <v>205</v>
      </c>
      <c r="E185" s="45" t="s">
        <v>214</v>
      </c>
    </row>
    <row r="186" spans="1:5" s="40" customFormat="1" ht="15.5" x14ac:dyDescent="0.35">
      <c r="A186" s="40" t="s">
        <v>72</v>
      </c>
      <c r="B186" s="47" t="s">
        <v>435</v>
      </c>
      <c r="C186" s="47" t="s">
        <v>436</v>
      </c>
      <c r="D186" s="43" t="s">
        <v>205</v>
      </c>
      <c r="E186" s="45" t="s">
        <v>214</v>
      </c>
    </row>
    <row r="187" spans="1:5" s="40" customFormat="1" ht="15.5" x14ac:dyDescent="0.35">
      <c r="A187" s="40" t="s">
        <v>72</v>
      </c>
      <c r="B187" s="44" t="s">
        <v>437</v>
      </c>
      <c r="C187" s="44" t="s">
        <v>438</v>
      </c>
      <c r="D187" s="45" t="s">
        <v>204</v>
      </c>
      <c r="E187" s="45" t="s">
        <v>204</v>
      </c>
    </row>
    <row r="188" spans="1:5" s="40" customFormat="1" ht="15.5" x14ac:dyDescent="0.35">
      <c r="A188" s="40" t="s">
        <v>72</v>
      </c>
      <c r="B188" s="44" t="s">
        <v>439</v>
      </c>
      <c r="C188" s="44" t="s">
        <v>439</v>
      </c>
      <c r="D188" s="45" t="s">
        <v>204</v>
      </c>
      <c r="E188" s="45" t="s">
        <v>204</v>
      </c>
    </row>
    <row r="189" spans="1:5" s="40" customFormat="1" ht="15.5" x14ac:dyDescent="0.35">
      <c r="A189" s="40" t="s">
        <v>72</v>
      </c>
      <c r="B189" s="44" t="s">
        <v>440</v>
      </c>
      <c r="C189" s="44" t="s">
        <v>440</v>
      </c>
      <c r="D189" s="45" t="s">
        <v>204</v>
      </c>
      <c r="E189" s="45" t="s">
        <v>204</v>
      </c>
    </row>
    <row r="190" spans="1:5" s="40" customFormat="1" ht="15.5" x14ac:dyDescent="0.35">
      <c r="A190" s="40" t="s">
        <v>72</v>
      </c>
      <c r="B190" s="44" t="s">
        <v>441</v>
      </c>
      <c r="C190" s="44" t="s">
        <v>441</v>
      </c>
      <c r="D190" s="45" t="s">
        <v>204</v>
      </c>
      <c r="E190" s="45" t="s">
        <v>204</v>
      </c>
    </row>
    <row r="191" spans="1:5" s="40" customFormat="1" ht="15.5" x14ac:dyDescent="0.35">
      <c r="A191" s="40" t="s">
        <v>72</v>
      </c>
      <c r="B191" s="44" t="s">
        <v>442</v>
      </c>
      <c r="C191" s="44" t="s">
        <v>442</v>
      </c>
      <c r="D191" s="45" t="s">
        <v>204</v>
      </c>
      <c r="E191" s="45" t="s">
        <v>204</v>
      </c>
    </row>
    <row r="192" spans="1:5" s="40" customFormat="1" ht="15.5" x14ac:dyDescent="0.35">
      <c r="A192" s="40" t="s">
        <v>72</v>
      </c>
      <c r="B192" s="44" t="s">
        <v>443</v>
      </c>
      <c r="C192" s="44" t="s">
        <v>444</v>
      </c>
      <c r="D192" s="45" t="s">
        <v>204</v>
      </c>
      <c r="E192" s="45" t="s">
        <v>204</v>
      </c>
    </row>
    <row r="193" spans="1:5" s="40" customFormat="1" ht="15.5" x14ac:dyDescent="0.35">
      <c r="A193" s="40" t="s">
        <v>72</v>
      </c>
      <c r="B193" s="44" t="s">
        <v>445</v>
      </c>
      <c r="C193" s="44" t="s">
        <v>446</v>
      </c>
      <c r="D193" s="45" t="s">
        <v>204</v>
      </c>
      <c r="E193" s="45" t="s">
        <v>204</v>
      </c>
    </row>
    <row r="194" spans="1:5" s="40" customFormat="1" ht="15.5" x14ac:dyDescent="0.35">
      <c r="A194" s="40" t="s">
        <v>72</v>
      </c>
      <c r="B194" s="44" t="s">
        <v>447</v>
      </c>
      <c r="C194" s="44" t="s">
        <v>447</v>
      </c>
      <c r="D194" s="45" t="s">
        <v>204</v>
      </c>
      <c r="E194" s="45" t="s">
        <v>204</v>
      </c>
    </row>
    <row r="195" spans="1:5" s="40" customFormat="1" ht="15.5" x14ac:dyDescent="0.35">
      <c r="A195" s="40" t="s">
        <v>72</v>
      </c>
      <c r="B195" s="44" t="s">
        <v>448</v>
      </c>
      <c r="C195" s="44" t="s">
        <v>448</v>
      </c>
      <c r="D195" s="45" t="s">
        <v>204</v>
      </c>
      <c r="E195" s="45" t="s">
        <v>204</v>
      </c>
    </row>
    <row r="196" spans="1:5" s="40" customFormat="1" ht="15.5" x14ac:dyDescent="0.35">
      <c r="A196" s="40" t="s">
        <v>72</v>
      </c>
      <c r="B196" s="44" t="s">
        <v>449</v>
      </c>
      <c r="C196" s="44" t="s">
        <v>449</v>
      </c>
      <c r="D196" s="45" t="s">
        <v>204</v>
      </c>
      <c r="E196" s="45" t="s">
        <v>204</v>
      </c>
    </row>
    <row r="197" spans="1:5" s="40" customFormat="1" ht="15.5" x14ac:dyDescent="0.35">
      <c r="A197" s="40" t="s">
        <v>72</v>
      </c>
      <c r="B197" s="47" t="s">
        <v>450</v>
      </c>
      <c r="C197" s="47" t="s">
        <v>450</v>
      </c>
      <c r="D197" s="45" t="s">
        <v>204</v>
      </c>
      <c r="E197" s="45" t="s">
        <v>204</v>
      </c>
    </row>
    <row r="198" spans="1:5" s="40" customFormat="1" ht="15.5" x14ac:dyDescent="0.35">
      <c r="A198" s="40" t="s">
        <v>72</v>
      </c>
      <c r="B198" s="47" t="s">
        <v>451</v>
      </c>
      <c r="C198" s="47" t="s">
        <v>451</v>
      </c>
      <c r="D198" s="45" t="s">
        <v>204</v>
      </c>
      <c r="E198" s="45" t="s">
        <v>204</v>
      </c>
    </row>
    <row r="199" spans="1:5" s="40" customFormat="1" ht="15.5" x14ac:dyDescent="0.35">
      <c r="A199" s="40" t="s">
        <v>72</v>
      </c>
      <c r="B199" s="47" t="s">
        <v>452</v>
      </c>
      <c r="C199" s="47" t="s">
        <v>452</v>
      </c>
      <c r="D199" s="45" t="s">
        <v>204</v>
      </c>
      <c r="E199" s="45" t="s">
        <v>204</v>
      </c>
    </row>
    <row r="200" spans="1:5" s="40" customFormat="1" ht="15.5" x14ac:dyDescent="0.35">
      <c r="A200" s="40" t="s">
        <v>72</v>
      </c>
      <c r="B200" s="44" t="s">
        <v>453</v>
      </c>
      <c r="C200" s="44" t="s">
        <v>210</v>
      </c>
      <c r="D200" s="45" t="s">
        <v>209</v>
      </c>
      <c r="E200" s="45" t="s">
        <v>209</v>
      </c>
    </row>
    <row r="201" spans="1:5" s="40" customFormat="1" ht="15.5" x14ac:dyDescent="0.35">
      <c r="A201" s="40" t="s">
        <v>72</v>
      </c>
      <c r="B201" s="44" t="s">
        <v>454</v>
      </c>
      <c r="C201" s="44" t="s">
        <v>454</v>
      </c>
      <c r="D201" s="45" t="s">
        <v>209</v>
      </c>
      <c r="E201" s="45" t="s">
        <v>209</v>
      </c>
    </row>
    <row r="202" spans="1:5" s="40" customFormat="1" ht="15.5" x14ac:dyDescent="0.35">
      <c r="A202" s="40" t="s">
        <v>72</v>
      </c>
      <c r="B202" s="44" t="s">
        <v>455</v>
      </c>
      <c r="C202" s="44" t="s">
        <v>455</v>
      </c>
      <c r="D202" s="45" t="s">
        <v>209</v>
      </c>
      <c r="E202" s="45" t="s">
        <v>209</v>
      </c>
    </row>
    <row r="203" spans="1:5" s="40" customFormat="1" ht="15.5" x14ac:dyDescent="0.35">
      <c r="A203" s="40" t="s">
        <v>72</v>
      </c>
      <c r="B203" s="44" t="s">
        <v>456</v>
      </c>
      <c r="C203" s="44" t="s">
        <v>456</v>
      </c>
      <c r="D203" s="45" t="s">
        <v>209</v>
      </c>
      <c r="E203" s="45" t="s">
        <v>209</v>
      </c>
    </row>
    <row r="204" spans="1:5" s="40" customFormat="1" ht="15.5" x14ac:dyDescent="0.35">
      <c r="A204" s="40" t="s">
        <v>72</v>
      </c>
      <c r="B204" s="44" t="s">
        <v>457</v>
      </c>
      <c r="C204" s="44" t="s">
        <v>457</v>
      </c>
      <c r="D204" s="45" t="s">
        <v>209</v>
      </c>
      <c r="E204" s="45" t="s">
        <v>209</v>
      </c>
    </row>
    <row r="205" spans="1:5" s="40" customFormat="1" ht="15.5" x14ac:dyDescent="0.35">
      <c r="A205" s="40" t="s">
        <v>72</v>
      </c>
      <c r="B205" s="43" t="s">
        <v>458</v>
      </c>
      <c r="C205" s="43" t="s">
        <v>458</v>
      </c>
      <c r="D205" s="43" t="s">
        <v>202</v>
      </c>
      <c r="E205" s="43" t="s">
        <v>202</v>
      </c>
    </row>
    <row r="206" spans="1:5" s="40" customFormat="1" ht="15.5" x14ac:dyDescent="0.35">
      <c r="A206" s="40" t="s">
        <v>72</v>
      </c>
      <c r="B206" s="43" t="s">
        <v>458</v>
      </c>
      <c r="C206" s="43" t="s">
        <v>458</v>
      </c>
      <c r="D206" s="43" t="s">
        <v>202</v>
      </c>
      <c r="E206" s="43" t="s">
        <v>211</v>
      </c>
    </row>
    <row r="207" spans="1:5" s="40" customFormat="1" ht="15.5" x14ac:dyDescent="0.35">
      <c r="A207" s="40" t="s">
        <v>72</v>
      </c>
      <c r="B207" s="43" t="s">
        <v>458</v>
      </c>
      <c r="C207" s="43" t="s">
        <v>458</v>
      </c>
      <c r="D207" s="43" t="s">
        <v>203</v>
      </c>
      <c r="E207" s="43" t="s">
        <v>212</v>
      </c>
    </row>
    <row r="208" spans="1:5" s="40" customFormat="1" ht="15.5" x14ac:dyDescent="0.35">
      <c r="A208" s="40" t="s">
        <v>72</v>
      </c>
      <c r="B208" s="43" t="s">
        <v>458</v>
      </c>
      <c r="C208" s="43" t="s">
        <v>458</v>
      </c>
      <c r="D208" s="43" t="s">
        <v>203</v>
      </c>
      <c r="E208" s="43" t="s">
        <v>203</v>
      </c>
    </row>
    <row r="209" spans="1:5" s="40" customFormat="1" ht="15.5" x14ac:dyDescent="0.35">
      <c r="A209" s="40" t="s">
        <v>72</v>
      </c>
      <c r="B209" s="43" t="s">
        <v>458</v>
      </c>
      <c r="C209" s="43" t="s">
        <v>458</v>
      </c>
      <c r="D209" s="43" t="s">
        <v>203</v>
      </c>
      <c r="E209" s="43" t="s">
        <v>213</v>
      </c>
    </row>
    <row r="210" spans="1:5" s="40" customFormat="1" ht="15.5" x14ac:dyDescent="0.35">
      <c r="A210" s="40" t="s">
        <v>72</v>
      </c>
      <c r="B210" s="43" t="s">
        <v>458</v>
      </c>
      <c r="C210" s="43" t="s">
        <v>458</v>
      </c>
      <c r="D210" s="43" t="s">
        <v>204</v>
      </c>
      <c r="E210" s="43" t="s">
        <v>204</v>
      </c>
    </row>
    <row r="211" spans="1:5" s="40" customFormat="1" ht="15.5" x14ac:dyDescent="0.35">
      <c r="A211" s="40" t="s">
        <v>72</v>
      </c>
      <c r="B211" s="43" t="s">
        <v>458</v>
      </c>
      <c r="C211" s="43" t="s">
        <v>458</v>
      </c>
      <c r="D211" s="43" t="s">
        <v>205</v>
      </c>
      <c r="E211" s="43" t="s">
        <v>214</v>
      </c>
    </row>
    <row r="212" spans="1:5" s="40" customFormat="1" ht="15.5" x14ac:dyDescent="0.35">
      <c r="A212" s="40" t="s">
        <v>72</v>
      </c>
      <c r="B212" s="43" t="s">
        <v>458</v>
      </c>
      <c r="C212" s="43" t="s">
        <v>458</v>
      </c>
      <c r="D212" s="43" t="s">
        <v>205</v>
      </c>
      <c r="E212" s="43" t="s">
        <v>205</v>
      </c>
    </row>
    <row r="213" spans="1:5" s="40" customFormat="1" ht="15.5" x14ac:dyDescent="0.35">
      <c r="A213" s="40" t="s">
        <v>72</v>
      </c>
      <c r="B213" s="43" t="s">
        <v>458</v>
      </c>
      <c r="C213" s="43" t="s">
        <v>458</v>
      </c>
      <c r="D213" s="43" t="s">
        <v>207</v>
      </c>
      <c r="E213" s="43" t="s">
        <v>215</v>
      </c>
    </row>
    <row r="214" spans="1:5" s="40" customFormat="1" ht="15.5" x14ac:dyDescent="0.35">
      <c r="A214" s="40" t="s">
        <v>72</v>
      </c>
      <c r="B214" s="43" t="s">
        <v>458</v>
      </c>
      <c r="C214" s="43" t="s">
        <v>458</v>
      </c>
      <c r="D214" s="43" t="s">
        <v>207</v>
      </c>
      <c r="E214" s="43" t="s">
        <v>207</v>
      </c>
    </row>
    <row r="215" spans="1:5" s="40" customFormat="1" ht="15.5" x14ac:dyDescent="0.35">
      <c r="A215" s="40" t="s">
        <v>72</v>
      </c>
      <c r="B215" s="43" t="s">
        <v>458</v>
      </c>
      <c r="C215" s="43" t="s">
        <v>458</v>
      </c>
      <c r="D215" s="43" t="s">
        <v>209</v>
      </c>
      <c r="E215" s="43" t="s">
        <v>209</v>
      </c>
    </row>
    <row r="216" spans="1:5" s="40" customFormat="1" ht="15.5" x14ac:dyDescent="0.35">
      <c r="A216" s="40" t="s">
        <v>72</v>
      </c>
      <c r="B216" s="43" t="s">
        <v>458</v>
      </c>
      <c r="C216" s="43" t="s">
        <v>458</v>
      </c>
      <c r="D216" s="43" t="s">
        <v>205</v>
      </c>
      <c r="E216" s="43" t="s">
        <v>216</v>
      </c>
    </row>
    <row r="217" spans="1:5" s="40" customFormat="1" ht="15.5" x14ac:dyDescent="0.35">
      <c r="B217" s="43"/>
      <c r="C217" s="43"/>
      <c r="D217" s="43"/>
      <c r="E217" s="43"/>
    </row>
    <row r="218" spans="1:5" s="40" customFormat="1" ht="15.5" x14ac:dyDescent="0.35">
      <c r="A218" s="41"/>
      <c r="B218" s="42"/>
      <c r="C218" s="42"/>
    </row>
    <row r="219" spans="1:5" s="40" customFormat="1" ht="15.5" x14ac:dyDescent="0.35">
      <c r="A219" s="40" t="s">
        <v>87</v>
      </c>
      <c r="B219" s="40" t="s">
        <v>459</v>
      </c>
      <c r="C219" s="49" t="s">
        <v>460</v>
      </c>
    </row>
    <row r="220" spans="1:5" s="40" customFormat="1" ht="15.5" x14ac:dyDescent="0.35">
      <c r="A220" s="40" t="s">
        <v>87</v>
      </c>
      <c r="B220" s="40" t="s">
        <v>461</v>
      </c>
      <c r="C220" s="50" t="s">
        <v>462</v>
      </c>
    </row>
    <row r="221" spans="1:5" s="40" customFormat="1" ht="15.5" x14ac:dyDescent="0.35">
      <c r="C221" s="50"/>
    </row>
    <row r="222" spans="1:5" s="40" customFormat="1" ht="15.5" x14ac:dyDescent="0.35">
      <c r="C222" s="50"/>
    </row>
    <row r="223" spans="1:5" s="40" customFormat="1" ht="15.5" x14ac:dyDescent="0.35">
      <c r="A223" s="40" t="s">
        <v>463</v>
      </c>
      <c r="B223" s="40" t="s">
        <v>464</v>
      </c>
      <c r="C223" s="49" t="s">
        <v>465</v>
      </c>
    </row>
    <row r="224" spans="1:5" s="40" customFormat="1" ht="15.5" x14ac:dyDescent="0.35">
      <c r="A224" s="40" t="s">
        <v>463</v>
      </c>
      <c r="B224" s="40" t="s">
        <v>466</v>
      </c>
      <c r="C224" s="49" t="s">
        <v>467</v>
      </c>
    </row>
    <row r="225" spans="1:5" s="40" customFormat="1" ht="15.5" x14ac:dyDescent="0.35">
      <c r="A225" s="40" t="s">
        <v>463</v>
      </c>
      <c r="B225" s="40" t="s">
        <v>468</v>
      </c>
      <c r="C225" s="49" t="s">
        <v>469</v>
      </c>
    </row>
    <row r="226" spans="1:5" s="40" customFormat="1" ht="15.5" x14ac:dyDescent="0.35">
      <c r="A226" s="40" t="s">
        <v>463</v>
      </c>
      <c r="B226" s="40" t="s">
        <v>470</v>
      </c>
      <c r="C226" s="50" t="s">
        <v>471</v>
      </c>
    </row>
    <row r="227" spans="1:5" s="40" customFormat="1" ht="15.5" x14ac:dyDescent="0.35">
      <c r="C227" s="50"/>
    </row>
    <row r="228" spans="1:5" s="40" customFormat="1" ht="15.5" x14ac:dyDescent="0.35">
      <c r="A228" s="51" t="s">
        <v>100</v>
      </c>
      <c r="B228" s="43" t="s">
        <v>472</v>
      </c>
      <c r="C228" s="43" t="s">
        <v>473</v>
      </c>
      <c r="D228" s="52"/>
      <c r="E228" s="53"/>
    </row>
    <row r="229" spans="1:5" s="40" customFormat="1" ht="15.5" x14ac:dyDescent="0.35">
      <c r="A229" s="51" t="s">
        <v>100</v>
      </c>
      <c r="B229" s="43" t="s">
        <v>474</v>
      </c>
      <c r="C229" s="43" t="s">
        <v>475</v>
      </c>
      <c r="D229" s="53"/>
      <c r="E229" s="53"/>
    </row>
    <row r="230" spans="1:5" s="40" customFormat="1" ht="15.5" x14ac:dyDescent="0.35">
      <c r="A230" s="51" t="s">
        <v>100</v>
      </c>
      <c r="B230" s="43" t="s">
        <v>476</v>
      </c>
      <c r="C230" s="43" t="s">
        <v>477</v>
      </c>
      <c r="D230" s="53"/>
      <c r="E230" s="53"/>
    </row>
    <row r="231" spans="1:5" s="40" customFormat="1" ht="15.5" x14ac:dyDescent="0.35">
      <c r="A231" s="51" t="s">
        <v>100</v>
      </c>
      <c r="B231" s="43" t="s">
        <v>478</v>
      </c>
      <c r="C231" s="43" t="s">
        <v>479</v>
      </c>
      <c r="D231" s="53"/>
      <c r="E231" s="53"/>
    </row>
    <row r="232" spans="1:5" s="40" customFormat="1" ht="15.5" x14ac:dyDescent="0.35">
      <c r="A232" s="51" t="s">
        <v>100</v>
      </c>
      <c r="B232" s="43" t="s">
        <v>480</v>
      </c>
      <c r="C232" s="43" t="s">
        <v>481</v>
      </c>
      <c r="D232" s="53"/>
      <c r="E232" s="53"/>
    </row>
    <row r="233" spans="1:5" s="40" customFormat="1" ht="15.5" x14ac:dyDescent="0.35">
      <c r="A233" s="51" t="s">
        <v>100</v>
      </c>
      <c r="B233" s="43" t="s">
        <v>482</v>
      </c>
      <c r="C233" s="43" t="s">
        <v>483</v>
      </c>
      <c r="D233" s="53"/>
      <c r="E233" s="53"/>
    </row>
    <row r="234" spans="1:5" s="40" customFormat="1" ht="15.5" x14ac:dyDescent="0.35">
      <c r="A234" s="51" t="s">
        <v>100</v>
      </c>
      <c r="B234" s="43" t="s">
        <v>484</v>
      </c>
      <c r="C234" s="43" t="s">
        <v>485</v>
      </c>
      <c r="D234" s="53"/>
      <c r="E234" s="53"/>
    </row>
    <row r="235" spans="1:5" s="40" customFormat="1" ht="15.5" x14ac:dyDescent="0.35">
      <c r="A235" s="51" t="s">
        <v>100</v>
      </c>
      <c r="B235" s="43" t="s">
        <v>486</v>
      </c>
      <c r="C235" s="43" t="s">
        <v>487</v>
      </c>
      <c r="D235" s="53"/>
      <c r="E235" s="53"/>
    </row>
    <row r="236" spans="1:5" s="40" customFormat="1" ht="15.5" x14ac:dyDescent="0.35">
      <c r="A236" s="51" t="s">
        <v>100</v>
      </c>
      <c r="B236" s="43" t="s">
        <v>458</v>
      </c>
      <c r="C236" s="43" t="s">
        <v>458</v>
      </c>
      <c r="D236" s="53"/>
      <c r="E236" s="53"/>
    </row>
    <row r="237" spans="1:5" s="40" customFormat="1" ht="15.5" x14ac:dyDescent="0.35"/>
    <row r="238" spans="1:5" s="40" customFormat="1" ht="15.5" x14ac:dyDescent="0.35">
      <c r="A238" s="40" t="s">
        <v>488</v>
      </c>
      <c r="B238" s="40" t="s">
        <v>489</v>
      </c>
      <c r="C238" s="40" t="s">
        <v>490</v>
      </c>
    </row>
    <row r="239" spans="1:5" s="40" customFormat="1" ht="15.5" x14ac:dyDescent="0.35">
      <c r="A239" s="40" t="s">
        <v>488</v>
      </c>
      <c r="B239" s="40" t="s">
        <v>491</v>
      </c>
      <c r="C239" s="40" t="s">
        <v>492</v>
      </c>
    </row>
    <row r="240" spans="1:5" s="40" customFormat="1" ht="15.5" x14ac:dyDescent="0.35">
      <c r="A240" s="40" t="s">
        <v>488</v>
      </c>
      <c r="B240" s="40" t="s">
        <v>493</v>
      </c>
      <c r="C240" s="40" t="s">
        <v>494</v>
      </c>
    </row>
    <row r="241" spans="1:3" s="40" customFormat="1" ht="15.5" x14ac:dyDescent="0.35">
      <c r="A241" s="40" t="s">
        <v>488</v>
      </c>
      <c r="B241" s="40" t="s">
        <v>495</v>
      </c>
      <c r="C241" s="40" t="s">
        <v>496</v>
      </c>
    </row>
    <row r="242" spans="1:3" s="40" customFormat="1" ht="15.5" x14ac:dyDescent="0.35">
      <c r="A242" s="40" t="s">
        <v>488</v>
      </c>
      <c r="B242" s="40" t="s">
        <v>197</v>
      </c>
      <c r="C242" s="40" t="s">
        <v>198</v>
      </c>
    </row>
    <row r="243" spans="1:3" s="40" customFormat="1" ht="15.5" x14ac:dyDescent="0.35">
      <c r="A243" s="40" t="s">
        <v>488</v>
      </c>
      <c r="B243" s="40" t="s">
        <v>458</v>
      </c>
      <c r="C243" s="40" t="s">
        <v>458</v>
      </c>
    </row>
    <row r="244" spans="1:3" s="40" customFormat="1" ht="15.5" x14ac:dyDescent="0.35"/>
    <row r="245" spans="1:3" s="40" customFormat="1" ht="15.5" x14ac:dyDescent="0.35">
      <c r="A245" s="40" t="s">
        <v>169</v>
      </c>
      <c r="B245" s="40" t="s">
        <v>497</v>
      </c>
      <c r="C245" s="40" t="s">
        <v>498</v>
      </c>
    </row>
    <row r="246" spans="1:3" s="40" customFormat="1" ht="15.5" x14ac:dyDescent="0.35">
      <c r="A246" s="40" t="s">
        <v>169</v>
      </c>
      <c r="B246" s="40" t="s">
        <v>107</v>
      </c>
      <c r="C246" s="40" t="s">
        <v>499</v>
      </c>
    </row>
    <row r="247" spans="1:3" s="40" customFormat="1" ht="15.5" x14ac:dyDescent="0.35">
      <c r="A247" s="40" t="s">
        <v>169</v>
      </c>
      <c r="B247" s="40" t="s">
        <v>500</v>
      </c>
      <c r="C247" s="40" t="s">
        <v>501</v>
      </c>
    </row>
    <row r="248" spans="1:3" s="40" customFormat="1" ht="15.5" x14ac:dyDescent="0.35">
      <c r="A248" s="40" t="s">
        <v>169</v>
      </c>
      <c r="B248" s="40" t="s">
        <v>502</v>
      </c>
      <c r="C248" s="40" t="s">
        <v>503</v>
      </c>
    </row>
    <row r="249" spans="1:3" s="40" customFormat="1" ht="15.5" x14ac:dyDescent="0.35">
      <c r="A249" s="40" t="s">
        <v>169</v>
      </c>
      <c r="B249" s="40" t="s">
        <v>504</v>
      </c>
      <c r="C249" s="40" t="s">
        <v>505</v>
      </c>
    </row>
    <row r="250" spans="1:3" s="40" customFormat="1" ht="15.5" x14ac:dyDescent="0.35">
      <c r="A250" s="40" t="s">
        <v>169</v>
      </c>
      <c r="B250" s="40" t="s">
        <v>506</v>
      </c>
      <c r="C250" s="40" t="s">
        <v>507</v>
      </c>
    </row>
    <row r="251" spans="1:3" s="40" customFormat="1" ht="15.5" x14ac:dyDescent="0.35">
      <c r="A251" s="40" t="s">
        <v>169</v>
      </c>
      <c r="B251" s="40" t="s">
        <v>472</v>
      </c>
      <c r="C251" s="40" t="s">
        <v>508</v>
      </c>
    </row>
    <row r="252" spans="1:3" s="40" customFormat="1" ht="15.5" x14ac:dyDescent="0.35">
      <c r="A252" s="40" t="s">
        <v>169</v>
      </c>
      <c r="B252" s="40" t="s">
        <v>509</v>
      </c>
      <c r="C252" s="40" t="s">
        <v>510</v>
      </c>
    </row>
    <row r="253" spans="1:3" s="40" customFormat="1" ht="15.5" x14ac:dyDescent="0.35">
      <c r="A253" s="40" t="s">
        <v>169</v>
      </c>
      <c r="B253" s="40" t="s">
        <v>511</v>
      </c>
      <c r="C253" s="40" t="s">
        <v>512</v>
      </c>
    </row>
    <row r="254" spans="1:3" s="40" customFormat="1" ht="15.5" x14ac:dyDescent="0.35">
      <c r="A254" s="40" t="s">
        <v>169</v>
      </c>
      <c r="B254" s="40" t="s">
        <v>513</v>
      </c>
      <c r="C254" s="40" t="s">
        <v>514</v>
      </c>
    </row>
    <row r="255" spans="1:3" s="40" customFormat="1" ht="15.5" x14ac:dyDescent="0.35">
      <c r="A255" s="40" t="s">
        <v>169</v>
      </c>
      <c r="B255" s="40" t="s">
        <v>515</v>
      </c>
      <c r="C255" s="40" t="s">
        <v>516</v>
      </c>
    </row>
    <row r="256" spans="1:3" s="40" customFormat="1" ht="15.5" x14ac:dyDescent="0.35">
      <c r="A256" s="40" t="s">
        <v>169</v>
      </c>
      <c r="B256" s="40" t="s">
        <v>517</v>
      </c>
      <c r="C256" s="40" t="s">
        <v>518</v>
      </c>
    </row>
    <row r="257" spans="1:3" s="40" customFormat="1" ht="15.5" x14ac:dyDescent="0.35">
      <c r="A257" s="40" t="s">
        <v>169</v>
      </c>
      <c r="B257" s="40" t="s">
        <v>519</v>
      </c>
      <c r="C257" s="40" t="s">
        <v>520</v>
      </c>
    </row>
    <row r="258" spans="1:3" s="40" customFormat="1" ht="15.5" x14ac:dyDescent="0.35">
      <c r="A258" s="40" t="s">
        <v>169</v>
      </c>
      <c r="B258" s="40" t="s">
        <v>458</v>
      </c>
      <c r="C258" s="40" t="s">
        <v>458</v>
      </c>
    </row>
    <row r="259" spans="1:3" s="40" customFormat="1" ht="15.5" x14ac:dyDescent="0.35">
      <c r="A259" s="40" t="s">
        <v>169</v>
      </c>
      <c r="B259" s="40" t="s">
        <v>197</v>
      </c>
      <c r="C259" s="40" t="s">
        <v>198</v>
      </c>
    </row>
    <row r="260" spans="1:3" s="40" customFormat="1" ht="15.5" x14ac:dyDescent="0.35"/>
    <row r="261" spans="1:3" s="40" customFormat="1" ht="15.5" x14ac:dyDescent="0.35">
      <c r="A261" s="40" t="s">
        <v>176</v>
      </c>
      <c r="B261" s="40" t="s">
        <v>521</v>
      </c>
      <c r="C261" s="40" t="s">
        <v>522</v>
      </c>
    </row>
    <row r="262" spans="1:3" s="40" customFormat="1" ht="15.5" x14ac:dyDescent="0.35">
      <c r="A262" s="40" t="s">
        <v>176</v>
      </c>
      <c r="B262" s="40" t="s">
        <v>523</v>
      </c>
      <c r="C262" s="40" t="s">
        <v>524</v>
      </c>
    </row>
    <row r="263" spans="1:3" s="40" customFormat="1" ht="15.5" x14ac:dyDescent="0.35">
      <c r="A263" s="40" t="s">
        <v>176</v>
      </c>
      <c r="B263" s="40" t="s">
        <v>525</v>
      </c>
      <c r="C263" s="40" t="s">
        <v>526</v>
      </c>
    </row>
    <row r="264" spans="1:3" s="40" customFormat="1" ht="15.5" x14ac:dyDescent="0.35">
      <c r="A264" s="40" t="s">
        <v>176</v>
      </c>
      <c r="B264" s="40" t="s">
        <v>527</v>
      </c>
      <c r="C264" s="40" t="s">
        <v>528</v>
      </c>
    </row>
    <row r="265" spans="1:3" s="40" customFormat="1" ht="15.5" x14ac:dyDescent="0.35">
      <c r="A265" s="40" t="s">
        <v>176</v>
      </c>
      <c r="B265" s="40" t="s">
        <v>529</v>
      </c>
      <c r="C265" s="40" t="s">
        <v>530</v>
      </c>
    </row>
    <row r="266" spans="1:3" s="40" customFormat="1" ht="15.5" x14ac:dyDescent="0.35">
      <c r="A266" s="40" t="s">
        <v>176</v>
      </c>
      <c r="B266" s="40" t="s">
        <v>197</v>
      </c>
      <c r="C266" s="40" t="s">
        <v>198</v>
      </c>
    </row>
    <row r="267" spans="1:3" s="40" customFormat="1" ht="15.5" x14ac:dyDescent="0.35"/>
    <row r="268" spans="1:3" s="40" customFormat="1" ht="15.5" x14ac:dyDescent="0.35">
      <c r="A268" s="40" t="s">
        <v>179</v>
      </c>
      <c r="B268" s="40" t="s">
        <v>531</v>
      </c>
      <c r="C268" s="40" t="s">
        <v>532</v>
      </c>
    </row>
    <row r="269" spans="1:3" s="40" customFormat="1" ht="15.5" x14ac:dyDescent="0.35">
      <c r="A269" s="40" t="s">
        <v>179</v>
      </c>
      <c r="B269" s="40" t="s">
        <v>533</v>
      </c>
      <c r="C269" s="40" t="s">
        <v>534</v>
      </c>
    </row>
    <row r="270" spans="1:3" s="40" customFormat="1" ht="15.5" x14ac:dyDescent="0.35">
      <c r="A270" s="40" t="s">
        <v>179</v>
      </c>
      <c r="B270" s="40" t="s">
        <v>535</v>
      </c>
      <c r="C270" s="40" t="s">
        <v>536</v>
      </c>
    </row>
    <row r="271" spans="1:3" s="40" customFormat="1" ht="15.5" x14ac:dyDescent="0.35">
      <c r="A271" s="40" t="s">
        <v>179</v>
      </c>
      <c r="B271" s="40" t="s">
        <v>537</v>
      </c>
      <c r="C271" s="40" t="s">
        <v>538</v>
      </c>
    </row>
    <row r="272" spans="1:3" s="40" customFormat="1" ht="15.5" x14ac:dyDescent="0.35">
      <c r="A272" s="40" t="s">
        <v>179</v>
      </c>
      <c r="B272" s="40" t="s">
        <v>539</v>
      </c>
      <c r="C272" s="40" t="s">
        <v>540</v>
      </c>
    </row>
    <row r="273" spans="1:3" s="40" customFormat="1" ht="15.5" x14ac:dyDescent="0.35">
      <c r="A273" s="40" t="s">
        <v>179</v>
      </c>
      <c r="B273" s="40" t="s">
        <v>541</v>
      </c>
      <c r="C273" s="40" t="s">
        <v>542</v>
      </c>
    </row>
    <row r="274" spans="1:3" s="40" customFormat="1" ht="15.5" x14ac:dyDescent="0.35">
      <c r="A274" s="40" t="s">
        <v>179</v>
      </c>
      <c r="B274" s="40" t="s">
        <v>543</v>
      </c>
      <c r="C274" s="40" t="s">
        <v>544</v>
      </c>
    </row>
    <row r="275" spans="1:3" s="40" customFormat="1" ht="15.5" x14ac:dyDescent="0.35">
      <c r="A275" s="40" t="s">
        <v>179</v>
      </c>
      <c r="B275" s="40" t="s">
        <v>545</v>
      </c>
      <c r="C275" s="40" t="s">
        <v>546</v>
      </c>
    </row>
    <row r="276" spans="1:3" s="40" customFormat="1" ht="15.5" x14ac:dyDescent="0.35">
      <c r="A276" s="40" t="s">
        <v>179</v>
      </c>
      <c r="B276" s="40" t="s">
        <v>547</v>
      </c>
      <c r="C276" s="40" t="s">
        <v>548</v>
      </c>
    </row>
    <row r="277" spans="1:3" s="40" customFormat="1" ht="15.5" x14ac:dyDescent="0.35">
      <c r="A277" s="40" t="s">
        <v>179</v>
      </c>
      <c r="B277" s="40" t="s">
        <v>549</v>
      </c>
      <c r="C277" s="40" t="s">
        <v>550</v>
      </c>
    </row>
    <row r="278" spans="1:3" s="40" customFormat="1" ht="15.5" x14ac:dyDescent="0.35">
      <c r="A278" s="40" t="s">
        <v>179</v>
      </c>
      <c r="B278" s="40" t="s">
        <v>551</v>
      </c>
      <c r="C278" s="40" t="s">
        <v>552</v>
      </c>
    </row>
    <row r="279" spans="1:3" s="40" customFormat="1" ht="15.5" x14ac:dyDescent="0.35">
      <c r="A279" s="40" t="s">
        <v>179</v>
      </c>
      <c r="B279" s="40" t="s">
        <v>553</v>
      </c>
      <c r="C279" s="40" t="s">
        <v>554</v>
      </c>
    </row>
    <row r="280" spans="1:3" s="40" customFormat="1" ht="15.5" x14ac:dyDescent="0.35">
      <c r="A280" s="40" t="s">
        <v>179</v>
      </c>
      <c r="B280" s="40" t="s">
        <v>555</v>
      </c>
      <c r="C280" s="40" t="s">
        <v>556</v>
      </c>
    </row>
    <row r="281" spans="1:3" s="40" customFormat="1" ht="15.5" x14ac:dyDescent="0.35">
      <c r="A281" s="40" t="s">
        <v>179</v>
      </c>
      <c r="B281" s="40" t="s">
        <v>557</v>
      </c>
      <c r="C281" s="40" t="s">
        <v>558</v>
      </c>
    </row>
    <row r="282" spans="1:3" s="40" customFormat="1" ht="15.5" x14ac:dyDescent="0.35">
      <c r="A282" s="40" t="s">
        <v>179</v>
      </c>
      <c r="B282" s="40" t="s">
        <v>559</v>
      </c>
      <c r="C282" s="40" t="s">
        <v>560</v>
      </c>
    </row>
    <row r="283" spans="1:3" s="40" customFormat="1" ht="15.5" x14ac:dyDescent="0.35">
      <c r="A283" s="40" t="s">
        <v>179</v>
      </c>
      <c r="B283" s="40" t="s">
        <v>561</v>
      </c>
      <c r="C283" s="40" t="s">
        <v>562</v>
      </c>
    </row>
    <row r="284" spans="1:3" s="40" customFormat="1" ht="15.5" x14ac:dyDescent="0.35">
      <c r="A284" s="40" t="s">
        <v>179</v>
      </c>
      <c r="B284" s="40" t="s">
        <v>563</v>
      </c>
      <c r="C284" s="40" t="s">
        <v>564</v>
      </c>
    </row>
    <row r="285" spans="1:3" s="40" customFormat="1" ht="15.5" x14ac:dyDescent="0.35">
      <c r="A285" s="40" t="s">
        <v>179</v>
      </c>
      <c r="B285" s="40" t="s">
        <v>458</v>
      </c>
      <c r="C285" s="40" t="s">
        <v>565</v>
      </c>
    </row>
    <row r="286" spans="1:3" s="40" customFormat="1" ht="15.5" x14ac:dyDescent="0.35">
      <c r="A286" s="40" t="s">
        <v>179</v>
      </c>
      <c r="B286" s="40" t="s">
        <v>197</v>
      </c>
      <c r="C286" s="40" t="s">
        <v>198</v>
      </c>
    </row>
    <row r="287" spans="1:3" s="40" customFormat="1" ht="15.5" x14ac:dyDescent="0.35">
      <c r="A287" s="40" t="s">
        <v>179</v>
      </c>
      <c r="B287" s="40" t="s">
        <v>566</v>
      </c>
      <c r="C287" s="40" t="s">
        <v>567</v>
      </c>
    </row>
    <row r="288" spans="1:3" s="40" customFormat="1" ht="15.5" x14ac:dyDescent="0.35"/>
    <row r="289" spans="1:3" s="40" customFormat="1" ht="15.5" x14ac:dyDescent="0.35">
      <c r="A289" s="40" t="s">
        <v>125</v>
      </c>
      <c r="B289" s="40" t="s">
        <v>568</v>
      </c>
      <c r="C289" s="40" t="s">
        <v>569</v>
      </c>
    </row>
    <row r="290" spans="1:3" s="40" customFormat="1" ht="15.5" x14ac:dyDescent="0.35">
      <c r="A290" s="40" t="s">
        <v>125</v>
      </c>
      <c r="B290" s="40" t="s">
        <v>570</v>
      </c>
      <c r="C290" s="40" t="s">
        <v>571</v>
      </c>
    </row>
    <row r="291" spans="1:3" s="40" customFormat="1" ht="15.5" x14ac:dyDescent="0.35">
      <c r="A291" s="40" t="s">
        <v>125</v>
      </c>
      <c r="B291" s="40" t="s">
        <v>572</v>
      </c>
      <c r="C291" s="40" t="s">
        <v>573</v>
      </c>
    </row>
    <row r="292" spans="1:3" s="40" customFormat="1" ht="15.5" x14ac:dyDescent="0.35">
      <c r="A292" s="40" t="s">
        <v>125</v>
      </c>
      <c r="B292" s="40" t="s">
        <v>574</v>
      </c>
      <c r="C292" s="40" t="s">
        <v>575</v>
      </c>
    </row>
    <row r="293" spans="1:3" s="40" customFormat="1" ht="15.5" x14ac:dyDescent="0.35">
      <c r="A293" s="40" t="s">
        <v>125</v>
      </c>
      <c r="B293" s="40" t="s">
        <v>576</v>
      </c>
      <c r="C293" s="40" t="s">
        <v>577</v>
      </c>
    </row>
    <row r="294" spans="1:3" s="40" customFormat="1" ht="15.5" x14ac:dyDescent="0.35">
      <c r="A294" s="40" t="s">
        <v>125</v>
      </c>
      <c r="B294" s="40" t="s">
        <v>578</v>
      </c>
      <c r="C294" s="40" t="s">
        <v>579</v>
      </c>
    </row>
    <row r="295" spans="1:3" s="40" customFormat="1" ht="15.5" x14ac:dyDescent="0.35">
      <c r="A295" s="40" t="s">
        <v>125</v>
      </c>
      <c r="B295" s="40" t="s">
        <v>580</v>
      </c>
      <c r="C295" s="40" t="s">
        <v>581</v>
      </c>
    </row>
    <row r="296" spans="1:3" s="40" customFormat="1" ht="15.5" x14ac:dyDescent="0.35">
      <c r="A296" s="40" t="s">
        <v>125</v>
      </c>
      <c r="B296" s="40" t="s">
        <v>582</v>
      </c>
      <c r="C296" s="40" t="s">
        <v>583</v>
      </c>
    </row>
    <row r="297" spans="1:3" s="40" customFormat="1" ht="15.5" x14ac:dyDescent="0.35">
      <c r="A297" s="40" t="s">
        <v>125</v>
      </c>
      <c r="B297" s="40" t="s">
        <v>197</v>
      </c>
      <c r="C297" s="40" t="s">
        <v>198</v>
      </c>
    </row>
    <row r="298" spans="1:3" s="40" customFormat="1" ht="15.5" x14ac:dyDescent="0.35"/>
    <row r="299" spans="1:3" s="40" customFormat="1" ht="15.5" x14ac:dyDescent="0.35">
      <c r="A299" s="40" t="s">
        <v>119</v>
      </c>
      <c r="B299" s="40" t="s">
        <v>584</v>
      </c>
      <c r="C299" s="40" t="s">
        <v>585</v>
      </c>
    </row>
    <row r="300" spans="1:3" s="40" customFormat="1" ht="15.5" x14ac:dyDescent="0.35">
      <c r="A300" s="40" t="s">
        <v>119</v>
      </c>
      <c r="B300" s="40" t="s">
        <v>586</v>
      </c>
      <c r="C300" s="40" t="s">
        <v>587</v>
      </c>
    </row>
    <row r="301" spans="1:3" s="40" customFormat="1" ht="15.5" x14ac:dyDescent="0.35">
      <c r="A301" s="40" t="s">
        <v>119</v>
      </c>
      <c r="B301" s="40" t="s">
        <v>588</v>
      </c>
      <c r="C301" s="40" t="s">
        <v>589</v>
      </c>
    </row>
    <row r="302" spans="1:3" s="40" customFormat="1" ht="15.5" x14ac:dyDescent="0.35">
      <c r="A302" s="40" t="s">
        <v>119</v>
      </c>
      <c r="B302" s="40" t="s">
        <v>590</v>
      </c>
      <c r="C302" s="40" t="s">
        <v>591</v>
      </c>
    </row>
    <row r="303" spans="1:3" s="40" customFormat="1" ht="15.5" x14ac:dyDescent="0.35">
      <c r="A303" s="40" t="s">
        <v>119</v>
      </c>
      <c r="B303" s="40" t="s">
        <v>592</v>
      </c>
      <c r="C303" s="40" t="s">
        <v>593</v>
      </c>
    </row>
    <row r="304" spans="1:3" s="40" customFormat="1" ht="15.5" x14ac:dyDescent="0.35">
      <c r="A304" s="40" t="s">
        <v>119</v>
      </c>
      <c r="B304" s="40" t="s">
        <v>594</v>
      </c>
      <c r="C304" s="40" t="s">
        <v>595</v>
      </c>
    </row>
    <row r="305" spans="1:3" s="40" customFormat="1" ht="15.5" x14ac:dyDescent="0.35">
      <c r="A305" s="40" t="s">
        <v>119</v>
      </c>
      <c r="B305" s="40" t="s">
        <v>596</v>
      </c>
      <c r="C305" s="40" t="s">
        <v>597</v>
      </c>
    </row>
    <row r="306" spans="1:3" s="40" customFormat="1" ht="15.5" x14ac:dyDescent="0.35">
      <c r="A306" s="40" t="s">
        <v>119</v>
      </c>
      <c r="B306" s="40" t="s">
        <v>598</v>
      </c>
      <c r="C306" s="40" t="s">
        <v>599</v>
      </c>
    </row>
    <row r="307" spans="1:3" s="40" customFormat="1" ht="15.5" x14ac:dyDescent="0.35">
      <c r="A307" s="40" t="s">
        <v>119</v>
      </c>
      <c r="B307" s="40" t="s">
        <v>600</v>
      </c>
      <c r="C307" s="40" t="s">
        <v>601</v>
      </c>
    </row>
    <row r="308" spans="1:3" s="40" customFormat="1" ht="15.5" x14ac:dyDescent="0.35">
      <c r="A308" s="40" t="s">
        <v>119</v>
      </c>
      <c r="B308" s="40" t="s">
        <v>602</v>
      </c>
      <c r="C308" s="40" t="s">
        <v>603</v>
      </c>
    </row>
    <row r="309" spans="1:3" s="40" customFormat="1" ht="15.5" x14ac:dyDescent="0.35">
      <c r="A309" s="40" t="s">
        <v>119</v>
      </c>
      <c r="B309" s="40" t="s">
        <v>458</v>
      </c>
      <c r="C309" s="40" t="s">
        <v>458</v>
      </c>
    </row>
    <row r="310" spans="1:3" s="40" customFormat="1" ht="15.5" x14ac:dyDescent="0.35"/>
    <row r="311" spans="1:3" s="40" customFormat="1" ht="15.5" x14ac:dyDescent="0.35">
      <c r="A311" s="40" t="s">
        <v>138</v>
      </c>
      <c r="B311" s="40" t="s">
        <v>604</v>
      </c>
      <c r="C311" s="40" t="s">
        <v>605</v>
      </c>
    </row>
    <row r="312" spans="1:3" s="40" customFormat="1" ht="15.5" x14ac:dyDescent="0.35">
      <c r="A312" s="40" t="s">
        <v>138</v>
      </c>
      <c r="B312" s="40" t="s">
        <v>606</v>
      </c>
      <c r="C312" s="40" t="s">
        <v>607</v>
      </c>
    </row>
    <row r="313" spans="1:3" s="40" customFormat="1" ht="15.5" x14ac:dyDescent="0.35">
      <c r="A313" s="40" t="s">
        <v>138</v>
      </c>
      <c r="B313" s="40" t="s">
        <v>608</v>
      </c>
      <c r="C313" s="40" t="s">
        <v>609</v>
      </c>
    </row>
    <row r="314" spans="1:3" s="40" customFormat="1" ht="15.5" x14ac:dyDescent="0.35">
      <c r="A314" s="40" t="s">
        <v>138</v>
      </c>
      <c r="B314" s="40" t="s">
        <v>610</v>
      </c>
      <c r="C314" s="40" t="s">
        <v>611</v>
      </c>
    </row>
    <row r="315" spans="1:3" s="40" customFormat="1" ht="15.5" x14ac:dyDescent="0.35">
      <c r="A315" s="40" t="s">
        <v>138</v>
      </c>
      <c r="B315" s="40" t="s">
        <v>612</v>
      </c>
      <c r="C315" s="40" t="s">
        <v>613</v>
      </c>
    </row>
    <row r="316" spans="1:3" s="40" customFormat="1" ht="15.5" x14ac:dyDescent="0.35">
      <c r="A316" s="40" t="s">
        <v>138</v>
      </c>
      <c r="B316" s="40" t="s">
        <v>614</v>
      </c>
      <c r="C316" s="40" t="s">
        <v>615</v>
      </c>
    </row>
    <row r="317" spans="1:3" s="40" customFormat="1" ht="15.5" x14ac:dyDescent="0.35">
      <c r="A317" s="40" t="s">
        <v>138</v>
      </c>
      <c r="B317" s="40" t="s">
        <v>616</v>
      </c>
      <c r="C317" s="40" t="s">
        <v>617</v>
      </c>
    </row>
    <row r="318" spans="1:3" s="40" customFormat="1" ht="15.5" x14ac:dyDescent="0.35">
      <c r="A318" s="40" t="s">
        <v>138</v>
      </c>
      <c r="B318" s="40" t="s">
        <v>618</v>
      </c>
      <c r="C318" s="40" t="s">
        <v>619</v>
      </c>
    </row>
    <row r="319" spans="1:3" s="40" customFormat="1" ht="15.5" x14ac:dyDescent="0.35">
      <c r="A319" s="40" t="s">
        <v>138</v>
      </c>
      <c r="B319" s="40" t="s">
        <v>458</v>
      </c>
      <c r="C319" s="40" t="s">
        <v>458</v>
      </c>
    </row>
    <row r="320" spans="1:3" s="40" customFormat="1" ht="15.5" x14ac:dyDescent="0.35">
      <c r="A320" s="40" t="s">
        <v>138</v>
      </c>
      <c r="B320" s="40" t="s">
        <v>197</v>
      </c>
      <c r="C320" s="40" t="s">
        <v>198</v>
      </c>
    </row>
    <row r="321" spans="1:3" s="40" customFormat="1" ht="15.5" x14ac:dyDescent="0.35"/>
    <row r="322" spans="1:3" s="40" customFormat="1" ht="15.5" x14ac:dyDescent="0.35">
      <c r="A322" s="40" t="s">
        <v>146</v>
      </c>
      <c r="B322" s="40" t="s">
        <v>620</v>
      </c>
      <c r="C322" s="40" t="s">
        <v>621</v>
      </c>
    </row>
    <row r="323" spans="1:3" s="40" customFormat="1" ht="15.5" x14ac:dyDescent="0.35">
      <c r="A323" s="40" t="s">
        <v>146</v>
      </c>
      <c r="B323" s="40" t="s">
        <v>622</v>
      </c>
      <c r="C323" s="40" t="s">
        <v>623</v>
      </c>
    </row>
    <row r="324" spans="1:3" s="40" customFormat="1" ht="15.5" x14ac:dyDescent="0.35">
      <c r="A324" s="40" t="s">
        <v>146</v>
      </c>
      <c r="B324" s="40" t="s">
        <v>624</v>
      </c>
      <c r="C324" s="40" t="s">
        <v>625</v>
      </c>
    </row>
    <row r="325" spans="1:3" s="40" customFormat="1" ht="15.5" x14ac:dyDescent="0.35">
      <c r="A325" s="40" t="s">
        <v>146</v>
      </c>
      <c r="B325" s="40" t="s">
        <v>626</v>
      </c>
      <c r="C325" s="40" t="s">
        <v>627</v>
      </c>
    </row>
    <row r="326" spans="1:3" s="40" customFormat="1" ht="15.5" x14ac:dyDescent="0.35">
      <c r="A326" s="40" t="s">
        <v>146</v>
      </c>
      <c r="B326" s="40" t="s">
        <v>628</v>
      </c>
      <c r="C326" s="40" t="s">
        <v>629</v>
      </c>
    </row>
    <row r="327" spans="1:3" s="40" customFormat="1" ht="15.5" x14ac:dyDescent="0.35">
      <c r="A327" s="40" t="s">
        <v>146</v>
      </c>
      <c r="B327" s="40" t="s">
        <v>458</v>
      </c>
      <c r="C327" s="40" t="s">
        <v>458</v>
      </c>
    </row>
    <row r="328" spans="1:3" s="40" customFormat="1" ht="15.5" x14ac:dyDescent="0.35">
      <c r="A328" s="40" t="s">
        <v>146</v>
      </c>
      <c r="B328" s="40" t="s">
        <v>582</v>
      </c>
      <c r="C328" s="40" t="s">
        <v>583</v>
      </c>
    </row>
    <row r="329" spans="1:3" s="40" customFormat="1" ht="15.5" x14ac:dyDescent="0.35">
      <c r="A329" s="40" t="s">
        <v>146</v>
      </c>
      <c r="B329" s="40" t="s">
        <v>197</v>
      </c>
      <c r="C329" s="40" t="s">
        <v>198</v>
      </c>
    </row>
    <row r="330" spans="1:3" s="40" customFormat="1" ht="15.5" x14ac:dyDescent="0.35"/>
    <row r="331" spans="1:3" s="40" customFormat="1" ht="15.5" x14ac:dyDescent="0.35">
      <c r="A331" s="40" t="s">
        <v>152</v>
      </c>
      <c r="B331" s="40" t="s">
        <v>630</v>
      </c>
      <c r="C331" s="40" t="s">
        <v>631</v>
      </c>
    </row>
    <row r="332" spans="1:3" s="40" customFormat="1" ht="15.5" x14ac:dyDescent="0.35">
      <c r="A332" s="40" t="s">
        <v>152</v>
      </c>
      <c r="B332" s="40" t="s">
        <v>523</v>
      </c>
      <c r="C332" s="40" t="s">
        <v>632</v>
      </c>
    </row>
    <row r="333" spans="1:3" s="40" customFormat="1" ht="15.5" x14ac:dyDescent="0.35">
      <c r="A333" s="40" t="s">
        <v>152</v>
      </c>
      <c r="B333" s="40" t="s">
        <v>527</v>
      </c>
      <c r="C333" s="40" t="s">
        <v>633</v>
      </c>
    </row>
    <row r="334" spans="1:3" s="40" customFormat="1" ht="15.5" x14ac:dyDescent="0.35">
      <c r="A334" s="40" t="s">
        <v>152</v>
      </c>
      <c r="B334" s="40" t="s">
        <v>525</v>
      </c>
      <c r="C334" s="40" t="s">
        <v>634</v>
      </c>
    </row>
    <row r="335" spans="1:3" s="40" customFormat="1" ht="15.5" x14ac:dyDescent="0.35">
      <c r="A335" s="40" t="s">
        <v>152</v>
      </c>
      <c r="B335" s="40" t="s">
        <v>635</v>
      </c>
      <c r="C335" s="40" t="s">
        <v>636</v>
      </c>
    </row>
    <row r="336" spans="1:3" s="40" customFormat="1" ht="15.5" x14ac:dyDescent="0.35">
      <c r="A336" s="40" t="s">
        <v>152</v>
      </c>
      <c r="B336" s="40" t="s">
        <v>197</v>
      </c>
      <c r="C336" s="40" t="s">
        <v>198</v>
      </c>
    </row>
    <row r="337" spans="1:3" s="40" customFormat="1" ht="15.5" x14ac:dyDescent="0.35"/>
    <row r="338" spans="1:3" s="40" customFormat="1" ht="15.5" x14ac:dyDescent="0.35">
      <c r="A338" s="40" t="s">
        <v>157</v>
      </c>
      <c r="B338" s="40" t="s">
        <v>637</v>
      </c>
      <c r="C338" s="40" t="s">
        <v>638</v>
      </c>
    </row>
    <row r="339" spans="1:3" s="40" customFormat="1" ht="15.5" x14ac:dyDescent="0.35">
      <c r="A339" s="40" t="s">
        <v>157</v>
      </c>
      <c r="B339" s="40" t="s">
        <v>639</v>
      </c>
      <c r="C339" s="40" t="s">
        <v>640</v>
      </c>
    </row>
    <row r="340" spans="1:3" s="40" customFormat="1" ht="15.5" x14ac:dyDescent="0.35">
      <c r="A340" s="40" t="s">
        <v>157</v>
      </c>
      <c r="B340" s="40" t="s">
        <v>641</v>
      </c>
      <c r="C340" s="40" t="s">
        <v>642</v>
      </c>
    </row>
    <row r="341" spans="1:3" s="40" customFormat="1" ht="15.5" x14ac:dyDescent="0.35">
      <c r="A341" s="40" t="s">
        <v>157</v>
      </c>
      <c r="B341" s="40" t="s">
        <v>643</v>
      </c>
      <c r="C341" s="40" t="s">
        <v>644</v>
      </c>
    </row>
    <row r="342" spans="1:3" s="40" customFormat="1" ht="15.5" x14ac:dyDescent="0.35">
      <c r="A342" s="40" t="s">
        <v>157</v>
      </c>
      <c r="B342" s="40" t="s">
        <v>645</v>
      </c>
      <c r="C342" s="40" t="s">
        <v>646</v>
      </c>
    </row>
    <row r="343" spans="1:3" s="40" customFormat="1" ht="15.5" x14ac:dyDescent="0.35">
      <c r="A343" s="40" t="s">
        <v>157</v>
      </c>
      <c r="B343" s="40" t="s">
        <v>458</v>
      </c>
      <c r="C343" s="40" t="s">
        <v>458</v>
      </c>
    </row>
    <row r="344" spans="1:3" s="40" customFormat="1" ht="15.5" x14ac:dyDescent="0.35">
      <c r="A344" s="40" t="s">
        <v>157</v>
      </c>
      <c r="B344" s="40" t="s">
        <v>197</v>
      </c>
      <c r="C344" s="40" t="s">
        <v>647</v>
      </c>
    </row>
    <row r="345" spans="1:3" s="40" customFormat="1" ht="15.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X314"/>
  <sheetViews>
    <sheetView topLeftCell="O139" workbookViewId="0">
      <selection activeCell="Y31" sqref="Y31:Y310"/>
    </sheetView>
  </sheetViews>
  <sheetFormatPr baseColWidth="10" defaultColWidth="8.7265625" defaultRowHeight="14.5" x14ac:dyDescent="0.35"/>
  <cols>
    <col min="1" max="1" width="11.453125" style="54" customWidth="1"/>
    <col min="2" max="19" width="11.453125" style="54"/>
  </cols>
  <sheetData>
    <row r="1" spans="1:76" x14ac:dyDescent="0.35">
      <c r="A1" s="54" t="s">
        <v>938</v>
      </c>
      <c r="B1" s="54" t="s">
        <v>902</v>
      </c>
      <c r="C1" s="54" t="s">
        <v>903</v>
      </c>
      <c r="D1" s="54" t="s">
        <v>904</v>
      </c>
      <c r="E1" s="54" t="s">
        <v>905</v>
      </c>
      <c r="F1" s="54" t="s">
        <v>906</v>
      </c>
      <c r="G1" s="54" t="s">
        <v>907</v>
      </c>
      <c r="H1" s="54" t="s">
        <v>96</v>
      </c>
      <c r="I1" s="55" t="s">
        <v>908</v>
      </c>
      <c r="J1" s="55" t="s">
        <v>473</v>
      </c>
      <c r="K1" s="55" t="s">
        <v>886</v>
      </c>
      <c r="L1" s="55" t="s">
        <v>883</v>
      </c>
      <c r="M1" s="55" t="s">
        <v>479</v>
      </c>
      <c r="N1" s="54" t="s">
        <v>481</v>
      </c>
      <c r="O1" s="54" t="s">
        <v>483</v>
      </c>
      <c r="P1" s="54" t="s">
        <v>889</v>
      </c>
      <c r="Q1" s="55" t="s">
        <v>487</v>
      </c>
      <c r="R1" s="54" t="s">
        <v>458</v>
      </c>
      <c r="S1" s="55" t="s">
        <v>103</v>
      </c>
      <c r="T1" s="54" t="s">
        <v>909</v>
      </c>
      <c r="U1" s="54" t="s">
        <v>910</v>
      </c>
      <c r="V1" s="54" t="s">
        <v>911</v>
      </c>
      <c r="W1" s="54" t="s">
        <v>912</v>
      </c>
      <c r="X1" s="55" t="s">
        <v>913</v>
      </c>
      <c r="Y1" s="55" t="s">
        <v>914</v>
      </c>
      <c r="Z1" s="54" t="s">
        <v>915</v>
      </c>
      <c r="AA1" s="54" t="s">
        <v>916</v>
      </c>
      <c r="AB1" s="54" t="s">
        <v>917</v>
      </c>
      <c r="AC1" s="55" t="s">
        <v>918</v>
      </c>
      <c r="AD1" s="54" t="s">
        <v>638</v>
      </c>
      <c r="AE1" s="54" t="s">
        <v>640</v>
      </c>
      <c r="AF1" s="54" t="s">
        <v>642</v>
      </c>
      <c r="AG1" s="54" t="s">
        <v>644</v>
      </c>
      <c r="AH1" s="54" t="s">
        <v>646</v>
      </c>
      <c r="AI1" s="54" t="s">
        <v>458</v>
      </c>
      <c r="AJ1" s="54" t="s">
        <v>198</v>
      </c>
      <c r="AK1" s="54" t="s">
        <v>920</v>
      </c>
      <c r="AL1" s="54" t="s">
        <v>919</v>
      </c>
      <c r="AM1" s="54" t="s">
        <v>499</v>
      </c>
      <c r="AN1" s="54" t="s">
        <v>501</v>
      </c>
      <c r="AO1" s="54" t="s">
        <v>652</v>
      </c>
      <c r="AP1" s="54" t="s">
        <v>921</v>
      </c>
      <c r="AQ1" s="54" t="s">
        <v>922</v>
      </c>
      <c r="AR1" s="54" t="s">
        <v>744</v>
      </c>
      <c r="AS1" s="54" t="s">
        <v>923</v>
      </c>
      <c r="AT1" s="54" t="s">
        <v>924</v>
      </c>
      <c r="AU1" s="54" t="s">
        <v>925</v>
      </c>
      <c r="AV1" s="54" t="s">
        <v>926</v>
      </c>
      <c r="AW1" s="54" t="s">
        <v>927</v>
      </c>
      <c r="AX1" s="54" t="s">
        <v>928</v>
      </c>
      <c r="AY1" s="54" t="s">
        <v>458</v>
      </c>
      <c r="AZ1" s="54" t="s">
        <v>198</v>
      </c>
      <c r="BA1" s="54" t="s">
        <v>929</v>
      </c>
      <c r="BB1" s="54" t="s">
        <v>930</v>
      </c>
      <c r="BC1" s="54" t="s">
        <v>532</v>
      </c>
      <c r="BD1" s="54" t="s">
        <v>534</v>
      </c>
      <c r="BE1" s="54" t="s">
        <v>536</v>
      </c>
      <c r="BF1" s="54" t="s">
        <v>538</v>
      </c>
      <c r="BG1" s="54" t="s">
        <v>540</v>
      </c>
      <c r="BH1" s="54" t="s">
        <v>542</v>
      </c>
      <c r="BI1" s="54" t="s">
        <v>544</v>
      </c>
      <c r="BJ1" s="54" t="s">
        <v>546</v>
      </c>
      <c r="BK1" s="54" t="s">
        <v>548</v>
      </c>
      <c r="BL1" s="54" t="s">
        <v>550</v>
      </c>
      <c r="BM1" s="54" t="s">
        <v>552</v>
      </c>
      <c r="BN1" s="54" t="s">
        <v>554</v>
      </c>
      <c r="BO1" s="54" t="s">
        <v>556</v>
      </c>
      <c r="BP1" s="54" t="s">
        <v>558</v>
      </c>
      <c r="BQ1" s="54" t="s">
        <v>560</v>
      </c>
      <c r="BR1" s="54" t="s">
        <v>562</v>
      </c>
      <c r="BS1" s="54" t="s">
        <v>564</v>
      </c>
      <c r="BT1" s="54" t="s">
        <v>565</v>
      </c>
      <c r="BU1" s="54" t="s">
        <v>198</v>
      </c>
      <c r="BV1" s="54" t="s">
        <v>567</v>
      </c>
      <c r="BW1" s="54" t="s">
        <v>184</v>
      </c>
      <c r="BX1" s="54" t="s">
        <v>931</v>
      </c>
    </row>
    <row r="2" spans="1:76" hidden="1" x14ac:dyDescent="0.35">
      <c r="A2" s="54" t="s">
        <v>932</v>
      </c>
      <c r="B2" s="54" t="s">
        <v>460</v>
      </c>
      <c r="C2" s="54" t="s">
        <v>204</v>
      </c>
      <c r="D2" s="54" t="s">
        <v>204</v>
      </c>
      <c r="E2" s="54" t="s">
        <v>438</v>
      </c>
      <c r="F2" s="54" t="s">
        <v>460</v>
      </c>
      <c r="G2" s="56">
        <v>40</v>
      </c>
      <c r="H2" s="54" t="s">
        <v>471</v>
      </c>
      <c r="I2" s="54" t="s">
        <v>487</v>
      </c>
      <c r="J2" s="56">
        <v>0</v>
      </c>
      <c r="K2" s="56">
        <v>0</v>
      </c>
      <c r="L2" s="56">
        <v>0</v>
      </c>
      <c r="M2" s="56">
        <v>0</v>
      </c>
      <c r="N2" s="56">
        <v>0</v>
      </c>
      <c r="O2" s="56">
        <v>0</v>
      </c>
      <c r="P2" s="56">
        <v>0</v>
      </c>
      <c r="Q2" s="56">
        <v>1</v>
      </c>
      <c r="R2" s="56">
        <v>0</v>
      </c>
      <c r="S2" s="54" t="s">
        <v>650</v>
      </c>
      <c r="T2" s="54" t="s">
        <v>587</v>
      </c>
      <c r="U2" s="54" t="s">
        <v>650</v>
      </c>
      <c r="V2" s="54" t="s">
        <v>573</v>
      </c>
      <c r="W2" s="54" t="s">
        <v>526</v>
      </c>
      <c r="X2" s="54" t="s">
        <v>193</v>
      </c>
      <c r="Y2" s="54" t="s">
        <v>617</v>
      </c>
      <c r="Z2" s="54" t="s">
        <v>621</v>
      </c>
      <c r="AA2" s="54" t="s">
        <v>633</v>
      </c>
      <c r="AB2" s="54" t="s">
        <v>193</v>
      </c>
      <c r="AC2" s="54" t="s">
        <v>650</v>
      </c>
      <c r="AD2" s="54" t="s">
        <v>650</v>
      </c>
      <c r="AE2" s="54" t="s">
        <v>650</v>
      </c>
      <c r="AF2" s="54" t="s">
        <v>650</v>
      </c>
      <c r="AG2" s="54" t="s">
        <v>650</v>
      </c>
      <c r="AH2" s="54" t="s">
        <v>650</v>
      </c>
      <c r="AI2" s="54" t="s">
        <v>650</v>
      </c>
      <c r="AJ2" s="54" t="s">
        <v>650</v>
      </c>
      <c r="AK2" s="54" t="s">
        <v>651</v>
      </c>
      <c r="AL2" s="56">
        <v>0</v>
      </c>
      <c r="AM2" s="56">
        <v>0</v>
      </c>
      <c r="AN2" s="56">
        <v>0</v>
      </c>
      <c r="AO2" s="56">
        <v>1</v>
      </c>
      <c r="AP2" s="56">
        <v>0</v>
      </c>
      <c r="AQ2" s="56">
        <v>0</v>
      </c>
      <c r="AR2" s="56">
        <v>1</v>
      </c>
      <c r="AS2" s="56">
        <v>0</v>
      </c>
      <c r="AT2" s="56">
        <v>0</v>
      </c>
      <c r="AU2" s="56">
        <v>0</v>
      </c>
      <c r="AV2" s="56">
        <v>0</v>
      </c>
      <c r="AW2" s="56">
        <v>0</v>
      </c>
      <c r="AX2" s="56">
        <v>0</v>
      </c>
      <c r="AY2" s="56">
        <v>0</v>
      </c>
      <c r="AZ2" s="56">
        <v>0</v>
      </c>
      <c r="BA2" s="54" t="s">
        <v>528</v>
      </c>
      <c r="BB2" s="54" t="s">
        <v>532</v>
      </c>
      <c r="BC2" s="56">
        <v>1</v>
      </c>
      <c r="BD2" s="56">
        <v>0</v>
      </c>
      <c r="BE2" s="56">
        <v>0</v>
      </c>
      <c r="BF2" s="56">
        <v>0</v>
      </c>
      <c r="BG2" s="56">
        <v>0</v>
      </c>
      <c r="BH2" s="56">
        <v>0</v>
      </c>
      <c r="BI2" s="56">
        <v>0</v>
      </c>
      <c r="BJ2" s="56">
        <v>0</v>
      </c>
      <c r="BK2" s="56">
        <v>0</v>
      </c>
      <c r="BL2" s="56">
        <v>0</v>
      </c>
      <c r="BM2" s="56">
        <v>0</v>
      </c>
      <c r="BN2" s="56">
        <v>0</v>
      </c>
      <c r="BO2" s="56">
        <v>0</v>
      </c>
      <c r="BP2" s="56">
        <v>0</v>
      </c>
      <c r="BQ2" s="56">
        <v>0</v>
      </c>
      <c r="BR2" s="56">
        <v>0</v>
      </c>
      <c r="BS2" s="56">
        <v>0</v>
      </c>
      <c r="BT2" s="56">
        <v>0</v>
      </c>
      <c r="BU2" s="56">
        <v>0</v>
      </c>
      <c r="BV2" s="56">
        <v>0</v>
      </c>
      <c r="BW2" s="54" t="s">
        <v>650</v>
      </c>
      <c r="BX2" s="54" t="s">
        <v>650</v>
      </c>
    </row>
    <row r="3" spans="1:76" hidden="1" x14ac:dyDescent="0.35">
      <c r="A3" s="54" t="s">
        <v>932</v>
      </c>
      <c r="B3" s="54" t="s">
        <v>460</v>
      </c>
      <c r="C3" s="54" t="s">
        <v>204</v>
      </c>
      <c r="D3" s="54" t="s">
        <v>204</v>
      </c>
      <c r="E3" s="54" t="s">
        <v>438</v>
      </c>
      <c r="F3" s="54" t="s">
        <v>460</v>
      </c>
      <c r="G3" s="56">
        <v>56</v>
      </c>
      <c r="H3" s="54" t="s">
        <v>469</v>
      </c>
      <c r="I3" s="54" t="s">
        <v>473</v>
      </c>
      <c r="J3" s="56">
        <v>1</v>
      </c>
      <c r="K3" s="56">
        <v>0</v>
      </c>
      <c r="L3" s="56">
        <v>0</v>
      </c>
      <c r="M3" s="56">
        <v>0</v>
      </c>
      <c r="N3" s="56">
        <v>0</v>
      </c>
      <c r="O3" s="56">
        <v>0</v>
      </c>
      <c r="P3" s="56">
        <v>0</v>
      </c>
      <c r="Q3" s="56">
        <v>0</v>
      </c>
      <c r="R3" s="56">
        <v>0</v>
      </c>
      <c r="S3" s="54" t="s">
        <v>650</v>
      </c>
      <c r="T3" s="54" t="s">
        <v>587</v>
      </c>
      <c r="U3" s="54" t="s">
        <v>650</v>
      </c>
      <c r="V3" s="54" t="s">
        <v>575</v>
      </c>
      <c r="W3" s="54" t="s">
        <v>526</v>
      </c>
      <c r="X3" s="54" t="s">
        <v>193</v>
      </c>
      <c r="Y3" s="54" t="s">
        <v>617</v>
      </c>
      <c r="Z3" s="54" t="s">
        <v>621</v>
      </c>
      <c r="AA3" s="54" t="s">
        <v>632</v>
      </c>
      <c r="AB3" s="54" t="s">
        <v>193</v>
      </c>
      <c r="AC3" s="54" t="s">
        <v>650</v>
      </c>
      <c r="AD3" s="54" t="s">
        <v>650</v>
      </c>
      <c r="AE3" s="54" t="s">
        <v>650</v>
      </c>
      <c r="AF3" s="54" t="s">
        <v>650</v>
      </c>
      <c r="AG3" s="54" t="s">
        <v>650</v>
      </c>
      <c r="AH3" s="54" t="s">
        <v>650</v>
      </c>
      <c r="AI3" s="54" t="s">
        <v>650</v>
      </c>
      <c r="AJ3" s="54" t="s">
        <v>650</v>
      </c>
      <c r="AK3" s="54" t="s">
        <v>652</v>
      </c>
      <c r="AL3" s="56">
        <v>0</v>
      </c>
      <c r="AM3" s="56">
        <v>0</v>
      </c>
      <c r="AN3" s="56">
        <v>0</v>
      </c>
      <c r="AO3" s="56">
        <v>1</v>
      </c>
      <c r="AP3" s="56">
        <v>0</v>
      </c>
      <c r="AQ3" s="56">
        <v>0</v>
      </c>
      <c r="AR3" s="56">
        <v>0</v>
      </c>
      <c r="AS3" s="56">
        <v>0</v>
      </c>
      <c r="AT3" s="56">
        <v>0</v>
      </c>
      <c r="AU3" s="56">
        <v>0</v>
      </c>
      <c r="AV3" s="56">
        <v>0</v>
      </c>
      <c r="AW3" s="56">
        <v>0</v>
      </c>
      <c r="AX3" s="56">
        <v>0</v>
      </c>
      <c r="AY3" s="56">
        <v>0</v>
      </c>
      <c r="AZ3" s="56">
        <v>0</v>
      </c>
      <c r="BA3" s="54" t="s">
        <v>528</v>
      </c>
      <c r="BB3" s="54" t="s">
        <v>536</v>
      </c>
      <c r="BC3" s="56">
        <v>0</v>
      </c>
      <c r="BD3" s="56">
        <v>0</v>
      </c>
      <c r="BE3" s="56">
        <v>1</v>
      </c>
      <c r="BF3" s="56">
        <v>0</v>
      </c>
      <c r="BG3" s="56">
        <v>0</v>
      </c>
      <c r="BH3" s="56">
        <v>0</v>
      </c>
      <c r="BI3" s="56">
        <v>0</v>
      </c>
      <c r="BJ3" s="56">
        <v>0</v>
      </c>
      <c r="BK3" s="56">
        <v>0</v>
      </c>
      <c r="BL3" s="56">
        <v>0</v>
      </c>
      <c r="BM3" s="56">
        <v>0</v>
      </c>
      <c r="BN3" s="56">
        <v>0</v>
      </c>
      <c r="BO3" s="56">
        <v>0</v>
      </c>
      <c r="BP3" s="56">
        <v>0</v>
      </c>
      <c r="BQ3" s="56">
        <v>0</v>
      </c>
      <c r="BR3" s="56">
        <v>0</v>
      </c>
      <c r="BS3" s="56">
        <v>0</v>
      </c>
      <c r="BT3" s="56">
        <v>0</v>
      </c>
      <c r="BU3" s="56">
        <v>0</v>
      </c>
      <c r="BV3" s="56">
        <v>0</v>
      </c>
      <c r="BW3" s="54" t="s">
        <v>650</v>
      </c>
      <c r="BX3" s="54" t="s">
        <v>650</v>
      </c>
    </row>
    <row r="4" spans="1:76" hidden="1" x14ac:dyDescent="0.35">
      <c r="A4" s="54" t="s">
        <v>932</v>
      </c>
      <c r="B4" s="54" t="s">
        <v>460</v>
      </c>
      <c r="C4" s="54" t="s">
        <v>204</v>
      </c>
      <c r="D4" s="54" t="s">
        <v>204</v>
      </c>
      <c r="E4" s="54" t="s">
        <v>438</v>
      </c>
      <c r="F4" s="54" t="s">
        <v>460</v>
      </c>
      <c r="G4" s="56">
        <v>32</v>
      </c>
      <c r="H4" s="54" t="s">
        <v>465</v>
      </c>
      <c r="I4" s="54" t="s">
        <v>883</v>
      </c>
      <c r="J4" s="56">
        <v>0</v>
      </c>
      <c r="K4" s="56">
        <v>0</v>
      </c>
      <c r="L4" s="56">
        <v>1</v>
      </c>
      <c r="M4" s="56">
        <v>0</v>
      </c>
      <c r="N4" s="56">
        <v>0</v>
      </c>
      <c r="O4" s="56">
        <v>0</v>
      </c>
      <c r="P4" s="56">
        <v>0</v>
      </c>
      <c r="Q4" s="56">
        <v>0</v>
      </c>
      <c r="R4" s="56">
        <v>0</v>
      </c>
      <c r="S4" s="54" t="s">
        <v>650</v>
      </c>
      <c r="T4" s="54" t="s">
        <v>587</v>
      </c>
      <c r="U4" s="54" t="s">
        <v>650</v>
      </c>
      <c r="V4" s="54" t="s">
        <v>575</v>
      </c>
      <c r="W4" s="54" t="s">
        <v>524</v>
      </c>
      <c r="X4" s="54" t="s">
        <v>193</v>
      </c>
      <c r="Y4" s="54" t="s">
        <v>617</v>
      </c>
      <c r="Z4" s="54" t="s">
        <v>623</v>
      </c>
      <c r="AA4" s="54" t="s">
        <v>632</v>
      </c>
      <c r="AB4" s="54" t="s">
        <v>195</v>
      </c>
      <c r="AC4" s="54" t="s">
        <v>644</v>
      </c>
      <c r="AD4" s="56">
        <v>0</v>
      </c>
      <c r="AE4" s="56">
        <v>0</v>
      </c>
      <c r="AF4" s="56">
        <v>0</v>
      </c>
      <c r="AG4" s="56">
        <v>1</v>
      </c>
      <c r="AH4" s="56">
        <v>0</v>
      </c>
      <c r="AI4" s="56">
        <v>0</v>
      </c>
      <c r="AJ4" s="56">
        <v>0</v>
      </c>
      <c r="AK4" s="54" t="s">
        <v>651</v>
      </c>
      <c r="AL4" s="56">
        <v>0</v>
      </c>
      <c r="AM4" s="56">
        <v>0</v>
      </c>
      <c r="AN4" s="56">
        <v>0</v>
      </c>
      <c r="AO4" s="56">
        <v>1</v>
      </c>
      <c r="AP4" s="56">
        <v>0</v>
      </c>
      <c r="AQ4" s="56">
        <v>0</v>
      </c>
      <c r="AR4" s="56">
        <v>1</v>
      </c>
      <c r="AS4" s="56">
        <v>0</v>
      </c>
      <c r="AT4" s="56">
        <v>0</v>
      </c>
      <c r="AU4" s="56">
        <v>0</v>
      </c>
      <c r="AV4" s="56">
        <v>0</v>
      </c>
      <c r="AW4" s="56">
        <v>0</v>
      </c>
      <c r="AX4" s="56">
        <v>0</v>
      </c>
      <c r="AY4" s="56">
        <v>0</v>
      </c>
      <c r="AZ4" s="56">
        <v>0</v>
      </c>
      <c r="BA4" s="54" t="s">
        <v>528</v>
      </c>
      <c r="BB4" s="54" t="s">
        <v>532</v>
      </c>
      <c r="BC4" s="56">
        <v>1</v>
      </c>
      <c r="BD4" s="56">
        <v>0</v>
      </c>
      <c r="BE4" s="56">
        <v>0</v>
      </c>
      <c r="BF4" s="56">
        <v>0</v>
      </c>
      <c r="BG4" s="56">
        <v>0</v>
      </c>
      <c r="BH4" s="56">
        <v>0</v>
      </c>
      <c r="BI4" s="56">
        <v>0</v>
      </c>
      <c r="BJ4" s="56">
        <v>0</v>
      </c>
      <c r="BK4" s="56">
        <v>0</v>
      </c>
      <c r="BL4" s="56">
        <v>0</v>
      </c>
      <c r="BM4" s="56">
        <v>0</v>
      </c>
      <c r="BN4" s="56">
        <v>0</v>
      </c>
      <c r="BO4" s="56">
        <v>0</v>
      </c>
      <c r="BP4" s="56">
        <v>0</v>
      </c>
      <c r="BQ4" s="56">
        <v>0</v>
      </c>
      <c r="BR4" s="56">
        <v>0</v>
      </c>
      <c r="BS4" s="56">
        <v>0</v>
      </c>
      <c r="BT4" s="56">
        <v>0</v>
      </c>
      <c r="BU4" s="56">
        <v>0</v>
      </c>
      <c r="BV4" s="56">
        <v>0</v>
      </c>
      <c r="BW4" s="54" t="s">
        <v>650</v>
      </c>
      <c r="BX4" s="54" t="s">
        <v>650</v>
      </c>
    </row>
    <row r="5" spans="1:76" hidden="1" x14ac:dyDescent="0.35">
      <c r="A5" s="54" t="s">
        <v>932</v>
      </c>
      <c r="B5" s="54" t="s">
        <v>460</v>
      </c>
      <c r="C5" s="54" t="s">
        <v>203</v>
      </c>
      <c r="D5" s="54" t="s">
        <v>212</v>
      </c>
      <c r="E5" s="54" t="s">
        <v>314</v>
      </c>
      <c r="F5" s="54" t="s">
        <v>460</v>
      </c>
      <c r="G5" s="56">
        <v>41</v>
      </c>
      <c r="H5" s="54" t="s">
        <v>465</v>
      </c>
      <c r="I5" s="54" t="s">
        <v>883</v>
      </c>
      <c r="J5" s="56">
        <v>0</v>
      </c>
      <c r="K5" s="56">
        <v>0</v>
      </c>
      <c r="L5" s="56">
        <v>1</v>
      </c>
      <c r="M5" s="56">
        <v>0</v>
      </c>
      <c r="N5" s="56">
        <v>0</v>
      </c>
      <c r="O5" s="56">
        <v>0</v>
      </c>
      <c r="P5" s="56">
        <v>0</v>
      </c>
      <c r="Q5" s="56">
        <v>0</v>
      </c>
      <c r="R5" s="56">
        <v>0</v>
      </c>
      <c r="S5" s="54" t="s">
        <v>650</v>
      </c>
      <c r="T5" s="54" t="s">
        <v>587</v>
      </c>
      <c r="U5" s="54" t="s">
        <v>650</v>
      </c>
      <c r="V5" s="54" t="s">
        <v>575</v>
      </c>
      <c r="W5" s="54" t="s">
        <v>526</v>
      </c>
      <c r="X5" s="54" t="s">
        <v>193</v>
      </c>
      <c r="Y5" s="54" t="s">
        <v>615</v>
      </c>
      <c r="Z5" s="57" t="s">
        <v>627</v>
      </c>
      <c r="AA5" s="54" t="s">
        <v>632</v>
      </c>
      <c r="AB5" s="54" t="s">
        <v>195</v>
      </c>
      <c r="AC5" s="54" t="s">
        <v>644</v>
      </c>
      <c r="AD5" s="56">
        <v>0</v>
      </c>
      <c r="AE5" s="56">
        <v>0</v>
      </c>
      <c r="AF5" s="56">
        <v>0</v>
      </c>
      <c r="AG5" s="56">
        <v>1</v>
      </c>
      <c r="AH5" s="56">
        <v>0</v>
      </c>
      <c r="AI5" s="56">
        <v>0</v>
      </c>
      <c r="AJ5" s="56">
        <v>0</v>
      </c>
      <c r="AK5" s="54" t="s">
        <v>652</v>
      </c>
      <c r="AL5" s="56">
        <v>0</v>
      </c>
      <c r="AM5" s="56">
        <v>0</v>
      </c>
      <c r="AN5" s="56">
        <v>0</v>
      </c>
      <c r="AO5" s="56">
        <v>1</v>
      </c>
      <c r="AP5" s="56">
        <v>0</v>
      </c>
      <c r="AQ5" s="56">
        <v>0</v>
      </c>
      <c r="AR5" s="56">
        <v>0</v>
      </c>
      <c r="AS5" s="56">
        <v>0</v>
      </c>
      <c r="AT5" s="56">
        <v>0</v>
      </c>
      <c r="AU5" s="56">
        <v>0</v>
      </c>
      <c r="AV5" s="56">
        <v>0</v>
      </c>
      <c r="AW5" s="56">
        <v>0</v>
      </c>
      <c r="AX5" s="56">
        <v>0</v>
      </c>
      <c r="AY5" s="56">
        <v>0</v>
      </c>
      <c r="AZ5" s="56">
        <v>0</v>
      </c>
      <c r="BA5" s="54" t="s">
        <v>526</v>
      </c>
      <c r="BB5" s="54" t="s">
        <v>536</v>
      </c>
      <c r="BC5" s="56">
        <v>0</v>
      </c>
      <c r="BD5" s="56">
        <v>0</v>
      </c>
      <c r="BE5" s="56">
        <v>1</v>
      </c>
      <c r="BF5" s="56">
        <v>0</v>
      </c>
      <c r="BG5" s="56">
        <v>0</v>
      </c>
      <c r="BH5" s="56">
        <v>0</v>
      </c>
      <c r="BI5" s="56">
        <v>0</v>
      </c>
      <c r="BJ5" s="56">
        <v>0</v>
      </c>
      <c r="BK5" s="56">
        <v>0</v>
      </c>
      <c r="BL5" s="56">
        <v>0</v>
      </c>
      <c r="BM5" s="56">
        <v>0</v>
      </c>
      <c r="BN5" s="56">
        <v>0</v>
      </c>
      <c r="BO5" s="56">
        <v>0</v>
      </c>
      <c r="BP5" s="56">
        <v>0</v>
      </c>
      <c r="BQ5" s="56">
        <v>0</v>
      </c>
      <c r="BR5" s="56">
        <v>0</v>
      </c>
      <c r="BS5" s="56">
        <v>0</v>
      </c>
      <c r="BT5" s="56">
        <v>0</v>
      </c>
      <c r="BU5" s="56">
        <v>0</v>
      </c>
      <c r="BV5" s="56">
        <v>0</v>
      </c>
      <c r="BW5" s="54" t="s">
        <v>650</v>
      </c>
      <c r="BX5" s="54" t="s">
        <v>650</v>
      </c>
    </row>
    <row r="6" spans="1:76" hidden="1" x14ac:dyDescent="0.35">
      <c r="A6" s="54" t="s">
        <v>932</v>
      </c>
      <c r="B6" s="54" t="s">
        <v>460</v>
      </c>
      <c r="C6" s="54" t="s">
        <v>203</v>
      </c>
      <c r="D6" s="54" t="s">
        <v>212</v>
      </c>
      <c r="E6" s="54" t="s">
        <v>314</v>
      </c>
      <c r="F6" s="54" t="s">
        <v>460</v>
      </c>
      <c r="G6" s="56">
        <v>35</v>
      </c>
      <c r="H6" s="54" t="s">
        <v>471</v>
      </c>
      <c r="I6" s="54" t="s">
        <v>487</v>
      </c>
      <c r="J6" s="56">
        <v>0</v>
      </c>
      <c r="K6" s="56">
        <v>0</v>
      </c>
      <c r="L6" s="56">
        <v>0</v>
      </c>
      <c r="M6" s="56">
        <v>0</v>
      </c>
      <c r="N6" s="56">
        <v>0</v>
      </c>
      <c r="O6" s="56">
        <v>0</v>
      </c>
      <c r="P6" s="56">
        <v>0</v>
      </c>
      <c r="Q6" s="56">
        <v>1</v>
      </c>
      <c r="R6" s="56">
        <v>0</v>
      </c>
      <c r="S6" s="54" t="s">
        <v>650</v>
      </c>
      <c r="T6" s="54" t="s">
        <v>587</v>
      </c>
      <c r="U6" s="54" t="s">
        <v>650</v>
      </c>
      <c r="V6" s="54" t="s">
        <v>575</v>
      </c>
      <c r="W6" s="54" t="s">
        <v>524</v>
      </c>
      <c r="X6" s="54" t="s">
        <v>193</v>
      </c>
      <c r="Y6" s="54" t="s">
        <v>615</v>
      </c>
      <c r="Z6" s="54" t="s">
        <v>627</v>
      </c>
      <c r="AA6" s="54" t="s">
        <v>631</v>
      </c>
      <c r="AB6" s="54" t="s">
        <v>195</v>
      </c>
      <c r="AC6" s="54" t="s">
        <v>644</v>
      </c>
      <c r="AD6" s="56">
        <v>0</v>
      </c>
      <c r="AE6" s="56">
        <v>0</v>
      </c>
      <c r="AF6" s="56">
        <v>0</v>
      </c>
      <c r="AG6" s="56">
        <v>1</v>
      </c>
      <c r="AH6" s="56">
        <v>0</v>
      </c>
      <c r="AI6" s="56">
        <v>0</v>
      </c>
      <c r="AJ6" s="56">
        <v>0</v>
      </c>
      <c r="AK6" s="54" t="s">
        <v>653</v>
      </c>
      <c r="AL6" s="56">
        <v>0</v>
      </c>
      <c r="AM6" s="56">
        <v>0</v>
      </c>
      <c r="AN6" s="56">
        <v>0</v>
      </c>
      <c r="AO6" s="56">
        <v>1</v>
      </c>
      <c r="AP6" s="56">
        <v>0</v>
      </c>
      <c r="AQ6" s="56">
        <v>0</v>
      </c>
      <c r="AR6" s="56">
        <v>0</v>
      </c>
      <c r="AS6" s="56">
        <v>0</v>
      </c>
      <c r="AT6" s="56">
        <v>0</v>
      </c>
      <c r="AU6" s="56">
        <v>0</v>
      </c>
      <c r="AV6" s="56">
        <v>1</v>
      </c>
      <c r="AW6" s="56">
        <v>0</v>
      </c>
      <c r="AX6" s="56">
        <v>0</v>
      </c>
      <c r="AY6" s="56">
        <v>0</v>
      </c>
      <c r="AZ6" s="56">
        <v>0</v>
      </c>
      <c r="BA6" s="54" t="s">
        <v>526</v>
      </c>
      <c r="BB6" s="54" t="s">
        <v>654</v>
      </c>
      <c r="BC6" s="56">
        <v>0</v>
      </c>
      <c r="BD6" s="56">
        <v>0</v>
      </c>
      <c r="BE6" s="56">
        <v>1</v>
      </c>
      <c r="BF6" s="56">
        <v>1</v>
      </c>
      <c r="BG6" s="56">
        <v>0</v>
      </c>
      <c r="BH6" s="56">
        <v>0</v>
      </c>
      <c r="BI6" s="56">
        <v>0</v>
      </c>
      <c r="BJ6" s="56">
        <v>0</v>
      </c>
      <c r="BK6" s="56">
        <v>0</v>
      </c>
      <c r="BL6" s="56">
        <v>0</v>
      </c>
      <c r="BM6" s="56">
        <v>0</v>
      </c>
      <c r="BN6" s="56">
        <v>0</v>
      </c>
      <c r="BO6" s="56">
        <v>0</v>
      </c>
      <c r="BP6" s="56">
        <v>0</v>
      </c>
      <c r="BQ6" s="56">
        <v>0</v>
      </c>
      <c r="BR6" s="56">
        <v>0</v>
      </c>
      <c r="BS6" s="56">
        <v>0</v>
      </c>
      <c r="BT6" s="56">
        <v>0</v>
      </c>
      <c r="BU6" s="56">
        <v>0</v>
      </c>
      <c r="BV6" s="56">
        <v>0</v>
      </c>
      <c r="BW6" s="54" t="s">
        <v>650</v>
      </c>
      <c r="BX6" s="54" t="s">
        <v>650</v>
      </c>
    </row>
    <row r="7" spans="1:76" hidden="1" x14ac:dyDescent="0.35">
      <c r="A7" s="54" t="s">
        <v>932</v>
      </c>
      <c r="B7" s="54" t="s">
        <v>460</v>
      </c>
      <c r="C7" s="54" t="s">
        <v>203</v>
      </c>
      <c r="D7" s="54" t="s">
        <v>212</v>
      </c>
      <c r="E7" s="54" t="s">
        <v>314</v>
      </c>
      <c r="F7" s="54" t="s">
        <v>462</v>
      </c>
      <c r="G7" s="56">
        <v>44</v>
      </c>
      <c r="H7" s="54" t="s">
        <v>467</v>
      </c>
      <c r="I7" s="54" t="s">
        <v>487</v>
      </c>
      <c r="J7" s="56">
        <v>0</v>
      </c>
      <c r="K7" s="56">
        <v>0</v>
      </c>
      <c r="L7" s="56">
        <v>0</v>
      </c>
      <c r="M7" s="56">
        <v>0</v>
      </c>
      <c r="N7" s="56">
        <v>0</v>
      </c>
      <c r="O7" s="56">
        <v>0</v>
      </c>
      <c r="P7" s="56">
        <v>0</v>
      </c>
      <c r="Q7" s="56">
        <v>1</v>
      </c>
      <c r="R7" s="56">
        <v>0</v>
      </c>
      <c r="S7" s="54" t="s">
        <v>650</v>
      </c>
      <c r="T7" s="54" t="s">
        <v>587</v>
      </c>
      <c r="U7" s="54" t="s">
        <v>650</v>
      </c>
      <c r="V7" s="54" t="s">
        <v>573</v>
      </c>
      <c r="W7" s="54" t="s">
        <v>524</v>
      </c>
      <c r="X7" s="54" t="s">
        <v>193</v>
      </c>
      <c r="Y7" s="54" t="s">
        <v>617</v>
      </c>
      <c r="Z7" s="54" t="s">
        <v>621</v>
      </c>
      <c r="AA7" s="54" t="s">
        <v>633</v>
      </c>
      <c r="AB7" s="54" t="s">
        <v>193</v>
      </c>
      <c r="AC7" s="54" t="s">
        <v>650</v>
      </c>
      <c r="AD7" s="54" t="s">
        <v>650</v>
      </c>
      <c r="AE7" s="54" t="s">
        <v>650</v>
      </c>
      <c r="AF7" s="54" t="s">
        <v>650</v>
      </c>
      <c r="AG7" s="54" t="s">
        <v>650</v>
      </c>
      <c r="AH7" s="54" t="s">
        <v>650</v>
      </c>
      <c r="AI7" s="54" t="s">
        <v>650</v>
      </c>
      <c r="AJ7" s="54" t="s">
        <v>650</v>
      </c>
      <c r="AK7" s="54" t="s">
        <v>651</v>
      </c>
      <c r="AL7" s="56">
        <v>0</v>
      </c>
      <c r="AM7" s="56">
        <v>0</v>
      </c>
      <c r="AN7" s="56">
        <v>0</v>
      </c>
      <c r="AO7" s="56">
        <v>1</v>
      </c>
      <c r="AP7" s="56">
        <v>0</v>
      </c>
      <c r="AQ7" s="56">
        <v>0</v>
      </c>
      <c r="AR7" s="56">
        <v>1</v>
      </c>
      <c r="AS7" s="56">
        <v>0</v>
      </c>
      <c r="AT7" s="56">
        <v>0</v>
      </c>
      <c r="AU7" s="56">
        <v>0</v>
      </c>
      <c r="AV7" s="56">
        <v>0</v>
      </c>
      <c r="AW7" s="56">
        <v>0</v>
      </c>
      <c r="AX7" s="56">
        <v>0</v>
      </c>
      <c r="AY7" s="56">
        <v>0</v>
      </c>
      <c r="AZ7" s="56">
        <v>0</v>
      </c>
      <c r="BA7" s="54" t="s">
        <v>524</v>
      </c>
      <c r="BB7" s="54" t="s">
        <v>655</v>
      </c>
      <c r="BC7" s="56">
        <v>1</v>
      </c>
      <c r="BD7" s="56">
        <v>0</v>
      </c>
      <c r="BE7" s="56">
        <v>0</v>
      </c>
      <c r="BF7" s="56">
        <v>1</v>
      </c>
      <c r="BG7" s="56">
        <v>0</v>
      </c>
      <c r="BH7" s="56">
        <v>0</v>
      </c>
      <c r="BI7" s="56">
        <v>0</v>
      </c>
      <c r="BJ7" s="56">
        <v>0</v>
      </c>
      <c r="BK7" s="56">
        <v>0</v>
      </c>
      <c r="BL7" s="56">
        <v>0</v>
      </c>
      <c r="BM7" s="56">
        <v>0</v>
      </c>
      <c r="BN7" s="56">
        <v>0</v>
      </c>
      <c r="BO7" s="56">
        <v>0</v>
      </c>
      <c r="BP7" s="56">
        <v>0</v>
      </c>
      <c r="BQ7" s="56">
        <v>0</v>
      </c>
      <c r="BR7" s="56">
        <v>0</v>
      </c>
      <c r="BS7" s="56">
        <v>0</v>
      </c>
      <c r="BT7" s="56">
        <v>0</v>
      </c>
      <c r="BU7" s="56">
        <v>0</v>
      </c>
      <c r="BV7" s="56">
        <v>0</v>
      </c>
      <c r="BW7" s="54" t="s">
        <v>650</v>
      </c>
      <c r="BX7" s="54" t="s">
        <v>650</v>
      </c>
    </row>
    <row r="8" spans="1:76" hidden="1" x14ac:dyDescent="0.35">
      <c r="A8" s="54" t="s">
        <v>932</v>
      </c>
      <c r="B8" s="54" t="s">
        <v>460</v>
      </c>
      <c r="C8" s="54" t="s">
        <v>203</v>
      </c>
      <c r="D8" s="54" t="s">
        <v>212</v>
      </c>
      <c r="E8" s="54" t="s">
        <v>316</v>
      </c>
      <c r="F8" s="54" t="s">
        <v>460</v>
      </c>
      <c r="G8" s="56">
        <v>33</v>
      </c>
      <c r="H8" s="54" t="s">
        <v>465</v>
      </c>
      <c r="I8" s="54" t="s">
        <v>487</v>
      </c>
      <c r="J8" s="56">
        <v>0</v>
      </c>
      <c r="K8" s="56">
        <v>0</v>
      </c>
      <c r="L8" s="56">
        <v>0</v>
      </c>
      <c r="M8" s="56">
        <v>0</v>
      </c>
      <c r="N8" s="56">
        <v>0</v>
      </c>
      <c r="O8" s="56">
        <v>0</v>
      </c>
      <c r="P8" s="56">
        <v>0</v>
      </c>
      <c r="Q8" s="56">
        <v>1</v>
      </c>
      <c r="R8" s="56">
        <v>0</v>
      </c>
      <c r="S8" s="54" t="s">
        <v>650</v>
      </c>
      <c r="T8" s="54" t="s">
        <v>587</v>
      </c>
      <c r="U8" s="54" t="s">
        <v>650</v>
      </c>
      <c r="V8" s="54" t="s">
        <v>573</v>
      </c>
      <c r="W8" s="54" t="s">
        <v>524</v>
      </c>
      <c r="X8" s="54" t="s">
        <v>193</v>
      </c>
      <c r="Y8" s="54" t="s">
        <v>617</v>
      </c>
      <c r="Z8" s="57" t="s">
        <v>627</v>
      </c>
      <c r="AA8" s="54" t="s">
        <v>632</v>
      </c>
      <c r="AB8" s="54" t="s">
        <v>195</v>
      </c>
      <c r="AC8" s="54" t="s">
        <v>656</v>
      </c>
      <c r="AD8" s="56">
        <v>0</v>
      </c>
      <c r="AE8" s="56">
        <v>0</v>
      </c>
      <c r="AF8" s="56">
        <v>0</v>
      </c>
      <c r="AG8" s="56">
        <v>1</v>
      </c>
      <c r="AH8" s="56">
        <v>1</v>
      </c>
      <c r="AI8" s="56">
        <v>0</v>
      </c>
      <c r="AJ8" s="56">
        <v>0</v>
      </c>
      <c r="AK8" s="54" t="s">
        <v>652</v>
      </c>
      <c r="AL8" s="56">
        <v>0</v>
      </c>
      <c r="AM8" s="56">
        <v>0</v>
      </c>
      <c r="AN8" s="56">
        <v>0</v>
      </c>
      <c r="AO8" s="56">
        <v>1</v>
      </c>
      <c r="AP8" s="56">
        <v>0</v>
      </c>
      <c r="AQ8" s="56">
        <v>0</v>
      </c>
      <c r="AR8" s="56">
        <v>0</v>
      </c>
      <c r="AS8" s="56">
        <v>0</v>
      </c>
      <c r="AT8" s="56">
        <v>0</v>
      </c>
      <c r="AU8" s="56">
        <v>0</v>
      </c>
      <c r="AV8" s="56">
        <v>0</v>
      </c>
      <c r="AW8" s="56">
        <v>0</v>
      </c>
      <c r="AX8" s="56">
        <v>0</v>
      </c>
      <c r="AY8" s="56">
        <v>0</v>
      </c>
      <c r="AZ8" s="56">
        <v>0</v>
      </c>
      <c r="BA8" s="54" t="s">
        <v>524</v>
      </c>
      <c r="BB8" s="54" t="s">
        <v>538</v>
      </c>
      <c r="BC8" s="56">
        <v>0</v>
      </c>
      <c r="BD8" s="56">
        <v>0</v>
      </c>
      <c r="BE8" s="56">
        <v>0</v>
      </c>
      <c r="BF8" s="56">
        <v>1</v>
      </c>
      <c r="BG8" s="56">
        <v>0</v>
      </c>
      <c r="BH8" s="56">
        <v>0</v>
      </c>
      <c r="BI8" s="56">
        <v>0</v>
      </c>
      <c r="BJ8" s="56">
        <v>0</v>
      </c>
      <c r="BK8" s="56">
        <v>0</v>
      </c>
      <c r="BL8" s="56">
        <v>0</v>
      </c>
      <c r="BM8" s="56">
        <v>0</v>
      </c>
      <c r="BN8" s="56">
        <v>0</v>
      </c>
      <c r="BO8" s="56">
        <v>0</v>
      </c>
      <c r="BP8" s="56">
        <v>0</v>
      </c>
      <c r="BQ8" s="56">
        <v>0</v>
      </c>
      <c r="BR8" s="56">
        <v>0</v>
      </c>
      <c r="BS8" s="56">
        <v>0</v>
      </c>
      <c r="BT8" s="56">
        <v>0</v>
      </c>
      <c r="BU8" s="56">
        <v>0</v>
      </c>
      <c r="BV8" s="56">
        <v>0</v>
      </c>
      <c r="BW8" s="54" t="s">
        <v>650</v>
      </c>
      <c r="BX8" s="54" t="s">
        <v>650</v>
      </c>
    </row>
    <row r="9" spans="1:76" hidden="1" x14ac:dyDescent="0.35">
      <c r="A9" s="54" t="s">
        <v>932</v>
      </c>
      <c r="B9" s="54" t="s">
        <v>460</v>
      </c>
      <c r="C9" s="54" t="s">
        <v>203</v>
      </c>
      <c r="D9" s="54" t="s">
        <v>212</v>
      </c>
      <c r="E9" s="54" t="s">
        <v>316</v>
      </c>
      <c r="F9" s="54" t="s">
        <v>460</v>
      </c>
      <c r="G9" s="56">
        <v>45</v>
      </c>
      <c r="H9" s="54" t="s">
        <v>469</v>
      </c>
      <c r="I9" s="54" t="s">
        <v>487</v>
      </c>
      <c r="J9" s="56">
        <v>0</v>
      </c>
      <c r="K9" s="56">
        <v>0</v>
      </c>
      <c r="L9" s="56">
        <v>0</v>
      </c>
      <c r="M9" s="56">
        <v>0</v>
      </c>
      <c r="N9" s="56">
        <v>0</v>
      </c>
      <c r="O9" s="56">
        <v>0</v>
      </c>
      <c r="P9" s="56">
        <v>0</v>
      </c>
      <c r="Q9" s="56">
        <v>1</v>
      </c>
      <c r="R9" s="56">
        <v>0</v>
      </c>
      <c r="S9" s="54" t="s">
        <v>650</v>
      </c>
      <c r="T9" s="54" t="s">
        <v>587</v>
      </c>
      <c r="U9" s="54" t="s">
        <v>650</v>
      </c>
      <c r="V9" s="54" t="s">
        <v>575</v>
      </c>
      <c r="W9" s="54" t="s">
        <v>524</v>
      </c>
      <c r="X9" s="54" t="s">
        <v>193</v>
      </c>
      <c r="Y9" s="54" t="s">
        <v>617</v>
      </c>
      <c r="Z9" s="54" t="s">
        <v>627</v>
      </c>
      <c r="AA9" s="54" t="s">
        <v>633</v>
      </c>
      <c r="AB9" s="54" t="s">
        <v>195</v>
      </c>
      <c r="AC9" s="54" t="s">
        <v>644</v>
      </c>
      <c r="AD9" s="56">
        <v>0</v>
      </c>
      <c r="AE9" s="56">
        <v>0</v>
      </c>
      <c r="AF9" s="56">
        <v>0</v>
      </c>
      <c r="AG9" s="56">
        <v>1</v>
      </c>
      <c r="AH9" s="56">
        <v>0</v>
      </c>
      <c r="AI9" s="56">
        <v>0</v>
      </c>
      <c r="AJ9" s="56">
        <v>0</v>
      </c>
      <c r="AK9" s="54" t="s">
        <v>651</v>
      </c>
      <c r="AL9" s="56">
        <v>0</v>
      </c>
      <c r="AM9" s="56">
        <v>0</v>
      </c>
      <c r="AN9" s="56">
        <v>0</v>
      </c>
      <c r="AO9" s="56">
        <v>1</v>
      </c>
      <c r="AP9" s="56">
        <v>0</v>
      </c>
      <c r="AQ9" s="56">
        <v>0</v>
      </c>
      <c r="AR9" s="56">
        <v>1</v>
      </c>
      <c r="AS9" s="56">
        <v>0</v>
      </c>
      <c r="AT9" s="56">
        <v>0</v>
      </c>
      <c r="AU9" s="56">
        <v>0</v>
      </c>
      <c r="AV9" s="56">
        <v>0</v>
      </c>
      <c r="AW9" s="56">
        <v>0</v>
      </c>
      <c r="AX9" s="56">
        <v>0</v>
      </c>
      <c r="AY9" s="56">
        <v>0</v>
      </c>
      <c r="AZ9" s="56">
        <v>0</v>
      </c>
      <c r="BA9" s="54" t="s">
        <v>526</v>
      </c>
      <c r="BB9" s="54" t="s">
        <v>538</v>
      </c>
      <c r="BC9" s="56">
        <v>0</v>
      </c>
      <c r="BD9" s="56">
        <v>0</v>
      </c>
      <c r="BE9" s="56">
        <v>0</v>
      </c>
      <c r="BF9" s="56">
        <v>1</v>
      </c>
      <c r="BG9" s="56">
        <v>0</v>
      </c>
      <c r="BH9" s="56">
        <v>0</v>
      </c>
      <c r="BI9" s="56">
        <v>0</v>
      </c>
      <c r="BJ9" s="56">
        <v>0</v>
      </c>
      <c r="BK9" s="56">
        <v>0</v>
      </c>
      <c r="BL9" s="56">
        <v>0</v>
      </c>
      <c r="BM9" s="56">
        <v>0</v>
      </c>
      <c r="BN9" s="56">
        <v>0</v>
      </c>
      <c r="BO9" s="56">
        <v>0</v>
      </c>
      <c r="BP9" s="56">
        <v>0</v>
      </c>
      <c r="BQ9" s="56">
        <v>0</v>
      </c>
      <c r="BR9" s="56">
        <v>0</v>
      </c>
      <c r="BS9" s="56">
        <v>0</v>
      </c>
      <c r="BT9" s="56">
        <v>0</v>
      </c>
      <c r="BU9" s="56">
        <v>0</v>
      </c>
      <c r="BV9" s="56">
        <v>0</v>
      </c>
      <c r="BW9" s="54" t="s">
        <v>650</v>
      </c>
      <c r="BX9" s="54" t="s">
        <v>650</v>
      </c>
    </row>
    <row r="10" spans="1:76" hidden="1" x14ac:dyDescent="0.35">
      <c r="A10" s="54" t="s">
        <v>932</v>
      </c>
      <c r="B10" s="54" t="s">
        <v>462</v>
      </c>
      <c r="C10" s="54" t="s">
        <v>202</v>
      </c>
      <c r="D10" s="54" t="s">
        <v>211</v>
      </c>
      <c r="E10" s="54" t="s">
        <v>337</v>
      </c>
      <c r="F10" s="54" t="s">
        <v>460</v>
      </c>
      <c r="G10" s="56">
        <v>46</v>
      </c>
      <c r="H10" s="54" t="s">
        <v>467</v>
      </c>
      <c r="I10" s="54" t="s">
        <v>473</v>
      </c>
      <c r="J10" s="56">
        <v>1</v>
      </c>
      <c r="K10" s="56">
        <v>0</v>
      </c>
      <c r="L10" s="56">
        <v>0</v>
      </c>
      <c r="M10" s="56">
        <v>0</v>
      </c>
      <c r="N10" s="56">
        <v>0</v>
      </c>
      <c r="O10" s="56">
        <v>0</v>
      </c>
      <c r="P10" s="56">
        <v>0</v>
      </c>
      <c r="Q10" s="56">
        <v>0</v>
      </c>
      <c r="R10" s="56">
        <v>0</v>
      </c>
      <c r="S10" s="54" t="s">
        <v>650</v>
      </c>
      <c r="T10" s="54" t="s">
        <v>657</v>
      </c>
      <c r="U10" s="54" t="s">
        <v>650</v>
      </c>
      <c r="V10" s="54" t="s">
        <v>577</v>
      </c>
      <c r="W10" s="54" t="s">
        <v>524</v>
      </c>
      <c r="X10" s="54" t="s">
        <v>195</v>
      </c>
      <c r="Y10" s="54" t="s">
        <v>609</v>
      </c>
      <c r="Z10" s="54" t="s">
        <v>621</v>
      </c>
      <c r="AA10" s="54" t="s">
        <v>631</v>
      </c>
      <c r="AB10" s="54" t="s">
        <v>193</v>
      </c>
      <c r="AC10" s="54" t="s">
        <v>650</v>
      </c>
      <c r="AD10" s="54" t="s">
        <v>650</v>
      </c>
      <c r="AE10" s="54" t="s">
        <v>650</v>
      </c>
      <c r="AF10" s="54" t="s">
        <v>650</v>
      </c>
      <c r="AG10" s="54" t="s">
        <v>650</v>
      </c>
      <c r="AH10" s="54" t="s">
        <v>650</v>
      </c>
      <c r="AI10" s="54" t="s">
        <v>650</v>
      </c>
      <c r="AJ10" s="54" t="s">
        <v>650</v>
      </c>
      <c r="AK10" s="54" t="s">
        <v>658</v>
      </c>
      <c r="AL10" s="56">
        <v>0</v>
      </c>
      <c r="AM10" s="56">
        <v>1</v>
      </c>
      <c r="AN10" s="56">
        <v>0</v>
      </c>
      <c r="AO10" s="56">
        <v>1</v>
      </c>
      <c r="AP10" s="56">
        <v>0</v>
      </c>
      <c r="AQ10" s="56">
        <v>0</v>
      </c>
      <c r="AR10" s="56">
        <v>1</v>
      </c>
      <c r="AS10" s="56">
        <v>0</v>
      </c>
      <c r="AT10" s="56">
        <v>0</v>
      </c>
      <c r="AU10" s="56">
        <v>0</v>
      </c>
      <c r="AV10" s="56">
        <v>0</v>
      </c>
      <c r="AW10" s="56">
        <v>0</v>
      </c>
      <c r="AX10" s="56">
        <v>0</v>
      </c>
      <c r="AY10" s="56">
        <v>0</v>
      </c>
      <c r="AZ10" s="56">
        <v>0</v>
      </c>
      <c r="BA10" s="54" t="s">
        <v>530</v>
      </c>
      <c r="BB10" s="54" t="s">
        <v>659</v>
      </c>
      <c r="BC10" s="56">
        <v>0</v>
      </c>
      <c r="BD10" s="56">
        <v>1</v>
      </c>
      <c r="BE10" s="56">
        <v>0</v>
      </c>
      <c r="BF10" s="56">
        <v>1</v>
      </c>
      <c r="BG10" s="56">
        <v>0</v>
      </c>
      <c r="BH10" s="56">
        <v>1</v>
      </c>
      <c r="BI10" s="56">
        <v>1</v>
      </c>
      <c r="BJ10" s="56">
        <v>0</v>
      </c>
      <c r="BK10" s="56">
        <v>0</v>
      </c>
      <c r="BL10" s="56">
        <v>1</v>
      </c>
      <c r="BM10" s="56">
        <v>0</v>
      </c>
      <c r="BN10" s="56">
        <v>0</v>
      </c>
      <c r="BO10" s="56">
        <v>0</v>
      </c>
      <c r="BP10" s="56">
        <v>0</v>
      </c>
      <c r="BQ10" s="56">
        <v>0</v>
      </c>
      <c r="BR10" s="56">
        <v>0</v>
      </c>
      <c r="BS10" s="56">
        <v>0</v>
      </c>
      <c r="BT10" s="56">
        <v>0</v>
      </c>
      <c r="BU10" s="56">
        <v>0</v>
      </c>
      <c r="BV10" s="56">
        <v>0</v>
      </c>
      <c r="BW10" s="54" t="s">
        <v>650</v>
      </c>
      <c r="BX10" s="54" t="s">
        <v>650</v>
      </c>
    </row>
    <row r="11" spans="1:76" hidden="1" x14ac:dyDescent="0.35">
      <c r="A11" s="54" t="s">
        <v>932</v>
      </c>
      <c r="B11" s="54" t="s">
        <v>462</v>
      </c>
      <c r="C11" s="54" t="s">
        <v>202</v>
      </c>
      <c r="D11" s="54" t="s">
        <v>211</v>
      </c>
      <c r="E11" s="54" t="s">
        <v>341</v>
      </c>
      <c r="F11" s="54" t="s">
        <v>460</v>
      </c>
      <c r="G11" s="56">
        <v>52</v>
      </c>
      <c r="H11" s="54" t="s">
        <v>469</v>
      </c>
      <c r="I11" s="54" t="s">
        <v>473</v>
      </c>
      <c r="J11" s="56">
        <v>1</v>
      </c>
      <c r="K11" s="56">
        <v>0</v>
      </c>
      <c r="L11" s="56">
        <v>0</v>
      </c>
      <c r="M11" s="56">
        <v>0</v>
      </c>
      <c r="N11" s="56">
        <v>0</v>
      </c>
      <c r="O11" s="56">
        <v>0</v>
      </c>
      <c r="P11" s="56">
        <v>0</v>
      </c>
      <c r="Q11" s="56">
        <v>0</v>
      </c>
      <c r="R11" s="56">
        <v>0</v>
      </c>
      <c r="S11" s="54" t="s">
        <v>650</v>
      </c>
      <c r="T11" s="54" t="s">
        <v>587</v>
      </c>
      <c r="U11" s="54" t="s">
        <v>650</v>
      </c>
      <c r="V11" s="54" t="s">
        <v>575</v>
      </c>
      <c r="W11" s="54" t="s">
        <v>530</v>
      </c>
      <c r="X11" s="54" t="s">
        <v>193</v>
      </c>
      <c r="Y11" s="54" t="s">
        <v>613</v>
      </c>
      <c r="Z11" s="54" t="s">
        <v>623</v>
      </c>
      <c r="AA11" s="54" t="s">
        <v>632</v>
      </c>
      <c r="AB11" s="54" t="s">
        <v>195</v>
      </c>
      <c r="AC11" s="54" t="s">
        <v>660</v>
      </c>
      <c r="AD11" s="56">
        <v>0</v>
      </c>
      <c r="AE11" s="56">
        <v>1</v>
      </c>
      <c r="AF11" s="56">
        <v>0</v>
      </c>
      <c r="AG11" s="56">
        <v>1</v>
      </c>
      <c r="AH11" s="56">
        <v>1</v>
      </c>
      <c r="AI11" s="56">
        <v>0</v>
      </c>
      <c r="AJ11" s="56">
        <v>0</v>
      </c>
      <c r="AK11" s="54" t="s">
        <v>658</v>
      </c>
      <c r="AL11" s="56">
        <v>0</v>
      </c>
      <c r="AM11" s="56">
        <v>1</v>
      </c>
      <c r="AN11" s="56">
        <v>0</v>
      </c>
      <c r="AO11" s="56">
        <v>1</v>
      </c>
      <c r="AP11" s="56">
        <v>0</v>
      </c>
      <c r="AQ11" s="56">
        <v>0</v>
      </c>
      <c r="AR11" s="56">
        <v>1</v>
      </c>
      <c r="AS11" s="56">
        <v>0</v>
      </c>
      <c r="AT11" s="56">
        <v>0</v>
      </c>
      <c r="AU11" s="56">
        <v>0</v>
      </c>
      <c r="AV11" s="56">
        <v>0</v>
      </c>
      <c r="AW11" s="56">
        <v>0</v>
      </c>
      <c r="AX11" s="56">
        <v>0</v>
      </c>
      <c r="AY11" s="56">
        <v>0</v>
      </c>
      <c r="AZ11" s="56">
        <v>0</v>
      </c>
      <c r="BA11" s="54" t="s">
        <v>524</v>
      </c>
      <c r="BB11" s="54" t="s">
        <v>659</v>
      </c>
      <c r="BC11" s="56">
        <v>0</v>
      </c>
      <c r="BD11" s="56">
        <v>1</v>
      </c>
      <c r="BE11" s="56">
        <v>0</v>
      </c>
      <c r="BF11" s="56">
        <v>1</v>
      </c>
      <c r="BG11" s="56">
        <v>0</v>
      </c>
      <c r="BH11" s="56">
        <v>1</v>
      </c>
      <c r="BI11" s="56">
        <v>1</v>
      </c>
      <c r="BJ11" s="56">
        <v>0</v>
      </c>
      <c r="BK11" s="56">
        <v>0</v>
      </c>
      <c r="BL11" s="56">
        <v>1</v>
      </c>
      <c r="BM11" s="56">
        <v>0</v>
      </c>
      <c r="BN11" s="56">
        <v>0</v>
      </c>
      <c r="BO11" s="56">
        <v>0</v>
      </c>
      <c r="BP11" s="56">
        <v>0</v>
      </c>
      <c r="BQ11" s="56">
        <v>0</v>
      </c>
      <c r="BR11" s="56">
        <v>0</v>
      </c>
      <c r="BS11" s="56">
        <v>0</v>
      </c>
      <c r="BT11" s="56">
        <v>0</v>
      </c>
      <c r="BU11" s="56">
        <v>0</v>
      </c>
      <c r="BV11" s="56">
        <v>0</v>
      </c>
      <c r="BW11" s="54" t="s">
        <v>650</v>
      </c>
      <c r="BX11" s="54" t="s">
        <v>650</v>
      </c>
    </row>
    <row r="12" spans="1:76" hidden="1" x14ac:dyDescent="0.35">
      <c r="A12" s="54" t="s">
        <v>932</v>
      </c>
      <c r="B12" s="54" t="s">
        <v>462</v>
      </c>
      <c r="C12" s="54" t="s">
        <v>202</v>
      </c>
      <c r="D12" s="54" t="s">
        <v>211</v>
      </c>
      <c r="E12" s="54" t="s">
        <v>341</v>
      </c>
      <c r="F12" s="54" t="s">
        <v>460</v>
      </c>
      <c r="G12" s="56">
        <v>49</v>
      </c>
      <c r="H12" s="54" t="s">
        <v>467</v>
      </c>
      <c r="I12" s="57" t="s">
        <v>458</v>
      </c>
      <c r="J12" s="56">
        <v>0</v>
      </c>
      <c r="K12" s="56">
        <v>0</v>
      </c>
      <c r="L12" s="56">
        <v>0</v>
      </c>
      <c r="M12" s="58">
        <v>0</v>
      </c>
      <c r="N12" s="56">
        <v>0</v>
      </c>
      <c r="O12" s="56">
        <v>0</v>
      </c>
      <c r="P12" s="56">
        <v>0</v>
      </c>
      <c r="Q12" s="56">
        <v>0</v>
      </c>
      <c r="R12" s="56">
        <v>0</v>
      </c>
      <c r="S12" s="57" t="s">
        <v>884</v>
      </c>
      <c r="T12" s="54" t="s">
        <v>587</v>
      </c>
      <c r="U12" s="54" t="s">
        <v>650</v>
      </c>
      <c r="V12" s="54" t="s">
        <v>575</v>
      </c>
      <c r="W12" s="54" t="s">
        <v>528</v>
      </c>
      <c r="X12" s="54" t="s">
        <v>193</v>
      </c>
      <c r="Y12" s="54" t="s">
        <v>613</v>
      </c>
      <c r="Z12" s="54" t="s">
        <v>621</v>
      </c>
      <c r="AA12" s="54" t="s">
        <v>631</v>
      </c>
      <c r="AB12" s="54" t="s">
        <v>193</v>
      </c>
      <c r="AC12" s="54" t="s">
        <v>650</v>
      </c>
      <c r="AD12" s="54" t="s">
        <v>650</v>
      </c>
      <c r="AE12" s="54" t="s">
        <v>650</v>
      </c>
      <c r="AF12" s="54" t="s">
        <v>650</v>
      </c>
      <c r="AG12" s="54" t="s">
        <v>650</v>
      </c>
      <c r="AH12" s="54" t="s">
        <v>650</v>
      </c>
      <c r="AI12" s="54" t="s">
        <v>650</v>
      </c>
      <c r="AJ12" s="54" t="s">
        <v>650</v>
      </c>
      <c r="AK12" s="54" t="s">
        <v>661</v>
      </c>
      <c r="AL12" s="56">
        <v>0</v>
      </c>
      <c r="AM12" s="56">
        <v>1</v>
      </c>
      <c r="AN12" s="56">
        <v>0</v>
      </c>
      <c r="AO12" s="56">
        <v>1</v>
      </c>
      <c r="AP12" s="56">
        <v>0</v>
      </c>
      <c r="AQ12" s="56">
        <v>0</v>
      </c>
      <c r="AR12" s="56">
        <v>1</v>
      </c>
      <c r="AS12" s="56">
        <v>0</v>
      </c>
      <c r="AT12" s="56">
        <v>0</v>
      </c>
      <c r="AU12" s="56">
        <v>0</v>
      </c>
      <c r="AV12" s="56">
        <v>1</v>
      </c>
      <c r="AW12" s="56">
        <v>0</v>
      </c>
      <c r="AX12" s="56">
        <v>0</v>
      </c>
      <c r="AY12" s="56">
        <v>0</v>
      </c>
      <c r="AZ12" s="56">
        <v>0</v>
      </c>
      <c r="BA12" s="54" t="s">
        <v>530</v>
      </c>
      <c r="BB12" s="54" t="s">
        <v>662</v>
      </c>
      <c r="BC12" s="56">
        <v>0</v>
      </c>
      <c r="BD12" s="56">
        <v>1</v>
      </c>
      <c r="BE12" s="56">
        <v>0</v>
      </c>
      <c r="BF12" s="56">
        <v>1</v>
      </c>
      <c r="BG12" s="56">
        <v>1</v>
      </c>
      <c r="BH12" s="56">
        <v>1</v>
      </c>
      <c r="BI12" s="56">
        <v>1</v>
      </c>
      <c r="BJ12" s="56">
        <v>0</v>
      </c>
      <c r="BK12" s="56">
        <v>0</v>
      </c>
      <c r="BL12" s="56">
        <v>1</v>
      </c>
      <c r="BM12" s="56">
        <v>0</v>
      </c>
      <c r="BN12" s="56">
        <v>0</v>
      </c>
      <c r="BO12" s="56">
        <v>0</v>
      </c>
      <c r="BP12" s="56">
        <v>0</v>
      </c>
      <c r="BQ12" s="56">
        <v>0</v>
      </c>
      <c r="BR12" s="56">
        <v>0</v>
      </c>
      <c r="BS12" s="56">
        <v>0</v>
      </c>
      <c r="BT12" s="56">
        <v>0</v>
      </c>
      <c r="BU12" s="56">
        <v>0</v>
      </c>
      <c r="BV12" s="56">
        <v>0</v>
      </c>
      <c r="BW12" s="54" t="s">
        <v>650</v>
      </c>
      <c r="BX12" s="54" t="s">
        <v>650</v>
      </c>
    </row>
    <row r="13" spans="1:76" hidden="1" x14ac:dyDescent="0.35">
      <c r="A13" s="54" t="s">
        <v>932</v>
      </c>
      <c r="B13" s="54" t="s">
        <v>460</v>
      </c>
      <c r="C13" s="54" t="s">
        <v>203</v>
      </c>
      <c r="D13" s="54" t="s">
        <v>212</v>
      </c>
      <c r="E13" s="54" t="s">
        <v>305</v>
      </c>
      <c r="F13" s="54" t="s">
        <v>460</v>
      </c>
      <c r="G13" s="56">
        <v>40</v>
      </c>
      <c r="H13" s="54" t="s">
        <v>467</v>
      </c>
      <c r="I13" s="57" t="s">
        <v>458</v>
      </c>
      <c r="J13" s="56">
        <v>0</v>
      </c>
      <c r="K13" s="56">
        <v>0</v>
      </c>
      <c r="L13" s="56">
        <v>0</v>
      </c>
      <c r="M13" s="58">
        <v>0</v>
      </c>
      <c r="N13" s="56">
        <v>0</v>
      </c>
      <c r="O13" s="56">
        <v>0</v>
      </c>
      <c r="P13" s="56">
        <v>0</v>
      </c>
      <c r="Q13" s="56">
        <v>0</v>
      </c>
      <c r="R13" s="56">
        <v>0</v>
      </c>
      <c r="S13" s="57" t="s">
        <v>884</v>
      </c>
      <c r="T13" s="54" t="s">
        <v>599</v>
      </c>
      <c r="U13" s="54" t="s">
        <v>650</v>
      </c>
      <c r="V13" s="54" t="s">
        <v>573</v>
      </c>
      <c r="W13" s="54" t="s">
        <v>528</v>
      </c>
      <c r="X13" s="54" t="s">
        <v>193</v>
      </c>
      <c r="Y13" s="54" t="s">
        <v>617</v>
      </c>
      <c r="Z13" s="54" t="s">
        <v>621</v>
      </c>
      <c r="AA13" s="54" t="s">
        <v>636</v>
      </c>
      <c r="AB13" s="54" t="s">
        <v>193</v>
      </c>
      <c r="AC13" s="54" t="s">
        <v>650</v>
      </c>
      <c r="AD13" s="54" t="s">
        <v>650</v>
      </c>
      <c r="AE13" s="54" t="s">
        <v>650</v>
      </c>
      <c r="AF13" s="54" t="s">
        <v>650</v>
      </c>
      <c r="AG13" s="54" t="s">
        <v>650</v>
      </c>
      <c r="AH13" s="54" t="s">
        <v>650</v>
      </c>
      <c r="AI13" s="54" t="s">
        <v>650</v>
      </c>
      <c r="AJ13" s="54" t="s">
        <v>650</v>
      </c>
      <c r="AK13" s="54" t="s">
        <v>652</v>
      </c>
      <c r="AL13" s="56">
        <v>0</v>
      </c>
      <c r="AM13" s="56">
        <v>0</v>
      </c>
      <c r="AN13" s="56">
        <v>0</v>
      </c>
      <c r="AO13" s="56">
        <v>1</v>
      </c>
      <c r="AP13" s="56">
        <v>0</v>
      </c>
      <c r="AQ13" s="56">
        <v>0</v>
      </c>
      <c r="AR13" s="56">
        <v>0</v>
      </c>
      <c r="AS13" s="56">
        <v>0</v>
      </c>
      <c r="AT13" s="56">
        <v>0</v>
      </c>
      <c r="AU13" s="56">
        <v>0</v>
      </c>
      <c r="AV13" s="56">
        <v>0</v>
      </c>
      <c r="AW13" s="56">
        <v>0</v>
      </c>
      <c r="AX13" s="56">
        <v>0</v>
      </c>
      <c r="AY13" s="56">
        <v>0</v>
      </c>
      <c r="AZ13" s="56">
        <v>0</v>
      </c>
      <c r="BA13" s="54" t="s">
        <v>528</v>
      </c>
      <c r="BB13" s="54" t="s">
        <v>663</v>
      </c>
      <c r="BC13" s="56">
        <v>0</v>
      </c>
      <c r="BD13" s="56">
        <v>0</v>
      </c>
      <c r="BE13" s="56">
        <v>0</v>
      </c>
      <c r="BF13" s="56">
        <v>0</v>
      </c>
      <c r="BG13" s="56">
        <v>1</v>
      </c>
      <c r="BH13" s="56">
        <v>1</v>
      </c>
      <c r="BI13" s="56">
        <v>1</v>
      </c>
      <c r="BJ13" s="56">
        <v>0</v>
      </c>
      <c r="BK13" s="56">
        <v>0</v>
      </c>
      <c r="BL13" s="56">
        <v>1</v>
      </c>
      <c r="BM13" s="56">
        <v>0</v>
      </c>
      <c r="BN13" s="56">
        <v>0</v>
      </c>
      <c r="BO13" s="56">
        <v>1</v>
      </c>
      <c r="BP13" s="56">
        <v>0</v>
      </c>
      <c r="BQ13" s="56">
        <v>0</v>
      </c>
      <c r="BR13" s="56">
        <v>0</v>
      </c>
      <c r="BS13" s="56">
        <v>0</v>
      </c>
      <c r="BT13" s="56">
        <v>0</v>
      </c>
      <c r="BU13" s="56">
        <v>0</v>
      </c>
      <c r="BV13" s="56">
        <v>0</v>
      </c>
      <c r="BW13" s="54" t="s">
        <v>650</v>
      </c>
      <c r="BX13" s="54" t="s">
        <v>664</v>
      </c>
    </row>
    <row r="14" spans="1:76" hidden="1" x14ac:dyDescent="0.35">
      <c r="A14" s="54" t="s">
        <v>932</v>
      </c>
      <c r="B14" s="54" t="s">
        <v>460</v>
      </c>
      <c r="C14" s="54" t="s">
        <v>203</v>
      </c>
      <c r="D14" s="54" t="s">
        <v>212</v>
      </c>
      <c r="E14" s="54" t="s">
        <v>305</v>
      </c>
      <c r="F14" s="54" t="s">
        <v>460</v>
      </c>
      <c r="G14" s="56">
        <v>43</v>
      </c>
      <c r="H14" s="54" t="s">
        <v>471</v>
      </c>
      <c r="I14" s="54" t="s">
        <v>473</v>
      </c>
      <c r="J14" s="56">
        <v>1</v>
      </c>
      <c r="K14" s="56">
        <v>0</v>
      </c>
      <c r="L14" s="56">
        <v>0</v>
      </c>
      <c r="M14" s="56">
        <v>0</v>
      </c>
      <c r="N14" s="56">
        <v>0</v>
      </c>
      <c r="O14" s="56">
        <v>0</v>
      </c>
      <c r="P14" s="56">
        <v>0</v>
      </c>
      <c r="Q14" s="56">
        <v>0</v>
      </c>
      <c r="R14" s="56">
        <v>0</v>
      </c>
      <c r="S14" s="54" t="s">
        <v>650</v>
      </c>
      <c r="T14" s="54" t="s">
        <v>599</v>
      </c>
      <c r="U14" s="54" t="s">
        <v>650</v>
      </c>
      <c r="V14" s="54" t="s">
        <v>577</v>
      </c>
      <c r="W14" s="54" t="s">
        <v>530</v>
      </c>
      <c r="X14" s="54" t="s">
        <v>193</v>
      </c>
      <c r="Y14" s="54" t="s">
        <v>617</v>
      </c>
      <c r="Z14" s="54" t="s">
        <v>621</v>
      </c>
      <c r="AA14" s="54" t="s">
        <v>636</v>
      </c>
      <c r="AB14" s="54" t="s">
        <v>193</v>
      </c>
      <c r="AC14" s="54" t="s">
        <v>650</v>
      </c>
      <c r="AD14" s="54" t="s">
        <v>650</v>
      </c>
      <c r="AE14" s="54" t="s">
        <v>650</v>
      </c>
      <c r="AF14" s="54" t="s">
        <v>650</v>
      </c>
      <c r="AG14" s="54" t="s">
        <v>650</v>
      </c>
      <c r="AH14" s="54" t="s">
        <v>650</v>
      </c>
      <c r="AI14" s="54" t="s">
        <v>650</v>
      </c>
      <c r="AJ14" s="54" t="s">
        <v>650</v>
      </c>
      <c r="AK14" s="54" t="s">
        <v>652</v>
      </c>
      <c r="AL14" s="56">
        <v>0</v>
      </c>
      <c r="AM14" s="56">
        <v>0</v>
      </c>
      <c r="AN14" s="56">
        <v>0</v>
      </c>
      <c r="AO14" s="56">
        <v>1</v>
      </c>
      <c r="AP14" s="56">
        <v>0</v>
      </c>
      <c r="AQ14" s="56">
        <v>0</v>
      </c>
      <c r="AR14" s="56">
        <v>0</v>
      </c>
      <c r="AS14" s="56">
        <v>0</v>
      </c>
      <c r="AT14" s="56">
        <v>0</v>
      </c>
      <c r="AU14" s="56">
        <v>0</v>
      </c>
      <c r="AV14" s="56">
        <v>0</v>
      </c>
      <c r="AW14" s="56">
        <v>0</v>
      </c>
      <c r="AX14" s="56">
        <v>0</v>
      </c>
      <c r="AY14" s="56">
        <v>0</v>
      </c>
      <c r="AZ14" s="56">
        <v>0</v>
      </c>
      <c r="BA14" s="54" t="s">
        <v>530</v>
      </c>
      <c r="BB14" s="54" t="s">
        <v>665</v>
      </c>
      <c r="BC14" s="56">
        <v>0</v>
      </c>
      <c r="BD14" s="56">
        <v>0</v>
      </c>
      <c r="BE14" s="56">
        <v>0</v>
      </c>
      <c r="BF14" s="56">
        <v>0</v>
      </c>
      <c r="BG14" s="56">
        <v>0</v>
      </c>
      <c r="BH14" s="56">
        <v>1</v>
      </c>
      <c r="BI14" s="56">
        <v>0</v>
      </c>
      <c r="BJ14" s="56">
        <v>0</v>
      </c>
      <c r="BK14" s="56">
        <v>0</v>
      </c>
      <c r="BL14" s="56">
        <v>1</v>
      </c>
      <c r="BM14" s="56">
        <v>0</v>
      </c>
      <c r="BN14" s="56">
        <v>0</v>
      </c>
      <c r="BO14" s="56">
        <v>1</v>
      </c>
      <c r="BP14" s="56">
        <v>0</v>
      </c>
      <c r="BQ14" s="56">
        <v>0</v>
      </c>
      <c r="BR14" s="56">
        <v>0</v>
      </c>
      <c r="BS14" s="56">
        <v>0</v>
      </c>
      <c r="BT14" s="56">
        <v>0</v>
      </c>
      <c r="BU14" s="56">
        <v>0</v>
      </c>
      <c r="BV14" s="56">
        <v>0</v>
      </c>
      <c r="BW14" s="54" t="s">
        <v>650</v>
      </c>
      <c r="BX14" s="54" t="s">
        <v>664</v>
      </c>
    </row>
    <row r="15" spans="1:76" hidden="1" x14ac:dyDescent="0.35">
      <c r="A15" s="54" t="s">
        <v>932</v>
      </c>
      <c r="B15" s="54" t="s">
        <v>460</v>
      </c>
      <c r="C15" s="54" t="s">
        <v>203</v>
      </c>
      <c r="D15" s="54" t="s">
        <v>212</v>
      </c>
      <c r="E15" s="54" t="s">
        <v>305</v>
      </c>
      <c r="F15" s="54" t="s">
        <v>460</v>
      </c>
      <c r="G15" s="56">
        <v>33</v>
      </c>
      <c r="H15" s="54" t="s">
        <v>465</v>
      </c>
      <c r="I15" s="54" t="s">
        <v>487</v>
      </c>
      <c r="J15" s="56">
        <v>0</v>
      </c>
      <c r="K15" s="56">
        <v>0</v>
      </c>
      <c r="L15" s="56">
        <v>0</v>
      </c>
      <c r="M15" s="56">
        <v>0</v>
      </c>
      <c r="N15" s="56">
        <v>0</v>
      </c>
      <c r="O15" s="56">
        <v>0</v>
      </c>
      <c r="P15" s="56">
        <v>0</v>
      </c>
      <c r="Q15" s="56">
        <v>1</v>
      </c>
      <c r="R15" s="56">
        <v>0</v>
      </c>
      <c r="S15" s="54" t="s">
        <v>650</v>
      </c>
      <c r="T15" s="54" t="s">
        <v>599</v>
      </c>
      <c r="U15" s="54" t="s">
        <v>650</v>
      </c>
      <c r="V15" s="54" t="s">
        <v>575</v>
      </c>
      <c r="W15" s="54" t="s">
        <v>528</v>
      </c>
      <c r="X15" s="54" t="s">
        <v>193</v>
      </c>
      <c r="Y15" s="54" t="s">
        <v>617</v>
      </c>
      <c r="Z15" s="54" t="s">
        <v>621</v>
      </c>
      <c r="AA15" s="54" t="s">
        <v>633</v>
      </c>
      <c r="AB15" s="54" t="s">
        <v>193</v>
      </c>
      <c r="AC15" s="54" t="s">
        <v>650</v>
      </c>
      <c r="AD15" s="54" t="s">
        <v>650</v>
      </c>
      <c r="AE15" s="54" t="s">
        <v>650</v>
      </c>
      <c r="AF15" s="54" t="s">
        <v>650</v>
      </c>
      <c r="AG15" s="54" t="s">
        <v>650</v>
      </c>
      <c r="AH15" s="54" t="s">
        <v>650</v>
      </c>
      <c r="AI15" s="54" t="s">
        <v>650</v>
      </c>
      <c r="AJ15" s="54" t="s">
        <v>650</v>
      </c>
      <c r="AK15" s="54" t="s">
        <v>652</v>
      </c>
      <c r="AL15" s="56">
        <v>0</v>
      </c>
      <c r="AM15" s="56">
        <v>0</v>
      </c>
      <c r="AN15" s="56">
        <v>0</v>
      </c>
      <c r="AO15" s="56">
        <v>1</v>
      </c>
      <c r="AP15" s="56">
        <v>0</v>
      </c>
      <c r="AQ15" s="56">
        <v>0</v>
      </c>
      <c r="AR15" s="56">
        <v>0</v>
      </c>
      <c r="AS15" s="56">
        <v>0</v>
      </c>
      <c r="AT15" s="56">
        <v>0</v>
      </c>
      <c r="AU15" s="56">
        <v>0</v>
      </c>
      <c r="AV15" s="56">
        <v>0</v>
      </c>
      <c r="AW15" s="56">
        <v>0</v>
      </c>
      <c r="AX15" s="56">
        <v>0</v>
      </c>
      <c r="AY15" s="56">
        <v>0</v>
      </c>
      <c r="AZ15" s="56">
        <v>0</v>
      </c>
      <c r="BA15" s="54" t="s">
        <v>530</v>
      </c>
      <c r="BB15" s="54" t="s">
        <v>666</v>
      </c>
      <c r="BC15" s="56">
        <v>0</v>
      </c>
      <c r="BD15" s="56">
        <v>0</v>
      </c>
      <c r="BE15" s="56">
        <v>0</v>
      </c>
      <c r="BF15" s="56">
        <v>1</v>
      </c>
      <c r="BG15" s="56">
        <v>1</v>
      </c>
      <c r="BH15" s="56">
        <v>0</v>
      </c>
      <c r="BI15" s="56">
        <v>0</v>
      </c>
      <c r="BJ15" s="56">
        <v>0</v>
      </c>
      <c r="BK15" s="56">
        <v>0</v>
      </c>
      <c r="BL15" s="56">
        <v>1</v>
      </c>
      <c r="BM15" s="56">
        <v>0</v>
      </c>
      <c r="BN15" s="56">
        <v>1</v>
      </c>
      <c r="BO15" s="56">
        <v>0</v>
      </c>
      <c r="BP15" s="56">
        <v>0</v>
      </c>
      <c r="BQ15" s="56">
        <v>0</v>
      </c>
      <c r="BR15" s="56">
        <v>0</v>
      </c>
      <c r="BS15" s="56">
        <v>0</v>
      </c>
      <c r="BT15" s="56">
        <v>0</v>
      </c>
      <c r="BU15" s="56">
        <v>0</v>
      </c>
      <c r="BV15" s="56">
        <v>0</v>
      </c>
      <c r="BW15" s="54" t="s">
        <v>650</v>
      </c>
      <c r="BX15" s="54" t="s">
        <v>664</v>
      </c>
    </row>
    <row r="16" spans="1:76" hidden="1" x14ac:dyDescent="0.35">
      <c r="A16" s="54" t="s">
        <v>932</v>
      </c>
      <c r="B16" s="54" t="s">
        <v>460</v>
      </c>
      <c r="C16" s="54" t="s">
        <v>203</v>
      </c>
      <c r="D16" s="54" t="s">
        <v>212</v>
      </c>
      <c r="E16" s="54" t="s">
        <v>885</v>
      </c>
      <c r="F16" s="54" t="s">
        <v>460</v>
      </c>
      <c r="G16" s="56">
        <v>47</v>
      </c>
      <c r="H16" s="54" t="s">
        <v>471</v>
      </c>
      <c r="I16" s="54" t="s">
        <v>487</v>
      </c>
      <c r="J16" s="56">
        <v>0</v>
      </c>
      <c r="K16" s="56">
        <v>0</v>
      </c>
      <c r="L16" s="56">
        <v>0</v>
      </c>
      <c r="M16" s="56">
        <v>0</v>
      </c>
      <c r="N16" s="56">
        <v>0</v>
      </c>
      <c r="O16" s="56">
        <v>0</v>
      </c>
      <c r="P16" s="56">
        <v>0</v>
      </c>
      <c r="Q16" s="56">
        <v>1</v>
      </c>
      <c r="R16" s="56">
        <v>0</v>
      </c>
      <c r="S16" s="54" t="s">
        <v>650</v>
      </c>
      <c r="T16" s="54" t="s">
        <v>599</v>
      </c>
      <c r="U16" s="54" t="s">
        <v>650</v>
      </c>
      <c r="V16" s="54" t="s">
        <v>577</v>
      </c>
      <c r="W16" s="54" t="s">
        <v>530</v>
      </c>
      <c r="X16" s="54" t="s">
        <v>193</v>
      </c>
      <c r="Y16" s="54" t="s">
        <v>617</v>
      </c>
      <c r="Z16" s="54" t="s">
        <v>621</v>
      </c>
      <c r="AA16" s="54" t="s">
        <v>634</v>
      </c>
      <c r="AB16" s="54" t="s">
        <v>193</v>
      </c>
      <c r="AC16" s="54" t="s">
        <v>650</v>
      </c>
      <c r="AD16" s="54" t="s">
        <v>650</v>
      </c>
      <c r="AE16" s="54" t="s">
        <v>650</v>
      </c>
      <c r="AF16" s="54" t="s">
        <v>650</v>
      </c>
      <c r="AG16" s="54" t="s">
        <v>650</v>
      </c>
      <c r="AH16" s="54" t="s">
        <v>650</v>
      </c>
      <c r="AI16" s="54" t="s">
        <v>650</v>
      </c>
      <c r="AJ16" s="54" t="s">
        <v>650</v>
      </c>
      <c r="AK16" s="54" t="s">
        <v>652</v>
      </c>
      <c r="AL16" s="56">
        <v>0</v>
      </c>
      <c r="AM16" s="56">
        <v>0</v>
      </c>
      <c r="AN16" s="56">
        <v>0</v>
      </c>
      <c r="AO16" s="56">
        <v>1</v>
      </c>
      <c r="AP16" s="56">
        <v>0</v>
      </c>
      <c r="AQ16" s="56">
        <v>0</v>
      </c>
      <c r="AR16" s="56">
        <v>0</v>
      </c>
      <c r="AS16" s="56">
        <v>0</v>
      </c>
      <c r="AT16" s="56">
        <v>0</v>
      </c>
      <c r="AU16" s="56">
        <v>0</v>
      </c>
      <c r="AV16" s="56">
        <v>0</v>
      </c>
      <c r="AW16" s="56">
        <v>0</v>
      </c>
      <c r="AX16" s="56">
        <v>0</v>
      </c>
      <c r="AY16" s="56">
        <v>0</v>
      </c>
      <c r="AZ16" s="56">
        <v>0</v>
      </c>
      <c r="BA16" s="54" t="s">
        <v>530</v>
      </c>
      <c r="BB16" s="54" t="s">
        <v>667</v>
      </c>
      <c r="BC16" s="56">
        <v>0</v>
      </c>
      <c r="BD16" s="56">
        <v>0</v>
      </c>
      <c r="BE16" s="56">
        <v>0</v>
      </c>
      <c r="BF16" s="56">
        <v>0</v>
      </c>
      <c r="BG16" s="56">
        <v>1</v>
      </c>
      <c r="BH16" s="56">
        <v>1</v>
      </c>
      <c r="BI16" s="56">
        <v>1</v>
      </c>
      <c r="BJ16" s="56">
        <v>0</v>
      </c>
      <c r="BK16" s="56">
        <v>0</v>
      </c>
      <c r="BL16" s="56">
        <v>1</v>
      </c>
      <c r="BM16" s="56">
        <v>1</v>
      </c>
      <c r="BN16" s="56">
        <v>1</v>
      </c>
      <c r="BO16" s="56">
        <v>1</v>
      </c>
      <c r="BP16" s="56">
        <v>0</v>
      </c>
      <c r="BQ16" s="56">
        <v>0</v>
      </c>
      <c r="BR16" s="56">
        <v>0</v>
      </c>
      <c r="BS16" s="56">
        <v>0</v>
      </c>
      <c r="BT16" s="56">
        <v>0</v>
      </c>
      <c r="BU16" s="56">
        <v>0</v>
      </c>
      <c r="BV16" s="56">
        <v>0</v>
      </c>
      <c r="BW16" s="54" t="s">
        <v>650</v>
      </c>
      <c r="BX16" s="54" t="s">
        <v>664</v>
      </c>
    </row>
    <row r="17" spans="1:76" hidden="1" x14ac:dyDescent="0.35">
      <c r="A17" s="54" t="s">
        <v>932</v>
      </c>
      <c r="B17" s="54" t="s">
        <v>460</v>
      </c>
      <c r="C17" s="54" t="s">
        <v>203</v>
      </c>
      <c r="D17" s="54" t="s">
        <v>212</v>
      </c>
      <c r="E17" s="54" t="s">
        <v>885</v>
      </c>
      <c r="F17" s="54" t="s">
        <v>460</v>
      </c>
      <c r="G17" s="56">
        <v>32</v>
      </c>
      <c r="H17" s="54" t="s">
        <v>465</v>
      </c>
      <c r="I17" s="57" t="s">
        <v>883</v>
      </c>
      <c r="J17" s="56">
        <v>0</v>
      </c>
      <c r="K17" s="56">
        <v>0</v>
      </c>
      <c r="L17" s="58">
        <v>1</v>
      </c>
      <c r="M17" s="59">
        <v>0</v>
      </c>
      <c r="N17" s="56">
        <v>0</v>
      </c>
      <c r="O17" s="56">
        <v>0</v>
      </c>
      <c r="P17" s="56">
        <v>0</v>
      </c>
      <c r="Q17" s="56">
        <v>0</v>
      </c>
      <c r="R17" s="56">
        <v>0</v>
      </c>
      <c r="S17" s="54" t="s">
        <v>650</v>
      </c>
      <c r="T17" s="54" t="s">
        <v>599</v>
      </c>
      <c r="U17" s="54" t="s">
        <v>650</v>
      </c>
      <c r="V17" s="54" t="s">
        <v>577</v>
      </c>
      <c r="W17" s="54" t="s">
        <v>530</v>
      </c>
      <c r="X17" s="54" t="s">
        <v>193</v>
      </c>
      <c r="Y17" s="54" t="s">
        <v>617</v>
      </c>
      <c r="Z17" s="54" t="s">
        <v>621</v>
      </c>
      <c r="AA17" s="54" t="s">
        <v>636</v>
      </c>
      <c r="AB17" s="54" t="s">
        <v>193</v>
      </c>
      <c r="AC17" s="54" t="s">
        <v>650</v>
      </c>
      <c r="AD17" s="54" t="s">
        <v>650</v>
      </c>
      <c r="AE17" s="54" t="s">
        <v>650</v>
      </c>
      <c r="AF17" s="54" t="s">
        <v>650</v>
      </c>
      <c r="AG17" s="54" t="s">
        <v>650</v>
      </c>
      <c r="AH17" s="54" t="s">
        <v>650</v>
      </c>
      <c r="AI17" s="54" t="s">
        <v>650</v>
      </c>
      <c r="AJ17" s="54" t="s">
        <v>650</v>
      </c>
      <c r="AK17" s="54" t="s">
        <v>652</v>
      </c>
      <c r="AL17" s="56">
        <v>0</v>
      </c>
      <c r="AM17" s="56">
        <v>0</v>
      </c>
      <c r="AN17" s="56">
        <v>0</v>
      </c>
      <c r="AO17" s="56">
        <v>1</v>
      </c>
      <c r="AP17" s="56">
        <v>0</v>
      </c>
      <c r="AQ17" s="56">
        <v>0</v>
      </c>
      <c r="AR17" s="56">
        <v>0</v>
      </c>
      <c r="AS17" s="56">
        <v>0</v>
      </c>
      <c r="AT17" s="56">
        <v>0</v>
      </c>
      <c r="AU17" s="56">
        <v>0</v>
      </c>
      <c r="AV17" s="56">
        <v>0</v>
      </c>
      <c r="AW17" s="56">
        <v>0</v>
      </c>
      <c r="AX17" s="56">
        <v>0</v>
      </c>
      <c r="AY17" s="56">
        <v>0</v>
      </c>
      <c r="AZ17" s="56">
        <v>0</v>
      </c>
      <c r="BA17" s="54" t="s">
        <v>530</v>
      </c>
      <c r="BB17" s="54" t="s">
        <v>668</v>
      </c>
      <c r="BC17" s="56">
        <v>0</v>
      </c>
      <c r="BD17" s="56">
        <v>0</v>
      </c>
      <c r="BE17" s="56">
        <v>0</v>
      </c>
      <c r="BF17" s="56">
        <v>1</v>
      </c>
      <c r="BG17" s="56">
        <v>1</v>
      </c>
      <c r="BH17" s="56">
        <v>1</v>
      </c>
      <c r="BI17" s="56">
        <v>0</v>
      </c>
      <c r="BJ17" s="56">
        <v>0</v>
      </c>
      <c r="BK17" s="56">
        <v>0</v>
      </c>
      <c r="BL17" s="56">
        <v>1</v>
      </c>
      <c r="BM17" s="56">
        <v>1</v>
      </c>
      <c r="BN17" s="56">
        <v>0</v>
      </c>
      <c r="BO17" s="56">
        <v>1</v>
      </c>
      <c r="BP17" s="56">
        <v>0</v>
      </c>
      <c r="BQ17" s="56">
        <v>0</v>
      </c>
      <c r="BR17" s="56">
        <v>0</v>
      </c>
      <c r="BS17" s="56">
        <v>0</v>
      </c>
      <c r="BT17" s="56">
        <v>0</v>
      </c>
      <c r="BU17" s="56">
        <v>0</v>
      </c>
      <c r="BV17" s="56">
        <v>0</v>
      </c>
      <c r="BW17" s="54" t="s">
        <v>650</v>
      </c>
      <c r="BX17" s="54" t="s">
        <v>664</v>
      </c>
    </row>
    <row r="18" spans="1:76" hidden="1" x14ac:dyDescent="0.35">
      <c r="A18" s="54" t="s">
        <v>932</v>
      </c>
      <c r="B18" s="54" t="s">
        <v>460</v>
      </c>
      <c r="C18" s="54" t="s">
        <v>203</v>
      </c>
      <c r="D18" s="54" t="s">
        <v>212</v>
      </c>
      <c r="E18" s="54" t="s">
        <v>885</v>
      </c>
      <c r="F18" s="54" t="s">
        <v>460</v>
      </c>
      <c r="G18" s="56">
        <v>50</v>
      </c>
      <c r="H18" s="54" t="s">
        <v>469</v>
      </c>
      <c r="I18" s="57" t="s">
        <v>487</v>
      </c>
      <c r="J18" s="56">
        <v>0</v>
      </c>
      <c r="K18" s="56">
        <v>0</v>
      </c>
      <c r="L18" s="56">
        <v>0</v>
      </c>
      <c r="M18" s="58">
        <v>0</v>
      </c>
      <c r="N18" s="56">
        <v>0</v>
      </c>
      <c r="O18" s="56">
        <v>0</v>
      </c>
      <c r="P18" s="56">
        <v>0</v>
      </c>
      <c r="Q18" s="58">
        <v>1</v>
      </c>
      <c r="R18" s="56">
        <v>0</v>
      </c>
      <c r="S18" s="54" t="s">
        <v>650</v>
      </c>
      <c r="T18" s="54" t="s">
        <v>599</v>
      </c>
      <c r="U18" s="54" t="s">
        <v>650</v>
      </c>
      <c r="V18" s="54" t="s">
        <v>575</v>
      </c>
      <c r="W18" s="54" t="s">
        <v>530</v>
      </c>
      <c r="X18" s="54" t="s">
        <v>193</v>
      </c>
      <c r="Y18" s="54" t="s">
        <v>617</v>
      </c>
      <c r="Z18" s="54" t="s">
        <v>621</v>
      </c>
      <c r="AA18" s="54" t="s">
        <v>636</v>
      </c>
      <c r="AB18" s="54" t="s">
        <v>193</v>
      </c>
      <c r="AC18" s="54" t="s">
        <v>650</v>
      </c>
      <c r="AD18" s="54" t="s">
        <v>650</v>
      </c>
      <c r="AE18" s="54" t="s">
        <v>650</v>
      </c>
      <c r="AF18" s="54" t="s">
        <v>650</v>
      </c>
      <c r="AG18" s="54" t="s">
        <v>650</v>
      </c>
      <c r="AH18" s="54" t="s">
        <v>650</v>
      </c>
      <c r="AI18" s="54" t="s">
        <v>650</v>
      </c>
      <c r="AJ18" s="54" t="s">
        <v>650</v>
      </c>
      <c r="AK18" s="54" t="s">
        <v>652</v>
      </c>
      <c r="AL18" s="56">
        <v>0</v>
      </c>
      <c r="AM18" s="56">
        <v>0</v>
      </c>
      <c r="AN18" s="56">
        <v>0</v>
      </c>
      <c r="AO18" s="56">
        <v>1</v>
      </c>
      <c r="AP18" s="56">
        <v>0</v>
      </c>
      <c r="AQ18" s="56">
        <v>0</v>
      </c>
      <c r="AR18" s="56">
        <v>0</v>
      </c>
      <c r="AS18" s="56">
        <v>0</v>
      </c>
      <c r="AT18" s="56">
        <v>0</v>
      </c>
      <c r="AU18" s="56">
        <v>0</v>
      </c>
      <c r="AV18" s="56">
        <v>0</v>
      </c>
      <c r="AW18" s="56">
        <v>0</v>
      </c>
      <c r="AX18" s="56">
        <v>0</v>
      </c>
      <c r="AY18" s="56">
        <v>0</v>
      </c>
      <c r="AZ18" s="56">
        <v>0</v>
      </c>
      <c r="BA18" s="54" t="s">
        <v>530</v>
      </c>
      <c r="BB18" s="54" t="s">
        <v>669</v>
      </c>
      <c r="BC18" s="56">
        <v>0</v>
      </c>
      <c r="BD18" s="56">
        <v>0</v>
      </c>
      <c r="BE18" s="56">
        <v>1</v>
      </c>
      <c r="BF18" s="56">
        <v>1</v>
      </c>
      <c r="BG18" s="56">
        <v>1</v>
      </c>
      <c r="BH18" s="56">
        <v>1</v>
      </c>
      <c r="BI18" s="56">
        <v>0</v>
      </c>
      <c r="BJ18" s="56">
        <v>0</v>
      </c>
      <c r="BK18" s="56">
        <v>1</v>
      </c>
      <c r="BL18" s="56">
        <v>1</v>
      </c>
      <c r="BM18" s="56">
        <v>0</v>
      </c>
      <c r="BN18" s="56">
        <v>0</v>
      </c>
      <c r="BO18" s="56">
        <v>1</v>
      </c>
      <c r="BP18" s="56">
        <v>0</v>
      </c>
      <c r="BQ18" s="56">
        <v>0</v>
      </c>
      <c r="BR18" s="56">
        <v>0</v>
      </c>
      <c r="BS18" s="56">
        <v>0</v>
      </c>
      <c r="BT18" s="56">
        <v>0</v>
      </c>
      <c r="BU18" s="56">
        <v>0</v>
      </c>
      <c r="BV18" s="56">
        <v>0</v>
      </c>
      <c r="BW18" s="54" t="s">
        <v>650</v>
      </c>
      <c r="BX18" s="54" t="s">
        <v>664</v>
      </c>
    </row>
    <row r="19" spans="1:76" hidden="1" x14ac:dyDescent="0.35">
      <c r="A19" s="54" t="s">
        <v>932</v>
      </c>
      <c r="B19" s="54" t="s">
        <v>460</v>
      </c>
      <c r="C19" s="54" t="s">
        <v>203</v>
      </c>
      <c r="D19" s="54" t="s">
        <v>212</v>
      </c>
      <c r="E19" s="54" t="s">
        <v>303</v>
      </c>
      <c r="F19" s="54" t="s">
        <v>460</v>
      </c>
      <c r="G19" s="56">
        <v>40</v>
      </c>
      <c r="H19" s="54" t="s">
        <v>469</v>
      </c>
      <c r="I19" s="54" t="s">
        <v>886</v>
      </c>
      <c r="J19" s="56">
        <v>0</v>
      </c>
      <c r="K19" s="56">
        <v>1</v>
      </c>
      <c r="L19" s="56">
        <v>0</v>
      </c>
      <c r="M19" s="56">
        <v>0</v>
      </c>
      <c r="N19" s="56">
        <v>0</v>
      </c>
      <c r="O19" s="56">
        <v>0</v>
      </c>
      <c r="P19" s="56">
        <v>0</v>
      </c>
      <c r="Q19" s="56">
        <v>0</v>
      </c>
      <c r="R19" s="56">
        <v>0</v>
      </c>
      <c r="S19" s="54" t="s">
        <v>650</v>
      </c>
      <c r="T19" s="54" t="s">
        <v>599</v>
      </c>
      <c r="U19" s="54" t="s">
        <v>650</v>
      </c>
      <c r="V19" s="54" t="s">
        <v>573</v>
      </c>
      <c r="W19" s="54" t="s">
        <v>530</v>
      </c>
      <c r="X19" s="54" t="s">
        <v>193</v>
      </c>
      <c r="Y19" s="54" t="s">
        <v>617</v>
      </c>
      <c r="Z19" s="54" t="s">
        <v>621</v>
      </c>
      <c r="AA19" s="54" t="s">
        <v>634</v>
      </c>
      <c r="AB19" s="54" t="s">
        <v>193</v>
      </c>
      <c r="AC19" s="54" t="s">
        <v>650</v>
      </c>
      <c r="AD19" s="54" t="s">
        <v>650</v>
      </c>
      <c r="AE19" s="54" t="s">
        <v>650</v>
      </c>
      <c r="AF19" s="54" t="s">
        <v>650</v>
      </c>
      <c r="AG19" s="54" t="s">
        <v>650</v>
      </c>
      <c r="AH19" s="54" t="s">
        <v>650</v>
      </c>
      <c r="AI19" s="54" t="s">
        <v>650</v>
      </c>
      <c r="AJ19" s="54" t="s">
        <v>650</v>
      </c>
      <c r="AK19" s="54" t="s">
        <v>652</v>
      </c>
      <c r="AL19" s="56">
        <v>0</v>
      </c>
      <c r="AM19" s="56">
        <v>0</v>
      </c>
      <c r="AN19" s="56">
        <v>0</v>
      </c>
      <c r="AO19" s="56">
        <v>1</v>
      </c>
      <c r="AP19" s="56">
        <v>0</v>
      </c>
      <c r="AQ19" s="56">
        <v>0</v>
      </c>
      <c r="AR19" s="56">
        <v>0</v>
      </c>
      <c r="AS19" s="56">
        <v>0</v>
      </c>
      <c r="AT19" s="56">
        <v>0</v>
      </c>
      <c r="AU19" s="56">
        <v>0</v>
      </c>
      <c r="AV19" s="56">
        <v>0</v>
      </c>
      <c r="AW19" s="56">
        <v>0</v>
      </c>
      <c r="AX19" s="56">
        <v>0</v>
      </c>
      <c r="AY19" s="56">
        <v>0</v>
      </c>
      <c r="AZ19" s="56">
        <v>0</v>
      </c>
      <c r="BA19" s="54" t="s">
        <v>530</v>
      </c>
      <c r="BB19" s="54" t="s">
        <v>670</v>
      </c>
      <c r="BC19" s="56">
        <v>0</v>
      </c>
      <c r="BD19" s="56">
        <v>0</v>
      </c>
      <c r="BE19" s="56">
        <v>0</v>
      </c>
      <c r="BF19" s="56">
        <v>1</v>
      </c>
      <c r="BG19" s="56">
        <v>1</v>
      </c>
      <c r="BH19" s="56">
        <v>1</v>
      </c>
      <c r="BI19" s="56">
        <v>1</v>
      </c>
      <c r="BJ19" s="56">
        <v>0</v>
      </c>
      <c r="BK19" s="56">
        <v>0</v>
      </c>
      <c r="BL19" s="56">
        <v>1</v>
      </c>
      <c r="BM19" s="56">
        <v>1</v>
      </c>
      <c r="BN19" s="56">
        <v>1</v>
      </c>
      <c r="BO19" s="56">
        <v>0</v>
      </c>
      <c r="BP19" s="56">
        <v>0</v>
      </c>
      <c r="BQ19" s="56">
        <v>0</v>
      </c>
      <c r="BR19" s="56">
        <v>0</v>
      </c>
      <c r="BS19" s="56">
        <v>0</v>
      </c>
      <c r="BT19" s="56">
        <v>0</v>
      </c>
      <c r="BU19" s="56">
        <v>0</v>
      </c>
      <c r="BV19" s="56">
        <v>0</v>
      </c>
      <c r="BW19" s="54" t="s">
        <v>650</v>
      </c>
      <c r="BX19" s="54" t="s">
        <v>664</v>
      </c>
    </row>
    <row r="20" spans="1:76" hidden="1" x14ac:dyDescent="0.35">
      <c r="A20" s="54" t="s">
        <v>932</v>
      </c>
      <c r="B20" s="54" t="s">
        <v>460</v>
      </c>
      <c r="C20" s="54" t="s">
        <v>203</v>
      </c>
      <c r="D20" s="54" t="s">
        <v>212</v>
      </c>
      <c r="E20" s="54" t="s">
        <v>303</v>
      </c>
      <c r="F20" s="54" t="s">
        <v>460</v>
      </c>
      <c r="G20" s="56">
        <v>45</v>
      </c>
      <c r="H20" s="54" t="s">
        <v>465</v>
      </c>
      <c r="I20" s="57" t="s">
        <v>883</v>
      </c>
      <c r="J20" s="56">
        <v>0</v>
      </c>
      <c r="K20" s="56">
        <v>0</v>
      </c>
      <c r="L20" s="58">
        <v>1</v>
      </c>
      <c r="M20" s="59">
        <v>0</v>
      </c>
      <c r="N20" s="56">
        <v>0</v>
      </c>
      <c r="O20" s="56">
        <v>0</v>
      </c>
      <c r="P20" s="56">
        <v>0</v>
      </c>
      <c r="Q20" s="56">
        <v>0</v>
      </c>
      <c r="R20" s="56">
        <v>0</v>
      </c>
      <c r="S20" s="54" t="s">
        <v>650</v>
      </c>
      <c r="T20" s="54" t="s">
        <v>599</v>
      </c>
      <c r="U20" s="54" t="s">
        <v>650</v>
      </c>
      <c r="V20" s="54" t="s">
        <v>571</v>
      </c>
      <c r="W20" s="54" t="s">
        <v>530</v>
      </c>
      <c r="X20" s="54" t="s">
        <v>193</v>
      </c>
      <c r="Y20" s="54" t="s">
        <v>617</v>
      </c>
      <c r="Z20" s="54" t="s">
        <v>621</v>
      </c>
      <c r="AA20" s="54" t="s">
        <v>636</v>
      </c>
      <c r="AB20" s="54" t="s">
        <v>193</v>
      </c>
      <c r="AC20" s="54" t="s">
        <v>650</v>
      </c>
      <c r="AD20" s="54" t="s">
        <v>650</v>
      </c>
      <c r="AE20" s="54" t="s">
        <v>650</v>
      </c>
      <c r="AF20" s="54" t="s">
        <v>650</v>
      </c>
      <c r="AG20" s="54" t="s">
        <v>650</v>
      </c>
      <c r="AH20" s="54" t="s">
        <v>650</v>
      </c>
      <c r="AI20" s="54" t="s">
        <v>650</v>
      </c>
      <c r="AJ20" s="54" t="s">
        <v>650</v>
      </c>
      <c r="AK20" s="54" t="s">
        <v>652</v>
      </c>
      <c r="AL20" s="56">
        <v>0</v>
      </c>
      <c r="AM20" s="56">
        <v>0</v>
      </c>
      <c r="AN20" s="56">
        <v>0</v>
      </c>
      <c r="AO20" s="56">
        <v>1</v>
      </c>
      <c r="AP20" s="56">
        <v>0</v>
      </c>
      <c r="AQ20" s="56">
        <v>0</v>
      </c>
      <c r="AR20" s="56">
        <v>0</v>
      </c>
      <c r="AS20" s="56">
        <v>0</v>
      </c>
      <c r="AT20" s="56">
        <v>0</v>
      </c>
      <c r="AU20" s="56">
        <v>0</v>
      </c>
      <c r="AV20" s="56">
        <v>0</v>
      </c>
      <c r="AW20" s="56">
        <v>0</v>
      </c>
      <c r="AX20" s="56">
        <v>0</v>
      </c>
      <c r="AY20" s="56">
        <v>0</v>
      </c>
      <c r="AZ20" s="56">
        <v>0</v>
      </c>
      <c r="BA20" s="54" t="s">
        <v>530</v>
      </c>
      <c r="BB20" s="54" t="s">
        <v>671</v>
      </c>
      <c r="BC20" s="56">
        <v>0</v>
      </c>
      <c r="BD20" s="56">
        <v>0</v>
      </c>
      <c r="BE20" s="56">
        <v>0</v>
      </c>
      <c r="BF20" s="56">
        <v>1</v>
      </c>
      <c r="BG20" s="56">
        <v>0</v>
      </c>
      <c r="BH20" s="56">
        <v>0</v>
      </c>
      <c r="BI20" s="56">
        <v>1</v>
      </c>
      <c r="BJ20" s="56">
        <v>0</v>
      </c>
      <c r="BK20" s="56">
        <v>0</v>
      </c>
      <c r="BL20" s="56">
        <v>1</v>
      </c>
      <c r="BM20" s="56">
        <v>0</v>
      </c>
      <c r="BN20" s="56">
        <v>0</v>
      </c>
      <c r="BO20" s="56">
        <v>0</v>
      </c>
      <c r="BP20" s="56">
        <v>0</v>
      </c>
      <c r="BQ20" s="56">
        <v>0</v>
      </c>
      <c r="BR20" s="56">
        <v>0</v>
      </c>
      <c r="BS20" s="56">
        <v>0</v>
      </c>
      <c r="BT20" s="56">
        <v>0</v>
      </c>
      <c r="BU20" s="56">
        <v>0</v>
      </c>
      <c r="BV20" s="56">
        <v>0</v>
      </c>
      <c r="BW20" s="54" t="s">
        <v>650</v>
      </c>
      <c r="BX20" s="54" t="s">
        <v>650</v>
      </c>
    </row>
    <row r="21" spans="1:76" hidden="1" x14ac:dyDescent="0.35">
      <c r="A21" s="54" t="s">
        <v>932</v>
      </c>
      <c r="B21" s="54" t="s">
        <v>460</v>
      </c>
      <c r="C21" s="54" t="s">
        <v>203</v>
      </c>
      <c r="D21" s="54" t="s">
        <v>212</v>
      </c>
      <c r="E21" s="54" t="s">
        <v>303</v>
      </c>
      <c r="F21" s="54" t="s">
        <v>460</v>
      </c>
      <c r="G21" s="56">
        <v>65</v>
      </c>
      <c r="H21" s="54" t="s">
        <v>471</v>
      </c>
      <c r="I21" s="54" t="s">
        <v>479</v>
      </c>
      <c r="J21" s="56">
        <v>0</v>
      </c>
      <c r="K21" s="56">
        <v>0</v>
      </c>
      <c r="L21" s="56">
        <v>0</v>
      </c>
      <c r="M21" s="56">
        <v>1</v>
      </c>
      <c r="N21" s="56">
        <v>0</v>
      </c>
      <c r="O21" s="56">
        <v>0</v>
      </c>
      <c r="P21" s="56">
        <v>0</v>
      </c>
      <c r="Q21" s="56">
        <v>0</v>
      </c>
      <c r="R21" s="56">
        <v>0</v>
      </c>
      <c r="S21" s="54" t="s">
        <v>650</v>
      </c>
      <c r="T21" s="54" t="s">
        <v>599</v>
      </c>
      <c r="U21" s="54" t="s">
        <v>650</v>
      </c>
      <c r="V21" s="54" t="s">
        <v>573</v>
      </c>
      <c r="W21" s="54" t="s">
        <v>530</v>
      </c>
      <c r="X21" s="54" t="s">
        <v>193</v>
      </c>
      <c r="Y21" s="54" t="s">
        <v>617</v>
      </c>
      <c r="Z21" s="54" t="s">
        <v>621</v>
      </c>
      <c r="AA21" s="54" t="s">
        <v>636</v>
      </c>
      <c r="AB21" s="54" t="s">
        <v>193</v>
      </c>
      <c r="AC21" s="54" t="s">
        <v>650</v>
      </c>
      <c r="AD21" s="54" t="s">
        <v>650</v>
      </c>
      <c r="AE21" s="54" t="s">
        <v>650</v>
      </c>
      <c r="AF21" s="54" t="s">
        <v>650</v>
      </c>
      <c r="AG21" s="54" t="s">
        <v>650</v>
      </c>
      <c r="AH21" s="54" t="s">
        <v>650</v>
      </c>
      <c r="AI21" s="54" t="s">
        <v>650</v>
      </c>
      <c r="AJ21" s="54" t="s">
        <v>650</v>
      </c>
      <c r="AK21" s="54" t="s">
        <v>652</v>
      </c>
      <c r="AL21" s="56">
        <v>0</v>
      </c>
      <c r="AM21" s="56">
        <v>0</v>
      </c>
      <c r="AN21" s="56">
        <v>0</v>
      </c>
      <c r="AO21" s="56">
        <v>1</v>
      </c>
      <c r="AP21" s="56">
        <v>0</v>
      </c>
      <c r="AQ21" s="56">
        <v>0</v>
      </c>
      <c r="AR21" s="56">
        <v>0</v>
      </c>
      <c r="AS21" s="56">
        <v>0</v>
      </c>
      <c r="AT21" s="56">
        <v>0</v>
      </c>
      <c r="AU21" s="56">
        <v>0</v>
      </c>
      <c r="AV21" s="56">
        <v>0</v>
      </c>
      <c r="AW21" s="56">
        <v>0</v>
      </c>
      <c r="AX21" s="56">
        <v>0</v>
      </c>
      <c r="AY21" s="56">
        <v>0</v>
      </c>
      <c r="AZ21" s="56">
        <v>0</v>
      </c>
      <c r="BA21" s="54" t="s">
        <v>530</v>
      </c>
      <c r="BB21" s="54" t="s">
        <v>672</v>
      </c>
      <c r="BC21" s="56">
        <v>0</v>
      </c>
      <c r="BD21" s="56">
        <v>0</v>
      </c>
      <c r="BE21" s="56">
        <v>0</v>
      </c>
      <c r="BF21" s="56">
        <v>1</v>
      </c>
      <c r="BG21" s="56">
        <v>1</v>
      </c>
      <c r="BH21" s="56">
        <v>0</v>
      </c>
      <c r="BI21" s="56">
        <v>1</v>
      </c>
      <c r="BJ21" s="56">
        <v>0</v>
      </c>
      <c r="BK21" s="56">
        <v>0</v>
      </c>
      <c r="BL21" s="56">
        <v>1</v>
      </c>
      <c r="BM21" s="56">
        <v>0</v>
      </c>
      <c r="BN21" s="56">
        <v>0</v>
      </c>
      <c r="BO21" s="56">
        <v>1</v>
      </c>
      <c r="BP21" s="56">
        <v>0</v>
      </c>
      <c r="BQ21" s="56">
        <v>0</v>
      </c>
      <c r="BR21" s="56">
        <v>0</v>
      </c>
      <c r="BS21" s="56">
        <v>0</v>
      </c>
      <c r="BT21" s="56">
        <v>0</v>
      </c>
      <c r="BU21" s="56">
        <v>0</v>
      </c>
      <c r="BV21" s="56">
        <v>0</v>
      </c>
      <c r="BW21" s="54" t="s">
        <v>650</v>
      </c>
      <c r="BX21" s="54" t="s">
        <v>650</v>
      </c>
    </row>
    <row r="22" spans="1:76" hidden="1" x14ac:dyDescent="0.35">
      <c r="A22" s="54" t="s">
        <v>932</v>
      </c>
      <c r="B22" s="54" t="s">
        <v>460</v>
      </c>
      <c r="C22" s="54" t="s">
        <v>203</v>
      </c>
      <c r="D22" s="54" t="s">
        <v>213</v>
      </c>
      <c r="E22" s="54" t="s">
        <v>256</v>
      </c>
      <c r="F22" s="54" t="s">
        <v>460</v>
      </c>
      <c r="G22" s="56">
        <v>40</v>
      </c>
      <c r="H22" s="54" t="s">
        <v>469</v>
      </c>
      <c r="I22" s="54" t="s">
        <v>886</v>
      </c>
      <c r="J22" s="56">
        <v>0</v>
      </c>
      <c r="K22" s="56">
        <v>1</v>
      </c>
      <c r="L22" s="56">
        <v>0</v>
      </c>
      <c r="M22" s="56">
        <v>0</v>
      </c>
      <c r="N22" s="56">
        <v>0</v>
      </c>
      <c r="O22" s="56">
        <v>0</v>
      </c>
      <c r="P22" s="56">
        <v>0</v>
      </c>
      <c r="Q22" s="56">
        <v>0</v>
      </c>
      <c r="R22" s="56">
        <v>0</v>
      </c>
      <c r="S22" s="54" t="s">
        <v>650</v>
      </c>
      <c r="T22" s="54" t="s">
        <v>587</v>
      </c>
      <c r="U22" s="54" t="s">
        <v>650</v>
      </c>
      <c r="V22" s="54" t="s">
        <v>571</v>
      </c>
      <c r="W22" s="54" t="s">
        <v>530</v>
      </c>
      <c r="X22" s="54" t="s">
        <v>193</v>
      </c>
      <c r="Y22" s="54" t="s">
        <v>617</v>
      </c>
      <c r="Z22" s="54" t="s">
        <v>621</v>
      </c>
      <c r="AA22" s="54" t="s">
        <v>634</v>
      </c>
      <c r="AB22" s="54" t="s">
        <v>193</v>
      </c>
      <c r="AC22" s="54" t="s">
        <v>650</v>
      </c>
      <c r="AD22" s="54" t="s">
        <v>650</v>
      </c>
      <c r="AE22" s="54" t="s">
        <v>650</v>
      </c>
      <c r="AF22" s="54" t="s">
        <v>650</v>
      </c>
      <c r="AG22" s="54" t="s">
        <v>650</v>
      </c>
      <c r="AH22" s="54" t="s">
        <v>650</v>
      </c>
      <c r="AI22" s="54" t="s">
        <v>650</v>
      </c>
      <c r="AJ22" s="54" t="s">
        <v>650</v>
      </c>
      <c r="AK22" s="54" t="s">
        <v>673</v>
      </c>
      <c r="AL22" s="56">
        <v>0</v>
      </c>
      <c r="AM22" s="56">
        <v>0</v>
      </c>
      <c r="AN22" s="56">
        <v>0</v>
      </c>
      <c r="AO22" s="56">
        <v>0</v>
      </c>
      <c r="AP22" s="56">
        <v>0</v>
      </c>
      <c r="AQ22" s="56">
        <v>0</v>
      </c>
      <c r="AR22" s="56">
        <v>1</v>
      </c>
      <c r="AS22" s="56">
        <v>0</v>
      </c>
      <c r="AT22" s="56">
        <v>0</v>
      </c>
      <c r="AU22" s="56">
        <v>0</v>
      </c>
      <c r="AV22" s="56">
        <v>0</v>
      </c>
      <c r="AW22" s="56">
        <v>0</v>
      </c>
      <c r="AX22" s="56">
        <v>1</v>
      </c>
      <c r="AY22" s="56">
        <v>0</v>
      </c>
      <c r="AZ22" s="56">
        <v>0</v>
      </c>
      <c r="BA22" s="54" t="s">
        <v>526</v>
      </c>
      <c r="BB22" s="54" t="s">
        <v>674</v>
      </c>
      <c r="BC22" s="56">
        <v>0</v>
      </c>
      <c r="BD22" s="56">
        <v>0</v>
      </c>
      <c r="BE22" s="56">
        <v>0</v>
      </c>
      <c r="BF22" s="56">
        <v>1</v>
      </c>
      <c r="BG22" s="56">
        <v>0</v>
      </c>
      <c r="BH22" s="56">
        <v>1</v>
      </c>
      <c r="BI22" s="56">
        <v>0</v>
      </c>
      <c r="BJ22" s="56">
        <v>0</v>
      </c>
      <c r="BK22" s="56">
        <v>0</v>
      </c>
      <c r="BL22" s="56">
        <v>1</v>
      </c>
      <c r="BM22" s="56">
        <v>0</v>
      </c>
      <c r="BN22" s="56">
        <v>0</v>
      </c>
      <c r="BO22" s="56">
        <v>0</v>
      </c>
      <c r="BP22" s="56">
        <v>0</v>
      </c>
      <c r="BQ22" s="56">
        <v>0</v>
      </c>
      <c r="BR22" s="56">
        <v>0</v>
      </c>
      <c r="BS22" s="56">
        <v>0</v>
      </c>
      <c r="BT22" s="56">
        <v>0</v>
      </c>
      <c r="BU22" s="56">
        <v>0</v>
      </c>
      <c r="BV22" s="56">
        <v>0</v>
      </c>
      <c r="BW22" s="54" t="s">
        <v>650</v>
      </c>
      <c r="BX22" s="54" t="s">
        <v>650</v>
      </c>
    </row>
    <row r="23" spans="1:76" hidden="1" x14ac:dyDescent="0.35">
      <c r="A23" s="54" t="s">
        <v>932</v>
      </c>
      <c r="B23" s="54" t="s">
        <v>460</v>
      </c>
      <c r="C23" s="54" t="s">
        <v>203</v>
      </c>
      <c r="D23" s="54" t="s">
        <v>213</v>
      </c>
      <c r="E23" s="54" t="s">
        <v>256</v>
      </c>
      <c r="F23" s="54" t="s">
        <v>460</v>
      </c>
      <c r="G23" s="56">
        <v>53</v>
      </c>
      <c r="H23" s="54" t="s">
        <v>465</v>
      </c>
      <c r="I23" s="54" t="s">
        <v>886</v>
      </c>
      <c r="J23" s="56">
        <v>0</v>
      </c>
      <c r="K23" s="56">
        <v>1</v>
      </c>
      <c r="L23" s="56">
        <v>0</v>
      </c>
      <c r="M23" s="56">
        <v>0</v>
      </c>
      <c r="N23" s="56">
        <v>0</v>
      </c>
      <c r="O23" s="56">
        <v>0</v>
      </c>
      <c r="P23" s="56">
        <v>0</v>
      </c>
      <c r="Q23" s="56">
        <v>0</v>
      </c>
      <c r="R23" s="56">
        <v>0</v>
      </c>
      <c r="S23" s="54" t="s">
        <v>650</v>
      </c>
      <c r="T23" s="54" t="s">
        <v>587</v>
      </c>
      <c r="U23" s="54" t="s">
        <v>650</v>
      </c>
      <c r="V23" s="54" t="s">
        <v>575</v>
      </c>
      <c r="W23" s="54" t="s">
        <v>530</v>
      </c>
      <c r="X23" s="54" t="s">
        <v>193</v>
      </c>
      <c r="Y23" s="54" t="s">
        <v>617</v>
      </c>
      <c r="Z23" s="54" t="s">
        <v>621</v>
      </c>
      <c r="AA23" s="54" t="s">
        <v>633</v>
      </c>
      <c r="AB23" s="54" t="s">
        <v>193</v>
      </c>
      <c r="AC23" s="54" t="s">
        <v>650</v>
      </c>
      <c r="AD23" s="54" t="s">
        <v>650</v>
      </c>
      <c r="AE23" s="54" t="s">
        <v>650</v>
      </c>
      <c r="AF23" s="54" t="s">
        <v>650</v>
      </c>
      <c r="AG23" s="54" t="s">
        <v>650</v>
      </c>
      <c r="AH23" s="54" t="s">
        <v>650</v>
      </c>
      <c r="AI23" s="54" t="s">
        <v>650</v>
      </c>
      <c r="AJ23" s="54" t="s">
        <v>650</v>
      </c>
      <c r="AK23" s="54" t="s">
        <v>651</v>
      </c>
      <c r="AL23" s="56">
        <v>0</v>
      </c>
      <c r="AM23" s="56">
        <v>0</v>
      </c>
      <c r="AN23" s="56">
        <v>0</v>
      </c>
      <c r="AO23" s="56">
        <v>1</v>
      </c>
      <c r="AP23" s="56">
        <v>0</v>
      </c>
      <c r="AQ23" s="56">
        <v>0</v>
      </c>
      <c r="AR23" s="56">
        <v>1</v>
      </c>
      <c r="AS23" s="56">
        <v>0</v>
      </c>
      <c r="AT23" s="56">
        <v>0</v>
      </c>
      <c r="AU23" s="56">
        <v>0</v>
      </c>
      <c r="AV23" s="56">
        <v>0</v>
      </c>
      <c r="AW23" s="56">
        <v>0</v>
      </c>
      <c r="AX23" s="56">
        <v>0</v>
      </c>
      <c r="AY23" s="56">
        <v>0</v>
      </c>
      <c r="AZ23" s="56">
        <v>0</v>
      </c>
      <c r="BA23" s="54" t="s">
        <v>528</v>
      </c>
      <c r="BB23" s="54" t="s">
        <v>675</v>
      </c>
      <c r="BC23" s="56">
        <v>0</v>
      </c>
      <c r="BD23" s="56">
        <v>0</v>
      </c>
      <c r="BE23" s="56">
        <v>0</v>
      </c>
      <c r="BF23" s="56">
        <v>1</v>
      </c>
      <c r="BG23" s="56">
        <v>1</v>
      </c>
      <c r="BH23" s="56">
        <v>0</v>
      </c>
      <c r="BI23" s="56">
        <v>1</v>
      </c>
      <c r="BJ23" s="56">
        <v>0</v>
      </c>
      <c r="BK23" s="56">
        <v>0</v>
      </c>
      <c r="BL23" s="56">
        <v>1</v>
      </c>
      <c r="BM23" s="56">
        <v>0</v>
      </c>
      <c r="BN23" s="56">
        <v>0</v>
      </c>
      <c r="BO23" s="56">
        <v>0</v>
      </c>
      <c r="BP23" s="56">
        <v>0</v>
      </c>
      <c r="BQ23" s="56">
        <v>0</v>
      </c>
      <c r="BR23" s="56">
        <v>0</v>
      </c>
      <c r="BS23" s="56">
        <v>0</v>
      </c>
      <c r="BT23" s="56">
        <v>0</v>
      </c>
      <c r="BU23" s="56">
        <v>0</v>
      </c>
      <c r="BV23" s="56">
        <v>0</v>
      </c>
      <c r="BW23" s="54" t="s">
        <v>650</v>
      </c>
      <c r="BX23" s="54" t="s">
        <v>650</v>
      </c>
    </row>
    <row r="24" spans="1:76" hidden="1" x14ac:dyDescent="0.35">
      <c r="A24" s="54" t="s">
        <v>932</v>
      </c>
      <c r="B24" s="54" t="s">
        <v>460</v>
      </c>
      <c r="C24" s="54" t="s">
        <v>203</v>
      </c>
      <c r="D24" s="54" t="s">
        <v>213</v>
      </c>
      <c r="E24" s="54" t="s">
        <v>256</v>
      </c>
      <c r="F24" s="54" t="s">
        <v>460</v>
      </c>
      <c r="G24" s="56">
        <v>65</v>
      </c>
      <c r="H24" s="54" t="s">
        <v>471</v>
      </c>
      <c r="I24" s="54" t="s">
        <v>886</v>
      </c>
      <c r="J24" s="56">
        <v>0</v>
      </c>
      <c r="K24" s="56">
        <v>1</v>
      </c>
      <c r="L24" s="56">
        <v>0</v>
      </c>
      <c r="M24" s="56">
        <v>0</v>
      </c>
      <c r="N24" s="56">
        <v>0</v>
      </c>
      <c r="O24" s="56">
        <v>0</v>
      </c>
      <c r="P24" s="56">
        <v>0</v>
      </c>
      <c r="Q24" s="56">
        <v>0</v>
      </c>
      <c r="R24" s="56">
        <v>0</v>
      </c>
      <c r="S24" s="54" t="s">
        <v>650</v>
      </c>
      <c r="T24" s="54" t="s">
        <v>676</v>
      </c>
      <c r="U24" s="54" t="s">
        <v>650</v>
      </c>
      <c r="V24" s="54" t="s">
        <v>575</v>
      </c>
      <c r="W24" s="54" t="s">
        <v>530</v>
      </c>
      <c r="X24" s="54" t="s">
        <v>193</v>
      </c>
      <c r="Y24" s="54" t="s">
        <v>617</v>
      </c>
      <c r="Z24" s="54" t="s">
        <v>621</v>
      </c>
      <c r="AA24" s="54" t="s">
        <v>633</v>
      </c>
      <c r="AB24" s="54" t="s">
        <v>193</v>
      </c>
      <c r="AC24" s="54" t="s">
        <v>650</v>
      </c>
      <c r="AD24" s="54" t="s">
        <v>650</v>
      </c>
      <c r="AE24" s="54" t="s">
        <v>650</v>
      </c>
      <c r="AF24" s="54" t="s">
        <v>650</v>
      </c>
      <c r="AG24" s="54" t="s">
        <v>650</v>
      </c>
      <c r="AH24" s="54" t="s">
        <v>650</v>
      </c>
      <c r="AI24" s="54" t="s">
        <v>650</v>
      </c>
      <c r="AJ24" s="54" t="s">
        <v>650</v>
      </c>
      <c r="AK24" s="54" t="s">
        <v>651</v>
      </c>
      <c r="AL24" s="56">
        <v>0</v>
      </c>
      <c r="AM24" s="56">
        <v>0</v>
      </c>
      <c r="AN24" s="56">
        <v>0</v>
      </c>
      <c r="AO24" s="56">
        <v>1</v>
      </c>
      <c r="AP24" s="56">
        <v>0</v>
      </c>
      <c r="AQ24" s="56">
        <v>0</v>
      </c>
      <c r="AR24" s="56">
        <v>1</v>
      </c>
      <c r="AS24" s="56">
        <v>0</v>
      </c>
      <c r="AT24" s="56">
        <v>0</v>
      </c>
      <c r="AU24" s="56">
        <v>0</v>
      </c>
      <c r="AV24" s="56">
        <v>0</v>
      </c>
      <c r="AW24" s="56">
        <v>0</v>
      </c>
      <c r="AX24" s="56">
        <v>0</v>
      </c>
      <c r="AY24" s="56">
        <v>0</v>
      </c>
      <c r="AZ24" s="56">
        <v>0</v>
      </c>
      <c r="BA24" s="54" t="s">
        <v>528</v>
      </c>
      <c r="BB24" s="54" t="s">
        <v>677</v>
      </c>
      <c r="BC24" s="56">
        <v>0</v>
      </c>
      <c r="BD24" s="56">
        <v>0</v>
      </c>
      <c r="BE24" s="56">
        <v>0</v>
      </c>
      <c r="BF24" s="56">
        <v>1</v>
      </c>
      <c r="BG24" s="56">
        <v>0</v>
      </c>
      <c r="BH24" s="56">
        <v>1</v>
      </c>
      <c r="BI24" s="56">
        <v>0</v>
      </c>
      <c r="BJ24" s="56">
        <v>0</v>
      </c>
      <c r="BK24" s="56">
        <v>0</v>
      </c>
      <c r="BL24" s="56">
        <v>0</v>
      </c>
      <c r="BM24" s="56">
        <v>0</v>
      </c>
      <c r="BN24" s="56">
        <v>0</v>
      </c>
      <c r="BO24" s="56">
        <v>1</v>
      </c>
      <c r="BP24" s="56">
        <v>0</v>
      </c>
      <c r="BQ24" s="56">
        <v>0</v>
      </c>
      <c r="BR24" s="56">
        <v>0</v>
      </c>
      <c r="BS24" s="56">
        <v>0</v>
      </c>
      <c r="BT24" s="56">
        <v>0</v>
      </c>
      <c r="BU24" s="56">
        <v>0</v>
      </c>
      <c r="BV24" s="56">
        <v>0</v>
      </c>
      <c r="BW24" s="54" t="s">
        <v>650</v>
      </c>
      <c r="BX24" s="54" t="s">
        <v>650</v>
      </c>
    </row>
    <row r="25" spans="1:76" hidden="1" x14ac:dyDescent="0.35">
      <c r="A25" s="54" t="s">
        <v>932</v>
      </c>
      <c r="B25" s="54" t="s">
        <v>460</v>
      </c>
      <c r="C25" s="54" t="s">
        <v>203</v>
      </c>
      <c r="D25" s="54" t="s">
        <v>213</v>
      </c>
      <c r="E25" s="54" t="s">
        <v>265</v>
      </c>
      <c r="F25" s="54" t="s">
        <v>460</v>
      </c>
      <c r="G25" s="56">
        <v>46</v>
      </c>
      <c r="H25" s="54" t="s">
        <v>465</v>
      </c>
      <c r="I25" s="54" t="s">
        <v>883</v>
      </c>
      <c r="J25" s="56">
        <v>0</v>
      </c>
      <c r="K25" s="56">
        <v>0</v>
      </c>
      <c r="L25" s="56">
        <v>1</v>
      </c>
      <c r="M25" s="56">
        <v>0</v>
      </c>
      <c r="N25" s="56">
        <v>0</v>
      </c>
      <c r="O25" s="56">
        <v>0</v>
      </c>
      <c r="P25" s="56">
        <v>0</v>
      </c>
      <c r="Q25" s="56">
        <v>0</v>
      </c>
      <c r="R25" s="56">
        <v>0</v>
      </c>
      <c r="S25" s="54" t="s">
        <v>650</v>
      </c>
      <c r="T25" s="54" t="s">
        <v>678</v>
      </c>
      <c r="U25" s="54" t="s">
        <v>650</v>
      </c>
      <c r="V25" s="54" t="s">
        <v>575</v>
      </c>
      <c r="W25" s="54" t="s">
        <v>530</v>
      </c>
      <c r="X25" s="54" t="s">
        <v>193</v>
      </c>
      <c r="Y25" s="54" t="s">
        <v>617</v>
      </c>
      <c r="Z25" s="54" t="s">
        <v>621</v>
      </c>
      <c r="AA25" s="54" t="s">
        <v>633</v>
      </c>
      <c r="AB25" s="54" t="s">
        <v>193</v>
      </c>
      <c r="AC25" s="54" t="s">
        <v>650</v>
      </c>
      <c r="AD25" s="54" t="s">
        <v>650</v>
      </c>
      <c r="AE25" s="54" t="s">
        <v>650</v>
      </c>
      <c r="AF25" s="54" t="s">
        <v>650</v>
      </c>
      <c r="AG25" s="54" t="s">
        <v>650</v>
      </c>
      <c r="AH25" s="54" t="s">
        <v>650</v>
      </c>
      <c r="AI25" s="54" t="s">
        <v>650</v>
      </c>
      <c r="AJ25" s="54" t="s">
        <v>650</v>
      </c>
      <c r="AK25" s="54" t="s">
        <v>681</v>
      </c>
      <c r="AL25" s="56">
        <v>0</v>
      </c>
      <c r="AM25" s="56">
        <v>1</v>
      </c>
      <c r="AN25" s="56">
        <v>1</v>
      </c>
      <c r="AO25" s="56">
        <v>0</v>
      </c>
      <c r="AP25" s="56">
        <v>0</v>
      </c>
      <c r="AQ25" s="56">
        <v>0</v>
      </c>
      <c r="AR25" s="56">
        <v>0</v>
      </c>
      <c r="AS25" s="56">
        <v>0</v>
      </c>
      <c r="AT25" s="56">
        <v>0</v>
      </c>
      <c r="AU25" s="56">
        <v>0</v>
      </c>
      <c r="AV25" s="56">
        <v>0</v>
      </c>
      <c r="AW25" s="56">
        <v>0</v>
      </c>
      <c r="AX25" s="56">
        <v>0</v>
      </c>
      <c r="AY25" s="56">
        <v>0</v>
      </c>
      <c r="AZ25" s="56">
        <v>0</v>
      </c>
      <c r="BA25" s="54" t="s">
        <v>528</v>
      </c>
      <c r="BB25" s="54" t="s">
        <v>671</v>
      </c>
      <c r="BC25" s="56">
        <v>0</v>
      </c>
      <c r="BD25" s="56">
        <v>0</v>
      </c>
      <c r="BE25" s="56">
        <v>0</v>
      </c>
      <c r="BF25" s="56">
        <v>1</v>
      </c>
      <c r="BG25" s="56">
        <v>0</v>
      </c>
      <c r="BH25" s="56">
        <v>0</v>
      </c>
      <c r="BI25" s="56">
        <v>1</v>
      </c>
      <c r="BJ25" s="56">
        <v>0</v>
      </c>
      <c r="BK25" s="56">
        <v>0</v>
      </c>
      <c r="BL25" s="56">
        <v>1</v>
      </c>
      <c r="BM25" s="56">
        <v>0</v>
      </c>
      <c r="BN25" s="56">
        <v>0</v>
      </c>
      <c r="BO25" s="56">
        <v>0</v>
      </c>
      <c r="BP25" s="56">
        <v>0</v>
      </c>
      <c r="BQ25" s="56">
        <v>0</v>
      </c>
      <c r="BR25" s="56">
        <v>0</v>
      </c>
      <c r="BS25" s="56">
        <v>0</v>
      </c>
      <c r="BT25" s="56">
        <v>0</v>
      </c>
      <c r="BU25" s="56">
        <v>0</v>
      </c>
      <c r="BV25" s="56">
        <v>0</v>
      </c>
      <c r="BW25" s="54" t="s">
        <v>650</v>
      </c>
      <c r="BX25" s="54" t="s">
        <v>650</v>
      </c>
    </row>
    <row r="26" spans="1:76" hidden="1" x14ac:dyDescent="0.35">
      <c r="A26" s="54" t="s">
        <v>932</v>
      </c>
      <c r="B26" s="54" t="s">
        <v>460</v>
      </c>
      <c r="C26" s="54" t="s">
        <v>203</v>
      </c>
      <c r="D26" s="54" t="s">
        <v>213</v>
      </c>
      <c r="E26" s="54" t="s">
        <v>269</v>
      </c>
      <c r="F26" s="54" t="s">
        <v>460</v>
      </c>
      <c r="G26" s="56">
        <v>65</v>
      </c>
      <c r="H26" s="54" t="s">
        <v>471</v>
      </c>
      <c r="I26" s="54" t="s">
        <v>473</v>
      </c>
      <c r="J26" s="56">
        <v>1</v>
      </c>
      <c r="K26" s="56">
        <v>0</v>
      </c>
      <c r="L26" s="56">
        <v>0</v>
      </c>
      <c r="M26" s="56">
        <v>0</v>
      </c>
      <c r="N26" s="56">
        <v>0</v>
      </c>
      <c r="O26" s="56">
        <v>0</v>
      </c>
      <c r="P26" s="56">
        <v>0</v>
      </c>
      <c r="Q26" s="56">
        <v>0</v>
      </c>
      <c r="R26" s="56">
        <v>0</v>
      </c>
      <c r="S26" s="54" t="s">
        <v>650</v>
      </c>
      <c r="T26" s="54" t="s">
        <v>676</v>
      </c>
      <c r="U26" s="54" t="s">
        <v>650</v>
      </c>
      <c r="V26" s="54" t="s">
        <v>573</v>
      </c>
      <c r="W26" s="54" t="s">
        <v>530</v>
      </c>
      <c r="X26" s="54" t="s">
        <v>193</v>
      </c>
      <c r="Y26" s="54" t="s">
        <v>613</v>
      </c>
      <c r="Z26" s="54" t="s">
        <v>621</v>
      </c>
      <c r="AA26" s="54" t="s">
        <v>634</v>
      </c>
      <c r="AB26" s="54" t="s">
        <v>193</v>
      </c>
      <c r="AC26" s="54" t="s">
        <v>650</v>
      </c>
      <c r="AD26" s="54" t="s">
        <v>650</v>
      </c>
      <c r="AE26" s="54" t="s">
        <v>650</v>
      </c>
      <c r="AF26" s="54" t="s">
        <v>650</v>
      </c>
      <c r="AG26" s="54" t="s">
        <v>650</v>
      </c>
      <c r="AH26" s="54" t="s">
        <v>650</v>
      </c>
      <c r="AI26" s="54" t="s">
        <v>650</v>
      </c>
      <c r="AJ26" s="54" t="s">
        <v>650</v>
      </c>
      <c r="AK26" s="54" t="s">
        <v>682</v>
      </c>
      <c r="AL26" s="56">
        <v>0</v>
      </c>
      <c r="AM26" s="56">
        <v>1</v>
      </c>
      <c r="AN26" s="56">
        <v>0</v>
      </c>
      <c r="AO26" s="56">
        <v>1</v>
      </c>
      <c r="AP26" s="56">
        <v>0</v>
      </c>
      <c r="AQ26" s="56">
        <v>0</v>
      </c>
      <c r="AR26" s="56">
        <v>0</v>
      </c>
      <c r="AS26" s="56">
        <v>0</v>
      </c>
      <c r="AT26" s="56">
        <v>0</v>
      </c>
      <c r="AU26" s="56">
        <v>0</v>
      </c>
      <c r="AV26" s="56">
        <v>0</v>
      </c>
      <c r="AW26" s="56">
        <v>0</v>
      </c>
      <c r="AX26" s="56">
        <v>0</v>
      </c>
      <c r="AY26" s="56">
        <v>0</v>
      </c>
      <c r="AZ26" s="56">
        <v>0</v>
      </c>
      <c r="BA26" s="54" t="s">
        <v>528</v>
      </c>
      <c r="BB26" s="54" t="s">
        <v>680</v>
      </c>
      <c r="BC26" s="56">
        <v>0</v>
      </c>
      <c r="BD26" s="56">
        <v>0</v>
      </c>
      <c r="BE26" s="56">
        <v>0</v>
      </c>
      <c r="BF26" s="56">
        <v>1</v>
      </c>
      <c r="BG26" s="56">
        <v>1</v>
      </c>
      <c r="BH26" s="56">
        <v>1</v>
      </c>
      <c r="BI26" s="56">
        <v>1</v>
      </c>
      <c r="BJ26" s="56">
        <v>0</v>
      </c>
      <c r="BK26" s="56">
        <v>0</v>
      </c>
      <c r="BL26" s="56">
        <v>1</v>
      </c>
      <c r="BM26" s="56">
        <v>0</v>
      </c>
      <c r="BN26" s="56">
        <v>0</v>
      </c>
      <c r="BO26" s="56">
        <v>0</v>
      </c>
      <c r="BP26" s="56">
        <v>0</v>
      </c>
      <c r="BQ26" s="56">
        <v>0</v>
      </c>
      <c r="BR26" s="56">
        <v>0</v>
      </c>
      <c r="BS26" s="56">
        <v>0</v>
      </c>
      <c r="BT26" s="56">
        <v>0</v>
      </c>
      <c r="BU26" s="56">
        <v>0</v>
      </c>
      <c r="BV26" s="56">
        <v>0</v>
      </c>
      <c r="BW26" s="54" t="s">
        <v>650</v>
      </c>
      <c r="BX26" s="54" t="s">
        <v>650</v>
      </c>
    </row>
    <row r="27" spans="1:76" hidden="1" x14ac:dyDescent="0.35">
      <c r="A27" s="54" t="s">
        <v>932</v>
      </c>
      <c r="B27" s="54" t="s">
        <v>460</v>
      </c>
      <c r="C27" s="54" t="s">
        <v>203</v>
      </c>
      <c r="D27" s="54" t="s">
        <v>213</v>
      </c>
      <c r="E27" s="54" t="s">
        <v>269</v>
      </c>
      <c r="F27" s="54" t="s">
        <v>460</v>
      </c>
      <c r="G27" s="56">
        <v>42</v>
      </c>
      <c r="H27" s="54" t="s">
        <v>465</v>
      </c>
      <c r="I27" s="54" t="s">
        <v>473</v>
      </c>
      <c r="J27" s="56">
        <v>1</v>
      </c>
      <c r="K27" s="56">
        <v>0</v>
      </c>
      <c r="L27" s="56">
        <v>0</v>
      </c>
      <c r="M27" s="56">
        <v>0</v>
      </c>
      <c r="N27" s="56">
        <v>0</v>
      </c>
      <c r="O27" s="56">
        <v>0</v>
      </c>
      <c r="P27" s="56">
        <v>0</v>
      </c>
      <c r="Q27" s="56">
        <v>0</v>
      </c>
      <c r="R27" s="56">
        <v>0</v>
      </c>
      <c r="S27" s="54" t="s">
        <v>650</v>
      </c>
      <c r="T27" s="54" t="s">
        <v>587</v>
      </c>
      <c r="U27" s="54" t="s">
        <v>650</v>
      </c>
      <c r="V27" s="54" t="s">
        <v>573</v>
      </c>
      <c r="W27" s="54" t="s">
        <v>530</v>
      </c>
      <c r="X27" s="54" t="s">
        <v>193</v>
      </c>
      <c r="Y27" s="54" t="s">
        <v>613</v>
      </c>
      <c r="Z27" s="54" t="s">
        <v>621</v>
      </c>
      <c r="AA27" s="54" t="s">
        <v>633</v>
      </c>
      <c r="AB27" s="54" t="s">
        <v>193</v>
      </c>
      <c r="AC27" s="54" t="s">
        <v>650</v>
      </c>
      <c r="AD27" s="54" t="s">
        <v>650</v>
      </c>
      <c r="AE27" s="54" t="s">
        <v>650</v>
      </c>
      <c r="AF27" s="54" t="s">
        <v>650</v>
      </c>
      <c r="AG27" s="54" t="s">
        <v>650</v>
      </c>
      <c r="AH27" s="54" t="s">
        <v>650</v>
      </c>
      <c r="AI27" s="54" t="s">
        <v>650</v>
      </c>
      <c r="AJ27" s="54" t="s">
        <v>650</v>
      </c>
      <c r="AK27" s="54" t="s">
        <v>682</v>
      </c>
      <c r="AL27" s="56">
        <v>0</v>
      </c>
      <c r="AM27" s="56">
        <v>1</v>
      </c>
      <c r="AN27" s="56">
        <v>0</v>
      </c>
      <c r="AO27" s="56">
        <v>1</v>
      </c>
      <c r="AP27" s="56">
        <v>0</v>
      </c>
      <c r="AQ27" s="56">
        <v>0</v>
      </c>
      <c r="AR27" s="56">
        <v>0</v>
      </c>
      <c r="AS27" s="56">
        <v>0</v>
      </c>
      <c r="AT27" s="56">
        <v>0</v>
      </c>
      <c r="AU27" s="56">
        <v>0</v>
      </c>
      <c r="AV27" s="56">
        <v>0</v>
      </c>
      <c r="AW27" s="56">
        <v>0</v>
      </c>
      <c r="AX27" s="56">
        <v>0</v>
      </c>
      <c r="AY27" s="56">
        <v>0</v>
      </c>
      <c r="AZ27" s="56">
        <v>0</v>
      </c>
      <c r="BA27" s="54" t="s">
        <v>528</v>
      </c>
      <c r="BB27" s="54" t="s">
        <v>675</v>
      </c>
      <c r="BC27" s="56">
        <v>0</v>
      </c>
      <c r="BD27" s="56">
        <v>0</v>
      </c>
      <c r="BE27" s="56">
        <v>0</v>
      </c>
      <c r="BF27" s="56">
        <v>1</v>
      </c>
      <c r="BG27" s="56">
        <v>1</v>
      </c>
      <c r="BH27" s="56">
        <v>0</v>
      </c>
      <c r="BI27" s="56">
        <v>1</v>
      </c>
      <c r="BJ27" s="56">
        <v>0</v>
      </c>
      <c r="BK27" s="56">
        <v>0</v>
      </c>
      <c r="BL27" s="56">
        <v>1</v>
      </c>
      <c r="BM27" s="56">
        <v>0</v>
      </c>
      <c r="BN27" s="56">
        <v>0</v>
      </c>
      <c r="BO27" s="56">
        <v>0</v>
      </c>
      <c r="BP27" s="56">
        <v>0</v>
      </c>
      <c r="BQ27" s="56">
        <v>0</v>
      </c>
      <c r="BR27" s="56">
        <v>0</v>
      </c>
      <c r="BS27" s="56">
        <v>0</v>
      </c>
      <c r="BT27" s="56">
        <v>0</v>
      </c>
      <c r="BU27" s="56">
        <v>0</v>
      </c>
      <c r="BV27" s="56">
        <v>0</v>
      </c>
      <c r="BW27" s="54" t="s">
        <v>650</v>
      </c>
      <c r="BX27" s="54" t="s">
        <v>650</v>
      </c>
    </row>
    <row r="28" spans="1:76" hidden="1" x14ac:dyDescent="0.35">
      <c r="A28" s="54" t="s">
        <v>932</v>
      </c>
      <c r="B28" s="54" t="s">
        <v>460</v>
      </c>
      <c r="C28" s="54" t="s">
        <v>203</v>
      </c>
      <c r="D28" s="54" t="s">
        <v>213</v>
      </c>
      <c r="E28" s="54" t="s">
        <v>269</v>
      </c>
      <c r="F28" s="54" t="s">
        <v>460</v>
      </c>
      <c r="G28" s="56">
        <v>49</v>
      </c>
      <c r="H28" s="54" t="s">
        <v>469</v>
      </c>
      <c r="I28" s="54" t="s">
        <v>886</v>
      </c>
      <c r="J28" s="56">
        <v>0</v>
      </c>
      <c r="K28" s="56">
        <v>1</v>
      </c>
      <c r="L28" s="56">
        <v>0</v>
      </c>
      <c r="M28" s="56">
        <v>0</v>
      </c>
      <c r="N28" s="56">
        <v>0</v>
      </c>
      <c r="O28" s="56">
        <v>0</v>
      </c>
      <c r="P28" s="56">
        <v>0</v>
      </c>
      <c r="Q28" s="56">
        <v>0</v>
      </c>
      <c r="R28" s="56">
        <v>0</v>
      </c>
      <c r="S28" s="54" t="s">
        <v>650</v>
      </c>
      <c r="T28" s="54" t="s">
        <v>587</v>
      </c>
      <c r="U28" s="54" t="s">
        <v>650</v>
      </c>
      <c r="V28" s="54" t="s">
        <v>571</v>
      </c>
      <c r="W28" s="54" t="s">
        <v>526</v>
      </c>
      <c r="X28" s="54" t="s">
        <v>193</v>
      </c>
      <c r="Y28" s="54" t="s">
        <v>617</v>
      </c>
      <c r="Z28" s="54" t="s">
        <v>621</v>
      </c>
      <c r="AA28" s="54" t="s">
        <v>633</v>
      </c>
      <c r="AB28" s="54" t="s">
        <v>193</v>
      </c>
      <c r="AC28" s="54" t="s">
        <v>650</v>
      </c>
      <c r="AD28" s="54" t="s">
        <v>650</v>
      </c>
      <c r="AE28" s="54" t="s">
        <v>650</v>
      </c>
      <c r="AF28" s="54" t="s">
        <v>650</v>
      </c>
      <c r="AG28" s="54" t="s">
        <v>650</v>
      </c>
      <c r="AH28" s="54" t="s">
        <v>650</v>
      </c>
      <c r="AI28" s="54" t="s">
        <v>650</v>
      </c>
      <c r="AJ28" s="54" t="s">
        <v>650</v>
      </c>
      <c r="AK28" s="54" t="s">
        <v>684</v>
      </c>
      <c r="AL28" s="56">
        <v>0</v>
      </c>
      <c r="AM28" s="56">
        <v>1</v>
      </c>
      <c r="AN28" s="56">
        <v>0</v>
      </c>
      <c r="AO28" s="56">
        <v>1</v>
      </c>
      <c r="AP28" s="56">
        <v>0</v>
      </c>
      <c r="AQ28" s="56">
        <v>0</v>
      </c>
      <c r="AR28" s="56">
        <v>1</v>
      </c>
      <c r="AS28" s="56">
        <v>0</v>
      </c>
      <c r="AT28" s="56">
        <v>0</v>
      </c>
      <c r="AU28" s="56">
        <v>0</v>
      </c>
      <c r="AV28" s="56">
        <v>0</v>
      </c>
      <c r="AW28" s="56">
        <v>0</v>
      </c>
      <c r="AX28" s="56">
        <v>1</v>
      </c>
      <c r="AY28" s="56">
        <v>0</v>
      </c>
      <c r="AZ28" s="56">
        <v>0</v>
      </c>
      <c r="BA28" s="54" t="s">
        <v>526</v>
      </c>
      <c r="BB28" s="54" t="s">
        <v>685</v>
      </c>
      <c r="BC28" s="56">
        <v>0</v>
      </c>
      <c r="BD28" s="56">
        <v>0</v>
      </c>
      <c r="BE28" s="56">
        <v>0</v>
      </c>
      <c r="BF28" s="56">
        <v>0</v>
      </c>
      <c r="BG28" s="56">
        <v>0</v>
      </c>
      <c r="BH28" s="56">
        <v>1</v>
      </c>
      <c r="BI28" s="56">
        <v>1</v>
      </c>
      <c r="BJ28" s="56">
        <v>0</v>
      </c>
      <c r="BK28" s="56">
        <v>0</v>
      </c>
      <c r="BL28" s="56">
        <v>1</v>
      </c>
      <c r="BM28" s="56">
        <v>0</v>
      </c>
      <c r="BN28" s="56">
        <v>0</v>
      </c>
      <c r="BO28" s="56">
        <v>0</v>
      </c>
      <c r="BP28" s="56">
        <v>0</v>
      </c>
      <c r="BQ28" s="56">
        <v>0</v>
      </c>
      <c r="BR28" s="56">
        <v>0</v>
      </c>
      <c r="BS28" s="56">
        <v>0</v>
      </c>
      <c r="BT28" s="56">
        <v>0</v>
      </c>
      <c r="BU28" s="56">
        <v>0</v>
      </c>
      <c r="BV28" s="56">
        <v>0</v>
      </c>
      <c r="BW28" s="54" t="s">
        <v>650</v>
      </c>
      <c r="BX28" s="54" t="s">
        <v>650</v>
      </c>
    </row>
    <row r="29" spans="1:76" hidden="1" x14ac:dyDescent="0.35">
      <c r="A29" s="54" t="s">
        <v>932</v>
      </c>
      <c r="B29" s="54" t="s">
        <v>460</v>
      </c>
      <c r="C29" s="54" t="s">
        <v>206</v>
      </c>
      <c r="D29" s="54" t="s">
        <v>206</v>
      </c>
      <c r="E29" s="54" t="s">
        <v>402</v>
      </c>
      <c r="F29" s="54" t="s">
        <v>460</v>
      </c>
      <c r="G29" s="56">
        <v>47</v>
      </c>
      <c r="H29" s="54" t="s">
        <v>465</v>
      </c>
      <c r="I29" s="54" t="s">
        <v>883</v>
      </c>
      <c r="J29" s="56">
        <v>0</v>
      </c>
      <c r="K29" s="56">
        <v>0</v>
      </c>
      <c r="L29" s="56">
        <v>1</v>
      </c>
      <c r="M29" s="56">
        <v>0</v>
      </c>
      <c r="N29" s="56">
        <v>0</v>
      </c>
      <c r="O29" s="56">
        <v>0</v>
      </c>
      <c r="P29" s="56">
        <v>0</v>
      </c>
      <c r="Q29" s="56">
        <v>0</v>
      </c>
      <c r="R29" s="56">
        <v>0</v>
      </c>
      <c r="S29" s="54" t="s">
        <v>650</v>
      </c>
      <c r="T29" s="54" t="s">
        <v>587</v>
      </c>
      <c r="U29" s="54" t="s">
        <v>650</v>
      </c>
      <c r="V29" s="54" t="s">
        <v>573</v>
      </c>
      <c r="W29" s="54" t="s">
        <v>524</v>
      </c>
      <c r="X29" s="54" t="s">
        <v>193</v>
      </c>
      <c r="Y29" s="54" t="s">
        <v>617</v>
      </c>
      <c r="Z29" s="54" t="s">
        <v>621</v>
      </c>
      <c r="AA29" s="54" t="s">
        <v>633</v>
      </c>
      <c r="AB29" s="54" t="s">
        <v>193</v>
      </c>
      <c r="AC29" s="54" t="s">
        <v>650</v>
      </c>
      <c r="AD29" s="54" t="s">
        <v>650</v>
      </c>
      <c r="AE29" s="54" t="s">
        <v>650</v>
      </c>
      <c r="AF29" s="54" t="s">
        <v>650</v>
      </c>
      <c r="AG29" s="54" t="s">
        <v>650</v>
      </c>
      <c r="AH29" s="54" t="s">
        <v>650</v>
      </c>
      <c r="AI29" s="54" t="s">
        <v>650</v>
      </c>
      <c r="AJ29" s="54" t="s">
        <v>650</v>
      </c>
      <c r="AK29" s="54" t="s">
        <v>686</v>
      </c>
      <c r="AL29" s="56">
        <v>0</v>
      </c>
      <c r="AM29" s="56">
        <v>0</v>
      </c>
      <c r="AN29" s="56">
        <v>0</v>
      </c>
      <c r="AO29" s="56">
        <v>1</v>
      </c>
      <c r="AP29" s="56">
        <v>0</v>
      </c>
      <c r="AQ29" s="56">
        <v>0</v>
      </c>
      <c r="AR29" s="56">
        <v>0</v>
      </c>
      <c r="AS29" s="56">
        <v>0</v>
      </c>
      <c r="AT29" s="56">
        <v>0</v>
      </c>
      <c r="AU29" s="56">
        <v>0</v>
      </c>
      <c r="AV29" s="56">
        <v>0</v>
      </c>
      <c r="AW29" s="56">
        <v>0</v>
      </c>
      <c r="AX29" s="56">
        <v>1</v>
      </c>
      <c r="AY29" s="56">
        <v>0</v>
      </c>
      <c r="AZ29" s="56">
        <v>0</v>
      </c>
      <c r="BA29" s="54" t="s">
        <v>530</v>
      </c>
      <c r="BB29" s="54" t="s">
        <v>687</v>
      </c>
      <c r="BC29" s="56">
        <v>0</v>
      </c>
      <c r="BD29" s="56">
        <v>0</v>
      </c>
      <c r="BE29" s="56">
        <v>0</v>
      </c>
      <c r="BF29" s="56">
        <v>1</v>
      </c>
      <c r="BG29" s="56">
        <v>1</v>
      </c>
      <c r="BH29" s="56">
        <v>0</v>
      </c>
      <c r="BI29" s="56">
        <v>1</v>
      </c>
      <c r="BJ29" s="56">
        <v>0</v>
      </c>
      <c r="BK29" s="56">
        <v>0</v>
      </c>
      <c r="BL29" s="56">
        <v>0</v>
      </c>
      <c r="BM29" s="56">
        <v>0</v>
      </c>
      <c r="BN29" s="56">
        <v>0</v>
      </c>
      <c r="BO29" s="56">
        <v>0</v>
      </c>
      <c r="BP29" s="56">
        <v>0</v>
      </c>
      <c r="BQ29" s="56">
        <v>0</v>
      </c>
      <c r="BR29" s="56">
        <v>0</v>
      </c>
      <c r="BS29" s="56">
        <v>0</v>
      </c>
      <c r="BT29" s="56">
        <v>0</v>
      </c>
      <c r="BU29" s="56">
        <v>0</v>
      </c>
      <c r="BV29" s="56">
        <v>0</v>
      </c>
      <c r="BW29" s="54" t="s">
        <v>650</v>
      </c>
      <c r="BX29" s="54" t="s">
        <v>650</v>
      </c>
    </row>
    <row r="30" spans="1:76" hidden="1" x14ac:dyDescent="0.35">
      <c r="A30" s="54" t="s">
        <v>932</v>
      </c>
      <c r="B30" s="54" t="s">
        <v>460</v>
      </c>
      <c r="C30" s="54" t="s">
        <v>206</v>
      </c>
      <c r="D30" s="54" t="s">
        <v>206</v>
      </c>
      <c r="E30" s="54" t="s">
        <v>402</v>
      </c>
      <c r="F30" s="54" t="s">
        <v>460</v>
      </c>
      <c r="G30" s="56">
        <v>36</v>
      </c>
      <c r="H30" s="54" t="s">
        <v>471</v>
      </c>
      <c r="I30" s="54" t="s">
        <v>479</v>
      </c>
      <c r="J30" s="56">
        <v>0</v>
      </c>
      <c r="K30" s="56">
        <v>0</v>
      </c>
      <c r="L30" s="56">
        <v>0</v>
      </c>
      <c r="M30" s="56">
        <v>1</v>
      </c>
      <c r="N30" s="56">
        <v>0</v>
      </c>
      <c r="O30" s="56">
        <v>0</v>
      </c>
      <c r="P30" s="56">
        <v>0</v>
      </c>
      <c r="Q30" s="56">
        <v>0</v>
      </c>
      <c r="R30" s="56">
        <v>0</v>
      </c>
      <c r="S30" s="54" t="s">
        <v>650</v>
      </c>
      <c r="T30" s="54" t="s">
        <v>587</v>
      </c>
      <c r="U30" s="54" t="s">
        <v>650</v>
      </c>
      <c r="V30" s="54" t="s">
        <v>573</v>
      </c>
      <c r="W30" s="54" t="s">
        <v>524</v>
      </c>
      <c r="X30" s="54" t="s">
        <v>195</v>
      </c>
      <c r="Y30" s="54" t="s">
        <v>609</v>
      </c>
      <c r="Z30" s="54" t="s">
        <v>621</v>
      </c>
      <c r="AA30" s="54" t="s">
        <v>636</v>
      </c>
      <c r="AB30" s="54" t="s">
        <v>193</v>
      </c>
      <c r="AC30" s="54" t="s">
        <v>650</v>
      </c>
      <c r="AD30" s="54" t="s">
        <v>650</v>
      </c>
      <c r="AE30" s="54" t="s">
        <v>650</v>
      </c>
      <c r="AF30" s="54" t="s">
        <v>650</v>
      </c>
      <c r="AG30" s="54" t="s">
        <v>650</v>
      </c>
      <c r="AH30" s="54" t="s">
        <v>650</v>
      </c>
      <c r="AI30" s="54" t="s">
        <v>650</v>
      </c>
      <c r="AJ30" s="54" t="s">
        <v>650</v>
      </c>
      <c r="AK30" s="54" t="s">
        <v>682</v>
      </c>
      <c r="AL30" s="56">
        <v>0</v>
      </c>
      <c r="AM30" s="56">
        <v>1</v>
      </c>
      <c r="AN30" s="56">
        <v>0</v>
      </c>
      <c r="AO30" s="56">
        <v>1</v>
      </c>
      <c r="AP30" s="56">
        <v>0</v>
      </c>
      <c r="AQ30" s="56">
        <v>0</v>
      </c>
      <c r="AR30" s="56">
        <v>0</v>
      </c>
      <c r="AS30" s="56">
        <v>0</v>
      </c>
      <c r="AT30" s="56">
        <v>0</v>
      </c>
      <c r="AU30" s="56">
        <v>0</v>
      </c>
      <c r="AV30" s="56">
        <v>0</v>
      </c>
      <c r="AW30" s="56">
        <v>0</v>
      </c>
      <c r="AX30" s="56">
        <v>0</v>
      </c>
      <c r="AY30" s="56">
        <v>0</v>
      </c>
      <c r="AZ30" s="56">
        <v>0</v>
      </c>
      <c r="BA30" s="54" t="s">
        <v>530</v>
      </c>
      <c r="BB30" s="54" t="s">
        <v>688</v>
      </c>
      <c r="BC30" s="56">
        <v>0</v>
      </c>
      <c r="BD30" s="56">
        <v>0</v>
      </c>
      <c r="BE30" s="56">
        <v>0</v>
      </c>
      <c r="BF30" s="56">
        <v>0</v>
      </c>
      <c r="BG30" s="56">
        <v>1</v>
      </c>
      <c r="BH30" s="56">
        <v>1</v>
      </c>
      <c r="BI30" s="56">
        <v>1</v>
      </c>
      <c r="BJ30" s="56">
        <v>0</v>
      </c>
      <c r="BK30" s="56">
        <v>0</v>
      </c>
      <c r="BL30" s="56">
        <v>1</v>
      </c>
      <c r="BM30" s="56">
        <v>0</v>
      </c>
      <c r="BN30" s="56">
        <v>0</v>
      </c>
      <c r="BO30" s="56">
        <v>0</v>
      </c>
      <c r="BP30" s="56">
        <v>0</v>
      </c>
      <c r="BQ30" s="56">
        <v>0</v>
      </c>
      <c r="BR30" s="56">
        <v>0</v>
      </c>
      <c r="BS30" s="56">
        <v>0</v>
      </c>
      <c r="BT30" s="56">
        <v>0</v>
      </c>
      <c r="BU30" s="56">
        <v>0</v>
      </c>
      <c r="BV30" s="56">
        <v>0</v>
      </c>
      <c r="BW30" s="54" t="s">
        <v>650</v>
      </c>
      <c r="BX30" s="54" t="s">
        <v>650</v>
      </c>
    </row>
    <row r="31" spans="1:76" x14ac:dyDescent="0.35">
      <c r="A31" s="54" t="s">
        <v>932</v>
      </c>
      <c r="B31" s="54" t="s">
        <v>460</v>
      </c>
      <c r="C31" s="54" t="s">
        <v>206</v>
      </c>
      <c r="D31" s="54" t="s">
        <v>206</v>
      </c>
      <c r="E31" s="54" t="s">
        <v>402</v>
      </c>
      <c r="F31" s="54" t="s">
        <v>460</v>
      </c>
      <c r="G31" s="56">
        <v>55</v>
      </c>
      <c r="H31" s="54" t="s">
        <v>469</v>
      </c>
      <c r="I31" s="54" t="s">
        <v>886</v>
      </c>
      <c r="J31" s="56">
        <v>0</v>
      </c>
      <c r="K31" s="56">
        <v>1</v>
      </c>
      <c r="L31" s="56">
        <v>0</v>
      </c>
      <c r="M31" s="56">
        <v>0</v>
      </c>
      <c r="N31" s="56">
        <v>0</v>
      </c>
      <c r="O31" s="56">
        <v>0</v>
      </c>
      <c r="P31" s="56">
        <v>0</v>
      </c>
      <c r="Q31" s="56">
        <v>0</v>
      </c>
      <c r="R31" s="56">
        <v>0</v>
      </c>
      <c r="S31" s="54" t="s">
        <v>650</v>
      </c>
      <c r="T31" s="54" t="s">
        <v>587</v>
      </c>
      <c r="U31" s="54" t="s">
        <v>650</v>
      </c>
      <c r="V31" s="54" t="s">
        <v>571</v>
      </c>
      <c r="W31" s="54" t="s">
        <v>524</v>
      </c>
      <c r="X31" s="54" t="s">
        <v>195</v>
      </c>
      <c r="Y31" s="54" t="s">
        <v>609</v>
      </c>
      <c r="Z31" s="54" t="s">
        <v>621</v>
      </c>
      <c r="AA31" s="54" t="s">
        <v>634</v>
      </c>
      <c r="AB31" s="54" t="s">
        <v>193</v>
      </c>
      <c r="AC31" s="54" t="s">
        <v>650</v>
      </c>
      <c r="AD31" s="54" t="s">
        <v>650</v>
      </c>
      <c r="AE31" s="54" t="s">
        <v>650</v>
      </c>
      <c r="AF31" s="54" t="s">
        <v>650</v>
      </c>
      <c r="AG31" s="54" t="s">
        <v>650</v>
      </c>
      <c r="AH31" s="54" t="s">
        <v>650</v>
      </c>
      <c r="AI31" s="54" t="s">
        <v>650</v>
      </c>
      <c r="AJ31" s="54" t="s">
        <v>650</v>
      </c>
      <c r="AK31" s="54" t="s">
        <v>689</v>
      </c>
      <c r="AL31" s="56">
        <v>0</v>
      </c>
      <c r="AM31" s="56">
        <v>0</v>
      </c>
      <c r="AN31" s="56">
        <v>0</v>
      </c>
      <c r="AO31" s="56">
        <v>1</v>
      </c>
      <c r="AP31" s="56">
        <v>0</v>
      </c>
      <c r="AQ31" s="56">
        <v>0</v>
      </c>
      <c r="AR31" s="56">
        <v>1</v>
      </c>
      <c r="AS31" s="56">
        <v>0</v>
      </c>
      <c r="AT31" s="56">
        <v>0</v>
      </c>
      <c r="AU31" s="56">
        <v>0</v>
      </c>
      <c r="AV31" s="56">
        <v>0</v>
      </c>
      <c r="AW31" s="56">
        <v>0</v>
      </c>
      <c r="AX31" s="56">
        <v>1</v>
      </c>
      <c r="AY31" s="56">
        <v>0</v>
      </c>
      <c r="AZ31" s="56">
        <v>0</v>
      </c>
      <c r="BA31" s="54" t="s">
        <v>530</v>
      </c>
      <c r="BB31" s="54" t="s">
        <v>690</v>
      </c>
      <c r="BC31" s="56">
        <v>0</v>
      </c>
      <c r="BD31" s="56">
        <v>0</v>
      </c>
      <c r="BE31" s="56">
        <v>1</v>
      </c>
      <c r="BF31" s="56">
        <v>1</v>
      </c>
      <c r="BG31" s="56">
        <v>1</v>
      </c>
      <c r="BH31" s="56">
        <v>0</v>
      </c>
      <c r="BI31" s="56">
        <v>0</v>
      </c>
      <c r="BJ31" s="56">
        <v>0</v>
      </c>
      <c r="BK31" s="56">
        <v>0</v>
      </c>
      <c r="BL31" s="56">
        <v>0</v>
      </c>
      <c r="BM31" s="56">
        <v>0</v>
      </c>
      <c r="BN31" s="56">
        <v>0</v>
      </c>
      <c r="BO31" s="56">
        <v>0</v>
      </c>
      <c r="BP31" s="56">
        <v>0</v>
      </c>
      <c r="BQ31" s="56">
        <v>0</v>
      </c>
      <c r="BR31" s="56">
        <v>0</v>
      </c>
      <c r="BS31" s="56">
        <v>0</v>
      </c>
      <c r="BT31" s="56">
        <v>0</v>
      </c>
      <c r="BU31" s="56">
        <v>0</v>
      </c>
      <c r="BV31" s="56">
        <v>0</v>
      </c>
      <c r="BW31" s="54" t="s">
        <v>650</v>
      </c>
      <c r="BX31" s="54" t="s">
        <v>650</v>
      </c>
    </row>
    <row r="32" spans="1:76" x14ac:dyDescent="0.35">
      <c r="A32" s="54" t="s">
        <v>932</v>
      </c>
      <c r="B32" s="54" t="s">
        <v>460</v>
      </c>
      <c r="C32" s="54" t="s">
        <v>206</v>
      </c>
      <c r="D32" s="54" t="s">
        <v>206</v>
      </c>
      <c r="E32" s="54" t="s">
        <v>412</v>
      </c>
      <c r="F32" s="54" t="s">
        <v>460</v>
      </c>
      <c r="G32" s="56">
        <v>60</v>
      </c>
      <c r="H32" s="54" t="s">
        <v>469</v>
      </c>
      <c r="I32" s="54" t="s">
        <v>886</v>
      </c>
      <c r="J32" s="56">
        <v>0</v>
      </c>
      <c r="K32" s="56">
        <v>1</v>
      </c>
      <c r="L32" s="56">
        <v>0</v>
      </c>
      <c r="M32" s="56">
        <v>0</v>
      </c>
      <c r="N32" s="56">
        <v>0</v>
      </c>
      <c r="O32" s="56">
        <v>0</v>
      </c>
      <c r="P32" s="56">
        <v>0</v>
      </c>
      <c r="Q32" s="56">
        <v>0</v>
      </c>
      <c r="R32" s="56">
        <v>0</v>
      </c>
      <c r="S32" s="54" t="s">
        <v>650</v>
      </c>
      <c r="T32" s="54" t="s">
        <v>599</v>
      </c>
      <c r="U32" s="54" t="s">
        <v>650</v>
      </c>
      <c r="V32" s="54" t="s">
        <v>571</v>
      </c>
      <c r="W32" s="54" t="s">
        <v>530</v>
      </c>
      <c r="X32" s="54" t="s">
        <v>195</v>
      </c>
      <c r="Y32" s="54" t="s">
        <v>609</v>
      </c>
      <c r="Z32" s="54" t="s">
        <v>621</v>
      </c>
      <c r="AA32" s="54" t="s">
        <v>636</v>
      </c>
      <c r="AB32" s="54" t="s">
        <v>193</v>
      </c>
      <c r="AC32" s="54" t="s">
        <v>650</v>
      </c>
      <c r="AD32" s="54" t="s">
        <v>650</v>
      </c>
      <c r="AE32" s="54" t="s">
        <v>650</v>
      </c>
      <c r="AF32" s="54" t="s">
        <v>650</v>
      </c>
      <c r="AG32" s="54" t="s">
        <v>650</v>
      </c>
      <c r="AH32" s="54" t="s">
        <v>650</v>
      </c>
      <c r="AI32" s="54" t="s">
        <v>650</v>
      </c>
      <c r="AJ32" s="54" t="s">
        <v>650</v>
      </c>
      <c r="AK32" s="54" t="s">
        <v>658</v>
      </c>
      <c r="AL32" s="56">
        <v>0</v>
      </c>
      <c r="AM32" s="56">
        <v>1</v>
      </c>
      <c r="AN32" s="56">
        <v>0</v>
      </c>
      <c r="AO32" s="56">
        <v>1</v>
      </c>
      <c r="AP32" s="56">
        <v>0</v>
      </c>
      <c r="AQ32" s="56">
        <v>0</v>
      </c>
      <c r="AR32" s="56">
        <v>1</v>
      </c>
      <c r="AS32" s="56">
        <v>0</v>
      </c>
      <c r="AT32" s="56">
        <v>0</v>
      </c>
      <c r="AU32" s="56">
        <v>0</v>
      </c>
      <c r="AV32" s="56">
        <v>0</v>
      </c>
      <c r="AW32" s="56">
        <v>0</v>
      </c>
      <c r="AX32" s="56">
        <v>0</v>
      </c>
      <c r="AY32" s="56">
        <v>0</v>
      </c>
      <c r="AZ32" s="56">
        <v>0</v>
      </c>
      <c r="BA32" s="54" t="s">
        <v>530</v>
      </c>
      <c r="BB32" s="54" t="s">
        <v>687</v>
      </c>
      <c r="BC32" s="56">
        <v>0</v>
      </c>
      <c r="BD32" s="56">
        <v>0</v>
      </c>
      <c r="BE32" s="56">
        <v>0</v>
      </c>
      <c r="BF32" s="56">
        <v>1</v>
      </c>
      <c r="BG32" s="56">
        <v>1</v>
      </c>
      <c r="BH32" s="56">
        <v>0</v>
      </c>
      <c r="BI32" s="56">
        <v>1</v>
      </c>
      <c r="BJ32" s="56">
        <v>0</v>
      </c>
      <c r="BK32" s="56">
        <v>0</v>
      </c>
      <c r="BL32" s="56">
        <v>0</v>
      </c>
      <c r="BM32" s="56">
        <v>0</v>
      </c>
      <c r="BN32" s="56">
        <v>0</v>
      </c>
      <c r="BO32" s="56">
        <v>0</v>
      </c>
      <c r="BP32" s="56">
        <v>0</v>
      </c>
      <c r="BQ32" s="56">
        <v>0</v>
      </c>
      <c r="BR32" s="56">
        <v>0</v>
      </c>
      <c r="BS32" s="56">
        <v>0</v>
      </c>
      <c r="BT32" s="56">
        <v>0</v>
      </c>
      <c r="BU32" s="56">
        <v>0</v>
      </c>
      <c r="BV32" s="56">
        <v>0</v>
      </c>
      <c r="BW32" s="54" t="s">
        <v>650</v>
      </c>
      <c r="BX32" s="54" t="s">
        <v>650</v>
      </c>
    </row>
    <row r="33" spans="1:76" hidden="1" x14ac:dyDescent="0.35">
      <c r="A33" s="54" t="s">
        <v>932</v>
      </c>
      <c r="B33" s="54" t="s">
        <v>460</v>
      </c>
      <c r="C33" s="54" t="s">
        <v>206</v>
      </c>
      <c r="D33" s="54" t="s">
        <v>206</v>
      </c>
      <c r="E33" s="54" t="s">
        <v>412</v>
      </c>
      <c r="F33" s="54" t="s">
        <v>460</v>
      </c>
      <c r="G33" s="56">
        <v>46</v>
      </c>
      <c r="H33" s="54" t="s">
        <v>465</v>
      </c>
      <c r="I33" s="54" t="s">
        <v>883</v>
      </c>
      <c r="J33" s="56">
        <v>0</v>
      </c>
      <c r="K33" s="56">
        <v>0</v>
      </c>
      <c r="L33" s="56">
        <v>1</v>
      </c>
      <c r="M33" s="56">
        <v>0</v>
      </c>
      <c r="N33" s="56">
        <v>0</v>
      </c>
      <c r="O33" s="56">
        <v>0</v>
      </c>
      <c r="P33" s="56">
        <v>0</v>
      </c>
      <c r="Q33" s="56">
        <v>0</v>
      </c>
      <c r="R33" s="56">
        <v>0</v>
      </c>
      <c r="S33" s="54" t="s">
        <v>650</v>
      </c>
      <c r="T33" s="54" t="s">
        <v>599</v>
      </c>
      <c r="U33" s="54" t="s">
        <v>650</v>
      </c>
      <c r="V33" s="54" t="s">
        <v>571</v>
      </c>
      <c r="W33" s="54" t="s">
        <v>530</v>
      </c>
      <c r="X33" s="54" t="s">
        <v>195</v>
      </c>
      <c r="Y33" s="54" t="s">
        <v>609</v>
      </c>
      <c r="Z33" s="54" t="s">
        <v>621</v>
      </c>
      <c r="AA33" s="54" t="s">
        <v>634</v>
      </c>
      <c r="AB33" s="54" t="s">
        <v>193</v>
      </c>
      <c r="AC33" s="54" t="s">
        <v>650</v>
      </c>
      <c r="AD33" s="54" t="s">
        <v>650</v>
      </c>
      <c r="AE33" s="54" t="s">
        <v>650</v>
      </c>
      <c r="AF33" s="54" t="s">
        <v>650</v>
      </c>
      <c r="AG33" s="54" t="s">
        <v>650</v>
      </c>
      <c r="AH33" s="54" t="s">
        <v>650</v>
      </c>
      <c r="AI33" s="54" t="s">
        <v>650</v>
      </c>
      <c r="AJ33" s="54" t="s">
        <v>650</v>
      </c>
      <c r="AK33" s="54" t="s">
        <v>682</v>
      </c>
      <c r="AL33" s="56">
        <v>0</v>
      </c>
      <c r="AM33" s="56">
        <v>1</v>
      </c>
      <c r="AN33" s="56">
        <v>0</v>
      </c>
      <c r="AO33" s="56">
        <v>1</v>
      </c>
      <c r="AP33" s="56">
        <v>0</v>
      </c>
      <c r="AQ33" s="56">
        <v>0</v>
      </c>
      <c r="AR33" s="56">
        <v>0</v>
      </c>
      <c r="AS33" s="56">
        <v>0</v>
      </c>
      <c r="AT33" s="56">
        <v>0</v>
      </c>
      <c r="AU33" s="56">
        <v>0</v>
      </c>
      <c r="AV33" s="56">
        <v>0</v>
      </c>
      <c r="AW33" s="56">
        <v>0</v>
      </c>
      <c r="AX33" s="56">
        <v>0</v>
      </c>
      <c r="AY33" s="56">
        <v>0</v>
      </c>
      <c r="AZ33" s="56">
        <v>0</v>
      </c>
      <c r="BA33" s="54" t="s">
        <v>530</v>
      </c>
      <c r="BB33" s="54" t="s">
        <v>691</v>
      </c>
      <c r="BC33" s="56">
        <v>0</v>
      </c>
      <c r="BD33" s="56">
        <v>0</v>
      </c>
      <c r="BE33" s="56">
        <v>0</v>
      </c>
      <c r="BF33" s="56">
        <v>0</v>
      </c>
      <c r="BG33" s="56">
        <v>0</v>
      </c>
      <c r="BH33" s="56">
        <v>1</v>
      </c>
      <c r="BI33" s="56">
        <v>1</v>
      </c>
      <c r="BJ33" s="56">
        <v>0</v>
      </c>
      <c r="BK33" s="56">
        <v>0</v>
      </c>
      <c r="BL33" s="56">
        <v>1</v>
      </c>
      <c r="BM33" s="56">
        <v>1</v>
      </c>
      <c r="BN33" s="56">
        <v>0</v>
      </c>
      <c r="BO33" s="56">
        <v>0</v>
      </c>
      <c r="BP33" s="56">
        <v>0</v>
      </c>
      <c r="BQ33" s="56">
        <v>0</v>
      </c>
      <c r="BR33" s="56">
        <v>0</v>
      </c>
      <c r="BS33" s="56">
        <v>0</v>
      </c>
      <c r="BT33" s="56">
        <v>0</v>
      </c>
      <c r="BU33" s="56">
        <v>0</v>
      </c>
      <c r="BV33" s="56">
        <v>0</v>
      </c>
      <c r="BW33" s="54" t="s">
        <v>650</v>
      </c>
      <c r="BX33" s="54" t="s">
        <v>650</v>
      </c>
    </row>
    <row r="34" spans="1:76" hidden="1" x14ac:dyDescent="0.35">
      <c r="A34" s="54" t="s">
        <v>932</v>
      </c>
      <c r="B34" s="54" t="s">
        <v>460</v>
      </c>
      <c r="C34" s="54" t="s">
        <v>206</v>
      </c>
      <c r="D34" s="54" t="s">
        <v>206</v>
      </c>
      <c r="E34" s="54" t="s">
        <v>412</v>
      </c>
      <c r="F34" s="54" t="s">
        <v>460</v>
      </c>
      <c r="G34" s="56">
        <v>55</v>
      </c>
      <c r="H34" s="54" t="s">
        <v>471</v>
      </c>
      <c r="I34" s="54" t="s">
        <v>479</v>
      </c>
      <c r="J34" s="56">
        <v>0</v>
      </c>
      <c r="K34" s="56">
        <v>0</v>
      </c>
      <c r="L34" s="56">
        <v>0</v>
      </c>
      <c r="M34" s="56">
        <v>1</v>
      </c>
      <c r="N34" s="56">
        <v>0</v>
      </c>
      <c r="O34" s="56">
        <v>0</v>
      </c>
      <c r="P34" s="56">
        <v>0</v>
      </c>
      <c r="Q34" s="56">
        <v>0</v>
      </c>
      <c r="R34" s="56">
        <v>0</v>
      </c>
      <c r="S34" s="54" t="s">
        <v>650</v>
      </c>
      <c r="T34" s="54" t="s">
        <v>599</v>
      </c>
      <c r="U34" s="54" t="s">
        <v>650</v>
      </c>
      <c r="V34" s="54" t="s">
        <v>573</v>
      </c>
      <c r="W34" s="54" t="s">
        <v>530</v>
      </c>
      <c r="X34" s="54" t="s">
        <v>195</v>
      </c>
      <c r="Y34" s="54" t="s">
        <v>609</v>
      </c>
      <c r="Z34" s="54" t="s">
        <v>621</v>
      </c>
      <c r="AA34" s="54" t="s">
        <v>636</v>
      </c>
      <c r="AB34" s="54" t="s">
        <v>193</v>
      </c>
      <c r="AC34" s="54" t="s">
        <v>650</v>
      </c>
      <c r="AD34" s="54" t="s">
        <v>650</v>
      </c>
      <c r="AE34" s="54" t="s">
        <v>650</v>
      </c>
      <c r="AF34" s="54" t="s">
        <v>650</v>
      </c>
      <c r="AG34" s="54" t="s">
        <v>650</v>
      </c>
      <c r="AH34" s="54" t="s">
        <v>650</v>
      </c>
      <c r="AI34" s="54" t="s">
        <v>650</v>
      </c>
      <c r="AJ34" s="54" t="s">
        <v>650</v>
      </c>
      <c r="AK34" s="54" t="s">
        <v>692</v>
      </c>
      <c r="AL34" s="56">
        <v>0</v>
      </c>
      <c r="AM34" s="56">
        <v>0</v>
      </c>
      <c r="AN34" s="56">
        <v>0</v>
      </c>
      <c r="AO34" s="56">
        <v>1</v>
      </c>
      <c r="AP34" s="56">
        <v>0</v>
      </c>
      <c r="AQ34" s="56">
        <v>0</v>
      </c>
      <c r="AR34" s="56">
        <v>1</v>
      </c>
      <c r="AS34" s="56">
        <v>0</v>
      </c>
      <c r="AT34" s="56">
        <v>0</v>
      </c>
      <c r="AU34" s="56">
        <v>0</v>
      </c>
      <c r="AV34" s="56">
        <v>1</v>
      </c>
      <c r="AW34" s="56">
        <v>0</v>
      </c>
      <c r="AX34" s="56">
        <v>0</v>
      </c>
      <c r="AY34" s="56">
        <v>0</v>
      </c>
      <c r="AZ34" s="56">
        <v>0</v>
      </c>
      <c r="BA34" s="54" t="s">
        <v>530</v>
      </c>
      <c r="BB34" s="54" t="s">
        <v>693</v>
      </c>
      <c r="BC34" s="56">
        <v>0</v>
      </c>
      <c r="BD34" s="56">
        <v>0</v>
      </c>
      <c r="BE34" s="56">
        <v>1</v>
      </c>
      <c r="BF34" s="56">
        <v>1</v>
      </c>
      <c r="BG34" s="56">
        <v>1</v>
      </c>
      <c r="BH34" s="56">
        <v>1</v>
      </c>
      <c r="BI34" s="56">
        <v>1</v>
      </c>
      <c r="BJ34" s="56">
        <v>0</v>
      </c>
      <c r="BK34" s="56">
        <v>0</v>
      </c>
      <c r="BL34" s="56">
        <v>1</v>
      </c>
      <c r="BM34" s="56">
        <v>0</v>
      </c>
      <c r="BN34" s="56">
        <v>0</v>
      </c>
      <c r="BO34" s="56">
        <v>0</v>
      </c>
      <c r="BP34" s="56">
        <v>1</v>
      </c>
      <c r="BQ34" s="56">
        <v>0</v>
      </c>
      <c r="BR34" s="56">
        <v>0</v>
      </c>
      <c r="BS34" s="56">
        <v>0</v>
      </c>
      <c r="BT34" s="56">
        <v>0</v>
      </c>
      <c r="BU34" s="56">
        <v>0</v>
      </c>
      <c r="BV34" s="56">
        <v>0</v>
      </c>
      <c r="BW34" s="54" t="s">
        <v>650</v>
      </c>
      <c r="BX34" s="54" t="s">
        <v>650</v>
      </c>
    </row>
    <row r="35" spans="1:76" x14ac:dyDescent="0.35">
      <c r="A35" s="54" t="s">
        <v>932</v>
      </c>
      <c r="B35" s="54" t="s">
        <v>460</v>
      </c>
      <c r="C35" s="54" t="s">
        <v>206</v>
      </c>
      <c r="D35" s="54" t="s">
        <v>206</v>
      </c>
      <c r="E35" s="54" t="s">
        <v>404</v>
      </c>
      <c r="F35" s="54" t="s">
        <v>460</v>
      </c>
      <c r="G35" s="56">
        <v>51</v>
      </c>
      <c r="H35" s="54" t="s">
        <v>469</v>
      </c>
      <c r="I35" s="54" t="s">
        <v>473</v>
      </c>
      <c r="J35" s="56">
        <v>1</v>
      </c>
      <c r="K35" s="56">
        <v>0</v>
      </c>
      <c r="L35" s="56">
        <v>0</v>
      </c>
      <c r="M35" s="56">
        <v>0</v>
      </c>
      <c r="N35" s="56">
        <v>0</v>
      </c>
      <c r="O35" s="56">
        <v>0</v>
      </c>
      <c r="P35" s="56">
        <v>0</v>
      </c>
      <c r="Q35" s="56">
        <v>0</v>
      </c>
      <c r="R35" s="56">
        <v>0</v>
      </c>
      <c r="S35" s="54" t="s">
        <v>650</v>
      </c>
      <c r="T35" s="54" t="s">
        <v>599</v>
      </c>
      <c r="U35" s="54" t="s">
        <v>650</v>
      </c>
      <c r="V35" s="54" t="s">
        <v>573</v>
      </c>
      <c r="W35" s="54" t="s">
        <v>528</v>
      </c>
      <c r="X35" s="54" t="s">
        <v>195</v>
      </c>
      <c r="Y35" s="54" t="s">
        <v>609</v>
      </c>
      <c r="Z35" s="54" t="s">
        <v>621</v>
      </c>
      <c r="AA35" s="54" t="s">
        <v>633</v>
      </c>
      <c r="AB35" s="54" t="s">
        <v>193</v>
      </c>
      <c r="AC35" s="54" t="s">
        <v>650</v>
      </c>
      <c r="AD35" s="54" t="s">
        <v>650</v>
      </c>
      <c r="AE35" s="54" t="s">
        <v>650</v>
      </c>
      <c r="AF35" s="54" t="s">
        <v>650</v>
      </c>
      <c r="AG35" s="54" t="s">
        <v>650</v>
      </c>
      <c r="AH35" s="54" t="s">
        <v>650</v>
      </c>
      <c r="AI35" s="54" t="s">
        <v>650</v>
      </c>
      <c r="AJ35" s="54" t="s">
        <v>650</v>
      </c>
      <c r="AK35" s="54" t="s">
        <v>686</v>
      </c>
      <c r="AL35" s="56">
        <v>0</v>
      </c>
      <c r="AM35" s="56">
        <v>0</v>
      </c>
      <c r="AN35" s="56">
        <v>0</v>
      </c>
      <c r="AO35" s="56">
        <v>1</v>
      </c>
      <c r="AP35" s="56">
        <v>0</v>
      </c>
      <c r="AQ35" s="56">
        <v>0</v>
      </c>
      <c r="AR35" s="56">
        <v>0</v>
      </c>
      <c r="AS35" s="56">
        <v>0</v>
      </c>
      <c r="AT35" s="56">
        <v>0</v>
      </c>
      <c r="AU35" s="56">
        <v>0</v>
      </c>
      <c r="AV35" s="56">
        <v>0</v>
      </c>
      <c r="AW35" s="56">
        <v>0</v>
      </c>
      <c r="AX35" s="56">
        <v>1</v>
      </c>
      <c r="AY35" s="56">
        <v>0</v>
      </c>
      <c r="AZ35" s="56">
        <v>0</v>
      </c>
      <c r="BA35" s="54" t="s">
        <v>530</v>
      </c>
      <c r="BB35" s="54" t="s">
        <v>694</v>
      </c>
      <c r="BC35" s="56">
        <v>0</v>
      </c>
      <c r="BD35" s="56">
        <v>0</v>
      </c>
      <c r="BE35" s="56">
        <v>1</v>
      </c>
      <c r="BF35" s="56">
        <v>1</v>
      </c>
      <c r="BG35" s="56">
        <v>1</v>
      </c>
      <c r="BH35" s="56">
        <v>1</v>
      </c>
      <c r="BI35" s="56">
        <v>0</v>
      </c>
      <c r="BJ35" s="56">
        <v>0</v>
      </c>
      <c r="BK35" s="56">
        <v>0</v>
      </c>
      <c r="BL35" s="56">
        <v>0</v>
      </c>
      <c r="BM35" s="56">
        <v>0</v>
      </c>
      <c r="BN35" s="56">
        <v>0</v>
      </c>
      <c r="BO35" s="56">
        <v>0</v>
      </c>
      <c r="BP35" s="56">
        <v>0</v>
      </c>
      <c r="BQ35" s="56">
        <v>0</v>
      </c>
      <c r="BR35" s="56">
        <v>0</v>
      </c>
      <c r="BS35" s="56">
        <v>0</v>
      </c>
      <c r="BT35" s="56">
        <v>0</v>
      </c>
      <c r="BU35" s="56">
        <v>0</v>
      </c>
      <c r="BV35" s="56">
        <v>0</v>
      </c>
      <c r="BW35" s="54" t="s">
        <v>650</v>
      </c>
      <c r="BX35" s="54" t="s">
        <v>650</v>
      </c>
    </row>
    <row r="36" spans="1:76" hidden="1" x14ac:dyDescent="0.35">
      <c r="A36" s="54" t="s">
        <v>932</v>
      </c>
      <c r="B36" s="54" t="s">
        <v>460</v>
      </c>
      <c r="C36" s="54" t="s">
        <v>206</v>
      </c>
      <c r="D36" s="54" t="s">
        <v>206</v>
      </c>
      <c r="E36" s="54" t="s">
        <v>404</v>
      </c>
      <c r="F36" s="54" t="s">
        <v>460</v>
      </c>
      <c r="G36" s="56">
        <v>38</v>
      </c>
      <c r="H36" s="54" t="s">
        <v>465</v>
      </c>
      <c r="I36" s="54" t="s">
        <v>883</v>
      </c>
      <c r="J36" s="56">
        <v>0</v>
      </c>
      <c r="K36" s="56">
        <v>0</v>
      </c>
      <c r="L36" s="56">
        <v>1</v>
      </c>
      <c r="M36" s="56">
        <v>0</v>
      </c>
      <c r="N36" s="56">
        <v>0</v>
      </c>
      <c r="O36" s="56">
        <v>0</v>
      </c>
      <c r="P36" s="56">
        <v>0</v>
      </c>
      <c r="Q36" s="56">
        <v>0</v>
      </c>
      <c r="R36" s="56">
        <v>0</v>
      </c>
      <c r="S36" s="54" t="s">
        <v>650</v>
      </c>
      <c r="T36" s="54" t="s">
        <v>599</v>
      </c>
      <c r="U36" s="54" t="s">
        <v>650</v>
      </c>
      <c r="V36" s="54" t="s">
        <v>573</v>
      </c>
      <c r="W36" s="54" t="s">
        <v>528</v>
      </c>
      <c r="X36" s="54" t="s">
        <v>195</v>
      </c>
      <c r="Y36" s="54" t="s">
        <v>609</v>
      </c>
      <c r="Z36" s="54" t="s">
        <v>621</v>
      </c>
      <c r="AA36" s="54" t="s">
        <v>632</v>
      </c>
      <c r="AB36" s="54" t="s">
        <v>193</v>
      </c>
      <c r="AC36" s="54" t="s">
        <v>650</v>
      </c>
      <c r="AD36" s="54" t="s">
        <v>650</v>
      </c>
      <c r="AE36" s="54" t="s">
        <v>650</v>
      </c>
      <c r="AF36" s="54" t="s">
        <v>650</v>
      </c>
      <c r="AG36" s="54" t="s">
        <v>650</v>
      </c>
      <c r="AH36" s="54" t="s">
        <v>650</v>
      </c>
      <c r="AI36" s="54" t="s">
        <v>650</v>
      </c>
      <c r="AJ36" s="54" t="s">
        <v>650</v>
      </c>
      <c r="AK36" s="54" t="s">
        <v>651</v>
      </c>
      <c r="AL36" s="56">
        <v>0</v>
      </c>
      <c r="AM36" s="56">
        <v>0</v>
      </c>
      <c r="AN36" s="56">
        <v>0</v>
      </c>
      <c r="AO36" s="56">
        <v>1</v>
      </c>
      <c r="AP36" s="56">
        <v>0</v>
      </c>
      <c r="AQ36" s="56">
        <v>0</v>
      </c>
      <c r="AR36" s="56">
        <v>1</v>
      </c>
      <c r="AS36" s="56">
        <v>0</v>
      </c>
      <c r="AT36" s="56">
        <v>0</v>
      </c>
      <c r="AU36" s="56">
        <v>0</v>
      </c>
      <c r="AV36" s="56">
        <v>0</v>
      </c>
      <c r="AW36" s="56">
        <v>0</v>
      </c>
      <c r="AX36" s="56">
        <v>0</v>
      </c>
      <c r="AY36" s="56">
        <v>0</v>
      </c>
      <c r="AZ36" s="56">
        <v>0</v>
      </c>
      <c r="BA36" s="54" t="s">
        <v>530</v>
      </c>
      <c r="BB36" s="54" t="s">
        <v>695</v>
      </c>
      <c r="BC36" s="56">
        <v>0</v>
      </c>
      <c r="BD36" s="56">
        <v>1</v>
      </c>
      <c r="BE36" s="56">
        <v>0</v>
      </c>
      <c r="BF36" s="56">
        <v>0</v>
      </c>
      <c r="BG36" s="56">
        <v>1</v>
      </c>
      <c r="BH36" s="56">
        <v>1</v>
      </c>
      <c r="BI36" s="56">
        <v>0</v>
      </c>
      <c r="BJ36" s="56">
        <v>0</v>
      </c>
      <c r="BK36" s="56">
        <v>0</v>
      </c>
      <c r="BL36" s="56">
        <v>1</v>
      </c>
      <c r="BM36" s="56">
        <v>0</v>
      </c>
      <c r="BN36" s="56">
        <v>0</v>
      </c>
      <c r="BO36" s="56">
        <v>0</v>
      </c>
      <c r="BP36" s="56">
        <v>0</v>
      </c>
      <c r="BQ36" s="56">
        <v>0</v>
      </c>
      <c r="BR36" s="56">
        <v>0</v>
      </c>
      <c r="BS36" s="56">
        <v>0</v>
      </c>
      <c r="BT36" s="56">
        <v>0</v>
      </c>
      <c r="BU36" s="56">
        <v>0</v>
      </c>
      <c r="BV36" s="56">
        <v>0</v>
      </c>
      <c r="BW36" s="54" t="s">
        <v>650</v>
      </c>
      <c r="BX36" s="54" t="s">
        <v>650</v>
      </c>
    </row>
    <row r="37" spans="1:76" hidden="1" x14ac:dyDescent="0.35">
      <c r="A37" s="54" t="s">
        <v>932</v>
      </c>
      <c r="B37" s="54" t="s">
        <v>460</v>
      </c>
      <c r="C37" s="54" t="s">
        <v>206</v>
      </c>
      <c r="D37" s="54" t="s">
        <v>206</v>
      </c>
      <c r="E37" s="54" t="s">
        <v>404</v>
      </c>
      <c r="F37" s="54" t="s">
        <v>460</v>
      </c>
      <c r="G37" s="56">
        <v>55</v>
      </c>
      <c r="H37" s="54" t="s">
        <v>471</v>
      </c>
      <c r="I37" s="54" t="s">
        <v>479</v>
      </c>
      <c r="J37" s="56">
        <v>0</v>
      </c>
      <c r="K37" s="56">
        <v>0</v>
      </c>
      <c r="L37" s="56">
        <v>0</v>
      </c>
      <c r="M37" s="56">
        <v>1</v>
      </c>
      <c r="N37" s="56">
        <v>0</v>
      </c>
      <c r="O37" s="56">
        <v>0</v>
      </c>
      <c r="P37" s="56">
        <v>0</v>
      </c>
      <c r="Q37" s="56">
        <v>0</v>
      </c>
      <c r="R37" s="56">
        <v>0</v>
      </c>
      <c r="S37" s="54" t="s">
        <v>650</v>
      </c>
      <c r="T37" s="54" t="s">
        <v>599</v>
      </c>
      <c r="U37" s="54" t="s">
        <v>650</v>
      </c>
      <c r="V37" s="54" t="s">
        <v>571</v>
      </c>
      <c r="W37" s="54" t="s">
        <v>526</v>
      </c>
      <c r="X37" s="54" t="s">
        <v>195</v>
      </c>
      <c r="Y37" s="54" t="s">
        <v>609</v>
      </c>
      <c r="Z37" s="54" t="s">
        <v>623</v>
      </c>
      <c r="AA37" s="54" t="s">
        <v>633</v>
      </c>
      <c r="AB37" s="54" t="s">
        <v>195</v>
      </c>
      <c r="AC37" s="55" t="s">
        <v>696</v>
      </c>
      <c r="AD37" s="56">
        <v>0</v>
      </c>
      <c r="AE37" s="56">
        <v>0</v>
      </c>
      <c r="AF37" s="56">
        <v>0</v>
      </c>
      <c r="AG37" s="58">
        <v>1</v>
      </c>
      <c r="AH37" s="56">
        <v>1</v>
      </c>
      <c r="AI37" s="58">
        <v>0</v>
      </c>
      <c r="AJ37" s="56">
        <v>0</v>
      </c>
      <c r="AK37" s="54" t="s">
        <v>686</v>
      </c>
      <c r="AL37" s="56">
        <v>0</v>
      </c>
      <c r="AM37" s="56">
        <v>0</v>
      </c>
      <c r="AN37" s="56">
        <v>0</v>
      </c>
      <c r="AO37" s="56">
        <v>1</v>
      </c>
      <c r="AP37" s="56">
        <v>0</v>
      </c>
      <c r="AQ37" s="56">
        <v>0</v>
      </c>
      <c r="AR37" s="56">
        <v>0</v>
      </c>
      <c r="AS37" s="56">
        <v>0</v>
      </c>
      <c r="AT37" s="56">
        <v>0</v>
      </c>
      <c r="AU37" s="56">
        <v>0</v>
      </c>
      <c r="AV37" s="56">
        <v>0</v>
      </c>
      <c r="AW37" s="56">
        <v>0</v>
      </c>
      <c r="AX37" s="56">
        <v>1</v>
      </c>
      <c r="AY37" s="56">
        <v>0</v>
      </c>
      <c r="AZ37" s="56">
        <v>0</v>
      </c>
      <c r="BA37" s="54" t="s">
        <v>530</v>
      </c>
      <c r="BB37" s="54" t="s">
        <v>697</v>
      </c>
      <c r="BC37" s="56">
        <v>0</v>
      </c>
      <c r="BD37" s="56">
        <v>0</v>
      </c>
      <c r="BE37" s="56">
        <v>0</v>
      </c>
      <c r="BF37" s="56">
        <v>1</v>
      </c>
      <c r="BG37" s="56">
        <v>1</v>
      </c>
      <c r="BH37" s="56">
        <v>1</v>
      </c>
      <c r="BI37" s="56">
        <v>0</v>
      </c>
      <c r="BJ37" s="56">
        <v>0</v>
      </c>
      <c r="BK37" s="56">
        <v>0</v>
      </c>
      <c r="BL37" s="56">
        <v>0</v>
      </c>
      <c r="BM37" s="56">
        <v>0</v>
      </c>
      <c r="BN37" s="56">
        <v>0</v>
      </c>
      <c r="BO37" s="56">
        <v>0</v>
      </c>
      <c r="BP37" s="56">
        <v>1</v>
      </c>
      <c r="BQ37" s="56">
        <v>0</v>
      </c>
      <c r="BR37" s="56">
        <v>0</v>
      </c>
      <c r="BS37" s="56">
        <v>0</v>
      </c>
      <c r="BT37" s="56">
        <v>0</v>
      </c>
      <c r="BU37" s="56">
        <v>0</v>
      </c>
      <c r="BV37" s="56">
        <v>0</v>
      </c>
      <c r="BW37" s="54" t="s">
        <v>650</v>
      </c>
      <c r="BX37" s="54" t="s">
        <v>650</v>
      </c>
    </row>
    <row r="38" spans="1:76" x14ac:dyDescent="0.35">
      <c r="A38" s="54" t="s">
        <v>932</v>
      </c>
      <c r="B38" s="54" t="s">
        <v>460</v>
      </c>
      <c r="C38" s="54" t="s">
        <v>202</v>
      </c>
      <c r="D38" s="54" t="s">
        <v>211</v>
      </c>
      <c r="E38" s="54" t="s">
        <v>344</v>
      </c>
      <c r="F38" s="54" t="s">
        <v>460</v>
      </c>
      <c r="G38" s="56">
        <v>52</v>
      </c>
      <c r="H38" s="54" t="s">
        <v>469</v>
      </c>
      <c r="I38" s="54" t="s">
        <v>473</v>
      </c>
      <c r="J38" s="56">
        <v>1</v>
      </c>
      <c r="K38" s="56">
        <v>0</v>
      </c>
      <c r="L38" s="56">
        <v>0</v>
      </c>
      <c r="M38" s="56">
        <v>0</v>
      </c>
      <c r="N38" s="56">
        <v>0</v>
      </c>
      <c r="O38" s="56">
        <v>0</v>
      </c>
      <c r="P38" s="56">
        <v>0</v>
      </c>
      <c r="Q38" s="56">
        <v>0</v>
      </c>
      <c r="R38" s="56">
        <v>0</v>
      </c>
      <c r="S38" s="54" t="s">
        <v>650</v>
      </c>
      <c r="T38" s="54" t="s">
        <v>657</v>
      </c>
      <c r="U38" s="54" t="s">
        <v>650</v>
      </c>
      <c r="V38" s="54" t="s">
        <v>573</v>
      </c>
      <c r="W38" s="54" t="s">
        <v>524</v>
      </c>
      <c r="X38" s="54" t="s">
        <v>195</v>
      </c>
      <c r="Y38" s="54" t="s">
        <v>609</v>
      </c>
      <c r="Z38" s="54" t="s">
        <v>623</v>
      </c>
      <c r="AA38" s="54" t="s">
        <v>631</v>
      </c>
      <c r="AB38" s="54" t="s">
        <v>195</v>
      </c>
      <c r="AC38" s="54" t="s">
        <v>644</v>
      </c>
      <c r="AD38" s="56">
        <v>0</v>
      </c>
      <c r="AE38" s="56">
        <v>0</v>
      </c>
      <c r="AF38" s="56">
        <v>0</v>
      </c>
      <c r="AG38" s="56">
        <v>1</v>
      </c>
      <c r="AH38" s="56">
        <v>0</v>
      </c>
      <c r="AI38" s="56">
        <v>0</v>
      </c>
      <c r="AJ38" s="56">
        <v>0</v>
      </c>
      <c r="AK38" s="54" t="s">
        <v>658</v>
      </c>
      <c r="AL38" s="56">
        <v>0</v>
      </c>
      <c r="AM38" s="56">
        <v>1</v>
      </c>
      <c r="AN38" s="56">
        <v>0</v>
      </c>
      <c r="AO38" s="56">
        <v>1</v>
      </c>
      <c r="AP38" s="56">
        <v>0</v>
      </c>
      <c r="AQ38" s="56">
        <v>0</v>
      </c>
      <c r="AR38" s="56">
        <v>1</v>
      </c>
      <c r="AS38" s="56">
        <v>0</v>
      </c>
      <c r="AT38" s="56">
        <v>0</v>
      </c>
      <c r="AU38" s="56">
        <v>0</v>
      </c>
      <c r="AV38" s="56">
        <v>0</v>
      </c>
      <c r="AW38" s="56">
        <v>0</v>
      </c>
      <c r="AX38" s="56">
        <v>0</v>
      </c>
      <c r="AY38" s="56">
        <v>0</v>
      </c>
      <c r="AZ38" s="56">
        <v>0</v>
      </c>
      <c r="BA38" s="54" t="s">
        <v>524</v>
      </c>
      <c r="BB38" s="54" t="s">
        <v>698</v>
      </c>
      <c r="BC38" s="56">
        <v>0</v>
      </c>
      <c r="BD38" s="56">
        <v>0</v>
      </c>
      <c r="BE38" s="56">
        <v>0</v>
      </c>
      <c r="BF38" s="56">
        <v>0</v>
      </c>
      <c r="BG38" s="56">
        <v>1</v>
      </c>
      <c r="BH38" s="56">
        <v>0</v>
      </c>
      <c r="BI38" s="56">
        <v>0</v>
      </c>
      <c r="BJ38" s="56">
        <v>0</v>
      </c>
      <c r="BK38" s="56">
        <v>0</v>
      </c>
      <c r="BL38" s="56">
        <v>1</v>
      </c>
      <c r="BM38" s="56">
        <v>1</v>
      </c>
      <c r="BN38" s="56">
        <v>0</v>
      </c>
      <c r="BO38" s="56">
        <v>0</v>
      </c>
      <c r="BP38" s="56">
        <v>0</v>
      </c>
      <c r="BQ38" s="56">
        <v>0</v>
      </c>
      <c r="BR38" s="56">
        <v>0</v>
      </c>
      <c r="BS38" s="56">
        <v>0</v>
      </c>
      <c r="BT38" s="56">
        <v>0</v>
      </c>
      <c r="BU38" s="56">
        <v>0</v>
      </c>
      <c r="BV38" s="56">
        <v>0</v>
      </c>
      <c r="BW38" s="54" t="s">
        <v>650</v>
      </c>
      <c r="BX38" s="54" t="s">
        <v>650</v>
      </c>
    </row>
    <row r="39" spans="1:76" hidden="1" x14ac:dyDescent="0.35">
      <c r="A39" s="54" t="s">
        <v>932</v>
      </c>
      <c r="B39" s="54" t="s">
        <v>460</v>
      </c>
      <c r="C39" s="54" t="s">
        <v>202</v>
      </c>
      <c r="D39" s="54" t="s">
        <v>211</v>
      </c>
      <c r="E39" s="54" t="s">
        <v>352</v>
      </c>
      <c r="F39" s="54" t="s">
        <v>460</v>
      </c>
      <c r="G39" s="56">
        <v>52</v>
      </c>
      <c r="H39" s="54" t="s">
        <v>471</v>
      </c>
      <c r="I39" s="54" t="s">
        <v>886</v>
      </c>
      <c r="J39" s="56">
        <v>0</v>
      </c>
      <c r="K39" s="56">
        <v>1</v>
      </c>
      <c r="L39" s="56">
        <v>0</v>
      </c>
      <c r="M39" s="56">
        <v>0</v>
      </c>
      <c r="N39" s="56">
        <v>0</v>
      </c>
      <c r="O39" s="56">
        <v>0</v>
      </c>
      <c r="P39" s="56">
        <v>0</v>
      </c>
      <c r="Q39" s="56">
        <v>0</v>
      </c>
      <c r="R39" s="56">
        <v>0</v>
      </c>
      <c r="S39" s="54" t="s">
        <v>650</v>
      </c>
      <c r="T39" s="54" t="s">
        <v>587</v>
      </c>
      <c r="U39" s="54" t="s">
        <v>650</v>
      </c>
      <c r="V39" s="54" t="s">
        <v>573</v>
      </c>
      <c r="W39" s="54" t="s">
        <v>528</v>
      </c>
      <c r="X39" s="54" t="s">
        <v>195</v>
      </c>
      <c r="Y39" s="54" t="s">
        <v>609</v>
      </c>
      <c r="Z39" s="54" t="s">
        <v>621</v>
      </c>
      <c r="AA39" s="54" t="s">
        <v>631</v>
      </c>
      <c r="AB39" s="54" t="s">
        <v>193</v>
      </c>
      <c r="AC39" s="54" t="s">
        <v>650</v>
      </c>
      <c r="AD39" s="54" t="s">
        <v>650</v>
      </c>
      <c r="AE39" s="54" t="s">
        <v>650</v>
      </c>
      <c r="AF39" s="54" t="s">
        <v>650</v>
      </c>
      <c r="AG39" s="54" t="s">
        <v>650</v>
      </c>
      <c r="AH39" s="54" t="s">
        <v>650</v>
      </c>
      <c r="AI39" s="54" t="s">
        <v>650</v>
      </c>
      <c r="AJ39" s="54" t="s">
        <v>650</v>
      </c>
      <c r="AK39" s="54" t="s">
        <v>658</v>
      </c>
      <c r="AL39" s="56">
        <v>0</v>
      </c>
      <c r="AM39" s="56">
        <v>1</v>
      </c>
      <c r="AN39" s="56">
        <v>0</v>
      </c>
      <c r="AO39" s="56">
        <v>1</v>
      </c>
      <c r="AP39" s="56">
        <v>0</v>
      </c>
      <c r="AQ39" s="56">
        <v>0</v>
      </c>
      <c r="AR39" s="56">
        <v>1</v>
      </c>
      <c r="AS39" s="56">
        <v>0</v>
      </c>
      <c r="AT39" s="56">
        <v>0</v>
      </c>
      <c r="AU39" s="56">
        <v>0</v>
      </c>
      <c r="AV39" s="56">
        <v>0</v>
      </c>
      <c r="AW39" s="56">
        <v>0</v>
      </c>
      <c r="AX39" s="56">
        <v>0</v>
      </c>
      <c r="AY39" s="56">
        <v>0</v>
      </c>
      <c r="AZ39" s="56">
        <v>0</v>
      </c>
      <c r="BA39" s="54" t="s">
        <v>524</v>
      </c>
      <c r="BB39" s="54" t="s">
        <v>550</v>
      </c>
      <c r="BC39" s="56">
        <v>0</v>
      </c>
      <c r="BD39" s="56">
        <v>0</v>
      </c>
      <c r="BE39" s="56">
        <v>0</v>
      </c>
      <c r="BF39" s="56">
        <v>0</v>
      </c>
      <c r="BG39" s="56">
        <v>0</v>
      </c>
      <c r="BH39" s="56">
        <v>0</v>
      </c>
      <c r="BI39" s="56">
        <v>0</v>
      </c>
      <c r="BJ39" s="56">
        <v>0</v>
      </c>
      <c r="BK39" s="56">
        <v>0</v>
      </c>
      <c r="BL39" s="56">
        <v>1</v>
      </c>
      <c r="BM39" s="56">
        <v>0</v>
      </c>
      <c r="BN39" s="56">
        <v>0</v>
      </c>
      <c r="BO39" s="56">
        <v>0</v>
      </c>
      <c r="BP39" s="56">
        <v>0</v>
      </c>
      <c r="BQ39" s="56">
        <v>0</v>
      </c>
      <c r="BR39" s="56">
        <v>0</v>
      </c>
      <c r="BS39" s="56">
        <v>0</v>
      </c>
      <c r="BT39" s="56">
        <v>0</v>
      </c>
      <c r="BU39" s="56">
        <v>0</v>
      </c>
      <c r="BV39" s="56">
        <v>0</v>
      </c>
      <c r="BW39" s="54" t="s">
        <v>650</v>
      </c>
      <c r="BX39" s="54" t="s">
        <v>650</v>
      </c>
    </row>
    <row r="40" spans="1:76" hidden="1" x14ac:dyDescent="0.35">
      <c r="A40" s="54" t="s">
        <v>932</v>
      </c>
      <c r="B40" s="54" t="s">
        <v>460</v>
      </c>
      <c r="C40" s="54" t="s">
        <v>202</v>
      </c>
      <c r="D40" s="54" t="s">
        <v>211</v>
      </c>
      <c r="E40" s="54" t="s">
        <v>346</v>
      </c>
      <c r="F40" s="54" t="s">
        <v>460</v>
      </c>
      <c r="G40" s="56">
        <v>62</v>
      </c>
      <c r="H40" s="54" t="s">
        <v>469</v>
      </c>
      <c r="I40" s="54" t="s">
        <v>473</v>
      </c>
      <c r="J40" s="56">
        <v>1</v>
      </c>
      <c r="K40" s="56">
        <v>0</v>
      </c>
      <c r="L40" s="56">
        <v>0</v>
      </c>
      <c r="M40" s="56">
        <v>0</v>
      </c>
      <c r="N40" s="56">
        <v>0</v>
      </c>
      <c r="O40" s="56">
        <v>0</v>
      </c>
      <c r="P40" s="56">
        <v>0</v>
      </c>
      <c r="Q40" s="56">
        <v>0</v>
      </c>
      <c r="R40" s="56">
        <v>0</v>
      </c>
      <c r="S40" s="54" t="s">
        <v>650</v>
      </c>
      <c r="T40" s="54" t="s">
        <v>678</v>
      </c>
      <c r="U40" s="54" t="s">
        <v>650</v>
      </c>
      <c r="V40" s="54" t="s">
        <v>573</v>
      </c>
      <c r="W40" s="54" t="s">
        <v>526</v>
      </c>
      <c r="X40" s="54" t="s">
        <v>193</v>
      </c>
      <c r="Y40" s="54" t="s">
        <v>613</v>
      </c>
      <c r="Z40" s="54" t="s">
        <v>621</v>
      </c>
      <c r="AA40" s="54" t="s">
        <v>634</v>
      </c>
      <c r="AB40" s="54" t="s">
        <v>193</v>
      </c>
      <c r="AC40" s="54" t="s">
        <v>650</v>
      </c>
      <c r="AD40" s="54" t="s">
        <v>650</v>
      </c>
      <c r="AE40" s="54" t="s">
        <v>650</v>
      </c>
      <c r="AF40" s="54" t="s">
        <v>650</v>
      </c>
      <c r="AG40" s="54" t="s">
        <v>650</v>
      </c>
      <c r="AH40" s="54" t="s">
        <v>650</v>
      </c>
      <c r="AI40" s="54" t="s">
        <v>650</v>
      </c>
      <c r="AJ40" s="54" t="s">
        <v>650</v>
      </c>
      <c r="AK40" s="54" t="s">
        <v>699</v>
      </c>
      <c r="AL40" s="56">
        <v>0</v>
      </c>
      <c r="AM40" s="56">
        <v>1</v>
      </c>
      <c r="AN40" s="58">
        <v>0</v>
      </c>
      <c r="AO40" s="56">
        <v>0</v>
      </c>
      <c r="AP40" s="56">
        <v>0</v>
      </c>
      <c r="AQ40" s="56">
        <v>0</v>
      </c>
      <c r="AR40" s="56">
        <v>1</v>
      </c>
      <c r="AS40" s="56">
        <v>0</v>
      </c>
      <c r="AT40" s="56">
        <v>0</v>
      </c>
      <c r="AU40" s="56">
        <v>0</v>
      </c>
      <c r="AV40" s="56">
        <v>0</v>
      </c>
      <c r="AW40" s="56">
        <v>0</v>
      </c>
      <c r="AX40" s="56">
        <v>0</v>
      </c>
      <c r="AY40" s="56">
        <v>0</v>
      </c>
      <c r="AZ40" s="56">
        <v>0</v>
      </c>
      <c r="BA40" s="54" t="s">
        <v>528</v>
      </c>
      <c r="BB40" s="54" t="s">
        <v>700</v>
      </c>
      <c r="BC40" s="56">
        <v>0</v>
      </c>
      <c r="BD40" s="56">
        <v>0</v>
      </c>
      <c r="BE40" s="56">
        <v>0</v>
      </c>
      <c r="BF40" s="56">
        <v>0</v>
      </c>
      <c r="BG40" s="56">
        <v>1</v>
      </c>
      <c r="BH40" s="56">
        <v>0</v>
      </c>
      <c r="BI40" s="56">
        <v>1</v>
      </c>
      <c r="BJ40" s="56">
        <v>0</v>
      </c>
      <c r="BK40" s="56">
        <v>0</v>
      </c>
      <c r="BL40" s="56">
        <v>1</v>
      </c>
      <c r="BM40" s="56">
        <v>0</v>
      </c>
      <c r="BN40" s="56">
        <v>0</v>
      </c>
      <c r="BO40" s="56">
        <v>0</v>
      </c>
      <c r="BP40" s="56">
        <v>0</v>
      </c>
      <c r="BQ40" s="56">
        <v>0</v>
      </c>
      <c r="BR40" s="56">
        <v>0</v>
      </c>
      <c r="BS40" s="56">
        <v>0</v>
      </c>
      <c r="BT40" s="56">
        <v>0</v>
      </c>
      <c r="BU40" s="56">
        <v>0</v>
      </c>
      <c r="BV40" s="56">
        <v>0</v>
      </c>
      <c r="BW40" s="54" t="s">
        <v>650</v>
      </c>
      <c r="BX40" s="54" t="s">
        <v>650</v>
      </c>
    </row>
    <row r="41" spans="1:76" hidden="1" x14ac:dyDescent="0.35">
      <c r="A41" s="54" t="s">
        <v>932</v>
      </c>
      <c r="B41" s="54" t="s">
        <v>460</v>
      </c>
      <c r="C41" s="54" t="s">
        <v>202</v>
      </c>
      <c r="D41" s="54" t="s">
        <v>211</v>
      </c>
      <c r="E41" s="54" t="s">
        <v>346</v>
      </c>
      <c r="F41" s="54" t="s">
        <v>460</v>
      </c>
      <c r="G41" s="56">
        <v>42</v>
      </c>
      <c r="H41" s="54" t="s">
        <v>465</v>
      </c>
      <c r="I41" s="54" t="s">
        <v>883</v>
      </c>
      <c r="J41" s="56">
        <v>0</v>
      </c>
      <c r="K41" s="56">
        <v>0</v>
      </c>
      <c r="L41" s="56">
        <v>1</v>
      </c>
      <c r="M41" s="56">
        <v>0</v>
      </c>
      <c r="N41" s="56">
        <v>0</v>
      </c>
      <c r="O41" s="56">
        <v>0</v>
      </c>
      <c r="P41" s="56">
        <v>0</v>
      </c>
      <c r="Q41" s="56">
        <v>0</v>
      </c>
      <c r="R41" s="56">
        <v>0</v>
      </c>
      <c r="S41" s="54" t="s">
        <v>650</v>
      </c>
      <c r="T41" s="54" t="s">
        <v>678</v>
      </c>
      <c r="U41" s="54" t="s">
        <v>650</v>
      </c>
      <c r="V41" s="54" t="s">
        <v>573</v>
      </c>
      <c r="W41" s="54" t="s">
        <v>528</v>
      </c>
      <c r="X41" s="54" t="s">
        <v>193</v>
      </c>
      <c r="Y41" s="54" t="s">
        <v>613</v>
      </c>
      <c r="Z41" s="54" t="s">
        <v>621</v>
      </c>
      <c r="AA41" s="54" t="s">
        <v>634</v>
      </c>
      <c r="AB41" s="54" t="s">
        <v>193</v>
      </c>
      <c r="AC41" s="54" t="s">
        <v>650</v>
      </c>
      <c r="AD41" s="54" t="s">
        <v>650</v>
      </c>
      <c r="AE41" s="54" t="s">
        <v>650</v>
      </c>
      <c r="AF41" s="54" t="s">
        <v>650</v>
      </c>
      <c r="AG41" s="54" t="s">
        <v>650</v>
      </c>
      <c r="AH41" s="54" t="s">
        <v>650</v>
      </c>
      <c r="AI41" s="54" t="s">
        <v>650</v>
      </c>
      <c r="AJ41" s="54" t="s">
        <v>650</v>
      </c>
      <c r="AK41" s="54" t="s">
        <v>658</v>
      </c>
      <c r="AL41" s="56">
        <v>0</v>
      </c>
      <c r="AM41" s="56">
        <v>1</v>
      </c>
      <c r="AN41" s="56">
        <v>0</v>
      </c>
      <c r="AO41" s="56">
        <v>1</v>
      </c>
      <c r="AP41" s="56">
        <v>0</v>
      </c>
      <c r="AQ41" s="56">
        <v>0</v>
      </c>
      <c r="AR41" s="56">
        <v>1</v>
      </c>
      <c r="AS41" s="56">
        <v>0</v>
      </c>
      <c r="AT41" s="56">
        <v>0</v>
      </c>
      <c r="AU41" s="56">
        <v>0</v>
      </c>
      <c r="AV41" s="56">
        <v>0</v>
      </c>
      <c r="AW41" s="56">
        <v>0</v>
      </c>
      <c r="AX41" s="56">
        <v>0</v>
      </c>
      <c r="AY41" s="56">
        <v>0</v>
      </c>
      <c r="AZ41" s="56">
        <v>0</v>
      </c>
      <c r="BA41" s="54" t="s">
        <v>526</v>
      </c>
      <c r="BB41" s="54" t="s">
        <v>700</v>
      </c>
      <c r="BC41" s="56">
        <v>0</v>
      </c>
      <c r="BD41" s="56">
        <v>0</v>
      </c>
      <c r="BE41" s="56">
        <v>0</v>
      </c>
      <c r="BF41" s="56">
        <v>0</v>
      </c>
      <c r="BG41" s="56">
        <v>1</v>
      </c>
      <c r="BH41" s="56">
        <v>0</v>
      </c>
      <c r="BI41" s="56">
        <v>1</v>
      </c>
      <c r="BJ41" s="56">
        <v>0</v>
      </c>
      <c r="BK41" s="56">
        <v>0</v>
      </c>
      <c r="BL41" s="56">
        <v>1</v>
      </c>
      <c r="BM41" s="56">
        <v>0</v>
      </c>
      <c r="BN41" s="56">
        <v>0</v>
      </c>
      <c r="BO41" s="56">
        <v>0</v>
      </c>
      <c r="BP41" s="56">
        <v>0</v>
      </c>
      <c r="BQ41" s="56">
        <v>0</v>
      </c>
      <c r="BR41" s="56">
        <v>0</v>
      </c>
      <c r="BS41" s="56">
        <v>0</v>
      </c>
      <c r="BT41" s="56">
        <v>0</v>
      </c>
      <c r="BU41" s="56">
        <v>0</v>
      </c>
      <c r="BV41" s="56">
        <v>0</v>
      </c>
      <c r="BW41" s="54" t="s">
        <v>650</v>
      </c>
      <c r="BX41" s="54" t="s">
        <v>650</v>
      </c>
    </row>
    <row r="42" spans="1:76" x14ac:dyDescent="0.35">
      <c r="A42" s="54" t="s">
        <v>932</v>
      </c>
      <c r="B42" s="54" t="s">
        <v>460</v>
      </c>
      <c r="C42" s="54" t="s">
        <v>202</v>
      </c>
      <c r="D42" s="54" t="s">
        <v>211</v>
      </c>
      <c r="E42" s="54" t="s">
        <v>348</v>
      </c>
      <c r="F42" s="54" t="s">
        <v>460</v>
      </c>
      <c r="G42" s="56">
        <v>56</v>
      </c>
      <c r="H42" s="54" t="s">
        <v>469</v>
      </c>
      <c r="I42" s="54" t="s">
        <v>473</v>
      </c>
      <c r="J42" s="56">
        <v>1</v>
      </c>
      <c r="K42" s="56">
        <v>0</v>
      </c>
      <c r="L42" s="56">
        <v>0</v>
      </c>
      <c r="M42" s="56">
        <v>0</v>
      </c>
      <c r="N42" s="56">
        <v>0</v>
      </c>
      <c r="O42" s="56">
        <v>0</v>
      </c>
      <c r="P42" s="56">
        <v>0</v>
      </c>
      <c r="Q42" s="56">
        <v>0</v>
      </c>
      <c r="R42" s="56">
        <v>0</v>
      </c>
      <c r="S42" s="54" t="s">
        <v>650</v>
      </c>
      <c r="T42" s="54" t="s">
        <v>678</v>
      </c>
      <c r="U42" s="54" t="s">
        <v>650</v>
      </c>
      <c r="V42" s="54" t="s">
        <v>579</v>
      </c>
      <c r="W42" s="54" t="s">
        <v>524</v>
      </c>
      <c r="X42" s="54" t="s">
        <v>195</v>
      </c>
      <c r="Y42" s="54" t="s">
        <v>609</v>
      </c>
      <c r="Z42" s="54" t="s">
        <v>627</v>
      </c>
      <c r="AA42" s="54" t="s">
        <v>631</v>
      </c>
      <c r="AB42" s="54" t="s">
        <v>193</v>
      </c>
      <c r="AC42" s="54" t="s">
        <v>650</v>
      </c>
      <c r="AD42" s="54" t="s">
        <v>650</v>
      </c>
      <c r="AE42" s="54" t="s">
        <v>650</v>
      </c>
      <c r="AF42" s="54" t="s">
        <v>650</v>
      </c>
      <c r="AG42" s="54" t="s">
        <v>650</v>
      </c>
      <c r="AH42" s="54" t="s">
        <v>650</v>
      </c>
      <c r="AI42" s="54" t="s">
        <v>650</v>
      </c>
      <c r="AJ42" s="54" t="s">
        <v>650</v>
      </c>
      <c r="AK42" s="54" t="s">
        <v>658</v>
      </c>
      <c r="AL42" s="56">
        <v>0</v>
      </c>
      <c r="AM42" s="56">
        <v>1</v>
      </c>
      <c r="AN42" s="56">
        <v>0</v>
      </c>
      <c r="AO42" s="56">
        <v>1</v>
      </c>
      <c r="AP42" s="56">
        <v>0</v>
      </c>
      <c r="AQ42" s="56">
        <v>0</v>
      </c>
      <c r="AR42" s="56">
        <v>1</v>
      </c>
      <c r="AS42" s="56">
        <v>0</v>
      </c>
      <c r="AT42" s="56">
        <v>0</v>
      </c>
      <c r="AU42" s="56">
        <v>0</v>
      </c>
      <c r="AV42" s="56">
        <v>0</v>
      </c>
      <c r="AW42" s="56">
        <v>0</v>
      </c>
      <c r="AX42" s="56">
        <v>0</v>
      </c>
      <c r="AY42" s="56">
        <v>0</v>
      </c>
      <c r="AZ42" s="56">
        <v>0</v>
      </c>
      <c r="BA42" s="54" t="s">
        <v>524</v>
      </c>
      <c r="BB42" s="54" t="s">
        <v>701</v>
      </c>
      <c r="BC42" s="56">
        <v>0</v>
      </c>
      <c r="BD42" s="56">
        <v>0</v>
      </c>
      <c r="BE42" s="56">
        <v>0</v>
      </c>
      <c r="BF42" s="56">
        <v>0</v>
      </c>
      <c r="BG42" s="56">
        <v>1</v>
      </c>
      <c r="BH42" s="56">
        <v>0</v>
      </c>
      <c r="BI42" s="56">
        <v>0</v>
      </c>
      <c r="BJ42" s="56">
        <v>0</v>
      </c>
      <c r="BK42" s="56">
        <v>0</v>
      </c>
      <c r="BL42" s="56">
        <v>1</v>
      </c>
      <c r="BM42" s="56">
        <v>0</v>
      </c>
      <c r="BN42" s="56">
        <v>0</v>
      </c>
      <c r="BO42" s="56">
        <v>0</v>
      </c>
      <c r="BP42" s="56">
        <v>0</v>
      </c>
      <c r="BQ42" s="56">
        <v>0</v>
      </c>
      <c r="BR42" s="56">
        <v>0</v>
      </c>
      <c r="BS42" s="56">
        <v>0</v>
      </c>
      <c r="BT42" s="56">
        <v>0</v>
      </c>
      <c r="BU42" s="56">
        <v>0</v>
      </c>
      <c r="BV42" s="56">
        <v>0</v>
      </c>
      <c r="BW42" s="54" t="s">
        <v>650</v>
      </c>
      <c r="BX42" s="54" t="s">
        <v>650</v>
      </c>
    </row>
    <row r="43" spans="1:76" x14ac:dyDescent="0.35">
      <c r="A43" s="54" t="s">
        <v>932</v>
      </c>
      <c r="B43" s="54" t="s">
        <v>460</v>
      </c>
      <c r="C43" s="54" t="s">
        <v>208</v>
      </c>
      <c r="D43" s="54" t="s">
        <v>215</v>
      </c>
      <c r="E43" s="54" t="s">
        <v>397</v>
      </c>
      <c r="F43" s="54" t="s">
        <v>460</v>
      </c>
      <c r="G43" s="56">
        <v>50</v>
      </c>
      <c r="H43" s="54" t="s">
        <v>469</v>
      </c>
      <c r="I43" s="54" t="s">
        <v>473</v>
      </c>
      <c r="J43" s="56">
        <v>1</v>
      </c>
      <c r="K43" s="56">
        <v>0</v>
      </c>
      <c r="L43" s="56">
        <v>0</v>
      </c>
      <c r="M43" s="56">
        <v>0</v>
      </c>
      <c r="N43" s="56">
        <v>0</v>
      </c>
      <c r="O43" s="56">
        <v>0</v>
      </c>
      <c r="P43" s="56">
        <v>0</v>
      </c>
      <c r="Q43" s="56">
        <v>0</v>
      </c>
      <c r="R43" s="56">
        <v>0</v>
      </c>
      <c r="S43" s="54" t="s">
        <v>650</v>
      </c>
      <c r="T43" s="54" t="s">
        <v>587</v>
      </c>
      <c r="U43" s="54" t="s">
        <v>650</v>
      </c>
      <c r="V43" s="54" t="s">
        <v>577</v>
      </c>
      <c r="W43" s="54" t="s">
        <v>524</v>
      </c>
      <c r="X43" s="54" t="s">
        <v>195</v>
      </c>
      <c r="Y43" s="54" t="s">
        <v>609</v>
      </c>
      <c r="Z43" s="54" t="s">
        <v>621</v>
      </c>
      <c r="AA43" s="54" t="s">
        <v>633</v>
      </c>
      <c r="AB43" s="54" t="s">
        <v>193</v>
      </c>
      <c r="AC43" s="54" t="s">
        <v>650</v>
      </c>
      <c r="AD43" s="54" t="s">
        <v>650</v>
      </c>
      <c r="AE43" s="54" t="s">
        <v>650</v>
      </c>
      <c r="AF43" s="54" t="s">
        <v>650</v>
      </c>
      <c r="AG43" s="54" t="s">
        <v>650</v>
      </c>
      <c r="AH43" s="54" t="s">
        <v>650</v>
      </c>
      <c r="AI43" s="54" t="s">
        <v>650</v>
      </c>
      <c r="AJ43" s="54" t="s">
        <v>650</v>
      </c>
      <c r="AK43" s="54" t="s">
        <v>682</v>
      </c>
      <c r="AL43" s="56">
        <v>0</v>
      </c>
      <c r="AM43" s="56">
        <v>1</v>
      </c>
      <c r="AN43" s="58">
        <v>0</v>
      </c>
      <c r="AO43" s="56">
        <v>1</v>
      </c>
      <c r="AP43" s="56">
        <v>0</v>
      </c>
      <c r="AQ43" s="56">
        <v>0</v>
      </c>
      <c r="AR43" s="56">
        <v>0</v>
      </c>
      <c r="AS43" s="56">
        <v>0</v>
      </c>
      <c r="AT43" s="56">
        <v>0</v>
      </c>
      <c r="AU43" s="56">
        <v>0</v>
      </c>
      <c r="AV43" s="56">
        <v>0</v>
      </c>
      <c r="AW43" s="56">
        <v>0</v>
      </c>
      <c r="AX43" s="56">
        <v>0</v>
      </c>
      <c r="AY43" s="56">
        <v>0</v>
      </c>
      <c r="AZ43" s="56">
        <v>0</v>
      </c>
      <c r="BA43" s="54" t="s">
        <v>528</v>
      </c>
      <c r="BB43" s="54" t="s">
        <v>702</v>
      </c>
      <c r="BC43" s="56">
        <v>0</v>
      </c>
      <c r="BD43" s="56">
        <v>0</v>
      </c>
      <c r="BE43" s="56">
        <v>0</v>
      </c>
      <c r="BF43" s="56">
        <v>0</v>
      </c>
      <c r="BG43" s="56">
        <v>1</v>
      </c>
      <c r="BH43" s="56">
        <v>1</v>
      </c>
      <c r="BI43" s="56">
        <v>0</v>
      </c>
      <c r="BJ43" s="56">
        <v>0</v>
      </c>
      <c r="BK43" s="56">
        <v>0</v>
      </c>
      <c r="BL43" s="56">
        <v>0</v>
      </c>
      <c r="BM43" s="56">
        <v>0</v>
      </c>
      <c r="BN43" s="56">
        <v>0</v>
      </c>
      <c r="BO43" s="56">
        <v>1</v>
      </c>
      <c r="BP43" s="56">
        <v>0</v>
      </c>
      <c r="BQ43" s="56">
        <v>0</v>
      </c>
      <c r="BR43" s="56">
        <v>0</v>
      </c>
      <c r="BS43" s="56">
        <v>0</v>
      </c>
      <c r="BT43" s="56">
        <v>0</v>
      </c>
      <c r="BU43" s="56">
        <v>0</v>
      </c>
      <c r="BV43" s="56">
        <v>0</v>
      </c>
      <c r="BW43" s="54" t="s">
        <v>650</v>
      </c>
      <c r="BX43" s="54" t="s">
        <v>650</v>
      </c>
    </row>
    <row r="44" spans="1:76" hidden="1" x14ac:dyDescent="0.35">
      <c r="A44" s="54" t="s">
        <v>932</v>
      </c>
      <c r="B44" s="54" t="s">
        <v>460</v>
      </c>
      <c r="C44" s="54" t="s">
        <v>208</v>
      </c>
      <c r="D44" s="54" t="s">
        <v>215</v>
      </c>
      <c r="E44" s="54" t="s">
        <v>397</v>
      </c>
      <c r="F44" s="54" t="s">
        <v>460</v>
      </c>
      <c r="G44" s="56">
        <v>35</v>
      </c>
      <c r="H44" s="54" t="s">
        <v>471</v>
      </c>
      <c r="I44" s="54" t="s">
        <v>487</v>
      </c>
      <c r="J44" s="56">
        <v>0</v>
      </c>
      <c r="K44" s="56">
        <v>0</v>
      </c>
      <c r="L44" s="56">
        <v>0</v>
      </c>
      <c r="M44" s="56">
        <v>0</v>
      </c>
      <c r="N44" s="56">
        <v>0</v>
      </c>
      <c r="O44" s="56">
        <v>0</v>
      </c>
      <c r="P44" s="56">
        <v>0</v>
      </c>
      <c r="Q44" s="56">
        <v>1</v>
      </c>
      <c r="R44" s="56">
        <v>0</v>
      </c>
      <c r="S44" s="54" t="s">
        <v>650</v>
      </c>
      <c r="T44" s="54" t="s">
        <v>587</v>
      </c>
      <c r="U44" s="54" t="s">
        <v>650</v>
      </c>
      <c r="V44" s="54" t="s">
        <v>577</v>
      </c>
      <c r="W44" s="54" t="s">
        <v>524</v>
      </c>
      <c r="X44" s="54" t="s">
        <v>195</v>
      </c>
      <c r="Y44" s="54" t="s">
        <v>609</v>
      </c>
      <c r="Z44" s="54" t="s">
        <v>623</v>
      </c>
      <c r="AA44" s="54" t="s">
        <v>632</v>
      </c>
      <c r="AB44" s="54" t="s">
        <v>195</v>
      </c>
      <c r="AC44" s="54" t="s">
        <v>703</v>
      </c>
      <c r="AD44" s="56">
        <v>0</v>
      </c>
      <c r="AE44" s="56">
        <v>0</v>
      </c>
      <c r="AF44" s="56">
        <v>1</v>
      </c>
      <c r="AG44" s="56">
        <v>1</v>
      </c>
      <c r="AH44" s="56">
        <v>0</v>
      </c>
      <c r="AI44" s="56">
        <v>0</v>
      </c>
      <c r="AJ44" s="56">
        <v>0</v>
      </c>
      <c r="AK44" s="54" t="s">
        <v>682</v>
      </c>
      <c r="AL44" s="56">
        <v>0</v>
      </c>
      <c r="AM44" s="56">
        <v>1</v>
      </c>
      <c r="AN44" s="56">
        <v>0</v>
      </c>
      <c r="AO44" s="56">
        <v>1</v>
      </c>
      <c r="AP44" s="56">
        <v>0</v>
      </c>
      <c r="AQ44" s="56">
        <v>0</v>
      </c>
      <c r="AR44" s="56">
        <v>0</v>
      </c>
      <c r="AS44" s="56">
        <v>0</v>
      </c>
      <c r="AT44" s="56">
        <v>0</v>
      </c>
      <c r="AU44" s="56">
        <v>0</v>
      </c>
      <c r="AV44" s="56">
        <v>0</v>
      </c>
      <c r="AW44" s="56">
        <v>0</v>
      </c>
      <c r="AX44" s="56">
        <v>0</v>
      </c>
      <c r="AY44" s="56">
        <v>0</v>
      </c>
      <c r="AZ44" s="56">
        <v>0</v>
      </c>
      <c r="BA44" s="54" t="s">
        <v>528</v>
      </c>
      <c r="BB44" s="54" t="s">
        <v>704</v>
      </c>
      <c r="BC44" s="56">
        <v>0</v>
      </c>
      <c r="BD44" s="56">
        <v>0</v>
      </c>
      <c r="BE44" s="56">
        <v>0</v>
      </c>
      <c r="BF44" s="56">
        <v>0</v>
      </c>
      <c r="BG44" s="56">
        <v>1</v>
      </c>
      <c r="BH44" s="56">
        <v>1</v>
      </c>
      <c r="BI44" s="56">
        <v>1</v>
      </c>
      <c r="BJ44" s="56">
        <v>0</v>
      </c>
      <c r="BK44" s="56">
        <v>0</v>
      </c>
      <c r="BL44" s="56">
        <v>1</v>
      </c>
      <c r="BM44" s="56">
        <v>0</v>
      </c>
      <c r="BN44" s="56">
        <v>1</v>
      </c>
      <c r="BO44" s="56">
        <v>0</v>
      </c>
      <c r="BP44" s="56">
        <v>0</v>
      </c>
      <c r="BQ44" s="56">
        <v>0</v>
      </c>
      <c r="BR44" s="56">
        <v>0</v>
      </c>
      <c r="BS44" s="56">
        <v>0</v>
      </c>
      <c r="BT44" s="56">
        <v>0</v>
      </c>
      <c r="BU44" s="56">
        <v>0</v>
      </c>
      <c r="BV44" s="56">
        <v>0</v>
      </c>
      <c r="BW44" s="54" t="s">
        <v>650</v>
      </c>
      <c r="BX44" s="54" t="s">
        <v>650</v>
      </c>
    </row>
    <row r="45" spans="1:76" hidden="1" x14ac:dyDescent="0.35">
      <c r="A45" s="54" t="s">
        <v>932</v>
      </c>
      <c r="B45" s="54" t="s">
        <v>460</v>
      </c>
      <c r="C45" s="54" t="s">
        <v>208</v>
      </c>
      <c r="D45" s="54" t="s">
        <v>215</v>
      </c>
      <c r="E45" s="54" t="s">
        <v>397</v>
      </c>
      <c r="F45" s="54" t="s">
        <v>460</v>
      </c>
      <c r="G45" s="56">
        <v>32</v>
      </c>
      <c r="H45" s="54" t="s">
        <v>465</v>
      </c>
      <c r="I45" s="54" t="s">
        <v>883</v>
      </c>
      <c r="J45" s="56">
        <v>0</v>
      </c>
      <c r="K45" s="56">
        <v>0</v>
      </c>
      <c r="L45" s="56">
        <v>1</v>
      </c>
      <c r="M45" s="56">
        <v>0</v>
      </c>
      <c r="N45" s="56">
        <v>0</v>
      </c>
      <c r="O45" s="56">
        <v>0</v>
      </c>
      <c r="P45" s="56">
        <v>0</v>
      </c>
      <c r="Q45" s="56">
        <v>0</v>
      </c>
      <c r="R45" s="56">
        <v>0</v>
      </c>
      <c r="S45" s="54" t="s">
        <v>650</v>
      </c>
      <c r="T45" s="54" t="s">
        <v>587</v>
      </c>
      <c r="U45" s="54" t="s">
        <v>650</v>
      </c>
      <c r="V45" s="54" t="s">
        <v>579</v>
      </c>
      <c r="W45" s="54" t="s">
        <v>524</v>
      </c>
      <c r="X45" s="54" t="s">
        <v>195</v>
      </c>
      <c r="Y45" s="54" t="s">
        <v>609</v>
      </c>
      <c r="Z45" s="54" t="s">
        <v>623</v>
      </c>
      <c r="AA45" s="54" t="s">
        <v>632</v>
      </c>
      <c r="AB45" s="54" t="s">
        <v>195</v>
      </c>
      <c r="AC45" s="54" t="s">
        <v>656</v>
      </c>
      <c r="AD45" s="56">
        <v>0</v>
      </c>
      <c r="AE45" s="56">
        <v>0</v>
      </c>
      <c r="AF45" s="56">
        <v>0</v>
      </c>
      <c r="AG45" s="56">
        <v>1</v>
      </c>
      <c r="AH45" s="56">
        <v>1</v>
      </c>
      <c r="AI45" s="56">
        <v>0</v>
      </c>
      <c r="AJ45" s="56">
        <v>0</v>
      </c>
      <c r="AK45" s="54" t="s">
        <v>682</v>
      </c>
      <c r="AL45" s="56">
        <v>0</v>
      </c>
      <c r="AM45" s="56">
        <v>1</v>
      </c>
      <c r="AN45" s="56">
        <v>0</v>
      </c>
      <c r="AO45" s="56">
        <v>1</v>
      </c>
      <c r="AP45" s="56">
        <v>0</v>
      </c>
      <c r="AQ45" s="56">
        <v>0</v>
      </c>
      <c r="AR45" s="56">
        <v>0</v>
      </c>
      <c r="AS45" s="56">
        <v>0</v>
      </c>
      <c r="AT45" s="56">
        <v>0</v>
      </c>
      <c r="AU45" s="56">
        <v>0</v>
      </c>
      <c r="AV45" s="56">
        <v>0</v>
      </c>
      <c r="AW45" s="56">
        <v>0</v>
      </c>
      <c r="AX45" s="56">
        <v>0</v>
      </c>
      <c r="AY45" s="56">
        <v>0</v>
      </c>
      <c r="AZ45" s="56">
        <v>0</v>
      </c>
      <c r="BA45" s="54" t="s">
        <v>526</v>
      </c>
      <c r="BB45" s="54" t="s">
        <v>688</v>
      </c>
      <c r="BC45" s="56">
        <v>0</v>
      </c>
      <c r="BD45" s="56">
        <v>0</v>
      </c>
      <c r="BE45" s="56">
        <v>0</v>
      </c>
      <c r="BF45" s="56">
        <v>0</v>
      </c>
      <c r="BG45" s="56">
        <v>1</v>
      </c>
      <c r="BH45" s="56">
        <v>1</v>
      </c>
      <c r="BI45" s="56">
        <v>1</v>
      </c>
      <c r="BJ45" s="56">
        <v>0</v>
      </c>
      <c r="BK45" s="56">
        <v>0</v>
      </c>
      <c r="BL45" s="56">
        <v>1</v>
      </c>
      <c r="BM45" s="56">
        <v>0</v>
      </c>
      <c r="BN45" s="56">
        <v>0</v>
      </c>
      <c r="BO45" s="56">
        <v>0</v>
      </c>
      <c r="BP45" s="56">
        <v>0</v>
      </c>
      <c r="BQ45" s="56">
        <v>0</v>
      </c>
      <c r="BR45" s="56">
        <v>0</v>
      </c>
      <c r="BS45" s="56">
        <v>0</v>
      </c>
      <c r="BT45" s="56">
        <v>0</v>
      </c>
      <c r="BU45" s="56">
        <v>0</v>
      </c>
      <c r="BV45" s="56">
        <v>0</v>
      </c>
      <c r="BW45" s="54" t="s">
        <v>650</v>
      </c>
      <c r="BX45" s="54" t="s">
        <v>650</v>
      </c>
    </row>
    <row r="46" spans="1:76" x14ac:dyDescent="0.35">
      <c r="A46" s="54" t="s">
        <v>932</v>
      </c>
      <c r="B46" s="54" t="s">
        <v>460</v>
      </c>
      <c r="C46" s="54" t="s">
        <v>208</v>
      </c>
      <c r="D46" s="54" t="s">
        <v>215</v>
      </c>
      <c r="E46" s="54" t="s">
        <v>392</v>
      </c>
      <c r="F46" s="54" t="s">
        <v>460</v>
      </c>
      <c r="G46" s="56">
        <v>35</v>
      </c>
      <c r="H46" s="54" t="s">
        <v>469</v>
      </c>
      <c r="I46" s="54" t="s">
        <v>483</v>
      </c>
      <c r="J46" s="56">
        <v>0</v>
      </c>
      <c r="K46" s="56">
        <v>0</v>
      </c>
      <c r="L46" s="56">
        <v>0</v>
      </c>
      <c r="M46" s="56">
        <v>0</v>
      </c>
      <c r="N46" s="56">
        <v>0</v>
      </c>
      <c r="O46" s="56">
        <v>1</v>
      </c>
      <c r="P46" s="56">
        <v>0</v>
      </c>
      <c r="Q46" s="56">
        <v>0</v>
      </c>
      <c r="R46" s="56">
        <v>0</v>
      </c>
      <c r="S46" s="54" t="s">
        <v>650</v>
      </c>
      <c r="T46" s="54" t="s">
        <v>587</v>
      </c>
      <c r="U46" s="54" t="s">
        <v>650</v>
      </c>
      <c r="V46" s="54" t="s">
        <v>579</v>
      </c>
      <c r="W46" s="54" t="s">
        <v>526</v>
      </c>
      <c r="X46" s="54" t="s">
        <v>195</v>
      </c>
      <c r="Y46" s="57" t="s">
        <v>609</v>
      </c>
      <c r="Z46" s="54" t="s">
        <v>621</v>
      </c>
      <c r="AA46" s="54" t="s">
        <v>632</v>
      </c>
      <c r="AB46" s="54" t="s">
        <v>193</v>
      </c>
      <c r="AC46" s="54" t="s">
        <v>650</v>
      </c>
      <c r="AD46" s="54" t="s">
        <v>650</v>
      </c>
      <c r="AE46" s="54" t="s">
        <v>650</v>
      </c>
      <c r="AF46" s="54" t="s">
        <v>650</v>
      </c>
      <c r="AG46" s="54" t="s">
        <v>650</v>
      </c>
      <c r="AH46" s="54" t="s">
        <v>650</v>
      </c>
      <c r="AI46" s="54" t="s">
        <v>650</v>
      </c>
      <c r="AJ46" s="54" t="s">
        <v>650</v>
      </c>
      <c r="AK46" s="54" t="s">
        <v>705</v>
      </c>
      <c r="AL46" s="56">
        <v>0</v>
      </c>
      <c r="AM46" s="56">
        <v>1</v>
      </c>
      <c r="AN46" s="56">
        <v>1</v>
      </c>
      <c r="AO46" s="56">
        <v>1</v>
      </c>
      <c r="AP46" s="56">
        <v>0</v>
      </c>
      <c r="AQ46" s="56">
        <v>0</v>
      </c>
      <c r="AR46" s="56">
        <v>0</v>
      </c>
      <c r="AS46" s="56">
        <v>0</v>
      </c>
      <c r="AT46" s="56">
        <v>0</v>
      </c>
      <c r="AU46" s="56">
        <v>0</v>
      </c>
      <c r="AV46" s="56">
        <v>0</v>
      </c>
      <c r="AW46" s="56">
        <v>0</v>
      </c>
      <c r="AX46" s="56">
        <v>0</v>
      </c>
      <c r="AY46" s="56">
        <v>0</v>
      </c>
      <c r="AZ46" s="56">
        <v>0</v>
      </c>
      <c r="BA46" s="54" t="s">
        <v>530</v>
      </c>
      <c r="BB46" s="54" t="s">
        <v>706</v>
      </c>
      <c r="BC46" s="56">
        <v>0</v>
      </c>
      <c r="BD46" s="56">
        <v>0</v>
      </c>
      <c r="BE46" s="56">
        <v>0</v>
      </c>
      <c r="BF46" s="56">
        <v>0</v>
      </c>
      <c r="BG46" s="56">
        <v>1</v>
      </c>
      <c r="BH46" s="56">
        <v>1</v>
      </c>
      <c r="BI46" s="56">
        <v>0</v>
      </c>
      <c r="BJ46" s="56">
        <v>0</v>
      </c>
      <c r="BK46" s="56">
        <v>0</v>
      </c>
      <c r="BL46" s="56">
        <v>1</v>
      </c>
      <c r="BM46" s="56">
        <v>0</v>
      </c>
      <c r="BN46" s="56">
        <v>0</v>
      </c>
      <c r="BO46" s="56">
        <v>0</v>
      </c>
      <c r="BP46" s="56">
        <v>0</v>
      </c>
      <c r="BQ46" s="56">
        <v>0</v>
      </c>
      <c r="BR46" s="56">
        <v>0</v>
      </c>
      <c r="BS46" s="56">
        <v>0</v>
      </c>
      <c r="BT46" s="56">
        <v>0</v>
      </c>
      <c r="BU46" s="56">
        <v>0</v>
      </c>
      <c r="BV46" s="56">
        <v>0</v>
      </c>
      <c r="BW46" s="54" t="s">
        <v>650</v>
      </c>
      <c r="BX46" s="54" t="s">
        <v>650</v>
      </c>
    </row>
    <row r="47" spans="1:76" hidden="1" x14ac:dyDescent="0.35">
      <c r="A47" s="54" t="s">
        <v>932</v>
      </c>
      <c r="B47" s="54" t="s">
        <v>460</v>
      </c>
      <c r="C47" s="54" t="s">
        <v>208</v>
      </c>
      <c r="D47" s="54" t="s">
        <v>215</v>
      </c>
      <c r="E47" s="54" t="s">
        <v>392</v>
      </c>
      <c r="F47" s="54" t="s">
        <v>460</v>
      </c>
      <c r="G47" s="56">
        <v>34</v>
      </c>
      <c r="H47" s="54" t="s">
        <v>471</v>
      </c>
      <c r="I47" s="54" t="s">
        <v>487</v>
      </c>
      <c r="J47" s="56">
        <v>0</v>
      </c>
      <c r="K47" s="56">
        <v>0</v>
      </c>
      <c r="L47" s="56">
        <v>0</v>
      </c>
      <c r="M47" s="56">
        <v>0</v>
      </c>
      <c r="N47" s="56">
        <v>0</v>
      </c>
      <c r="O47" s="56">
        <v>0</v>
      </c>
      <c r="P47" s="56">
        <v>0</v>
      </c>
      <c r="Q47" s="56">
        <v>1</v>
      </c>
      <c r="R47" s="56">
        <v>0</v>
      </c>
      <c r="S47" s="54" t="s">
        <v>650</v>
      </c>
      <c r="T47" s="54" t="s">
        <v>587</v>
      </c>
      <c r="U47" s="54" t="s">
        <v>650</v>
      </c>
      <c r="V47" s="54" t="s">
        <v>577</v>
      </c>
      <c r="W47" s="54" t="s">
        <v>526</v>
      </c>
      <c r="X47" s="54" t="s">
        <v>195</v>
      </c>
      <c r="Y47" s="54" t="s">
        <v>609</v>
      </c>
      <c r="Z47" s="54" t="s">
        <v>621</v>
      </c>
      <c r="AA47" s="54" t="s">
        <v>632</v>
      </c>
      <c r="AB47" s="54" t="s">
        <v>193</v>
      </c>
      <c r="AC47" s="54" t="s">
        <v>650</v>
      </c>
      <c r="AD47" s="54" t="s">
        <v>650</v>
      </c>
      <c r="AE47" s="54" t="s">
        <v>650</v>
      </c>
      <c r="AF47" s="54" t="s">
        <v>650</v>
      </c>
      <c r="AG47" s="54" t="s">
        <v>650</v>
      </c>
      <c r="AH47" s="54" t="s">
        <v>650</v>
      </c>
      <c r="AI47" s="54" t="s">
        <v>650</v>
      </c>
      <c r="AJ47" s="54" t="s">
        <v>650</v>
      </c>
      <c r="AK47" s="54" t="s">
        <v>707</v>
      </c>
      <c r="AL47" s="56">
        <v>0</v>
      </c>
      <c r="AM47" s="56">
        <v>1</v>
      </c>
      <c r="AN47" s="56">
        <v>0</v>
      </c>
      <c r="AO47" s="56">
        <v>1</v>
      </c>
      <c r="AP47" s="56">
        <v>0</v>
      </c>
      <c r="AQ47" s="56">
        <v>0</v>
      </c>
      <c r="AR47" s="56">
        <v>0</v>
      </c>
      <c r="AS47" s="56">
        <v>1</v>
      </c>
      <c r="AT47" s="56">
        <v>0</v>
      </c>
      <c r="AU47" s="56">
        <v>0</v>
      </c>
      <c r="AV47" s="56">
        <v>0</v>
      </c>
      <c r="AW47" s="56">
        <v>0</v>
      </c>
      <c r="AX47" s="56">
        <v>0</v>
      </c>
      <c r="AY47" s="56">
        <v>0</v>
      </c>
      <c r="AZ47" s="56">
        <v>0</v>
      </c>
      <c r="BA47" s="54" t="s">
        <v>528</v>
      </c>
      <c r="BB47" s="54" t="s">
        <v>708</v>
      </c>
      <c r="BC47" s="56">
        <v>0</v>
      </c>
      <c r="BD47" s="56">
        <v>1</v>
      </c>
      <c r="BE47" s="56">
        <v>0</v>
      </c>
      <c r="BF47" s="56">
        <v>1</v>
      </c>
      <c r="BG47" s="56">
        <v>0</v>
      </c>
      <c r="BH47" s="56">
        <v>0</v>
      </c>
      <c r="BI47" s="56">
        <v>1</v>
      </c>
      <c r="BJ47" s="56">
        <v>0</v>
      </c>
      <c r="BK47" s="56">
        <v>0</v>
      </c>
      <c r="BL47" s="56">
        <v>1</v>
      </c>
      <c r="BM47" s="56">
        <v>0</v>
      </c>
      <c r="BN47" s="56">
        <v>0</v>
      </c>
      <c r="BO47" s="56">
        <v>0</v>
      </c>
      <c r="BP47" s="56">
        <v>0</v>
      </c>
      <c r="BQ47" s="56">
        <v>0</v>
      </c>
      <c r="BR47" s="56">
        <v>0</v>
      </c>
      <c r="BS47" s="56">
        <v>0</v>
      </c>
      <c r="BT47" s="56">
        <v>0</v>
      </c>
      <c r="BU47" s="56">
        <v>0</v>
      </c>
      <c r="BV47" s="56">
        <v>0</v>
      </c>
      <c r="BW47" s="54" t="s">
        <v>650</v>
      </c>
      <c r="BX47" s="54" t="s">
        <v>650</v>
      </c>
    </row>
    <row r="48" spans="1:76" hidden="1" x14ac:dyDescent="0.35">
      <c r="A48" s="54" t="s">
        <v>932</v>
      </c>
      <c r="B48" s="54" t="s">
        <v>460</v>
      </c>
      <c r="C48" s="54" t="s">
        <v>206</v>
      </c>
      <c r="D48" s="54" t="s">
        <v>206</v>
      </c>
      <c r="E48" s="57" t="s">
        <v>416</v>
      </c>
      <c r="F48" s="54" t="s">
        <v>460</v>
      </c>
      <c r="G48" s="56">
        <v>52</v>
      </c>
      <c r="H48" s="54" t="s">
        <v>465</v>
      </c>
      <c r="I48" s="54" t="s">
        <v>487</v>
      </c>
      <c r="J48" s="56">
        <v>0</v>
      </c>
      <c r="K48" s="56">
        <v>0</v>
      </c>
      <c r="L48" s="56">
        <v>0</v>
      </c>
      <c r="M48" s="56">
        <v>0</v>
      </c>
      <c r="N48" s="56">
        <v>0</v>
      </c>
      <c r="O48" s="56">
        <v>0</v>
      </c>
      <c r="P48" s="56">
        <v>0</v>
      </c>
      <c r="Q48" s="56">
        <v>1</v>
      </c>
      <c r="R48" s="56">
        <v>0</v>
      </c>
      <c r="S48" s="54" t="s">
        <v>650</v>
      </c>
      <c r="T48" s="54" t="s">
        <v>587</v>
      </c>
      <c r="U48" s="54" t="s">
        <v>650</v>
      </c>
      <c r="V48" s="54" t="s">
        <v>571</v>
      </c>
      <c r="W48" s="54" t="s">
        <v>526</v>
      </c>
      <c r="X48" s="54" t="s">
        <v>193</v>
      </c>
      <c r="Y48" s="54" t="s">
        <v>617</v>
      </c>
      <c r="Z48" s="54" t="s">
        <v>621</v>
      </c>
      <c r="AA48" s="54" t="s">
        <v>634</v>
      </c>
      <c r="AB48" s="54" t="s">
        <v>193</v>
      </c>
      <c r="AC48" s="54" t="s">
        <v>650</v>
      </c>
      <c r="AD48" s="54" t="s">
        <v>650</v>
      </c>
      <c r="AE48" s="54" t="s">
        <v>650</v>
      </c>
      <c r="AF48" s="54" t="s">
        <v>650</v>
      </c>
      <c r="AG48" s="54" t="s">
        <v>650</v>
      </c>
      <c r="AH48" s="54" t="s">
        <v>650</v>
      </c>
      <c r="AI48" s="54" t="s">
        <v>650</v>
      </c>
      <c r="AJ48" s="54" t="s">
        <v>650</v>
      </c>
      <c r="AK48" s="54" t="s">
        <v>658</v>
      </c>
      <c r="AL48" s="56">
        <v>0</v>
      </c>
      <c r="AM48" s="56">
        <v>1</v>
      </c>
      <c r="AN48" s="56">
        <v>0</v>
      </c>
      <c r="AO48" s="56">
        <v>1</v>
      </c>
      <c r="AP48" s="56">
        <v>0</v>
      </c>
      <c r="AQ48" s="56">
        <v>0</v>
      </c>
      <c r="AR48" s="56">
        <v>1</v>
      </c>
      <c r="AS48" s="56">
        <v>0</v>
      </c>
      <c r="AT48" s="56">
        <v>0</v>
      </c>
      <c r="AU48" s="56">
        <v>0</v>
      </c>
      <c r="AV48" s="56">
        <v>0</v>
      </c>
      <c r="AW48" s="56">
        <v>0</v>
      </c>
      <c r="AX48" s="56">
        <v>0</v>
      </c>
      <c r="AY48" s="56">
        <v>0</v>
      </c>
      <c r="AZ48" s="56">
        <v>0</v>
      </c>
      <c r="BA48" s="54" t="s">
        <v>530</v>
      </c>
      <c r="BB48" s="54" t="s">
        <v>709</v>
      </c>
      <c r="BC48" s="56">
        <v>0</v>
      </c>
      <c r="BD48" s="56">
        <v>0</v>
      </c>
      <c r="BE48" s="56">
        <v>0</v>
      </c>
      <c r="BF48" s="56">
        <v>1</v>
      </c>
      <c r="BG48" s="56">
        <v>1</v>
      </c>
      <c r="BH48" s="56">
        <v>1</v>
      </c>
      <c r="BI48" s="56">
        <v>0</v>
      </c>
      <c r="BJ48" s="56">
        <v>0</v>
      </c>
      <c r="BK48" s="56">
        <v>0</v>
      </c>
      <c r="BL48" s="56">
        <v>0</v>
      </c>
      <c r="BM48" s="56">
        <v>0</v>
      </c>
      <c r="BN48" s="56">
        <v>0</v>
      </c>
      <c r="BO48" s="56">
        <v>0</v>
      </c>
      <c r="BP48" s="56">
        <v>0</v>
      </c>
      <c r="BQ48" s="56">
        <v>0</v>
      </c>
      <c r="BR48" s="56">
        <v>0</v>
      </c>
      <c r="BS48" s="56">
        <v>0</v>
      </c>
      <c r="BT48" s="56">
        <v>0</v>
      </c>
      <c r="BU48" s="56">
        <v>0</v>
      </c>
      <c r="BV48" s="56">
        <v>0</v>
      </c>
      <c r="BW48" s="54" t="s">
        <v>650</v>
      </c>
      <c r="BX48" s="54" t="s">
        <v>650</v>
      </c>
    </row>
    <row r="49" spans="1:76" hidden="1" x14ac:dyDescent="0.35">
      <c r="A49" s="54" t="s">
        <v>932</v>
      </c>
      <c r="B49" s="54" t="s">
        <v>460</v>
      </c>
      <c r="C49" s="54" t="s">
        <v>206</v>
      </c>
      <c r="D49" s="54" t="s">
        <v>206</v>
      </c>
      <c r="E49" s="57" t="s">
        <v>416</v>
      </c>
      <c r="F49" s="54" t="s">
        <v>460</v>
      </c>
      <c r="G49" s="56">
        <v>55</v>
      </c>
      <c r="H49" s="54" t="s">
        <v>471</v>
      </c>
      <c r="I49" s="54" t="s">
        <v>487</v>
      </c>
      <c r="J49" s="56">
        <v>0</v>
      </c>
      <c r="K49" s="56">
        <v>0</v>
      </c>
      <c r="L49" s="56">
        <v>0</v>
      </c>
      <c r="M49" s="56">
        <v>0</v>
      </c>
      <c r="N49" s="56">
        <v>0</v>
      </c>
      <c r="O49" s="56">
        <v>0</v>
      </c>
      <c r="P49" s="56">
        <v>0</v>
      </c>
      <c r="Q49" s="56">
        <v>1</v>
      </c>
      <c r="R49" s="56">
        <v>0</v>
      </c>
      <c r="S49" s="54" t="s">
        <v>650</v>
      </c>
      <c r="T49" s="54" t="s">
        <v>587</v>
      </c>
      <c r="U49" s="54" t="s">
        <v>650</v>
      </c>
      <c r="V49" s="54" t="s">
        <v>573</v>
      </c>
      <c r="W49" s="54" t="s">
        <v>528</v>
      </c>
      <c r="X49" s="54" t="s">
        <v>193</v>
      </c>
      <c r="Y49" s="54" t="s">
        <v>613</v>
      </c>
      <c r="Z49" s="54" t="s">
        <v>621</v>
      </c>
      <c r="AA49" s="54" t="s">
        <v>634</v>
      </c>
      <c r="AB49" s="54" t="s">
        <v>193</v>
      </c>
      <c r="AC49" s="54" t="s">
        <v>650</v>
      </c>
      <c r="AD49" s="54" t="s">
        <v>650</v>
      </c>
      <c r="AE49" s="54" t="s">
        <v>650</v>
      </c>
      <c r="AF49" s="54" t="s">
        <v>650</v>
      </c>
      <c r="AG49" s="54" t="s">
        <v>650</v>
      </c>
      <c r="AH49" s="54" t="s">
        <v>650</v>
      </c>
      <c r="AI49" s="54" t="s">
        <v>650</v>
      </c>
      <c r="AJ49" s="54" t="s">
        <v>650</v>
      </c>
      <c r="AK49" s="54" t="s">
        <v>699</v>
      </c>
      <c r="AL49" s="56">
        <v>0</v>
      </c>
      <c r="AM49" s="56">
        <v>1</v>
      </c>
      <c r="AN49" s="56">
        <v>0</v>
      </c>
      <c r="AO49" s="56">
        <v>0</v>
      </c>
      <c r="AP49" s="56">
        <v>0</v>
      </c>
      <c r="AQ49" s="56">
        <v>0</v>
      </c>
      <c r="AR49" s="56">
        <v>1</v>
      </c>
      <c r="AS49" s="56">
        <v>0</v>
      </c>
      <c r="AT49" s="56">
        <v>0</v>
      </c>
      <c r="AU49" s="56">
        <v>0</v>
      </c>
      <c r="AV49" s="56">
        <v>0</v>
      </c>
      <c r="AW49" s="56">
        <v>0</v>
      </c>
      <c r="AX49" s="56">
        <v>0</v>
      </c>
      <c r="AY49" s="56">
        <v>0</v>
      </c>
      <c r="AZ49" s="56">
        <v>0</v>
      </c>
      <c r="BA49" s="54" t="s">
        <v>530</v>
      </c>
      <c r="BB49" s="54" t="s">
        <v>687</v>
      </c>
      <c r="BC49" s="56">
        <v>0</v>
      </c>
      <c r="BD49" s="56">
        <v>0</v>
      </c>
      <c r="BE49" s="56">
        <v>0</v>
      </c>
      <c r="BF49" s="56">
        <v>1</v>
      </c>
      <c r="BG49" s="56">
        <v>1</v>
      </c>
      <c r="BH49" s="56">
        <v>0</v>
      </c>
      <c r="BI49" s="56">
        <v>1</v>
      </c>
      <c r="BJ49" s="56">
        <v>0</v>
      </c>
      <c r="BK49" s="56">
        <v>0</v>
      </c>
      <c r="BL49" s="56">
        <v>0</v>
      </c>
      <c r="BM49" s="56">
        <v>0</v>
      </c>
      <c r="BN49" s="56">
        <v>0</v>
      </c>
      <c r="BO49" s="56">
        <v>0</v>
      </c>
      <c r="BP49" s="56">
        <v>0</v>
      </c>
      <c r="BQ49" s="56">
        <v>0</v>
      </c>
      <c r="BR49" s="56">
        <v>0</v>
      </c>
      <c r="BS49" s="56">
        <v>0</v>
      </c>
      <c r="BT49" s="56">
        <v>0</v>
      </c>
      <c r="BU49" s="56">
        <v>0</v>
      </c>
      <c r="BV49" s="56">
        <v>0</v>
      </c>
      <c r="BW49" s="54" t="s">
        <v>650</v>
      </c>
      <c r="BX49" s="54" t="s">
        <v>650</v>
      </c>
    </row>
    <row r="50" spans="1:76" hidden="1" x14ac:dyDescent="0.35">
      <c r="A50" s="54" t="s">
        <v>932</v>
      </c>
      <c r="B50" s="54" t="s">
        <v>460</v>
      </c>
      <c r="C50" s="54" t="s">
        <v>206</v>
      </c>
      <c r="D50" s="54" t="s">
        <v>206</v>
      </c>
      <c r="E50" s="57" t="s">
        <v>416</v>
      </c>
      <c r="F50" s="54" t="s">
        <v>460</v>
      </c>
      <c r="G50" s="56">
        <v>42</v>
      </c>
      <c r="H50" s="54" t="s">
        <v>469</v>
      </c>
      <c r="I50" s="54" t="s">
        <v>487</v>
      </c>
      <c r="J50" s="56">
        <v>0</v>
      </c>
      <c r="K50" s="56">
        <v>0</v>
      </c>
      <c r="L50" s="56">
        <v>0</v>
      </c>
      <c r="M50" s="56">
        <v>0</v>
      </c>
      <c r="N50" s="56">
        <v>0</v>
      </c>
      <c r="O50" s="56">
        <v>0</v>
      </c>
      <c r="P50" s="56">
        <v>0</v>
      </c>
      <c r="Q50" s="56">
        <v>1</v>
      </c>
      <c r="R50" s="56">
        <v>0</v>
      </c>
      <c r="S50" s="54" t="s">
        <v>650</v>
      </c>
      <c r="T50" s="54" t="s">
        <v>587</v>
      </c>
      <c r="U50" s="54" t="s">
        <v>650</v>
      </c>
      <c r="V50" s="54" t="s">
        <v>571</v>
      </c>
      <c r="W50" s="54" t="s">
        <v>526</v>
      </c>
      <c r="X50" s="54" t="s">
        <v>193</v>
      </c>
      <c r="Y50" s="54" t="s">
        <v>617</v>
      </c>
      <c r="Z50" s="54" t="s">
        <v>621</v>
      </c>
      <c r="AA50" s="54" t="s">
        <v>634</v>
      </c>
      <c r="AB50" s="54" t="s">
        <v>193</v>
      </c>
      <c r="AC50" s="54" t="s">
        <v>650</v>
      </c>
      <c r="AD50" s="54" t="s">
        <v>650</v>
      </c>
      <c r="AE50" s="54" t="s">
        <v>650</v>
      </c>
      <c r="AF50" s="54" t="s">
        <v>650</v>
      </c>
      <c r="AG50" s="54" t="s">
        <v>650</v>
      </c>
      <c r="AH50" s="54" t="s">
        <v>650</v>
      </c>
      <c r="AI50" s="54" t="s">
        <v>650</v>
      </c>
      <c r="AJ50" s="54" t="s">
        <v>650</v>
      </c>
      <c r="AK50" s="54" t="s">
        <v>699</v>
      </c>
      <c r="AL50" s="56">
        <v>0</v>
      </c>
      <c r="AM50" s="56">
        <v>1</v>
      </c>
      <c r="AN50" s="56">
        <v>0</v>
      </c>
      <c r="AO50" s="56">
        <v>0</v>
      </c>
      <c r="AP50" s="56">
        <v>0</v>
      </c>
      <c r="AQ50" s="56">
        <v>0</v>
      </c>
      <c r="AR50" s="56">
        <v>1</v>
      </c>
      <c r="AS50" s="56">
        <v>0</v>
      </c>
      <c r="AT50" s="56">
        <v>0</v>
      </c>
      <c r="AU50" s="56">
        <v>0</v>
      </c>
      <c r="AV50" s="56">
        <v>0</v>
      </c>
      <c r="AW50" s="56">
        <v>0</v>
      </c>
      <c r="AX50" s="56">
        <v>0</v>
      </c>
      <c r="AY50" s="56">
        <v>0</v>
      </c>
      <c r="AZ50" s="56">
        <v>0</v>
      </c>
      <c r="BA50" s="54" t="s">
        <v>528</v>
      </c>
      <c r="BB50" s="54" t="s">
        <v>700</v>
      </c>
      <c r="BC50" s="56">
        <v>0</v>
      </c>
      <c r="BD50" s="56">
        <v>0</v>
      </c>
      <c r="BE50" s="56">
        <v>0</v>
      </c>
      <c r="BF50" s="56">
        <v>0</v>
      </c>
      <c r="BG50" s="56">
        <v>1</v>
      </c>
      <c r="BH50" s="56">
        <v>0</v>
      </c>
      <c r="BI50" s="56">
        <v>1</v>
      </c>
      <c r="BJ50" s="56">
        <v>0</v>
      </c>
      <c r="BK50" s="56">
        <v>0</v>
      </c>
      <c r="BL50" s="56">
        <v>1</v>
      </c>
      <c r="BM50" s="56">
        <v>0</v>
      </c>
      <c r="BN50" s="56">
        <v>0</v>
      </c>
      <c r="BO50" s="56">
        <v>0</v>
      </c>
      <c r="BP50" s="56">
        <v>0</v>
      </c>
      <c r="BQ50" s="56">
        <v>0</v>
      </c>
      <c r="BR50" s="56">
        <v>0</v>
      </c>
      <c r="BS50" s="56">
        <v>0</v>
      </c>
      <c r="BT50" s="56">
        <v>0</v>
      </c>
      <c r="BU50" s="56">
        <v>0</v>
      </c>
      <c r="BV50" s="56">
        <v>0</v>
      </c>
      <c r="BW50" s="54" t="s">
        <v>650</v>
      </c>
      <c r="BX50" s="54" t="s">
        <v>650</v>
      </c>
    </row>
    <row r="51" spans="1:76" x14ac:dyDescent="0.35">
      <c r="A51" s="54" t="s">
        <v>932</v>
      </c>
      <c r="B51" s="54" t="s">
        <v>460</v>
      </c>
      <c r="C51" s="54" t="s">
        <v>206</v>
      </c>
      <c r="D51" s="54" t="s">
        <v>206</v>
      </c>
      <c r="E51" s="54" t="s">
        <v>424</v>
      </c>
      <c r="F51" s="54" t="s">
        <v>460</v>
      </c>
      <c r="G51" s="56">
        <v>26</v>
      </c>
      <c r="H51" s="54" t="s">
        <v>469</v>
      </c>
      <c r="I51" s="57" t="s">
        <v>473</v>
      </c>
      <c r="J51" s="58">
        <v>1</v>
      </c>
      <c r="K51" s="56">
        <v>0</v>
      </c>
      <c r="L51" s="58">
        <v>0</v>
      </c>
      <c r="M51" s="56">
        <v>0</v>
      </c>
      <c r="N51" s="56">
        <v>0</v>
      </c>
      <c r="O51" s="56">
        <v>0</v>
      </c>
      <c r="P51" s="56">
        <v>0</v>
      </c>
      <c r="Q51" s="56">
        <v>0</v>
      </c>
      <c r="R51" s="56">
        <v>0</v>
      </c>
      <c r="S51" s="54" t="s">
        <v>650</v>
      </c>
      <c r="T51" s="54" t="s">
        <v>678</v>
      </c>
      <c r="U51" s="54" t="s">
        <v>650</v>
      </c>
      <c r="V51" s="54" t="s">
        <v>573</v>
      </c>
      <c r="W51" s="54" t="s">
        <v>526</v>
      </c>
      <c r="X51" s="54" t="s">
        <v>195</v>
      </c>
      <c r="Y51" s="54" t="s">
        <v>609</v>
      </c>
      <c r="Z51" s="54" t="s">
        <v>621</v>
      </c>
      <c r="AA51" s="54" t="s">
        <v>634</v>
      </c>
      <c r="AB51" s="54" t="s">
        <v>193</v>
      </c>
      <c r="AC51" s="54" t="s">
        <v>650</v>
      </c>
      <c r="AD51" s="54" t="s">
        <v>650</v>
      </c>
      <c r="AE51" s="54" t="s">
        <v>650</v>
      </c>
      <c r="AF51" s="54" t="s">
        <v>650</v>
      </c>
      <c r="AG51" s="54" t="s">
        <v>650</v>
      </c>
      <c r="AH51" s="54" t="s">
        <v>650</v>
      </c>
      <c r="AI51" s="54" t="s">
        <v>650</v>
      </c>
      <c r="AJ51" s="54" t="s">
        <v>650</v>
      </c>
      <c r="AK51" s="54" t="s">
        <v>682</v>
      </c>
      <c r="AL51" s="56">
        <v>0</v>
      </c>
      <c r="AM51" s="56">
        <v>1</v>
      </c>
      <c r="AN51" s="56">
        <v>0</v>
      </c>
      <c r="AO51" s="56">
        <v>1</v>
      </c>
      <c r="AP51" s="56">
        <v>0</v>
      </c>
      <c r="AQ51" s="56">
        <v>0</v>
      </c>
      <c r="AR51" s="56">
        <v>0</v>
      </c>
      <c r="AS51" s="56">
        <v>0</v>
      </c>
      <c r="AT51" s="56">
        <v>0</v>
      </c>
      <c r="AU51" s="56">
        <v>0</v>
      </c>
      <c r="AV51" s="56">
        <v>0</v>
      </c>
      <c r="AW51" s="56">
        <v>0</v>
      </c>
      <c r="AX51" s="56">
        <v>0</v>
      </c>
      <c r="AY51" s="56">
        <v>0</v>
      </c>
      <c r="AZ51" s="56">
        <v>0</v>
      </c>
      <c r="BA51" s="54" t="s">
        <v>530</v>
      </c>
      <c r="BB51" s="54" t="s">
        <v>710</v>
      </c>
      <c r="BC51" s="56">
        <v>0</v>
      </c>
      <c r="BD51" s="56">
        <v>0</v>
      </c>
      <c r="BE51" s="56">
        <v>1</v>
      </c>
      <c r="BF51" s="56">
        <v>1</v>
      </c>
      <c r="BG51" s="56">
        <v>0</v>
      </c>
      <c r="BH51" s="56">
        <v>0</v>
      </c>
      <c r="BI51" s="56">
        <v>0</v>
      </c>
      <c r="BJ51" s="56">
        <v>0</v>
      </c>
      <c r="BK51" s="56">
        <v>0</v>
      </c>
      <c r="BL51" s="56">
        <v>1</v>
      </c>
      <c r="BM51" s="56">
        <v>0</v>
      </c>
      <c r="BN51" s="56">
        <v>0</v>
      </c>
      <c r="BO51" s="56">
        <v>0</v>
      </c>
      <c r="BP51" s="56">
        <v>0</v>
      </c>
      <c r="BQ51" s="56">
        <v>0</v>
      </c>
      <c r="BR51" s="56">
        <v>0</v>
      </c>
      <c r="BS51" s="56">
        <v>0</v>
      </c>
      <c r="BT51" s="56">
        <v>0</v>
      </c>
      <c r="BU51" s="56">
        <v>0</v>
      </c>
      <c r="BV51" s="56">
        <v>0</v>
      </c>
      <c r="BW51" s="54" t="s">
        <v>650</v>
      </c>
      <c r="BX51" s="54" t="s">
        <v>650</v>
      </c>
    </row>
    <row r="52" spans="1:76" hidden="1" x14ac:dyDescent="0.35">
      <c r="A52" s="54" t="s">
        <v>932</v>
      </c>
      <c r="B52" s="54" t="s">
        <v>460</v>
      </c>
      <c r="C52" s="54" t="s">
        <v>206</v>
      </c>
      <c r="D52" s="54" t="s">
        <v>206</v>
      </c>
      <c r="E52" s="54" t="s">
        <v>424</v>
      </c>
      <c r="F52" s="54" t="s">
        <v>462</v>
      </c>
      <c r="G52" s="56">
        <v>32</v>
      </c>
      <c r="H52" s="54" t="s">
        <v>465</v>
      </c>
      <c r="I52" s="54" t="s">
        <v>487</v>
      </c>
      <c r="J52" s="56">
        <v>0</v>
      </c>
      <c r="K52" s="56">
        <v>0</v>
      </c>
      <c r="L52" s="56">
        <v>0</v>
      </c>
      <c r="M52" s="56">
        <v>0</v>
      </c>
      <c r="N52" s="56">
        <v>0</v>
      </c>
      <c r="O52" s="56">
        <v>0</v>
      </c>
      <c r="P52" s="56">
        <v>0</v>
      </c>
      <c r="Q52" s="56">
        <v>1</v>
      </c>
      <c r="R52" s="56">
        <v>0</v>
      </c>
      <c r="S52" s="54" t="s">
        <v>650</v>
      </c>
      <c r="T52" s="54" t="s">
        <v>678</v>
      </c>
      <c r="U52" s="54" t="s">
        <v>650</v>
      </c>
      <c r="V52" s="54" t="s">
        <v>573</v>
      </c>
      <c r="W52" s="54" t="s">
        <v>526</v>
      </c>
      <c r="X52" s="54" t="s">
        <v>193</v>
      </c>
      <c r="Y52" s="54" t="s">
        <v>617</v>
      </c>
      <c r="Z52" s="54" t="s">
        <v>621</v>
      </c>
      <c r="AA52" s="54" t="s">
        <v>632</v>
      </c>
      <c r="AB52" s="57" t="s">
        <v>193</v>
      </c>
      <c r="AC52" s="55"/>
      <c r="AD52" s="59"/>
      <c r="AE52" s="59"/>
      <c r="AF52" s="59"/>
      <c r="AG52" s="59"/>
      <c r="AH52" s="59"/>
      <c r="AI52" s="59"/>
      <c r="AJ52" s="59"/>
      <c r="AK52" s="54" t="s">
        <v>658</v>
      </c>
      <c r="AL52" s="56">
        <v>0</v>
      </c>
      <c r="AM52" s="56">
        <v>1</v>
      </c>
      <c r="AN52" s="56">
        <v>0</v>
      </c>
      <c r="AO52" s="56">
        <v>1</v>
      </c>
      <c r="AP52" s="56">
        <v>0</v>
      </c>
      <c r="AQ52" s="56">
        <v>0</v>
      </c>
      <c r="AR52" s="56">
        <v>1</v>
      </c>
      <c r="AS52" s="56">
        <v>0</v>
      </c>
      <c r="AT52" s="56">
        <v>0</v>
      </c>
      <c r="AU52" s="56">
        <v>0</v>
      </c>
      <c r="AV52" s="56">
        <v>0</v>
      </c>
      <c r="AW52" s="56">
        <v>0</v>
      </c>
      <c r="AX52" s="56">
        <v>0</v>
      </c>
      <c r="AY52" s="56">
        <v>0</v>
      </c>
      <c r="AZ52" s="56">
        <v>0</v>
      </c>
      <c r="BA52" s="54" t="s">
        <v>528</v>
      </c>
      <c r="BB52" s="54" t="s">
        <v>685</v>
      </c>
      <c r="BC52" s="56">
        <v>0</v>
      </c>
      <c r="BD52" s="56">
        <v>0</v>
      </c>
      <c r="BE52" s="56">
        <v>0</v>
      </c>
      <c r="BF52" s="56">
        <v>0</v>
      </c>
      <c r="BG52" s="56">
        <v>0</v>
      </c>
      <c r="BH52" s="56">
        <v>1</v>
      </c>
      <c r="BI52" s="56">
        <v>1</v>
      </c>
      <c r="BJ52" s="56">
        <v>0</v>
      </c>
      <c r="BK52" s="56">
        <v>0</v>
      </c>
      <c r="BL52" s="56">
        <v>1</v>
      </c>
      <c r="BM52" s="56">
        <v>0</v>
      </c>
      <c r="BN52" s="56">
        <v>0</v>
      </c>
      <c r="BO52" s="56">
        <v>0</v>
      </c>
      <c r="BP52" s="56">
        <v>0</v>
      </c>
      <c r="BQ52" s="56">
        <v>0</v>
      </c>
      <c r="BR52" s="56">
        <v>0</v>
      </c>
      <c r="BS52" s="56">
        <v>0</v>
      </c>
      <c r="BT52" s="56">
        <v>0</v>
      </c>
      <c r="BU52" s="56">
        <v>0</v>
      </c>
      <c r="BV52" s="56">
        <v>0</v>
      </c>
      <c r="BW52" s="54" t="s">
        <v>650</v>
      </c>
      <c r="BX52" s="54" t="s">
        <v>650</v>
      </c>
    </row>
    <row r="53" spans="1:76" x14ac:dyDescent="0.35">
      <c r="A53" s="54" t="s">
        <v>932</v>
      </c>
      <c r="B53" s="54" t="s">
        <v>462</v>
      </c>
      <c r="C53" s="54" t="s">
        <v>204</v>
      </c>
      <c r="D53" s="54" t="s">
        <v>204</v>
      </c>
      <c r="E53" s="54" t="s">
        <v>446</v>
      </c>
      <c r="F53" s="54" t="s">
        <v>460</v>
      </c>
      <c r="G53" s="56">
        <v>47</v>
      </c>
      <c r="H53" s="54" t="s">
        <v>469</v>
      </c>
      <c r="I53" s="54" t="s">
        <v>473</v>
      </c>
      <c r="J53" s="56">
        <v>1</v>
      </c>
      <c r="K53" s="56">
        <v>0</v>
      </c>
      <c r="L53" s="56">
        <v>0</v>
      </c>
      <c r="M53" s="56">
        <v>0</v>
      </c>
      <c r="N53" s="56">
        <v>0</v>
      </c>
      <c r="O53" s="56">
        <v>0</v>
      </c>
      <c r="P53" s="56">
        <v>0</v>
      </c>
      <c r="Q53" s="56">
        <v>0</v>
      </c>
      <c r="R53" s="56">
        <v>0</v>
      </c>
      <c r="S53" s="54" t="s">
        <v>650</v>
      </c>
      <c r="T53" s="54" t="s">
        <v>676</v>
      </c>
      <c r="U53" s="54" t="s">
        <v>650</v>
      </c>
      <c r="V53" s="54" t="s">
        <v>573</v>
      </c>
      <c r="W53" s="54" t="s">
        <v>528</v>
      </c>
      <c r="X53" s="54" t="s">
        <v>195</v>
      </c>
      <c r="Y53" s="54" t="s">
        <v>609</v>
      </c>
      <c r="Z53" s="54" t="s">
        <v>621</v>
      </c>
      <c r="AA53" s="54" t="s">
        <v>631</v>
      </c>
      <c r="AB53" s="54" t="s">
        <v>193</v>
      </c>
      <c r="AC53" s="54" t="s">
        <v>650</v>
      </c>
      <c r="AD53" s="54" t="s">
        <v>650</v>
      </c>
      <c r="AE53" s="54" t="s">
        <v>650</v>
      </c>
      <c r="AF53" s="54" t="s">
        <v>650</v>
      </c>
      <c r="AG53" s="54" t="s">
        <v>650</v>
      </c>
      <c r="AH53" s="54" t="s">
        <v>650</v>
      </c>
      <c r="AI53" s="54" t="s">
        <v>650</v>
      </c>
      <c r="AJ53" s="54" t="s">
        <v>650</v>
      </c>
      <c r="AK53" s="54" t="s">
        <v>658</v>
      </c>
      <c r="AL53" s="56">
        <v>0</v>
      </c>
      <c r="AM53" s="56">
        <v>1</v>
      </c>
      <c r="AN53" s="56">
        <v>0</v>
      </c>
      <c r="AO53" s="56">
        <v>1</v>
      </c>
      <c r="AP53" s="56">
        <v>0</v>
      </c>
      <c r="AQ53" s="56">
        <v>0</v>
      </c>
      <c r="AR53" s="56">
        <v>1</v>
      </c>
      <c r="AS53" s="56">
        <v>0</v>
      </c>
      <c r="AT53" s="56">
        <v>0</v>
      </c>
      <c r="AU53" s="56">
        <v>0</v>
      </c>
      <c r="AV53" s="56">
        <v>0</v>
      </c>
      <c r="AW53" s="56">
        <v>0</v>
      </c>
      <c r="AX53" s="56">
        <v>0</v>
      </c>
      <c r="AY53" s="56">
        <v>0</v>
      </c>
      <c r="AZ53" s="56">
        <v>0</v>
      </c>
      <c r="BA53" s="54" t="s">
        <v>526</v>
      </c>
      <c r="BB53" s="54" t="s">
        <v>711</v>
      </c>
      <c r="BC53" s="56">
        <v>0</v>
      </c>
      <c r="BD53" s="56">
        <v>1</v>
      </c>
      <c r="BE53" s="56">
        <v>0</v>
      </c>
      <c r="BF53" s="56">
        <v>1</v>
      </c>
      <c r="BG53" s="56">
        <v>0</v>
      </c>
      <c r="BH53" s="56">
        <v>1</v>
      </c>
      <c r="BI53" s="56">
        <v>0</v>
      </c>
      <c r="BJ53" s="56">
        <v>0</v>
      </c>
      <c r="BK53" s="56">
        <v>0</v>
      </c>
      <c r="BL53" s="56">
        <v>0</v>
      </c>
      <c r="BM53" s="56">
        <v>0</v>
      </c>
      <c r="BN53" s="56">
        <v>0</v>
      </c>
      <c r="BO53" s="56">
        <v>0</v>
      </c>
      <c r="BP53" s="56">
        <v>0</v>
      </c>
      <c r="BQ53" s="56">
        <v>0</v>
      </c>
      <c r="BR53" s="56">
        <v>0</v>
      </c>
      <c r="BS53" s="56">
        <v>0</v>
      </c>
      <c r="BT53" s="56">
        <v>0</v>
      </c>
      <c r="BU53" s="56">
        <v>0</v>
      </c>
      <c r="BV53" s="56">
        <v>0</v>
      </c>
      <c r="BW53" s="54" t="s">
        <v>650</v>
      </c>
      <c r="BX53" s="54" t="s">
        <v>650</v>
      </c>
    </row>
    <row r="54" spans="1:76" x14ac:dyDescent="0.35">
      <c r="A54" s="54" t="s">
        <v>932</v>
      </c>
      <c r="B54" s="54" t="s">
        <v>462</v>
      </c>
      <c r="C54" s="54" t="s">
        <v>204</v>
      </c>
      <c r="D54" s="54" t="s">
        <v>204</v>
      </c>
      <c r="E54" s="54" t="s">
        <v>447</v>
      </c>
      <c r="F54" s="54" t="s">
        <v>460</v>
      </c>
      <c r="G54" s="56">
        <v>81</v>
      </c>
      <c r="H54" s="54" t="s">
        <v>469</v>
      </c>
      <c r="I54" s="54" t="s">
        <v>473</v>
      </c>
      <c r="J54" s="56">
        <v>1</v>
      </c>
      <c r="K54" s="56">
        <v>0</v>
      </c>
      <c r="L54" s="56">
        <v>0</v>
      </c>
      <c r="M54" s="56">
        <v>0</v>
      </c>
      <c r="N54" s="56">
        <v>0</v>
      </c>
      <c r="O54" s="56">
        <v>0</v>
      </c>
      <c r="P54" s="56">
        <v>0</v>
      </c>
      <c r="Q54" s="56">
        <v>0</v>
      </c>
      <c r="R54" s="56">
        <v>0</v>
      </c>
      <c r="S54" s="54" t="s">
        <v>650</v>
      </c>
      <c r="T54" s="54" t="s">
        <v>676</v>
      </c>
      <c r="U54" s="54" t="s">
        <v>650</v>
      </c>
      <c r="V54" s="54" t="s">
        <v>571</v>
      </c>
      <c r="W54" s="54" t="s">
        <v>530</v>
      </c>
      <c r="X54" s="54" t="s">
        <v>195</v>
      </c>
      <c r="Y54" s="54" t="s">
        <v>609</v>
      </c>
      <c r="Z54" s="54" t="s">
        <v>621</v>
      </c>
      <c r="AA54" s="54" t="s">
        <v>631</v>
      </c>
      <c r="AB54" s="54" t="s">
        <v>193</v>
      </c>
      <c r="AC54" s="54" t="s">
        <v>650</v>
      </c>
      <c r="AD54" s="54" t="s">
        <v>650</v>
      </c>
      <c r="AE54" s="54" t="s">
        <v>650</v>
      </c>
      <c r="AF54" s="54" t="s">
        <v>650</v>
      </c>
      <c r="AG54" s="54" t="s">
        <v>650</v>
      </c>
      <c r="AH54" s="54" t="s">
        <v>650</v>
      </c>
      <c r="AI54" s="54" t="s">
        <v>650</v>
      </c>
      <c r="AJ54" s="54" t="s">
        <v>650</v>
      </c>
      <c r="AK54" s="54" t="s">
        <v>658</v>
      </c>
      <c r="AL54" s="56">
        <v>0</v>
      </c>
      <c r="AM54" s="56">
        <v>1</v>
      </c>
      <c r="AN54" s="56">
        <v>0</v>
      </c>
      <c r="AO54" s="56">
        <v>1</v>
      </c>
      <c r="AP54" s="56">
        <v>0</v>
      </c>
      <c r="AQ54" s="56">
        <v>0</v>
      </c>
      <c r="AR54" s="56">
        <v>1</v>
      </c>
      <c r="AS54" s="56">
        <v>0</v>
      </c>
      <c r="AT54" s="56">
        <v>0</v>
      </c>
      <c r="AU54" s="56">
        <v>0</v>
      </c>
      <c r="AV54" s="56">
        <v>0</v>
      </c>
      <c r="AW54" s="56">
        <v>0</v>
      </c>
      <c r="AX54" s="56">
        <v>0</v>
      </c>
      <c r="AY54" s="56">
        <v>0</v>
      </c>
      <c r="AZ54" s="56">
        <v>0</v>
      </c>
      <c r="BA54" s="54" t="s">
        <v>528</v>
      </c>
      <c r="BB54" s="54" t="s">
        <v>712</v>
      </c>
      <c r="BC54" s="56">
        <v>0</v>
      </c>
      <c r="BD54" s="56">
        <v>1</v>
      </c>
      <c r="BE54" s="56">
        <v>0</v>
      </c>
      <c r="BF54" s="56">
        <v>0</v>
      </c>
      <c r="BG54" s="56">
        <v>0</v>
      </c>
      <c r="BH54" s="56">
        <v>0</v>
      </c>
      <c r="BI54" s="56">
        <v>0</v>
      </c>
      <c r="BJ54" s="56">
        <v>0</v>
      </c>
      <c r="BK54" s="56">
        <v>0</v>
      </c>
      <c r="BL54" s="56">
        <v>0</v>
      </c>
      <c r="BM54" s="56">
        <v>0</v>
      </c>
      <c r="BN54" s="56">
        <v>0</v>
      </c>
      <c r="BO54" s="56">
        <v>1</v>
      </c>
      <c r="BP54" s="56">
        <v>0</v>
      </c>
      <c r="BQ54" s="56">
        <v>0</v>
      </c>
      <c r="BR54" s="56">
        <v>0</v>
      </c>
      <c r="BS54" s="56">
        <v>0</v>
      </c>
      <c r="BT54" s="56">
        <v>0</v>
      </c>
      <c r="BU54" s="56">
        <v>0</v>
      </c>
      <c r="BV54" s="56">
        <v>0</v>
      </c>
      <c r="BW54" s="54" t="s">
        <v>650</v>
      </c>
      <c r="BX54" s="54" t="s">
        <v>713</v>
      </c>
    </row>
    <row r="55" spans="1:76" hidden="1" x14ac:dyDescent="0.35">
      <c r="A55" s="54" t="s">
        <v>932</v>
      </c>
      <c r="B55" s="54" t="s">
        <v>462</v>
      </c>
      <c r="C55" s="54" t="s">
        <v>204</v>
      </c>
      <c r="D55" s="54" t="s">
        <v>204</v>
      </c>
      <c r="E55" s="54" t="s">
        <v>446</v>
      </c>
      <c r="F55" s="54" t="s">
        <v>462</v>
      </c>
      <c r="G55" s="56">
        <v>25</v>
      </c>
      <c r="H55" s="54" t="s">
        <v>465</v>
      </c>
      <c r="I55" s="54" t="s">
        <v>883</v>
      </c>
      <c r="J55" s="56">
        <v>0</v>
      </c>
      <c r="K55" s="56">
        <v>0</v>
      </c>
      <c r="L55" s="56">
        <v>1</v>
      </c>
      <c r="M55" s="56">
        <v>0</v>
      </c>
      <c r="N55" s="56">
        <v>0</v>
      </c>
      <c r="O55" s="56">
        <v>0</v>
      </c>
      <c r="P55" s="56">
        <v>0</v>
      </c>
      <c r="Q55" s="56">
        <v>0</v>
      </c>
      <c r="R55" s="56">
        <v>0</v>
      </c>
      <c r="S55" s="54" t="s">
        <v>650</v>
      </c>
      <c r="T55" s="54" t="s">
        <v>599</v>
      </c>
      <c r="U55" s="54" t="s">
        <v>650</v>
      </c>
      <c r="V55" s="54" t="s">
        <v>573</v>
      </c>
      <c r="W55" s="54" t="s">
        <v>530</v>
      </c>
      <c r="X55" s="54" t="s">
        <v>195</v>
      </c>
      <c r="Y55" s="54" t="s">
        <v>609</v>
      </c>
      <c r="Z55" s="54" t="s">
        <v>621</v>
      </c>
      <c r="AA55" s="54" t="s">
        <v>631</v>
      </c>
      <c r="AB55" s="54" t="s">
        <v>193</v>
      </c>
      <c r="AC55" s="54" t="s">
        <v>650</v>
      </c>
      <c r="AD55" s="54" t="s">
        <v>650</v>
      </c>
      <c r="AE55" s="54" t="s">
        <v>650</v>
      </c>
      <c r="AF55" s="54" t="s">
        <v>650</v>
      </c>
      <c r="AG55" s="54" t="s">
        <v>650</v>
      </c>
      <c r="AH55" s="54" t="s">
        <v>650</v>
      </c>
      <c r="AI55" s="54" t="s">
        <v>650</v>
      </c>
      <c r="AJ55" s="54" t="s">
        <v>650</v>
      </c>
      <c r="AK55" s="54" t="s">
        <v>681</v>
      </c>
      <c r="AL55" s="56">
        <v>0</v>
      </c>
      <c r="AM55" s="56">
        <v>1</v>
      </c>
      <c r="AN55" s="56">
        <v>1</v>
      </c>
      <c r="AO55" s="56">
        <v>0</v>
      </c>
      <c r="AP55" s="56">
        <v>0</v>
      </c>
      <c r="AQ55" s="56">
        <v>0</v>
      </c>
      <c r="AR55" s="56">
        <v>0</v>
      </c>
      <c r="AS55" s="56">
        <v>0</v>
      </c>
      <c r="AT55" s="56">
        <v>0</v>
      </c>
      <c r="AU55" s="56">
        <v>0</v>
      </c>
      <c r="AV55" s="56">
        <v>0</v>
      </c>
      <c r="AW55" s="56">
        <v>0</v>
      </c>
      <c r="AX55" s="56">
        <v>0</v>
      </c>
      <c r="AY55" s="56">
        <v>0</v>
      </c>
      <c r="AZ55" s="56">
        <v>0</v>
      </c>
      <c r="BA55" s="54" t="s">
        <v>524</v>
      </c>
      <c r="BB55" s="54" t="s">
        <v>714</v>
      </c>
      <c r="BC55" s="56">
        <v>0</v>
      </c>
      <c r="BD55" s="56">
        <v>0</v>
      </c>
      <c r="BE55" s="56">
        <v>0</v>
      </c>
      <c r="BF55" s="56">
        <v>0</v>
      </c>
      <c r="BG55" s="56">
        <v>0</v>
      </c>
      <c r="BH55" s="56">
        <v>1</v>
      </c>
      <c r="BI55" s="56">
        <v>0</v>
      </c>
      <c r="BJ55" s="56">
        <v>0</v>
      </c>
      <c r="BK55" s="56">
        <v>0</v>
      </c>
      <c r="BL55" s="56">
        <v>1</v>
      </c>
      <c r="BM55" s="56">
        <v>0</v>
      </c>
      <c r="BN55" s="56">
        <v>1</v>
      </c>
      <c r="BO55" s="56">
        <v>0</v>
      </c>
      <c r="BP55" s="56">
        <v>0</v>
      </c>
      <c r="BQ55" s="56">
        <v>0</v>
      </c>
      <c r="BR55" s="56">
        <v>0</v>
      </c>
      <c r="BS55" s="56">
        <v>0</v>
      </c>
      <c r="BT55" s="56">
        <v>0</v>
      </c>
      <c r="BU55" s="56">
        <v>0</v>
      </c>
      <c r="BV55" s="56">
        <v>0</v>
      </c>
      <c r="BW55" s="54" t="s">
        <v>650</v>
      </c>
      <c r="BX55" s="54" t="s">
        <v>715</v>
      </c>
    </row>
    <row r="56" spans="1:76" hidden="1" x14ac:dyDescent="0.35">
      <c r="A56" s="54" t="s">
        <v>932</v>
      </c>
      <c r="B56" s="54" t="s">
        <v>462</v>
      </c>
      <c r="C56" s="54" t="s">
        <v>204</v>
      </c>
      <c r="D56" s="54" t="s">
        <v>204</v>
      </c>
      <c r="E56" s="54" t="s">
        <v>447</v>
      </c>
      <c r="F56" s="54" t="s">
        <v>460</v>
      </c>
      <c r="G56" s="56">
        <v>36</v>
      </c>
      <c r="H56" s="54" t="s">
        <v>467</v>
      </c>
      <c r="I56" s="54" t="s">
        <v>458</v>
      </c>
      <c r="J56" s="56">
        <v>0</v>
      </c>
      <c r="K56" s="56">
        <v>0</v>
      </c>
      <c r="L56" s="56">
        <v>0</v>
      </c>
      <c r="M56" s="56">
        <v>0</v>
      </c>
      <c r="N56" s="56">
        <v>0</v>
      </c>
      <c r="O56" s="56">
        <v>0</v>
      </c>
      <c r="P56" s="56">
        <v>0</v>
      </c>
      <c r="Q56" s="56">
        <v>0</v>
      </c>
      <c r="R56" s="56">
        <v>1</v>
      </c>
      <c r="S56" s="57" t="s">
        <v>887</v>
      </c>
      <c r="T56" s="54" t="s">
        <v>657</v>
      </c>
      <c r="U56" s="54" t="s">
        <v>650</v>
      </c>
      <c r="V56" s="54" t="s">
        <v>571</v>
      </c>
      <c r="W56" s="54" t="s">
        <v>526</v>
      </c>
      <c r="X56" s="54" t="s">
        <v>193</v>
      </c>
      <c r="Y56" s="54" t="s">
        <v>617</v>
      </c>
      <c r="Z56" s="54" t="s">
        <v>621</v>
      </c>
      <c r="AA56" s="54" t="s">
        <v>631</v>
      </c>
      <c r="AB56" s="54" t="s">
        <v>193</v>
      </c>
      <c r="AC56" s="54" t="s">
        <v>650</v>
      </c>
      <c r="AD56" s="54" t="s">
        <v>650</v>
      </c>
      <c r="AE56" s="54" t="s">
        <v>650</v>
      </c>
      <c r="AF56" s="54" t="s">
        <v>650</v>
      </c>
      <c r="AG56" s="54" t="s">
        <v>650</v>
      </c>
      <c r="AH56" s="54" t="s">
        <v>650</v>
      </c>
      <c r="AI56" s="54" t="s">
        <v>650</v>
      </c>
      <c r="AJ56" s="54" t="s">
        <v>650</v>
      </c>
      <c r="AK56" s="54" t="s">
        <v>716</v>
      </c>
      <c r="AL56" s="56">
        <v>0</v>
      </c>
      <c r="AM56" s="56">
        <v>1</v>
      </c>
      <c r="AN56" s="56">
        <v>0</v>
      </c>
      <c r="AO56" s="56">
        <v>1</v>
      </c>
      <c r="AP56" s="56">
        <v>0</v>
      </c>
      <c r="AQ56" s="56">
        <v>0</v>
      </c>
      <c r="AR56" s="56">
        <v>1</v>
      </c>
      <c r="AS56" s="56">
        <v>0</v>
      </c>
      <c r="AT56" s="56">
        <v>0</v>
      </c>
      <c r="AU56" s="56">
        <v>1</v>
      </c>
      <c r="AV56" s="56">
        <v>0</v>
      </c>
      <c r="AW56" s="56">
        <v>0</v>
      </c>
      <c r="AX56" s="56">
        <v>0</v>
      </c>
      <c r="AY56" s="56">
        <v>0</v>
      </c>
      <c r="AZ56" s="56">
        <v>0</v>
      </c>
      <c r="BA56" s="54" t="s">
        <v>526</v>
      </c>
      <c r="BB56" s="54" t="s">
        <v>717</v>
      </c>
      <c r="BC56" s="56">
        <v>0</v>
      </c>
      <c r="BD56" s="56">
        <v>0</v>
      </c>
      <c r="BE56" s="56">
        <v>0</v>
      </c>
      <c r="BF56" s="56">
        <v>0</v>
      </c>
      <c r="BG56" s="56">
        <v>0</v>
      </c>
      <c r="BH56" s="56">
        <v>1</v>
      </c>
      <c r="BI56" s="56">
        <v>0</v>
      </c>
      <c r="BJ56" s="56">
        <v>0</v>
      </c>
      <c r="BK56" s="56">
        <v>0</v>
      </c>
      <c r="BL56" s="56">
        <v>0</v>
      </c>
      <c r="BM56" s="56">
        <v>0</v>
      </c>
      <c r="BN56" s="56">
        <v>1</v>
      </c>
      <c r="BO56" s="56">
        <v>1</v>
      </c>
      <c r="BP56" s="56">
        <v>0</v>
      </c>
      <c r="BQ56" s="56">
        <v>0</v>
      </c>
      <c r="BR56" s="56">
        <v>0</v>
      </c>
      <c r="BS56" s="56">
        <v>0</v>
      </c>
      <c r="BT56" s="56">
        <v>0</v>
      </c>
      <c r="BU56" s="56">
        <v>0</v>
      </c>
      <c r="BV56" s="56">
        <v>0</v>
      </c>
      <c r="BW56" s="54" t="s">
        <v>650</v>
      </c>
      <c r="BX56" s="54" t="s">
        <v>650</v>
      </c>
    </row>
    <row r="57" spans="1:76" hidden="1" x14ac:dyDescent="0.35">
      <c r="A57" s="54" t="s">
        <v>932</v>
      </c>
      <c r="B57" s="54" t="s">
        <v>462</v>
      </c>
      <c r="C57" s="54" t="s">
        <v>204</v>
      </c>
      <c r="D57" s="54" t="s">
        <v>204</v>
      </c>
      <c r="E57" s="54" t="s">
        <v>447</v>
      </c>
      <c r="F57" s="54" t="s">
        <v>462</v>
      </c>
      <c r="G57" s="56">
        <v>29</v>
      </c>
      <c r="H57" s="54" t="s">
        <v>465</v>
      </c>
      <c r="I57" s="54" t="s">
        <v>458</v>
      </c>
      <c r="J57" s="56">
        <v>0</v>
      </c>
      <c r="K57" s="56">
        <v>0</v>
      </c>
      <c r="L57" s="56">
        <v>0</v>
      </c>
      <c r="M57" s="56">
        <v>0</v>
      </c>
      <c r="N57" s="56">
        <v>0</v>
      </c>
      <c r="O57" s="56">
        <v>0</v>
      </c>
      <c r="P57" s="56">
        <v>0</v>
      </c>
      <c r="Q57" s="56">
        <v>0</v>
      </c>
      <c r="R57" s="56">
        <v>1</v>
      </c>
      <c r="S57" s="57" t="s">
        <v>887</v>
      </c>
      <c r="T57" s="54" t="s">
        <v>676</v>
      </c>
      <c r="U57" s="54" t="s">
        <v>650</v>
      </c>
      <c r="V57" s="54" t="s">
        <v>573</v>
      </c>
      <c r="W57" s="54" t="s">
        <v>528</v>
      </c>
      <c r="X57" s="54" t="s">
        <v>195</v>
      </c>
      <c r="Y57" s="54" t="s">
        <v>609</v>
      </c>
      <c r="Z57" s="54" t="s">
        <v>621</v>
      </c>
      <c r="AA57" s="54" t="s">
        <v>631</v>
      </c>
      <c r="AB57" s="54" t="s">
        <v>193</v>
      </c>
      <c r="AC57" s="54" t="s">
        <v>650</v>
      </c>
      <c r="AD57" s="54" t="s">
        <v>650</v>
      </c>
      <c r="AE57" s="54" t="s">
        <v>650</v>
      </c>
      <c r="AF57" s="54" t="s">
        <v>650</v>
      </c>
      <c r="AG57" s="54" t="s">
        <v>650</v>
      </c>
      <c r="AH57" s="54" t="s">
        <v>650</v>
      </c>
      <c r="AI57" s="54" t="s">
        <v>650</v>
      </c>
      <c r="AJ57" s="54" t="s">
        <v>650</v>
      </c>
      <c r="AK57" s="54" t="s">
        <v>718</v>
      </c>
      <c r="AL57" s="56">
        <v>0</v>
      </c>
      <c r="AM57" s="56">
        <v>1</v>
      </c>
      <c r="AN57" s="56">
        <v>0</v>
      </c>
      <c r="AO57" s="56">
        <v>1</v>
      </c>
      <c r="AP57" s="56">
        <v>0</v>
      </c>
      <c r="AQ57" s="56">
        <v>0</v>
      </c>
      <c r="AR57" s="56">
        <v>1</v>
      </c>
      <c r="AS57" s="56">
        <v>0</v>
      </c>
      <c r="AT57" s="56">
        <v>1</v>
      </c>
      <c r="AU57" s="56">
        <v>0</v>
      </c>
      <c r="AV57" s="56">
        <v>0</v>
      </c>
      <c r="AW57" s="56">
        <v>0</v>
      </c>
      <c r="AX57" s="56">
        <v>0</v>
      </c>
      <c r="AY57" s="56">
        <v>0</v>
      </c>
      <c r="AZ57" s="56">
        <v>0</v>
      </c>
      <c r="BA57" s="54" t="s">
        <v>530</v>
      </c>
      <c r="BB57" s="54" t="s">
        <v>719</v>
      </c>
      <c r="BC57" s="56">
        <v>0</v>
      </c>
      <c r="BD57" s="56">
        <v>0</v>
      </c>
      <c r="BE57" s="56">
        <v>0</v>
      </c>
      <c r="BF57" s="56">
        <v>0</v>
      </c>
      <c r="BG57" s="56">
        <v>0</v>
      </c>
      <c r="BH57" s="56">
        <v>0</v>
      </c>
      <c r="BI57" s="56">
        <v>0</v>
      </c>
      <c r="BJ57" s="56">
        <v>0</v>
      </c>
      <c r="BK57" s="56">
        <v>0</v>
      </c>
      <c r="BL57" s="56">
        <v>1</v>
      </c>
      <c r="BM57" s="56">
        <v>0</v>
      </c>
      <c r="BN57" s="56">
        <v>0</v>
      </c>
      <c r="BO57" s="56">
        <v>1</v>
      </c>
      <c r="BP57" s="56">
        <v>0</v>
      </c>
      <c r="BQ57" s="56">
        <v>0</v>
      </c>
      <c r="BR57" s="56">
        <v>0</v>
      </c>
      <c r="BS57" s="56">
        <v>0</v>
      </c>
      <c r="BT57" s="56">
        <v>0</v>
      </c>
      <c r="BU57" s="56">
        <v>0</v>
      </c>
      <c r="BV57" s="56">
        <v>0</v>
      </c>
      <c r="BW57" s="54" t="s">
        <v>650</v>
      </c>
      <c r="BX57" s="54" t="s">
        <v>650</v>
      </c>
    </row>
    <row r="58" spans="1:76" hidden="1" x14ac:dyDescent="0.35">
      <c r="A58" s="54" t="s">
        <v>932</v>
      </c>
      <c r="B58" s="54" t="s">
        <v>460</v>
      </c>
      <c r="C58" s="54" t="s">
        <v>208</v>
      </c>
      <c r="D58" s="54" t="s">
        <v>215</v>
      </c>
      <c r="E58" s="54" t="s">
        <v>387</v>
      </c>
      <c r="F58" s="54" t="s">
        <v>460</v>
      </c>
      <c r="G58" s="56">
        <v>35</v>
      </c>
      <c r="H58" s="54" t="s">
        <v>465</v>
      </c>
      <c r="I58" s="54" t="s">
        <v>487</v>
      </c>
      <c r="J58" s="56">
        <v>0</v>
      </c>
      <c r="K58" s="56">
        <v>0</v>
      </c>
      <c r="L58" s="56">
        <v>0</v>
      </c>
      <c r="M58" s="56">
        <v>0</v>
      </c>
      <c r="N58" s="56">
        <v>0</v>
      </c>
      <c r="O58" s="56">
        <v>0</v>
      </c>
      <c r="P58" s="56">
        <v>0</v>
      </c>
      <c r="Q58" s="56">
        <v>1</v>
      </c>
      <c r="R58" s="56">
        <v>0</v>
      </c>
      <c r="S58" s="54" t="s">
        <v>650</v>
      </c>
      <c r="T58" s="54" t="s">
        <v>587</v>
      </c>
      <c r="U58" s="54" t="s">
        <v>650</v>
      </c>
      <c r="V58" s="54" t="s">
        <v>579</v>
      </c>
      <c r="W58" s="54" t="s">
        <v>524</v>
      </c>
      <c r="X58" s="54" t="s">
        <v>193</v>
      </c>
      <c r="Y58" s="54" t="s">
        <v>617</v>
      </c>
      <c r="Z58" s="54" t="s">
        <v>621</v>
      </c>
      <c r="AA58" s="54" t="s">
        <v>632</v>
      </c>
      <c r="AB58" s="54" t="s">
        <v>193</v>
      </c>
      <c r="AC58" s="54" t="s">
        <v>650</v>
      </c>
      <c r="AD58" s="54" t="s">
        <v>650</v>
      </c>
      <c r="AE58" s="54" t="s">
        <v>650</v>
      </c>
      <c r="AF58" s="54" t="s">
        <v>650</v>
      </c>
      <c r="AG58" s="54" t="s">
        <v>650</v>
      </c>
      <c r="AH58" s="54" t="s">
        <v>650</v>
      </c>
      <c r="AI58" s="54" t="s">
        <v>650</v>
      </c>
      <c r="AJ58" s="54" t="s">
        <v>650</v>
      </c>
      <c r="AK58" s="54" t="s">
        <v>682</v>
      </c>
      <c r="AL58" s="56">
        <v>0</v>
      </c>
      <c r="AM58" s="56">
        <v>1</v>
      </c>
      <c r="AN58" s="56">
        <v>0</v>
      </c>
      <c r="AO58" s="56">
        <v>1</v>
      </c>
      <c r="AP58" s="56">
        <v>0</v>
      </c>
      <c r="AQ58" s="56">
        <v>0</v>
      </c>
      <c r="AR58" s="56">
        <v>0</v>
      </c>
      <c r="AS58" s="56">
        <v>0</v>
      </c>
      <c r="AT58" s="56">
        <v>0</v>
      </c>
      <c r="AU58" s="56">
        <v>0</v>
      </c>
      <c r="AV58" s="56">
        <v>0</v>
      </c>
      <c r="AW58" s="56">
        <v>0</v>
      </c>
      <c r="AX58" s="56">
        <v>0</v>
      </c>
      <c r="AY58" s="56">
        <v>0</v>
      </c>
      <c r="AZ58" s="56">
        <v>0</v>
      </c>
      <c r="BA58" s="54" t="s">
        <v>524</v>
      </c>
      <c r="BB58" s="54" t="s">
        <v>550</v>
      </c>
      <c r="BC58" s="56">
        <v>0</v>
      </c>
      <c r="BD58" s="56">
        <v>0</v>
      </c>
      <c r="BE58" s="56">
        <v>0</v>
      </c>
      <c r="BF58" s="56">
        <v>0</v>
      </c>
      <c r="BG58" s="56">
        <v>0</v>
      </c>
      <c r="BH58" s="56">
        <v>0</v>
      </c>
      <c r="BI58" s="56">
        <v>0</v>
      </c>
      <c r="BJ58" s="56">
        <v>0</v>
      </c>
      <c r="BK58" s="56">
        <v>0</v>
      </c>
      <c r="BL58" s="56">
        <v>1</v>
      </c>
      <c r="BM58" s="56">
        <v>0</v>
      </c>
      <c r="BN58" s="56">
        <v>0</v>
      </c>
      <c r="BO58" s="56">
        <v>0</v>
      </c>
      <c r="BP58" s="56">
        <v>0</v>
      </c>
      <c r="BQ58" s="56">
        <v>0</v>
      </c>
      <c r="BR58" s="56">
        <v>0</v>
      </c>
      <c r="BS58" s="56">
        <v>0</v>
      </c>
      <c r="BT58" s="56">
        <v>0</v>
      </c>
      <c r="BU58" s="56">
        <v>0</v>
      </c>
      <c r="BV58" s="56">
        <v>0</v>
      </c>
      <c r="BW58" s="54" t="s">
        <v>650</v>
      </c>
      <c r="BX58" s="54" t="s">
        <v>650</v>
      </c>
    </row>
    <row r="59" spans="1:76" hidden="1" x14ac:dyDescent="0.35">
      <c r="A59" s="54" t="s">
        <v>932</v>
      </c>
      <c r="B59" s="54" t="s">
        <v>460</v>
      </c>
      <c r="C59" s="54" t="s">
        <v>208</v>
      </c>
      <c r="D59" s="54" t="s">
        <v>215</v>
      </c>
      <c r="E59" s="54" t="s">
        <v>387</v>
      </c>
      <c r="F59" s="54" t="s">
        <v>462</v>
      </c>
      <c r="G59" s="56">
        <v>55</v>
      </c>
      <c r="H59" s="54" t="s">
        <v>469</v>
      </c>
      <c r="I59" s="54" t="s">
        <v>487</v>
      </c>
      <c r="J59" s="56">
        <v>0</v>
      </c>
      <c r="K59" s="56">
        <v>0</v>
      </c>
      <c r="L59" s="56">
        <v>0</v>
      </c>
      <c r="M59" s="56">
        <v>0</v>
      </c>
      <c r="N59" s="56">
        <v>0</v>
      </c>
      <c r="O59" s="56">
        <v>0</v>
      </c>
      <c r="P59" s="56">
        <v>0</v>
      </c>
      <c r="Q59" s="56">
        <v>1</v>
      </c>
      <c r="R59" s="56">
        <v>0</v>
      </c>
      <c r="S59" s="54" t="s">
        <v>650</v>
      </c>
      <c r="T59" s="54" t="s">
        <v>587</v>
      </c>
      <c r="U59" s="54" t="s">
        <v>650</v>
      </c>
      <c r="V59" s="54" t="s">
        <v>581</v>
      </c>
      <c r="W59" s="54" t="s">
        <v>524</v>
      </c>
      <c r="X59" s="54" t="s">
        <v>193</v>
      </c>
      <c r="Y59" s="54" t="s">
        <v>617</v>
      </c>
      <c r="Z59" s="54" t="s">
        <v>621</v>
      </c>
      <c r="AA59" s="54" t="s">
        <v>633</v>
      </c>
      <c r="AB59" s="54" t="s">
        <v>193</v>
      </c>
      <c r="AC59" s="54" t="s">
        <v>650</v>
      </c>
      <c r="AD59" s="54" t="s">
        <v>650</v>
      </c>
      <c r="AE59" s="54" t="s">
        <v>650</v>
      </c>
      <c r="AF59" s="54" t="s">
        <v>650</v>
      </c>
      <c r="AG59" s="54" t="s">
        <v>650</v>
      </c>
      <c r="AH59" s="54" t="s">
        <v>650</v>
      </c>
      <c r="AI59" s="54" t="s">
        <v>650</v>
      </c>
      <c r="AJ59" s="54" t="s">
        <v>650</v>
      </c>
      <c r="AK59" s="54" t="s">
        <v>658</v>
      </c>
      <c r="AL59" s="56">
        <v>0</v>
      </c>
      <c r="AM59" s="56">
        <v>1</v>
      </c>
      <c r="AN59" s="56">
        <v>0</v>
      </c>
      <c r="AO59" s="56">
        <v>1</v>
      </c>
      <c r="AP59" s="56">
        <v>0</v>
      </c>
      <c r="AQ59" s="56">
        <v>0</v>
      </c>
      <c r="AR59" s="56">
        <v>1</v>
      </c>
      <c r="AS59" s="56">
        <v>0</v>
      </c>
      <c r="AT59" s="56">
        <v>0</v>
      </c>
      <c r="AU59" s="56">
        <v>0</v>
      </c>
      <c r="AV59" s="56">
        <v>0</v>
      </c>
      <c r="AW59" s="56">
        <v>0</v>
      </c>
      <c r="AX59" s="56">
        <v>0</v>
      </c>
      <c r="AY59" s="56">
        <v>0</v>
      </c>
      <c r="AZ59" s="56">
        <v>0</v>
      </c>
      <c r="BA59" s="54" t="s">
        <v>524</v>
      </c>
      <c r="BB59" s="54" t="s">
        <v>550</v>
      </c>
      <c r="BC59" s="56">
        <v>0</v>
      </c>
      <c r="BD59" s="56">
        <v>0</v>
      </c>
      <c r="BE59" s="56">
        <v>0</v>
      </c>
      <c r="BF59" s="56">
        <v>0</v>
      </c>
      <c r="BG59" s="56">
        <v>0</v>
      </c>
      <c r="BH59" s="56">
        <v>0</v>
      </c>
      <c r="BI59" s="56">
        <v>0</v>
      </c>
      <c r="BJ59" s="56">
        <v>0</v>
      </c>
      <c r="BK59" s="56">
        <v>0</v>
      </c>
      <c r="BL59" s="56">
        <v>1</v>
      </c>
      <c r="BM59" s="56">
        <v>0</v>
      </c>
      <c r="BN59" s="56">
        <v>0</v>
      </c>
      <c r="BO59" s="56">
        <v>0</v>
      </c>
      <c r="BP59" s="56">
        <v>0</v>
      </c>
      <c r="BQ59" s="56">
        <v>0</v>
      </c>
      <c r="BR59" s="56">
        <v>0</v>
      </c>
      <c r="BS59" s="56">
        <v>0</v>
      </c>
      <c r="BT59" s="56">
        <v>0</v>
      </c>
      <c r="BU59" s="56">
        <v>0</v>
      </c>
      <c r="BV59" s="56">
        <v>0</v>
      </c>
      <c r="BW59" s="54" t="s">
        <v>650</v>
      </c>
      <c r="BX59" s="54" t="s">
        <v>650</v>
      </c>
    </row>
    <row r="60" spans="1:76" hidden="1" x14ac:dyDescent="0.35">
      <c r="A60" s="54" t="s">
        <v>932</v>
      </c>
      <c r="B60" s="54" t="s">
        <v>460</v>
      </c>
      <c r="C60" s="54" t="s">
        <v>208</v>
      </c>
      <c r="D60" s="54" t="s">
        <v>215</v>
      </c>
      <c r="E60" s="54" t="s">
        <v>387</v>
      </c>
      <c r="F60" s="54" t="s">
        <v>462</v>
      </c>
      <c r="G60" s="56">
        <v>30</v>
      </c>
      <c r="H60" s="54" t="s">
        <v>471</v>
      </c>
      <c r="I60" s="54" t="s">
        <v>487</v>
      </c>
      <c r="J60" s="56">
        <v>0</v>
      </c>
      <c r="K60" s="56">
        <v>0</v>
      </c>
      <c r="L60" s="56">
        <v>0</v>
      </c>
      <c r="M60" s="56">
        <v>0</v>
      </c>
      <c r="N60" s="56">
        <v>0</v>
      </c>
      <c r="O60" s="56">
        <v>0</v>
      </c>
      <c r="P60" s="56">
        <v>0</v>
      </c>
      <c r="Q60" s="56">
        <v>1</v>
      </c>
      <c r="R60" s="56">
        <v>0</v>
      </c>
      <c r="S60" s="54" t="s">
        <v>650</v>
      </c>
      <c r="T60" s="54" t="s">
        <v>587</v>
      </c>
      <c r="U60" s="54" t="s">
        <v>650</v>
      </c>
      <c r="V60" s="54" t="s">
        <v>577</v>
      </c>
      <c r="W60" s="54" t="s">
        <v>522</v>
      </c>
      <c r="X60" s="54" t="s">
        <v>193</v>
      </c>
      <c r="Y60" s="54" t="s">
        <v>617</v>
      </c>
      <c r="Z60" s="54" t="s">
        <v>621</v>
      </c>
      <c r="AA60" s="54" t="s">
        <v>631</v>
      </c>
      <c r="AB60" s="54" t="s">
        <v>193</v>
      </c>
      <c r="AC60" s="54" t="s">
        <v>650</v>
      </c>
      <c r="AD60" s="54" t="s">
        <v>650</v>
      </c>
      <c r="AE60" s="54" t="s">
        <v>650</v>
      </c>
      <c r="AF60" s="54" t="s">
        <v>650</v>
      </c>
      <c r="AG60" s="54" t="s">
        <v>650</v>
      </c>
      <c r="AH60" s="54" t="s">
        <v>650</v>
      </c>
      <c r="AI60" s="54" t="s">
        <v>650</v>
      </c>
      <c r="AJ60" s="54" t="s">
        <v>650</v>
      </c>
      <c r="AK60" s="54" t="s">
        <v>705</v>
      </c>
      <c r="AL60" s="56">
        <v>0</v>
      </c>
      <c r="AM60" s="56">
        <v>1</v>
      </c>
      <c r="AN60" s="56">
        <v>1</v>
      </c>
      <c r="AO60" s="56">
        <v>1</v>
      </c>
      <c r="AP60" s="56">
        <v>0</v>
      </c>
      <c r="AQ60" s="56">
        <v>0</v>
      </c>
      <c r="AR60" s="56">
        <v>0</v>
      </c>
      <c r="AS60" s="56">
        <v>0</v>
      </c>
      <c r="AT60" s="56">
        <v>0</v>
      </c>
      <c r="AU60" s="56">
        <v>0</v>
      </c>
      <c r="AV60" s="56">
        <v>0</v>
      </c>
      <c r="AW60" s="56">
        <v>0</v>
      </c>
      <c r="AX60" s="56">
        <v>0</v>
      </c>
      <c r="AY60" s="56">
        <v>0</v>
      </c>
      <c r="AZ60" s="56">
        <v>0</v>
      </c>
      <c r="BA60" s="54" t="s">
        <v>524</v>
      </c>
      <c r="BB60" s="54" t="s">
        <v>550</v>
      </c>
      <c r="BC60" s="56">
        <v>0</v>
      </c>
      <c r="BD60" s="56">
        <v>0</v>
      </c>
      <c r="BE60" s="56">
        <v>0</v>
      </c>
      <c r="BF60" s="56">
        <v>0</v>
      </c>
      <c r="BG60" s="56">
        <v>0</v>
      </c>
      <c r="BH60" s="56">
        <v>0</v>
      </c>
      <c r="BI60" s="56">
        <v>0</v>
      </c>
      <c r="BJ60" s="56">
        <v>0</v>
      </c>
      <c r="BK60" s="56">
        <v>0</v>
      </c>
      <c r="BL60" s="56">
        <v>1</v>
      </c>
      <c r="BM60" s="56">
        <v>0</v>
      </c>
      <c r="BN60" s="56">
        <v>0</v>
      </c>
      <c r="BO60" s="56">
        <v>0</v>
      </c>
      <c r="BP60" s="56">
        <v>0</v>
      </c>
      <c r="BQ60" s="56">
        <v>0</v>
      </c>
      <c r="BR60" s="56">
        <v>0</v>
      </c>
      <c r="BS60" s="56">
        <v>0</v>
      </c>
      <c r="BT60" s="56">
        <v>0</v>
      </c>
      <c r="BU60" s="56">
        <v>0</v>
      </c>
      <c r="BV60" s="56">
        <v>0</v>
      </c>
      <c r="BW60" s="54" t="s">
        <v>650</v>
      </c>
      <c r="BX60" s="54" t="s">
        <v>720</v>
      </c>
    </row>
    <row r="61" spans="1:76" hidden="1" x14ac:dyDescent="0.35">
      <c r="A61" s="54" t="s">
        <v>932</v>
      </c>
      <c r="B61" s="54" t="s">
        <v>460</v>
      </c>
      <c r="C61" s="54" t="s">
        <v>208</v>
      </c>
      <c r="D61" s="54" t="s">
        <v>215</v>
      </c>
      <c r="E61" s="54" t="s">
        <v>390</v>
      </c>
      <c r="F61" s="54" t="s">
        <v>460</v>
      </c>
      <c r="G61" s="56">
        <v>47</v>
      </c>
      <c r="H61" s="54" t="s">
        <v>471</v>
      </c>
      <c r="I61" s="54" t="s">
        <v>473</v>
      </c>
      <c r="J61" s="56">
        <v>1</v>
      </c>
      <c r="K61" s="56">
        <v>0</v>
      </c>
      <c r="L61" s="56">
        <v>0</v>
      </c>
      <c r="M61" s="56">
        <v>0</v>
      </c>
      <c r="N61" s="56">
        <v>0</v>
      </c>
      <c r="O61" s="56">
        <v>0</v>
      </c>
      <c r="P61" s="56">
        <v>0</v>
      </c>
      <c r="Q61" s="56">
        <v>0</v>
      </c>
      <c r="R61" s="56">
        <v>0</v>
      </c>
      <c r="S61" s="54" t="s">
        <v>650</v>
      </c>
      <c r="T61" s="54" t="s">
        <v>587</v>
      </c>
      <c r="U61" s="54" t="s">
        <v>650</v>
      </c>
      <c r="V61" s="54" t="s">
        <v>577</v>
      </c>
      <c r="W61" s="54" t="s">
        <v>522</v>
      </c>
      <c r="X61" s="54" t="s">
        <v>195</v>
      </c>
      <c r="Y61" s="54" t="s">
        <v>607</v>
      </c>
      <c r="Z61" s="54" t="s">
        <v>621</v>
      </c>
      <c r="AA61" s="54" t="s">
        <v>631</v>
      </c>
      <c r="AB61" s="54" t="s">
        <v>193</v>
      </c>
      <c r="AC61" s="54" t="s">
        <v>650</v>
      </c>
      <c r="AD61" s="54" t="s">
        <v>650</v>
      </c>
      <c r="AE61" s="54" t="s">
        <v>650</v>
      </c>
      <c r="AF61" s="54" t="s">
        <v>650</v>
      </c>
      <c r="AG61" s="54" t="s">
        <v>650</v>
      </c>
      <c r="AH61" s="54" t="s">
        <v>650</v>
      </c>
      <c r="AI61" s="54" t="s">
        <v>650</v>
      </c>
      <c r="AJ61" s="54" t="s">
        <v>650</v>
      </c>
      <c r="AK61" s="54" t="s">
        <v>652</v>
      </c>
      <c r="AL61" s="56">
        <v>0</v>
      </c>
      <c r="AM61" s="56">
        <v>0</v>
      </c>
      <c r="AN61" s="56">
        <v>0</v>
      </c>
      <c r="AO61" s="56">
        <v>1</v>
      </c>
      <c r="AP61" s="56">
        <v>0</v>
      </c>
      <c r="AQ61" s="56">
        <v>0</v>
      </c>
      <c r="AR61" s="56">
        <v>0</v>
      </c>
      <c r="AS61" s="56">
        <v>0</v>
      </c>
      <c r="AT61" s="56">
        <v>0</v>
      </c>
      <c r="AU61" s="56">
        <v>0</v>
      </c>
      <c r="AV61" s="56">
        <v>0</v>
      </c>
      <c r="AW61" s="56">
        <v>0</v>
      </c>
      <c r="AX61" s="56">
        <v>0</v>
      </c>
      <c r="AY61" s="56">
        <v>0</v>
      </c>
      <c r="AZ61" s="56">
        <v>0</v>
      </c>
      <c r="BA61" s="54" t="s">
        <v>524</v>
      </c>
      <c r="BB61" s="54" t="s">
        <v>701</v>
      </c>
      <c r="BC61" s="56">
        <v>0</v>
      </c>
      <c r="BD61" s="56">
        <v>0</v>
      </c>
      <c r="BE61" s="56">
        <v>0</v>
      </c>
      <c r="BF61" s="56">
        <v>0</v>
      </c>
      <c r="BG61" s="56">
        <v>1</v>
      </c>
      <c r="BH61" s="56">
        <v>0</v>
      </c>
      <c r="BI61" s="56">
        <v>0</v>
      </c>
      <c r="BJ61" s="56">
        <v>0</v>
      </c>
      <c r="BK61" s="56">
        <v>0</v>
      </c>
      <c r="BL61" s="56">
        <v>1</v>
      </c>
      <c r="BM61" s="56">
        <v>0</v>
      </c>
      <c r="BN61" s="56">
        <v>0</v>
      </c>
      <c r="BO61" s="56">
        <v>0</v>
      </c>
      <c r="BP61" s="56">
        <v>0</v>
      </c>
      <c r="BQ61" s="56">
        <v>0</v>
      </c>
      <c r="BR61" s="56">
        <v>0</v>
      </c>
      <c r="BS61" s="56">
        <v>0</v>
      </c>
      <c r="BT61" s="56">
        <v>0</v>
      </c>
      <c r="BU61" s="56">
        <v>0</v>
      </c>
      <c r="BV61" s="56">
        <v>0</v>
      </c>
      <c r="BW61" s="54" t="s">
        <v>650</v>
      </c>
      <c r="BX61" s="54" t="s">
        <v>721</v>
      </c>
    </row>
    <row r="62" spans="1:76" x14ac:dyDescent="0.35">
      <c r="A62" s="54" t="s">
        <v>932</v>
      </c>
      <c r="B62" s="54" t="s">
        <v>460</v>
      </c>
      <c r="C62" s="54" t="s">
        <v>204</v>
      </c>
      <c r="D62" s="54" t="s">
        <v>204</v>
      </c>
      <c r="E62" s="54" t="s">
        <v>448</v>
      </c>
      <c r="F62" s="54" t="s">
        <v>460</v>
      </c>
      <c r="G62" s="56">
        <v>52</v>
      </c>
      <c r="H62" s="54" t="s">
        <v>469</v>
      </c>
      <c r="I62" s="54" t="s">
        <v>473</v>
      </c>
      <c r="J62" s="56">
        <v>1</v>
      </c>
      <c r="K62" s="56">
        <v>0</v>
      </c>
      <c r="L62" s="56">
        <v>0</v>
      </c>
      <c r="M62" s="56">
        <v>0</v>
      </c>
      <c r="N62" s="56">
        <v>0</v>
      </c>
      <c r="O62" s="56">
        <v>0</v>
      </c>
      <c r="P62" s="56">
        <v>0</v>
      </c>
      <c r="Q62" s="56">
        <v>0</v>
      </c>
      <c r="R62" s="56">
        <v>0</v>
      </c>
      <c r="S62" s="54" t="s">
        <v>650</v>
      </c>
      <c r="T62" s="54" t="s">
        <v>678</v>
      </c>
      <c r="U62" s="54" t="s">
        <v>650</v>
      </c>
      <c r="V62" s="54" t="s">
        <v>571</v>
      </c>
      <c r="W62" s="54" t="s">
        <v>524</v>
      </c>
      <c r="X62" s="54" t="s">
        <v>195</v>
      </c>
      <c r="Y62" s="54" t="s">
        <v>609</v>
      </c>
      <c r="Z62" s="54" t="s">
        <v>621</v>
      </c>
      <c r="AA62" s="54" t="s">
        <v>634</v>
      </c>
      <c r="AB62" s="54" t="s">
        <v>193</v>
      </c>
      <c r="AC62" s="54" t="s">
        <v>650</v>
      </c>
      <c r="AD62" s="54" t="s">
        <v>650</v>
      </c>
      <c r="AE62" s="54" t="s">
        <v>650</v>
      </c>
      <c r="AF62" s="54" t="s">
        <v>650</v>
      </c>
      <c r="AG62" s="54" t="s">
        <v>650</v>
      </c>
      <c r="AH62" s="54" t="s">
        <v>650</v>
      </c>
      <c r="AI62" s="54" t="s">
        <v>650</v>
      </c>
      <c r="AJ62" s="54" t="s">
        <v>650</v>
      </c>
      <c r="AK62" s="54" t="s">
        <v>499</v>
      </c>
      <c r="AL62" s="56">
        <v>0</v>
      </c>
      <c r="AM62" s="56">
        <v>1</v>
      </c>
      <c r="AN62" s="56">
        <v>0</v>
      </c>
      <c r="AO62" s="56">
        <v>0</v>
      </c>
      <c r="AP62" s="56">
        <v>0</v>
      </c>
      <c r="AQ62" s="56">
        <v>0</v>
      </c>
      <c r="AR62" s="56">
        <v>0</v>
      </c>
      <c r="AS62" s="56">
        <v>0</v>
      </c>
      <c r="AT62" s="56">
        <v>0</v>
      </c>
      <c r="AU62" s="56">
        <v>0</v>
      </c>
      <c r="AV62" s="56">
        <v>0</v>
      </c>
      <c r="AW62" s="56">
        <v>0</v>
      </c>
      <c r="AX62" s="56">
        <v>0</v>
      </c>
      <c r="AY62" s="56">
        <v>0</v>
      </c>
      <c r="AZ62" s="56">
        <v>0</v>
      </c>
      <c r="BA62" s="54" t="s">
        <v>528</v>
      </c>
      <c r="BB62" s="54" t="s">
        <v>722</v>
      </c>
      <c r="BC62" s="56">
        <v>0</v>
      </c>
      <c r="BD62" s="56">
        <v>0</v>
      </c>
      <c r="BE62" s="56">
        <v>0</v>
      </c>
      <c r="BF62" s="56">
        <v>1</v>
      </c>
      <c r="BG62" s="56">
        <v>0</v>
      </c>
      <c r="BH62" s="56">
        <v>0</v>
      </c>
      <c r="BI62" s="56">
        <v>0</v>
      </c>
      <c r="BJ62" s="56">
        <v>0</v>
      </c>
      <c r="BK62" s="56">
        <v>0</v>
      </c>
      <c r="BL62" s="56">
        <v>1</v>
      </c>
      <c r="BM62" s="56">
        <v>0</v>
      </c>
      <c r="BN62" s="56">
        <v>0</v>
      </c>
      <c r="BO62" s="56">
        <v>0</v>
      </c>
      <c r="BP62" s="56">
        <v>0</v>
      </c>
      <c r="BQ62" s="56">
        <v>0</v>
      </c>
      <c r="BR62" s="56">
        <v>0</v>
      </c>
      <c r="BS62" s="56">
        <v>0</v>
      </c>
      <c r="BT62" s="56">
        <v>0</v>
      </c>
      <c r="BU62" s="56">
        <v>0</v>
      </c>
      <c r="BV62" s="56">
        <v>0</v>
      </c>
      <c r="BW62" s="54" t="s">
        <v>650</v>
      </c>
      <c r="BX62" s="54" t="s">
        <v>650</v>
      </c>
    </row>
    <row r="63" spans="1:76" hidden="1" x14ac:dyDescent="0.35">
      <c r="A63" s="54" t="s">
        <v>932</v>
      </c>
      <c r="B63" s="54" t="s">
        <v>460</v>
      </c>
      <c r="C63" s="54" t="s">
        <v>206</v>
      </c>
      <c r="D63" s="54" t="s">
        <v>206</v>
      </c>
      <c r="E63" s="54" t="s">
        <v>400</v>
      </c>
      <c r="F63" s="54" t="s">
        <v>460</v>
      </c>
      <c r="G63" s="56">
        <v>26</v>
      </c>
      <c r="H63" s="54" t="s">
        <v>467</v>
      </c>
      <c r="I63" s="54" t="s">
        <v>458</v>
      </c>
      <c r="J63" s="56">
        <v>0</v>
      </c>
      <c r="K63" s="56">
        <v>0</v>
      </c>
      <c r="L63" s="56">
        <v>0</v>
      </c>
      <c r="M63" s="56">
        <v>0</v>
      </c>
      <c r="N63" s="56">
        <v>0</v>
      </c>
      <c r="O63" s="56">
        <v>0</v>
      </c>
      <c r="P63" s="56">
        <v>0</v>
      </c>
      <c r="Q63" s="56">
        <v>0</v>
      </c>
      <c r="R63" s="56">
        <v>1</v>
      </c>
      <c r="S63" s="57" t="s">
        <v>887</v>
      </c>
      <c r="T63" s="54" t="s">
        <v>601</v>
      </c>
      <c r="U63" s="54" t="s">
        <v>650</v>
      </c>
      <c r="V63" s="54" t="s">
        <v>569</v>
      </c>
      <c r="W63" s="54" t="s">
        <v>530</v>
      </c>
      <c r="X63" s="54" t="s">
        <v>193</v>
      </c>
      <c r="Y63" s="54" t="s">
        <v>617</v>
      </c>
      <c r="Z63" s="54" t="s">
        <v>621</v>
      </c>
      <c r="AA63" s="54" t="s">
        <v>633</v>
      </c>
      <c r="AB63" s="54" t="s">
        <v>193</v>
      </c>
      <c r="AC63" s="54" t="s">
        <v>650</v>
      </c>
      <c r="AD63" s="54" t="s">
        <v>650</v>
      </c>
      <c r="AE63" s="54" t="s">
        <v>650</v>
      </c>
      <c r="AF63" s="54" t="s">
        <v>650</v>
      </c>
      <c r="AG63" s="54" t="s">
        <v>650</v>
      </c>
      <c r="AH63" s="54" t="s">
        <v>650</v>
      </c>
      <c r="AI63" s="54" t="s">
        <v>650</v>
      </c>
      <c r="AJ63" s="54" t="s">
        <v>650</v>
      </c>
      <c r="AK63" s="54" t="s">
        <v>682</v>
      </c>
      <c r="AL63" s="56">
        <v>0</v>
      </c>
      <c r="AM63" s="56">
        <v>1</v>
      </c>
      <c r="AN63" s="56">
        <v>0</v>
      </c>
      <c r="AO63" s="56">
        <v>1</v>
      </c>
      <c r="AP63" s="56">
        <v>0</v>
      </c>
      <c r="AQ63" s="56">
        <v>0</v>
      </c>
      <c r="AR63" s="56">
        <v>0</v>
      </c>
      <c r="AS63" s="56">
        <v>0</v>
      </c>
      <c r="AT63" s="56">
        <v>0</v>
      </c>
      <c r="AU63" s="56">
        <v>0</v>
      </c>
      <c r="AV63" s="56">
        <v>0</v>
      </c>
      <c r="AW63" s="56">
        <v>0</v>
      </c>
      <c r="AX63" s="56">
        <v>0</v>
      </c>
      <c r="AY63" s="56">
        <v>0</v>
      </c>
      <c r="AZ63" s="56">
        <v>0</v>
      </c>
      <c r="BA63" s="54" t="s">
        <v>524</v>
      </c>
      <c r="BB63" s="54" t="s">
        <v>654</v>
      </c>
      <c r="BC63" s="56">
        <v>0</v>
      </c>
      <c r="BD63" s="56">
        <v>0</v>
      </c>
      <c r="BE63" s="56">
        <v>1</v>
      </c>
      <c r="BF63" s="56">
        <v>1</v>
      </c>
      <c r="BG63" s="56">
        <v>0</v>
      </c>
      <c r="BH63" s="56">
        <v>0</v>
      </c>
      <c r="BI63" s="56">
        <v>0</v>
      </c>
      <c r="BJ63" s="56">
        <v>0</v>
      </c>
      <c r="BK63" s="56">
        <v>0</v>
      </c>
      <c r="BL63" s="56">
        <v>0</v>
      </c>
      <c r="BM63" s="56">
        <v>0</v>
      </c>
      <c r="BN63" s="56">
        <v>0</v>
      </c>
      <c r="BO63" s="56">
        <v>0</v>
      </c>
      <c r="BP63" s="56">
        <v>0</v>
      </c>
      <c r="BQ63" s="56">
        <v>0</v>
      </c>
      <c r="BR63" s="56">
        <v>0</v>
      </c>
      <c r="BS63" s="56">
        <v>0</v>
      </c>
      <c r="BT63" s="56">
        <v>0</v>
      </c>
      <c r="BU63" s="56">
        <v>0</v>
      </c>
      <c r="BV63" s="56">
        <v>0</v>
      </c>
      <c r="BW63" s="54" t="s">
        <v>650</v>
      </c>
      <c r="BX63" s="54" t="s">
        <v>650</v>
      </c>
    </row>
    <row r="64" spans="1:76" hidden="1" x14ac:dyDescent="0.35">
      <c r="A64" s="54" t="s">
        <v>932</v>
      </c>
      <c r="B64" s="54" t="s">
        <v>460</v>
      </c>
      <c r="C64" s="54" t="s">
        <v>204</v>
      </c>
      <c r="D64" s="54" t="s">
        <v>204</v>
      </c>
      <c r="E64" s="54" t="s">
        <v>449</v>
      </c>
      <c r="F64" s="54" t="s">
        <v>462</v>
      </c>
      <c r="G64" s="56">
        <v>26</v>
      </c>
      <c r="H64" s="54" t="s">
        <v>469</v>
      </c>
      <c r="I64" s="54" t="s">
        <v>458</v>
      </c>
      <c r="J64" s="56">
        <v>0</v>
      </c>
      <c r="K64" s="56">
        <v>0</v>
      </c>
      <c r="L64" s="56">
        <v>0</v>
      </c>
      <c r="M64" s="56">
        <v>0</v>
      </c>
      <c r="N64" s="56">
        <v>0</v>
      </c>
      <c r="O64" s="56">
        <v>0</v>
      </c>
      <c r="P64" s="56">
        <v>0</v>
      </c>
      <c r="Q64" s="56">
        <v>0</v>
      </c>
      <c r="R64" s="56">
        <v>1</v>
      </c>
      <c r="S64" s="57" t="s">
        <v>887</v>
      </c>
      <c r="T64" s="57" t="s">
        <v>599</v>
      </c>
      <c r="U64" s="54" t="s">
        <v>650</v>
      </c>
      <c r="V64" s="54" t="s">
        <v>569</v>
      </c>
      <c r="W64" s="54" t="s">
        <v>526</v>
      </c>
      <c r="X64" s="54" t="s">
        <v>193</v>
      </c>
      <c r="Y64" s="54" t="s">
        <v>617</v>
      </c>
      <c r="Z64" s="54" t="s">
        <v>621</v>
      </c>
      <c r="AA64" s="54" t="s">
        <v>632</v>
      </c>
      <c r="AB64" s="54" t="s">
        <v>193</v>
      </c>
      <c r="AC64" s="54" t="s">
        <v>650</v>
      </c>
      <c r="AD64" s="54" t="s">
        <v>650</v>
      </c>
      <c r="AE64" s="54" t="s">
        <v>650</v>
      </c>
      <c r="AF64" s="54" t="s">
        <v>650</v>
      </c>
      <c r="AG64" s="54" t="s">
        <v>650</v>
      </c>
      <c r="AH64" s="54" t="s">
        <v>650</v>
      </c>
      <c r="AI64" s="54" t="s">
        <v>650</v>
      </c>
      <c r="AJ64" s="54" t="s">
        <v>650</v>
      </c>
      <c r="AK64" s="54" t="s">
        <v>681</v>
      </c>
      <c r="AL64" s="56">
        <v>0</v>
      </c>
      <c r="AM64" s="56">
        <v>1</v>
      </c>
      <c r="AN64" s="56">
        <v>1</v>
      </c>
      <c r="AO64" s="56">
        <v>0</v>
      </c>
      <c r="AP64" s="56">
        <v>0</v>
      </c>
      <c r="AQ64" s="56">
        <v>0</v>
      </c>
      <c r="AR64" s="56">
        <v>0</v>
      </c>
      <c r="AS64" s="56">
        <v>0</v>
      </c>
      <c r="AT64" s="56">
        <v>0</v>
      </c>
      <c r="AU64" s="56">
        <v>0</v>
      </c>
      <c r="AV64" s="56">
        <v>0</v>
      </c>
      <c r="AW64" s="56">
        <v>0</v>
      </c>
      <c r="AX64" s="56">
        <v>0</v>
      </c>
      <c r="AY64" s="56">
        <v>0</v>
      </c>
      <c r="AZ64" s="56">
        <v>0</v>
      </c>
      <c r="BA64" s="54" t="s">
        <v>524</v>
      </c>
      <c r="BB64" s="54" t="s">
        <v>723</v>
      </c>
      <c r="BC64" s="56">
        <v>1</v>
      </c>
      <c r="BD64" s="56">
        <v>0</v>
      </c>
      <c r="BE64" s="56">
        <v>0</v>
      </c>
      <c r="BF64" s="56">
        <v>0</v>
      </c>
      <c r="BG64" s="56">
        <v>1</v>
      </c>
      <c r="BH64" s="56">
        <v>0</v>
      </c>
      <c r="BI64" s="56">
        <v>0</v>
      </c>
      <c r="BJ64" s="56">
        <v>0</v>
      </c>
      <c r="BK64" s="56">
        <v>0</v>
      </c>
      <c r="BL64" s="56">
        <v>0</v>
      </c>
      <c r="BM64" s="56">
        <v>0</v>
      </c>
      <c r="BN64" s="56">
        <v>0</v>
      </c>
      <c r="BO64" s="56">
        <v>0</v>
      </c>
      <c r="BP64" s="56">
        <v>0</v>
      </c>
      <c r="BQ64" s="56">
        <v>0</v>
      </c>
      <c r="BR64" s="56">
        <v>0</v>
      </c>
      <c r="BS64" s="56">
        <v>0</v>
      </c>
      <c r="BT64" s="56">
        <v>0</v>
      </c>
      <c r="BU64" s="56">
        <v>0</v>
      </c>
      <c r="BV64" s="56">
        <v>0</v>
      </c>
      <c r="BW64" s="54" t="s">
        <v>650</v>
      </c>
      <c r="BX64" s="54" t="s">
        <v>650</v>
      </c>
    </row>
    <row r="65" spans="1:76" hidden="1" x14ac:dyDescent="0.35">
      <c r="A65" s="54" t="s">
        <v>932</v>
      </c>
      <c r="B65" s="54" t="s">
        <v>460</v>
      </c>
      <c r="C65" s="54" t="s">
        <v>206</v>
      </c>
      <c r="D65" s="54" t="s">
        <v>206</v>
      </c>
      <c r="E65" s="54" t="s">
        <v>400</v>
      </c>
      <c r="F65" s="54" t="s">
        <v>460</v>
      </c>
      <c r="G65" s="56">
        <v>51</v>
      </c>
      <c r="H65" s="54" t="s">
        <v>471</v>
      </c>
      <c r="I65" s="54" t="s">
        <v>458</v>
      </c>
      <c r="J65" s="56">
        <v>0</v>
      </c>
      <c r="K65" s="56">
        <v>0</v>
      </c>
      <c r="L65" s="56">
        <v>0</v>
      </c>
      <c r="M65" s="56">
        <v>0</v>
      </c>
      <c r="N65" s="56">
        <v>0</v>
      </c>
      <c r="O65" s="56">
        <v>0</v>
      </c>
      <c r="P65" s="56">
        <v>0</v>
      </c>
      <c r="Q65" s="56">
        <v>0</v>
      </c>
      <c r="R65" s="56">
        <v>1</v>
      </c>
      <c r="S65" s="57" t="s">
        <v>887</v>
      </c>
      <c r="T65" s="54" t="s">
        <v>678</v>
      </c>
      <c r="U65" s="54" t="s">
        <v>650</v>
      </c>
      <c r="V65" s="54" t="s">
        <v>571</v>
      </c>
      <c r="W65" s="54" t="s">
        <v>524</v>
      </c>
      <c r="X65" s="54" t="s">
        <v>195</v>
      </c>
      <c r="Y65" s="54" t="s">
        <v>609</v>
      </c>
      <c r="Z65" s="54" t="s">
        <v>621</v>
      </c>
      <c r="AA65" s="54" t="s">
        <v>631</v>
      </c>
      <c r="AB65" s="54" t="s">
        <v>193</v>
      </c>
      <c r="AC65" s="54" t="s">
        <v>650</v>
      </c>
      <c r="AD65" s="54" t="s">
        <v>650</v>
      </c>
      <c r="AE65" s="54" t="s">
        <v>650</v>
      </c>
      <c r="AF65" s="54" t="s">
        <v>650</v>
      </c>
      <c r="AG65" s="54" t="s">
        <v>650</v>
      </c>
      <c r="AH65" s="54" t="s">
        <v>650</v>
      </c>
      <c r="AI65" s="54" t="s">
        <v>650</v>
      </c>
      <c r="AJ65" s="54" t="s">
        <v>650</v>
      </c>
      <c r="AK65" s="54" t="s">
        <v>499</v>
      </c>
      <c r="AL65" s="56">
        <v>0</v>
      </c>
      <c r="AM65" s="56">
        <v>1</v>
      </c>
      <c r="AN65" s="56">
        <v>0</v>
      </c>
      <c r="AO65" s="56">
        <v>0</v>
      </c>
      <c r="AP65" s="56">
        <v>0</v>
      </c>
      <c r="AQ65" s="56">
        <v>0</v>
      </c>
      <c r="AR65" s="56">
        <v>0</v>
      </c>
      <c r="AS65" s="56">
        <v>0</v>
      </c>
      <c r="AT65" s="56">
        <v>0</v>
      </c>
      <c r="AU65" s="56">
        <v>0</v>
      </c>
      <c r="AV65" s="56">
        <v>0</v>
      </c>
      <c r="AW65" s="56">
        <v>0</v>
      </c>
      <c r="AX65" s="56">
        <v>0</v>
      </c>
      <c r="AY65" s="56">
        <v>0</v>
      </c>
      <c r="AZ65" s="56">
        <v>0</v>
      </c>
      <c r="BA65" s="54" t="s">
        <v>528</v>
      </c>
      <c r="BB65" s="54" t="s">
        <v>724</v>
      </c>
      <c r="BC65" s="56">
        <v>1</v>
      </c>
      <c r="BD65" s="56">
        <v>1</v>
      </c>
      <c r="BE65" s="56">
        <v>0</v>
      </c>
      <c r="BF65" s="56">
        <v>0</v>
      </c>
      <c r="BG65" s="56">
        <v>0</v>
      </c>
      <c r="BH65" s="56">
        <v>0</v>
      </c>
      <c r="BI65" s="56">
        <v>0</v>
      </c>
      <c r="BJ65" s="56">
        <v>0</v>
      </c>
      <c r="BK65" s="56">
        <v>0</v>
      </c>
      <c r="BL65" s="56">
        <v>0</v>
      </c>
      <c r="BM65" s="56">
        <v>0</v>
      </c>
      <c r="BN65" s="56">
        <v>0</v>
      </c>
      <c r="BO65" s="56">
        <v>0</v>
      </c>
      <c r="BP65" s="56">
        <v>0</v>
      </c>
      <c r="BQ65" s="56">
        <v>1</v>
      </c>
      <c r="BR65" s="56">
        <v>0</v>
      </c>
      <c r="BS65" s="56">
        <v>0</v>
      </c>
      <c r="BT65" s="56">
        <v>0</v>
      </c>
      <c r="BU65" s="56">
        <v>0</v>
      </c>
      <c r="BV65" s="56">
        <v>0</v>
      </c>
      <c r="BW65" s="54" t="s">
        <v>650</v>
      </c>
      <c r="BX65" s="54" t="s">
        <v>650</v>
      </c>
    </row>
    <row r="66" spans="1:76" x14ac:dyDescent="0.35">
      <c r="A66" s="54" t="s">
        <v>932</v>
      </c>
      <c r="B66" s="54" t="s">
        <v>460</v>
      </c>
      <c r="C66" s="54" t="s">
        <v>204</v>
      </c>
      <c r="D66" s="54" t="s">
        <v>204</v>
      </c>
      <c r="E66" s="54" t="s">
        <v>452</v>
      </c>
      <c r="F66" s="54" t="s">
        <v>460</v>
      </c>
      <c r="G66" s="56">
        <v>35</v>
      </c>
      <c r="H66" s="54" t="s">
        <v>469</v>
      </c>
      <c r="I66" s="54" t="s">
        <v>458</v>
      </c>
      <c r="J66" s="56">
        <v>0</v>
      </c>
      <c r="K66" s="56">
        <v>0</v>
      </c>
      <c r="L66" s="56">
        <v>0</v>
      </c>
      <c r="M66" s="56">
        <v>0</v>
      </c>
      <c r="N66" s="56">
        <v>0</v>
      </c>
      <c r="O66" s="56">
        <v>0</v>
      </c>
      <c r="P66" s="56">
        <v>0</v>
      </c>
      <c r="Q66" s="56">
        <v>0</v>
      </c>
      <c r="R66" s="56">
        <v>1</v>
      </c>
      <c r="S66" s="54" t="s">
        <v>888</v>
      </c>
      <c r="T66" s="54" t="s">
        <v>657</v>
      </c>
      <c r="U66" s="54" t="s">
        <v>650</v>
      </c>
      <c r="V66" s="54" t="s">
        <v>571</v>
      </c>
      <c r="W66" s="54" t="s">
        <v>528</v>
      </c>
      <c r="X66" s="57" t="s">
        <v>195</v>
      </c>
      <c r="Y66" s="54" t="s">
        <v>609</v>
      </c>
      <c r="Z66" s="54" t="s">
        <v>621</v>
      </c>
      <c r="AA66" s="54" t="s">
        <v>632</v>
      </c>
      <c r="AB66" s="54" t="s">
        <v>193</v>
      </c>
      <c r="AC66" s="54" t="s">
        <v>650</v>
      </c>
      <c r="AD66" s="54" t="s">
        <v>650</v>
      </c>
      <c r="AE66" s="54" t="s">
        <v>650</v>
      </c>
      <c r="AF66" s="54" t="s">
        <v>650</v>
      </c>
      <c r="AG66" s="54" t="s">
        <v>650</v>
      </c>
      <c r="AH66" s="54" t="s">
        <v>650</v>
      </c>
      <c r="AI66" s="54" t="s">
        <v>650</v>
      </c>
      <c r="AJ66" s="54" t="s">
        <v>650</v>
      </c>
      <c r="AK66" s="54" t="s">
        <v>501</v>
      </c>
      <c r="AL66" s="56">
        <v>0</v>
      </c>
      <c r="AM66" s="56">
        <v>0</v>
      </c>
      <c r="AN66" s="56">
        <v>1</v>
      </c>
      <c r="AO66" s="56">
        <v>0</v>
      </c>
      <c r="AP66" s="56">
        <v>0</v>
      </c>
      <c r="AQ66" s="56">
        <v>0</v>
      </c>
      <c r="AR66" s="56">
        <v>0</v>
      </c>
      <c r="AS66" s="56">
        <v>0</v>
      </c>
      <c r="AT66" s="56">
        <v>0</v>
      </c>
      <c r="AU66" s="56">
        <v>0</v>
      </c>
      <c r="AV66" s="56">
        <v>0</v>
      </c>
      <c r="AW66" s="56">
        <v>0</v>
      </c>
      <c r="AX66" s="56">
        <v>0</v>
      </c>
      <c r="AY66" s="56">
        <v>0</v>
      </c>
      <c r="AZ66" s="56">
        <v>0</v>
      </c>
      <c r="BA66" s="54" t="s">
        <v>530</v>
      </c>
      <c r="BB66" s="54" t="s">
        <v>683</v>
      </c>
      <c r="BC66" s="56">
        <v>0</v>
      </c>
      <c r="BD66" s="56">
        <v>0</v>
      </c>
      <c r="BE66" s="56">
        <v>0</v>
      </c>
      <c r="BF66" s="56">
        <v>1</v>
      </c>
      <c r="BG66" s="56">
        <v>1</v>
      </c>
      <c r="BH66" s="56">
        <v>0</v>
      </c>
      <c r="BI66" s="56">
        <v>0</v>
      </c>
      <c r="BJ66" s="56">
        <v>0</v>
      </c>
      <c r="BK66" s="56">
        <v>0</v>
      </c>
      <c r="BL66" s="56">
        <v>1</v>
      </c>
      <c r="BM66" s="56">
        <v>0</v>
      </c>
      <c r="BN66" s="56">
        <v>0</v>
      </c>
      <c r="BO66" s="56">
        <v>0</v>
      </c>
      <c r="BP66" s="56">
        <v>0</v>
      </c>
      <c r="BQ66" s="56">
        <v>0</v>
      </c>
      <c r="BR66" s="56">
        <v>0</v>
      </c>
      <c r="BS66" s="56">
        <v>0</v>
      </c>
      <c r="BT66" s="56">
        <v>0</v>
      </c>
      <c r="BU66" s="56">
        <v>0</v>
      </c>
      <c r="BV66" s="56">
        <v>0</v>
      </c>
      <c r="BW66" s="54" t="s">
        <v>650</v>
      </c>
      <c r="BX66" s="54" t="s">
        <v>650</v>
      </c>
    </row>
    <row r="67" spans="1:76" x14ac:dyDescent="0.35">
      <c r="A67" s="54" t="s">
        <v>932</v>
      </c>
      <c r="B67" s="54" t="s">
        <v>460</v>
      </c>
      <c r="C67" s="54" t="s">
        <v>203</v>
      </c>
      <c r="D67" s="54" t="s">
        <v>213</v>
      </c>
      <c r="E67" s="54" t="s">
        <v>253</v>
      </c>
      <c r="F67" s="54" t="s">
        <v>460</v>
      </c>
      <c r="G67" s="54">
        <v>52</v>
      </c>
      <c r="H67" s="54" t="s">
        <v>469</v>
      </c>
      <c r="I67" s="54" t="s">
        <v>473</v>
      </c>
      <c r="J67" s="54">
        <v>1</v>
      </c>
      <c r="K67" s="54">
        <v>0</v>
      </c>
      <c r="L67" s="54">
        <v>0</v>
      </c>
      <c r="M67" s="54">
        <v>0</v>
      </c>
      <c r="N67" s="54">
        <v>0</v>
      </c>
      <c r="O67" s="54">
        <v>0</v>
      </c>
      <c r="P67" s="54">
        <v>0</v>
      </c>
      <c r="Q67" s="54">
        <v>0</v>
      </c>
      <c r="R67" s="54">
        <v>0</v>
      </c>
      <c r="S67" s="54" t="s">
        <v>650</v>
      </c>
      <c r="T67" s="57" t="s">
        <v>599</v>
      </c>
      <c r="U67" s="54" t="s">
        <v>650</v>
      </c>
      <c r="V67" s="54" t="s">
        <v>571</v>
      </c>
      <c r="W67" s="54" t="s">
        <v>530</v>
      </c>
      <c r="X67" s="54" t="s">
        <v>195</v>
      </c>
      <c r="Y67" s="54" t="s">
        <v>609</v>
      </c>
      <c r="Z67" s="54" t="s">
        <v>627</v>
      </c>
      <c r="AA67" s="54" t="s">
        <v>632</v>
      </c>
      <c r="AB67" s="54" t="s">
        <v>195</v>
      </c>
      <c r="AC67" s="54" t="s">
        <v>646</v>
      </c>
      <c r="AD67" s="54">
        <v>0</v>
      </c>
      <c r="AE67" s="54">
        <v>0</v>
      </c>
      <c r="AF67" s="54">
        <v>0</v>
      </c>
      <c r="AG67" s="54">
        <v>0</v>
      </c>
      <c r="AH67" s="54">
        <v>1</v>
      </c>
      <c r="AI67" s="54">
        <v>0</v>
      </c>
      <c r="AJ67" s="54">
        <v>0</v>
      </c>
      <c r="AK67" s="54" t="s">
        <v>725</v>
      </c>
      <c r="AL67" s="54">
        <v>0</v>
      </c>
      <c r="AM67" s="54">
        <v>0</v>
      </c>
      <c r="AN67" s="54">
        <v>0</v>
      </c>
      <c r="AO67" s="54">
        <v>1</v>
      </c>
      <c r="AP67" s="54">
        <v>0</v>
      </c>
      <c r="AQ67" s="54">
        <v>0</v>
      </c>
      <c r="AR67" s="54">
        <v>1</v>
      </c>
      <c r="AS67" s="54">
        <v>0</v>
      </c>
      <c r="AT67" s="54">
        <v>0</v>
      </c>
      <c r="AU67" s="54">
        <v>1</v>
      </c>
      <c r="AV67" s="54">
        <v>1</v>
      </c>
      <c r="AW67" s="54">
        <v>0</v>
      </c>
      <c r="AX67" s="54">
        <v>0</v>
      </c>
      <c r="AY67" s="54">
        <v>0</v>
      </c>
      <c r="AZ67" s="54">
        <v>0</v>
      </c>
      <c r="BA67" s="54" t="s">
        <v>528</v>
      </c>
      <c r="BB67" s="54" t="s">
        <v>708</v>
      </c>
      <c r="BC67" s="54">
        <v>0</v>
      </c>
      <c r="BD67" s="54">
        <v>1</v>
      </c>
      <c r="BE67" s="54">
        <v>0</v>
      </c>
      <c r="BF67" s="54">
        <v>1</v>
      </c>
      <c r="BG67" s="54">
        <v>0</v>
      </c>
      <c r="BH67" s="54">
        <v>0</v>
      </c>
      <c r="BI67" s="54">
        <v>1</v>
      </c>
      <c r="BJ67" s="54">
        <v>0</v>
      </c>
      <c r="BK67" s="54">
        <v>0</v>
      </c>
      <c r="BL67" s="54">
        <v>1</v>
      </c>
      <c r="BM67" s="54">
        <v>0</v>
      </c>
      <c r="BN67" s="54">
        <v>0</v>
      </c>
      <c r="BO67" s="54">
        <v>0</v>
      </c>
      <c r="BP67" s="54">
        <v>0</v>
      </c>
      <c r="BQ67" s="54">
        <v>0</v>
      </c>
      <c r="BR67" s="54">
        <v>0</v>
      </c>
      <c r="BS67" s="54">
        <v>0</v>
      </c>
      <c r="BT67" s="54">
        <v>0</v>
      </c>
      <c r="BU67" s="54">
        <v>0</v>
      </c>
      <c r="BV67" s="54">
        <v>0</v>
      </c>
      <c r="BW67" s="54" t="s">
        <v>650</v>
      </c>
      <c r="BX67" s="54" t="s">
        <v>650</v>
      </c>
    </row>
    <row r="68" spans="1:76" hidden="1" x14ac:dyDescent="0.35">
      <c r="A68" s="54" t="s">
        <v>932</v>
      </c>
      <c r="B68" s="54" t="s">
        <v>460</v>
      </c>
      <c r="C68" s="54" t="s">
        <v>203</v>
      </c>
      <c r="D68" s="54" t="s">
        <v>213</v>
      </c>
      <c r="E68" s="54" t="s">
        <v>253</v>
      </c>
      <c r="F68" s="54" t="s">
        <v>460</v>
      </c>
      <c r="G68" s="54">
        <v>45</v>
      </c>
      <c r="H68" s="54" t="s">
        <v>471</v>
      </c>
      <c r="I68" s="54" t="s">
        <v>479</v>
      </c>
      <c r="J68" s="54">
        <v>0</v>
      </c>
      <c r="K68" s="54">
        <v>0</v>
      </c>
      <c r="L68" s="54">
        <v>0</v>
      </c>
      <c r="M68" s="54">
        <v>1</v>
      </c>
      <c r="N68" s="54">
        <v>0</v>
      </c>
      <c r="O68" s="54">
        <v>0</v>
      </c>
      <c r="P68" s="54">
        <v>0</v>
      </c>
      <c r="Q68" s="54">
        <v>0</v>
      </c>
      <c r="R68" s="54">
        <v>0</v>
      </c>
      <c r="S68" s="54" t="s">
        <v>650</v>
      </c>
      <c r="T68" s="54" t="s">
        <v>657</v>
      </c>
      <c r="U68" s="54" t="s">
        <v>650</v>
      </c>
      <c r="V68" s="54" t="s">
        <v>571</v>
      </c>
      <c r="W68" s="54" t="s">
        <v>530</v>
      </c>
      <c r="X68" s="54" t="s">
        <v>195</v>
      </c>
      <c r="Y68" s="54" t="s">
        <v>609</v>
      </c>
      <c r="Z68" s="54" t="s">
        <v>621</v>
      </c>
      <c r="AA68" s="54" t="s">
        <v>636</v>
      </c>
      <c r="AB68" s="54" t="s">
        <v>193</v>
      </c>
      <c r="AC68" s="54" t="s">
        <v>650</v>
      </c>
      <c r="AD68" s="54" t="s">
        <v>650</v>
      </c>
      <c r="AE68" s="54" t="s">
        <v>650</v>
      </c>
      <c r="AF68" s="54" t="s">
        <v>650</v>
      </c>
      <c r="AG68" s="54" t="s">
        <v>650</v>
      </c>
      <c r="AH68" s="54" t="s">
        <v>650</v>
      </c>
      <c r="AI68" s="54" t="s">
        <v>650</v>
      </c>
      <c r="AJ68" s="54" t="s">
        <v>650</v>
      </c>
      <c r="AK68" s="54" t="s">
        <v>726</v>
      </c>
      <c r="AL68" s="54">
        <v>0</v>
      </c>
      <c r="AM68" s="54">
        <v>0</v>
      </c>
      <c r="AN68" s="54">
        <v>0</v>
      </c>
      <c r="AO68" s="54">
        <v>1</v>
      </c>
      <c r="AP68" s="54">
        <v>0</v>
      </c>
      <c r="AQ68" s="54">
        <v>0</v>
      </c>
      <c r="AR68" s="54">
        <v>1</v>
      </c>
      <c r="AS68" s="54">
        <v>1</v>
      </c>
      <c r="AT68" s="54">
        <v>0</v>
      </c>
      <c r="AU68" s="54">
        <v>0</v>
      </c>
      <c r="AV68" s="54">
        <v>1</v>
      </c>
      <c r="AW68" s="54">
        <v>0</v>
      </c>
      <c r="AX68" s="54">
        <v>0</v>
      </c>
      <c r="AY68" s="54">
        <v>0</v>
      </c>
      <c r="AZ68" s="54">
        <v>0</v>
      </c>
      <c r="BA68" s="54" t="s">
        <v>530</v>
      </c>
      <c r="BB68" s="54" t="s">
        <v>727</v>
      </c>
      <c r="BC68" s="54">
        <v>0</v>
      </c>
      <c r="BD68" s="54">
        <v>0</v>
      </c>
      <c r="BE68" s="54">
        <v>0</v>
      </c>
      <c r="BF68" s="54">
        <v>1</v>
      </c>
      <c r="BG68" s="54">
        <v>0</v>
      </c>
      <c r="BH68" s="54">
        <v>0</v>
      </c>
      <c r="BI68" s="54">
        <v>0</v>
      </c>
      <c r="BJ68" s="54">
        <v>0</v>
      </c>
      <c r="BK68" s="54">
        <v>0</v>
      </c>
      <c r="BL68" s="54">
        <v>1</v>
      </c>
      <c r="BM68" s="54">
        <v>0</v>
      </c>
      <c r="BN68" s="54">
        <v>0</v>
      </c>
      <c r="BO68" s="54">
        <v>1</v>
      </c>
      <c r="BP68" s="54">
        <v>0</v>
      </c>
      <c r="BQ68" s="54">
        <v>0</v>
      </c>
      <c r="BR68" s="54">
        <v>0</v>
      </c>
      <c r="BS68" s="54">
        <v>0</v>
      </c>
      <c r="BT68" s="54">
        <v>0</v>
      </c>
      <c r="BU68" s="54">
        <v>0</v>
      </c>
      <c r="BV68" s="54">
        <v>0</v>
      </c>
      <c r="BW68" s="54" t="s">
        <v>650</v>
      </c>
      <c r="BX68" s="54" t="s">
        <v>650</v>
      </c>
    </row>
    <row r="69" spans="1:76" x14ac:dyDescent="0.35">
      <c r="A69" s="54" t="s">
        <v>932</v>
      </c>
      <c r="B69" s="54" t="s">
        <v>460</v>
      </c>
      <c r="C69" s="54" t="s">
        <v>203</v>
      </c>
      <c r="D69" s="54" t="s">
        <v>213</v>
      </c>
      <c r="E69" s="54" t="s">
        <v>252</v>
      </c>
      <c r="F69" s="54" t="s">
        <v>460</v>
      </c>
      <c r="G69" s="54">
        <v>45</v>
      </c>
      <c r="H69" s="54" t="s">
        <v>469</v>
      </c>
      <c r="I69" s="57" t="s">
        <v>886</v>
      </c>
      <c r="J69" s="54">
        <v>0</v>
      </c>
      <c r="K69" s="57">
        <v>1</v>
      </c>
      <c r="L69" s="54">
        <v>0</v>
      </c>
      <c r="M69" s="57">
        <v>0</v>
      </c>
      <c r="N69" s="54">
        <v>0</v>
      </c>
      <c r="O69" s="54">
        <v>0</v>
      </c>
      <c r="P69" s="54">
        <v>0</v>
      </c>
      <c r="Q69" s="54">
        <v>0</v>
      </c>
      <c r="R69" s="54">
        <v>0</v>
      </c>
      <c r="S69" s="54" t="s">
        <v>650</v>
      </c>
      <c r="T69" s="54" t="s">
        <v>678</v>
      </c>
      <c r="U69" s="54" t="s">
        <v>650</v>
      </c>
      <c r="V69" s="54" t="s">
        <v>571</v>
      </c>
      <c r="W69" s="54" t="s">
        <v>530</v>
      </c>
      <c r="X69" s="54" t="s">
        <v>195</v>
      </c>
      <c r="Y69" s="54" t="s">
        <v>609</v>
      </c>
      <c r="Z69" s="54" t="s">
        <v>621</v>
      </c>
      <c r="AA69" s="54" t="s">
        <v>636</v>
      </c>
      <c r="AB69" s="54" t="s">
        <v>193</v>
      </c>
      <c r="AC69" s="54" t="s">
        <v>650</v>
      </c>
      <c r="AD69" s="54" t="s">
        <v>650</v>
      </c>
      <c r="AE69" s="54" t="s">
        <v>650</v>
      </c>
      <c r="AF69" s="54" t="s">
        <v>650</v>
      </c>
      <c r="AG69" s="54" t="s">
        <v>650</v>
      </c>
      <c r="AH69" s="54" t="s">
        <v>650</v>
      </c>
      <c r="AI69" s="54" t="s">
        <v>650</v>
      </c>
      <c r="AJ69" s="54" t="s">
        <v>650</v>
      </c>
      <c r="AK69" s="54" t="s">
        <v>658</v>
      </c>
      <c r="AL69" s="54">
        <v>0</v>
      </c>
      <c r="AM69" s="54">
        <v>1</v>
      </c>
      <c r="AN69" s="54">
        <v>0</v>
      </c>
      <c r="AO69" s="54">
        <v>1</v>
      </c>
      <c r="AP69" s="54">
        <v>0</v>
      </c>
      <c r="AQ69" s="54">
        <v>0</v>
      </c>
      <c r="AR69" s="54">
        <v>1</v>
      </c>
      <c r="AS69" s="54">
        <v>0</v>
      </c>
      <c r="AT69" s="54">
        <v>0</v>
      </c>
      <c r="AU69" s="54">
        <v>0</v>
      </c>
      <c r="AV69" s="54">
        <v>0</v>
      </c>
      <c r="AW69" s="54">
        <v>0</v>
      </c>
      <c r="AX69" s="54">
        <v>0</v>
      </c>
      <c r="AY69" s="54">
        <v>0</v>
      </c>
      <c r="AZ69" s="54">
        <v>0</v>
      </c>
      <c r="BA69" s="54" t="s">
        <v>530</v>
      </c>
      <c r="BB69" s="54" t="s">
        <v>708</v>
      </c>
      <c r="BC69" s="54">
        <v>0</v>
      </c>
      <c r="BD69" s="54">
        <v>1</v>
      </c>
      <c r="BE69" s="54">
        <v>0</v>
      </c>
      <c r="BF69" s="54">
        <v>1</v>
      </c>
      <c r="BG69" s="54">
        <v>0</v>
      </c>
      <c r="BH69" s="54">
        <v>0</v>
      </c>
      <c r="BI69" s="54">
        <v>1</v>
      </c>
      <c r="BJ69" s="54">
        <v>0</v>
      </c>
      <c r="BK69" s="54">
        <v>0</v>
      </c>
      <c r="BL69" s="54">
        <v>1</v>
      </c>
      <c r="BM69" s="54">
        <v>0</v>
      </c>
      <c r="BN69" s="54">
        <v>0</v>
      </c>
      <c r="BO69" s="54">
        <v>0</v>
      </c>
      <c r="BP69" s="54">
        <v>0</v>
      </c>
      <c r="BQ69" s="54">
        <v>0</v>
      </c>
      <c r="BR69" s="54">
        <v>0</v>
      </c>
      <c r="BS69" s="54">
        <v>0</v>
      </c>
      <c r="BT69" s="54">
        <v>0</v>
      </c>
      <c r="BU69" s="54">
        <v>0</v>
      </c>
      <c r="BV69" s="54">
        <v>0</v>
      </c>
      <c r="BW69" s="54" t="s">
        <v>650</v>
      </c>
      <c r="BX69" s="54" t="s">
        <v>650</v>
      </c>
    </row>
    <row r="70" spans="1:76" hidden="1" x14ac:dyDescent="0.35">
      <c r="A70" s="54" t="s">
        <v>932</v>
      </c>
      <c r="B70" s="54" t="s">
        <v>460</v>
      </c>
      <c r="C70" s="54" t="s">
        <v>203</v>
      </c>
      <c r="D70" s="54" t="s">
        <v>213</v>
      </c>
      <c r="E70" s="54" t="s">
        <v>253</v>
      </c>
      <c r="F70" s="54" t="s">
        <v>460</v>
      </c>
      <c r="G70" s="54">
        <v>42</v>
      </c>
      <c r="H70" s="57" t="s">
        <v>465</v>
      </c>
      <c r="I70" s="54" t="s">
        <v>473</v>
      </c>
      <c r="J70" s="54">
        <v>1</v>
      </c>
      <c r="K70" s="54">
        <v>0</v>
      </c>
      <c r="L70" s="54">
        <v>0</v>
      </c>
      <c r="M70" s="54">
        <v>0</v>
      </c>
      <c r="N70" s="54">
        <v>0</v>
      </c>
      <c r="O70" s="54">
        <v>0</v>
      </c>
      <c r="P70" s="54">
        <v>0</v>
      </c>
      <c r="Q70" s="54">
        <v>0</v>
      </c>
      <c r="R70" s="54">
        <v>0</v>
      </c>
      <c r="S70" s="54" t="s">
        <v>650</v>
      </c>
      <c r="T70" s="57" t="s">
        <v>599</v>
      </c>
      <c r="U70" s="54" t="s">
        <v>650</v>
      </c>
      <c r="V70" s="54" t="s">
        <v>573</v>
      </c>
      <c r="W70" s="54" t="s">
        <v>530</v>
      </c>
      <c r="X70" s="54" t="s">
        <v>193</v>
      </c>
      <c r="Y70" s="54" t="s">
        <v>617</v>
      </c>
      <c r="Z70" s="54" t="s">
        <v>621</v>
      </c>
      <c r="AA70" s="54" t="s">
        <v>634</v>
      </c>
      <c r="AB70" s="54" t="s">
        <v>193</v>
      </c>
      <c r="AC70" s="54" t="s">
        <v>650</v>
      </c>
      <c r="AD70" s="54" t="s">
        <v>650</v>
      </c>
      <c r="AE70" s="54" t="s">
        <v>650</v>
      </c>
      <c r="AF70" s="54" t="s">
        <v>650</v>
      </c>
      <c r="AG70" s="54" t="s">
        <v>650</v>
      </c>
      <c r="AH70" s="54" t="s">
        <v>650</v>
      </c>
      <c r="AI70" s="54" t="s">
        <v>650</v>
      </c>
      <c r="AJ70" s="54" t="s">
        <v>650</v>
      </c>
      <c r="AK70" s="54" t="s">
        <v>728</v>
      </c>
      <c r="AL70" s="54">
        <v>0</v>
      </c>
      <c r="AM70" s="54">
        <v>0</v>
      </c>
      <c r="AN70" s="54">
        <v>1</v>
      </c>
      <c r="AO70" s="54">
        <v>1</v>
      </c>
      <c r="AP70" s="54">
        <v>0</v>
      </c>
      <c r="AQ70" s="54">
        <v>0</v>
      </c>
      <c r="AR70" s="54">
        <v>1</v>
      </c>
      <c r="AS70" s="54">
        <v>1</v>
      </c>
      <c r="AT70" s="54">
        <v>0</v>
      </c>
      <c r="AU70" s="54">
        <v>1</v>
      </c>
      <c r="AV70" s="54">
        <v>1</v>
      </c>
      <c r="AW70" s="54">
        <v>0</v>
      </c>
      <c r="AX70" s="54">
        <v>0</v>
      </c>
      <c r="AY70" s="54">
        <v>0</v>
      </c>
      <c r="AZ70" s="54">
        <v>0</v>
      </c>
      <c r="BA70" s="54" t="s">
        <v>528</v>
      </c>
      <c r="BB70" s="54" t="s">
        <v>729</v>
      </c>
      <c r="BC70" s="54">
        <v>0</v>
      </c>
      <c r="BD70" s="54">
        <v>0</v>
      </c>
      <c r="BE70" s="54">
        <v>1</v>
      </c>
      <c r="BF70" s="54">
        <v>1</v>
      </c>
      <c r="BG70" s="54">
        <v>1</v>
      </c>
      <c r="BH70" s="54">
        <v>0</v>
      </c>
      <c r="BI70" s="54">
        <v>1</v>
      </c>
      <c r="BJ70" s="54">
        <v>0</v>
      </c>
      <c r="BK70" s="54">
        <v>0</v>
      </c>
      <c r="BL70" s="54">
        <v>0</v>
      </c>
      <c r="BM70" s="54">
        <v>0</v>
      </c>
      <c r="BN70" s="54">
        <v>0</v>
      </c>
      <c r="BO70" s="54">
        <v>1</v>
      </c>
      <c r="BP70" s="54">
        <v>0</v>
      </c>
      <c r="BQ70" s="54">
        <v>0</v>
      </c>
      <c r="BR70" s="54">
        <v>0</v>
      </c>
      <c r="BS70" s="54">
        <v>0</v>
      </c>
      <c r="BT70" s="54">
        <v>0</v>
      </c>
      <c r="BU70" s="54">
        <v>0</v>
      </c>
      <c r="BV70" s="54">
        <v>0</v>
      </c>
      <c r="BW70" s="54" t="s">
        <v>650</v>
      </c>
      <c r="BX70" s="54" t="s">
        <v>650</v>
      </c>
    </row>
    <row r="71" spans="1:76" x14ac:dyDescent="0.35">
      <c r="A71" s="54" t="s">
        <v>933</v>
      </c>
      <c r="B71" s="54" t="s">
        <v>460</v>
      </c>
      <c r="C71" s="54" t="s">
        <v>206</v>
      </c>
      <c r="D71" s="54" t="s">
        <v>206</v>
      </c>
      <c r="E71" s="54" t="s">
        <v>410</v>
      </c>
      <c r="F71" s="54" t="s">
        <v>460</v>
      </c>
      <c r="G71" s="56">
        <v>46</v>
      </c>
      <c r="H71" s="54" t="s">
        <v>469</v>
      </c>
      <c r="I71" s="54" t="s">
        <v>473</v>
      </c>
      <c r="J71" s="56">
        <v>1</v>
      </c>
      <c r="K71" s="56">
        <v>0</v>
      </c>
      <c r="L71" s="56">
        <v>0</v>
      </c>
      <c r="M71" s="56">
        <v>0</v>
      </c>
      <c r="N71" s="56">
        <v>0</v>
      </c>
      <c r="O71" s="56">
        <v>0</v>
      </c>
      <c r="P71" s="56">
        <v>0</v>
      </c>
      <c r="Q71" s="56">
        <v>0</v>
      </c>
      <c r="R71" s="56">
        <v>0</v>
      </c>
      <c r="T71" s="54" t="s">
        <v>587</v>
      </c>
      <c r="U71" s="54"/>
      <c r="V71" s="54" t="s">
        <v>575</v>
      </c>
      <c r="W71" s="54" t="s">
        <v>524</v>
      </c>
      <c r="X71" s="54" t="s">
        <v>195</v>
      </c>
      <c r="Y71" s="54" t="s">
        <v>609</v>
      </c>
      <c r="Z71" s="54" t="s">
        <v>621</v>
      </c>
      <c r="AA71" s="54" t="s">
        <v>632</v>
      </c>
      <c r="AB71" s="54" t="s">
        <v>193</v>
      </c>
      <c r="AC71" s="54"/>
      <c r="AD71" s="54"/>
      <c r="AE71" s="54"/>
      <c r="AF71" s="54"/>
      <c r="AG71" s="54"/>
      <c r="AH71" s="54"/>
      <c r="AI71" s="54"/>
      <c r="AJ71" s="54"/>
      <c r="AK71" s="54" t="s">
        <v>651</v>
      </c>
      <c r="AL71" s="56">
        <v>0</v>
      </c>
      <c r="AM71" s="56">
        <v>0</v>
      </c>
      <c r="AN71" s="56">
        <v>0</v>
      </c>
      <c r="AO71" s="56">
        <v>1</v>
      </c>
      <c r="AP71" s="56">
        <v>0</v>
      </c>
      <c r="AQ71" s="56">
        <v>0</v>
      </c>
      <c r="AR71" s="56">
        <v>1</v>
      </c>
      <c r="AS71" s="56">
        <v>0</v>
      </c>
      <c r="AT71" s="56">
        <v>0</v>
      </c>
      <c r="AU71" s="56">
        <v>0</v>
      </c>
      <c r="AV71" s="56">
        <v>0</v>
      </c>
      <c r="AW71" s="56">
        <v>0</v>
      </c>
      <c r="AX71" s="56">
        <v>0</v>
      </c>
      <c r="AY71" s="56">
        <v>0</v>
      </c>
      <c r="AZ71" s="56">
        <v>0</v>
      </c>
      <c r="BA71" s="54" t="s">
        <v>528</v>
      </c>
      <c r="BB71" s="54" t="s">
        <v>706</v>
      </c>
      <c r="BC71" s="56">
        <v>0</v>
      </c>
      <c r="BD71" s="56">
        <v>0</v>
      </c>
      <c r="BE71" s="56">
        <v>0</v>
      </c>
      <c r="BF71" s="56">
        <v>0</v>
      </c>
      <c r="BG71" s="56">
        <v>1</v>
      </c>
      <c r="BH71" s="56">
        <v>1</v>
      </c>
      <c r="BI71" s="56">
        <v>0</v>
      </c>
      <c r="BJ71" s="56">
        <v>0</v>
      </c>
      <c r="BK71" s="56">
        <v>0</v>
      </c>
      <c r="BL71" s="56">
        <v>1</v>
      </c>
      <c r="BM71" s="56">
        <v>0</v>
      </c>
      <c r="BN71" s="56">
        <v>0</v>
      </c>
      <c r="BO71" s="56">
        <v>0</v>
      </c>
      <c r="BP71" s="56">
        <v>0</v>
      </c>
      <c r="BQ71" s="56">
        <v>0</v>
      </c>
      <c r="BR71" s="56">
        <v>0</v>
      </c>
      <c r="BS71" s="56">
        <v>0</v>
      </c>
      <c r="BT71" s="56">
        <v>0</v>
      </c>
      <c r="BU71" s="56">
        <v>0</v>
      </c>
      <c r="BV71" s="56">
        <v>0</v>
      </c>
      <c r="BW71" s="54"/>
      <c r="BX71" s="54"/>
    </row>
    <row r="72" spans="1:76" hidden="1" x14ac:dyDescent="0.35">
      <c r="A72" s="54" t="s">
        <v>933</v>
      </c>
      <c r="B72" s="54" t="s">
        <v>460</v>
      </c>
      <c r="C72" s="54" t="s">
        <v>206</v>
      </c>
      <c r="D72" s="54" t="s">
        <v>206</v>
      </c>
      <c r="E72" s="54" t="s">
        <v>410</v>
      </c>
      <c r="F72" s="54" t="s">
        <v>460</v>
      </c>
      <c r="G72" s="56">
        <v>45</v>
      </c>
      <c r="H72" s="54" t="s">
        <v>465</v>
      </c>
      <c r="I72" s="54" t="s">
        <v>883</v>
      </c>
      <c r="J72" s="56">
        <v>0</v>
      </c>
      <c r="K72" s="56">
        <v>0</v>
      </c>
      <c r="L72" s="56">
        <v>1</v>
      </c>
      <c r="M72" s="56">
        <v>0</v>
      </c>
      <c r="N72" s="56">
        <v>0</v>
      </c>
      <c r="O72" s="56">
        <v>0</v>
      </c>
      <c r="P72" s="56">
        <v>0</v>
      </c>
      <c r="Q72" s="56">
        <v>0</v>
      </c>
      <c r="R72" s="56">
        <v>0</v>
      </c>
      <c r="T72" s="54" t="s">
        <v>587</v>
      </c>
      <c r="U72" s="54"/>
      <c r="V72" s="54" t="s">
        <v>575</v>
      </c>
      <c r="W72" s="54" t="s">
        <v>526</v>
      </c>
      <c r="X72" s="54" t="s">
        <v>195</v>
      </c>
      <c r="Y72" s="54" t="s">
        <v>609</v>
      </c>
      <c r="Z72" s="54" t="s">
        <v>621</v>
      </c>
      <c r="AA72" s="54" t="s">
        <v>632</v>
      </c>
      <c r="AB72" s="54" t="s">
        <v>193</v>
      </c>
      <c r="AC72" s="54"/>
      <c r="AD72" s="54"/>
      <c r="AE72" s="54"/>
      <c r="AF72" s="54"/>
      <c r="AG72" s="54"/>
      <c r="AH72" s="54"/>
      <c r="AI72" s="54"/>
      <c r="AJ72" s="54"/>
      <c r="AK72" s="54" t="s">
        <v>651</v>
      </c>
      <c r="AL72" s="56">
        <v>0</v>
      </c>
      <c r="AM72" s="56">
        <v>0</v>
      </c>
      <c r="AN72" s="56">
        <v>0</v>
      </c>
      <c r="AO72" s="56">
        <v>1</v>
      </c>
      <c r="AP72" s="56">
        <v>0</v>
      </c>
      <c r="AQ72" s="56">
        <v>0</v>
      </c>
      <c r="AR72" s="56">
        <v>1</v>
      </c>
      <c r="AS72" s="56">
        <v>0</v>
      </c>
      <c r="AT72" s="56">
        <v>0</v>
      </c>
      <c r="AU72" s="56">
        <v>0</v>
      </c>
      <c r="AV72" s="56">
        <v>0</v>
      </c>
      <c r="AW72" s="56">
        <v>0</v>
      </c>
      <c r="AX72" s="56">
        <v>0</v>
      </c>
      <c r="AY72" s="56">
        <v>0</v>
      </c>
      <c r="AZ72" s="56">
        <v>0</v>
      </c>
      <c r="BA72" s="54" t="s">
        <v>528</v>
      </c>
      <c r="BB72" s="54" t="s">
        <v>730</v>
      </c>
      <c r="BC72" s="56">
        <v>0</v>
      </c>
      <c r="BD72" s="56">
        <v>0</v>
      </c>
      <c r="BE72" s="56">
        <v>1</v>
      </c>
      <c r="BF72" s="56">
        <v>1</v>
      </c>
      <c r="BG72" s="56">
        <v>0</v>
      </c>
      <c r="BH72" s="56">
        <v>1</v>
      </c>
      <c r="BI72" s="56">
        <v>0</v>
      </c>
      <c r="BJ72" s="56">
        <v>0</v>
      </c>
      <c r="BK72" s="56">
        <v>0</v>
      </c>
      <c r="BL72" s="56">
        <v>0</v>
      </c>
      <c r="BM72" s="56">
        <v>0</v>
      </c>
      <c r="BN72" s="56">
        <v>0</v>
      </c>
      <c r="BO72" s="56">
        <v>0</v>
      </c>
      <c r="BP72" s="56">
        <v>0</v>
      </c>
      <c r="BQ72" s="56">
        <v>0</v>
      </c>
      <c r="BR72" s="56">
        <v>0</v>
      </c>
      <c r="BS72" s="56">
        <v>0</v>
      </c>
      <c r="BT72" s="56">
        <v>0</v>
      </c>
      <c r="BU72" s="56">
        <v>0</v>
      </c>
      <c r="BV72" s="56">
        <v>0</v>
      </c>
      <c r="BW72" s="54"/>
      <c r="BX72" s="54"/>
    </row>
    <row r="73" spans="1:76" x14ac:dyDescent="0.35">
      <c r="A73" s="54" t="s">
        <v>933</v>
      </c>
      <c r="B73" s="54" t="s">
        <v>460</v>
      </c>
      <c r="C73" s="54" t="s">
        <v>206</v>
      </c>
      <c r="D73" s="54" t="s">
        <v>206</v>
      </c>
      <c r="E73" s="54" t="s">
        <v>406</v>
      </c>
      <c r="F73" s="54" t="s">
        <v>460</v>
      </c>
      <c r="G73" s="56">
        <v>55</v>
      </c>
      <c r="H73" s="54" t="s">
        <v>469</v>
      </c>
      <c r="I73" s="54" t="s">
        <v>473</v>
      </c>
      <c r="J73" s="56">
        <v>1</v>
      </c>
      <c r="K73" s="56">
        <v>0</v>
      </c>
      <c r="L73" s="56">
        <v>0</v>
      </c>
      <c r="M73" s="56">
        <v>0</v>
      </c>
      <c r="N73" s="56">
        <v>0</v>
      </c>
      <c r="O73" s="56">
        <v>0</v>
      </c>
      <c r="P73" s="56">
        <v>0</v>
      </c>
      <c r="Q73" s="56">
        <v>0</v>
      </c>
      <c r="R73" s="56">
        <v>0</v>
      </c>
      <c r="T73" s="54" t="s">
        <v>676</v>
      </c>
      <c r="U73" s="54"/>
      <c r="V73" s="54" t="s">
        <v>573</v>
      </c>
      <c r="W73" s="54" t="s">
        <v>524</v>
      </c>
      <c r="X73" s="54" t="s">
        <v>195</v>
      </c>
      <c r="Y73" s="54" t="s">
        <v>609</v>
      </c>
      <c r="Z73" s="54" t="s">
        <v>621</v>
      </c>
      <c r="AA73" s="54" t="s">
        <v>633</v>
      </c>
      <c r="AB73" s="54" t="s">
        <v>193</v>
      </c>
      <c r="AC73" s="54"/>
      <c r="AD73" s="54"/>
      <c r="AE73" s="54"/>
      <c r="AF73" s="54"/>
      <c r="AG73" s="54"/>
      <c r="AH73" s="54"/>
      <c r="AI73" s="54"/>
      <c r="AJ73" s="54"/>
      <c r="AK73" s="54" t="s">
        <v>651</v>
      </c>
      <c r="AL73" s="56">
        <v>0</v>
      </c>
      <c r="AM73" s="56">
        <v>0</v>
      </c>
      <c r="AN73" s="56">
        <v>0</v>
      </c>
      <c r="AO73" s="56">
        <v>1</v>
      </c>
      <c r="AP73" s="56">
        <v>0</v>
      </c>
      <c r="AQ73" s="56">
        <v>0</v>
      </c>
      <c r="AR73" s="56">
        <v>1</v>
      </c>
      <c r="AS73" s="56">
        <v>0</v>
      </c>
      <c r="AT73" s="56">
        <v>0</v>
      </c>
      <c r="AU73" s="56">
        <v>0</v>
      </c>
      <c r="AV73" s="56">
        <v>0</v>
      </c>
      <c r="AW73" s="56">
        <v>0</v>
      </c>
      <c r="AX73" s="56">
        <v>0</v>
      </c>
      <c r="AY73" s="56">
        <v>0</v>
      </c>
      <c r="AZ73" s="56">
        <v>0</v>
      </c>
      <c r="BA73" s="54" t="s">
        <v>528</v>
      </c>
      <c r="BB73" s="54" t="s">
        <v>731</v>
      </c>
      <c r="BC73" s="56">
        <v>0</v>
      </c>
      <c r="BD73" s="56">
        <v>1</v>
      </c>
      <c r="BE73" s="56">
        <v>0</v>
      </c>
      <c r="BF73" s="56">
        <v>0</v>
      </c>
      <c r="BG73" s="56">
        <v>1</v>
      </c>
      <c r="BH73" s="56">
        <v>0</v>
      </c>
      <c r="BI73" s="56">
        <v>0</v>
      </c>
      <c r="BJ73" s="56">
        <v>0</v>
      </c>
      <c r="BK73" s="56">
        <v>0</v>
      </c>
      <c r="BL73" s="56">
        <v>1</v>
      </c>
      <c r="BM73" s="56">
        <v>0</v>
      </c>
      <c r="BN73" s="56">
        <v>0</v>
      </c>
      <c r="BO73" s="56">
        <v>0</v>
      </c>
      <c r="BP73" s="56">
        <v>0</v>
      </c>
      <c r="BQ73" s="56">
        <v>0</v>
      </c>
      <c r="BR73" s="56">
        <v>0</v>
      </c>
      <c r="BS73" s="56">
        <v>0</v>
      </c>
      <c r="BT73" s="56">
        <v>0</v>
      </c>
      <c r="BU73" s="56">
        <v>0</v>
      </c>
      <c r="BV73" s="56">
        <v>0</v>
      </c>
      <c r="BW73" s="54"/>
      <c r="BX73" s="54"/>
    </row>
    <row r="74" spans="1:76" hidden="1" x14ac:dyDescent="0.35">
      <c r="A74" s="54" t="s">
        <v>933</v>
      </c>
      <c r="B74" s="54" t="s">
        <v>460</v>
      </c>
      <c r="C74" s="54" t="s">
        <v>206</v>
      </c>
      <c r="D74" s="54" t="s">
        <v>206</v>
      </c>
      <c r="E74" s="54" t="s">
        <v>406</v>
      </c>
      <c r="F74" s="54" t="s">
        <v>460</v>
      </c>
      <c r="G74" s="56">
        <v>27</v>
      </c>
      <c r="H74" s="54" t="s">
        <v>471</v>
      </c>
      <c r="I74" s="54" t="s">
        <v>479</v>
      </c>
      <c r="J74" s="56">
        <v>0</v>
      </c>
      <c r="K74" s="56">
        <v>0</v>
      </c>
      <c r="L74" s="56">
        <v>0</v>
      </c>
      <c r="M74" s="56">
        <v>1</v>
      </c>
      <c r="N74" s="56">
        <v>0</v>
      </c>
      <c r="O74" s="56">
        <v>0</v>
      </c>
      <c r="P74" s="56">
        <v>0</v>
      </c>
      <c r="Q74" s="56">
        <v>0</v>
      </c>
      <c r="R74" s="56">
        <v>0</v>
      </c>
      <c r="T74" s="54" t="s">
        <v>676</v>
      </c>
      <c r="U74" s="54"/>
      <c r="V74" s="54" t="s">
        <v>573</v>
      </c>
      <c r="W74" s="54" t="s">
        <v>526</v>
      </c>
      <c r="X74" s="54" t="s">
        <v>195</v>
      </c>
      <c r="Y74" s="54" t="s">
        <v>609</v>
      </c>
      <c r="Z74" s="54" t="s">
        <v>621</v>
      </c>
      <c r="AA74" s="54" t="s">
        <v>632</v>
      </c>
      <c r="AB74" s="54" t="s">
        <v>193</v>
      </c>
      <c r="AC74" s="54"/>
      <c r="AD74" s="54"/>
      <c r="AE74" s="54"/>
      <c r="AF74" s="54"/>
      <c r="AG74" s="54"/>
      <c r="AH74" s="54"/>
      <c r="AI74" s="54"/>
      <c r="AJ74" s="54"/>
      <c r="AK74" s="54" t="s">
        <v>692</v>
      </c>
      <c r="AL74" s="56">
        <v>0</v>
      </c>
      <c r="AM74" s="56">
        <v>0</v>
      </c>
      <c r="AN74" s="56">
        <v>0</v>
      </c>
      <c r="AO74" s="56">
        <v>1</v>
      </c>
      <c r="AP74" s="56">
        <v>0</v>
      </c>
      <c r="AQ74" s="56">
        <v>0</v>
      </c>
      <c r="AR74" s="56">
        <v>1</v>
      </c>
      <c r="AS74" s="56">
        <v>0</v>
      </c>
      <c r="AT74" s="56">
        <v>0</v>
      </c>
      <c r="AU74" s="56">
        <v>0</v>
      </c>
      <c r="AV74" s="56">
        <v>1</v>
      </c>
      <c r="AW74" s="56">
        <v>0</v>
      </c>
      <c r="AX74" s="56">
        <v>0</v>
      </c>
      <c r="AY74" s="56">
        <v>0</v>
      </c>
      <c r="AZ74" s="56">
        <v>0</v>
      </c>
      <c r="BA74" s="54" t="s">
        <v>528</v>
      </c>
      <c r="BB74" s="54" t="s">
        <v>732</v>
      </c>
      <c r="BC74" s="56">
        <v>0</v>
      </c>
      <c r="BD74" s="56">
        <v>0</v>
      </c>
      <c r="BE74" s="56">
        <v>1</v>
      </c>
      <c r="BF74" s="56">
        <v>0</v>
      </c>
      <c r="BG74" s="56">
        <v>1</v>
      </c>
      <c r="BH74" s="56">
        <v>1</v>
      </c>
      <c r="BI74" s="56">
        <v>0</v>
      </c>
      <c r="BJ74" s="56">
        <v>0</v>
      </c>
      <c r="BK74" s="56">
        <v>0</v>
      </c>
      <c r="BL74" s="56">
        <v>0</v>
      </c>
      <c r="BM74" s="56">
        <v>0</v>
      </c>
      <c r="BN74" s="56">
        <v>0</v>
      </c>
      <c r="BO74" s="56">
        <v>0</v>
      </c>
      <c r="BP74" s="56">
        <v>0</v>
      </c>
      <c r="BQ74" s="56">
        <v>0</v>
      </c>
      <c r="BR74" s="56">
        <v>0</v>
      </c>
      <c r="BS74" s="56">
        <v>0</v>
      </c>
      <c r="BT74" s="56">
        <v>0</v>
      </c>
      <c r="BU74" s="56">
        <v>0</v>
      </c>
      <c r="BV74" s="56">
        <v>0</v>
      </c>
      <c r="BW74" s="54"/>
      <c r="BX74" s="54"/>
    </row>
    <row r="75" spans="1:76" hidden="1" x14ac:dyDescent="0.35">
      <c r="A75" s="54" t="s">
        <v>933</v>
      </c>
      <c r="B75" s="54" t="s">
        <v>460</v>
      </c>
      <c r="C75" s="54" t="s">
        <v>206</v>
      </c>
      <c r="D75" s="54" t="s">
        <v>206</v>
      </c>
      <c r="E75" s="54" t="s">
        <v>406</v>
      </c>
      <c r="F75" s="54" t="s">
        <v>460</v>
      </c>
      <c r="G75" s="56">
        <v>48</v>
      </c>
      <c r="H75" s="54" t="s">
        <v>465</v>
      </c>
      <c r="I75" s="54" t="s">
        <v>883</v>
      </c>
      <c r="J75" s="56">
        <v>0</v>
      </c>
      <c r="K75" s="56">
        <v>0</v>
      </c>
      <c r="L75" s="56">
        <v>1</v>
      </c>
      <c r="M75" s="56">
        <v>0</v>
      </c>
      <c r="N75" s="56">
        <v>0</v>
      </c>
      <c r="O75" s="56">
        <v>0</v>
      </c>
      <c r="P75" s="56">
        <v>0</v>
      </c>
      <c r="Q75" s="56">
        <v>0</v>
      </c>
      <c r="R75" s="56">
        <v>0</v>
      </c>
      <c r="T75" s="54" t="s">
        <v>676</v>
      </c>
      <c r="U75" s="54"/>
      <c r="V75" s="54" t="s">
        <v>573</v>
      </c>
      <c r="W75" s="54" t="s">
        <v>522</v>
      </c>
      <c r="X75" s="54" t="s">
        <v>195</v>
      </c>
      <c r="Y75" s="54" t="s">
        <v>609</v>
      </c>
      <c r="Z75" s="54" t="s">
        <v>623</v>
      </c>
      <c r="AA75" s="54" t="s">
        <v>632</v>
      </c>
      <c r="AB75" s="54" t="s">
        <v>195</v>
      </c>
      <c r="AC75" s="57" t="s">
        <v>644</v>
      </c>
      <c r="AD75" s="56">
        <v>0</v>
      </c>
      <c r="AE75" s="56">
        <v>0</v>
      </c>
      <c r="AF75" s="56">
        <v>0</v>
      </c>
      <c r="AG75" s="58">
        <v>1</v>
      </c>
      <c r="AH75" s="56">
        <v>0</v>
      </c>
      <c r="AI75" s="58">
        <v>0</v>
      </c>
      <c r="AJ75" s="56">
        <v>0</v>
      </c>
      <c r="AK75" s="54" t="s">
        <v>692</v>
      </c>
      <c r="AL75" s="56">
        <v>0</v>
      </c>
      <c r="AM75" s="56">
        <v>0</v>
      </c>
      <c r="AN75" s="56">
        <v>0</v>
      </c>
      <c r="AO75" s="56">
        <v>1</v>
      </c>
      <c r="AP75" s="56">
        <v>0</v>
      </c>
      <c r="AQ75" s="56">
        <v>0</v>
      </c>
      <c r="AR75" s="56">
        <v>1</v>
      </c>
      <c r="AS75" s="56">
        <v>0</v>
      </c>
      <c r="AT75" s="56">
        <v>0</v>
      </c>
      <c r="AU75" s="56">
        <v>0</v>
      </c>
      <c r="AV75" s="56">
        <v>1</v>
      </c>
      <c r="AW75" s="56">
        <v>0</v>
      </c>
      <c r="AX75" s="56">
        <v>0</v>
      </c>
      <c r="AY75" s="56">
        <v>0</v>
      </c>
      <c r="AZ75" s="56">
        <v>0</v>
      </c>
      <c r="BA75" s="54" t="s">
        <v>528</v>
      </c>
      <c r="BB75" s="54" t="s">
        <v>732</v>
      </c>
      <c r="BC75" s="56">
        <v>0</v>
      </c>
      <c r="BD75" s="56">
        <v>0</v>
      </c>
      <c r="BE75" s="56">
        <v>1</v>
      </c>
      <c r="BF75" s="56">
        <v>0</v>
      </c>
      <c r="BG75" s="56">
        <v>1</v>
      </c>
      <c r="BH75" s="56">
        <v>1</v>
      </c>
      <c r="BI75" s="56">
        <v>0</v>
      </c>
      <c r="BJ75" s="56">
        <v>0</v>
      </c>
      <c r="BK75" s="56">
        <v>0</v>
      </c>
      <c r="BL75" s="56">
        <v>0</v>
      </c>
      <c r="BM75" s="56">
        <v>0</v>
      </c>
      <c r="BN75" s="56">
        <v>0</v>
      </c>
      <c r="BO75" s="56">
        <v>0</v>
      </c>
      <c r="BP75" s="56">
        <v>0</v>
      </c>
      <c r="BQ75" s="56">
        <v>0</v>
      </c>
      <c r="BR75" s="56">
        <v>0</v>
      </c>
      <c r="BS75" s="56">
        <v>0</v>
      </c>
      <c r="BT75" s="56">
        <v>0</v>
      </c>
      <c r="BU75" s="56">
        <v>0</v>
      </c>
      <c r="BV75" s="56">
        <v>0</v>
      </c>
      <c r="BW75" s="54"/>
      <c r="BX75" s="54" t="s">
        <v>733</v>
      </c>
    </row>
    <row r="76" spans="1:76" hidden="1" x14ac:dyDescent="0.35">
      <c r="A76" s="54" t="s">
        <v>933</v>
      </c>
      <c r="B76" s="54" t="s">
        <v>460</v>
      </c>
      <c r="C76" s="54" t="s">
        <v>206</v>
      </c>
      <c r="D76" s="54" t="s">
        <v>206</v>
      </c>
      <c r="E76" s="54" t="s">
        <v>410</v>
      </c>
      <c r="F76" s="54" t="s">
        <v>460</v>
      </c>
      <c r="G76" s="56">
        <v>42</v>
      </c>
      <c r="H76" s="54" t="s">
        <v>471</v>
      </c>
      <c r="I76" s="54" t="s">
        <v>479</v>
      </c>
      <c r="J76" s="56">
        <v>0</v>
      </c>
      <c r="K76" s="56">
        <v>0</v>
      </c>
      <c r="L76" s="56">
        <v>0</v>
      </c>
      <c r="M76" s="56">
        <v>1</v>
      </c>
      <c r="N76" s="56">
        <v>0</v>
      </c>
      <c r="O76" s="56">
        <v>0</v>
      </c>
      <c r="P76" s="56">
        <v>0</v>
      </c>
      <c r="Q76" s="56">
        <v>0</v>
      </c>
      <c r="R76" s="56">
        <v>0</v>
      </c>
      <c r="T76" s="54" t="s">
        <v>587</v>
      </c>
      <c r="U76" s="54"/>
      <c r="V76" s="54" t="s">
        <v>573</v>
      </c>
      <c r="W76" s="54" t="s">
        <v>526</v>
      </c>
      <c r="X76" s="54" t="s">
        <v>195</v>
      </c>
      <c r="Y76" s="54" t="s">
        <v>609</v>
      </c>
      <c r="Z76" s="54" t="s">
        <v>621</v>
      </c>
      <c r="AA76" s="54" t="s">
        <v>632</v>
      </c>
      <c r="AB76" s="54" t="s">
        <v>193</v>
      </c>
      <c r="AC76" s="54"/>
      <c r="AD76" s="54"/>
      <c r="AE76" s="54"/>
      <c r="AF76" s="54"/>
      <c r="AG76" s="54"/>
      <c r="AH76" s="54"/>
      <c r="AI76" s="54"/>
      <c r="AJ76" s="54"/>
      <c r="AK76" s="54" t="s">
        <v>653</v>
      </c>
      <c r="AL76" s="56">
        <v>0</v>
      </c>
      <c r="AM76" s="56">
        <v>0</v>
      </c>
      <c r="AN76" s="56">
        <v>0</v>
      </c>
      <c r="AO76" s="56">
        <v>1</v>
      </c>
      <c r="AP76" s="56">
        <v>0</v>
      </c>
      <c r="AQ76" s="56">
        <v>0</v>
      </c>
      <c r="AR76" s="56">
        <v>0</v>
      </c>
      <c r="AS76" s="56">
        <v>0</v>
      </c>
      <c r="AT76" s="56">
        <v>0</v>
      </c>
      <c r="AU76" s="56">
        <v>0</v>
      </c>
      <c r="AV76" s="56">
        <v>1</v>
      </c>
      <c r="AW76" s="56">
        <v>0</v>
      </c>
      <c r="AX76" s="56">
        <v>0</v>
      </c>
      <c r="AY76" s="56">
        <v>0</v>
      </c>
      <c r="AZ76" s="56">
        <v>0</v>
      </c>
      <c r="BA76" s="54" t="s">
        <v>528</v>
      </c>
      <c r="BB76" s="54" t="s">
        <v>734</v>
      </c>
      <c r="BC76" s="56">
        <v>0</v>
      </c>
      <c r="BD76" s="56">
        <v>0</v>
      </c>
      <c r="BE76" s="56">
        <v>0</v>
      </c>
      <c r="BF76" s="56">
        <v>1</v>
      </c>
      <c r="BG76" s="56">
        <v>1</v>
      </c>
      <c r="BH76" s="56">
        <v>0</v>
      </c>
      <c r="BI76" s="56">
        <v>0</v>
      </c>
      <c r="BJ76" s="56">
        <v>0</v>
      </c>
      <c r="BK76" s="56">
        <v>0</v>
      </c>
      <c r="BL76" s="56">
        <v>0</v>
      </c>
      <c r="BM76" s="56">
        <v>0</v>
      </c>
      <c r="BN76" s="56">
        <v>0</v>
      </c>
      <c r="BO76" s="56">
        <v>0</v>
      </c>
      <c r="BP76" s="56">
        <v>1</v>
      </c>
      <c r="BQ76" s="56">
        <v>0</v>
      </c>
      <c r="BR76" s="56">
        <v>0</v>
      </c>
      <c r="BS76" s="56">
        <v>0</v>
      </c>
      <c r="BT76" s="56">
        <v>1</v>
      </c>
      <c r="BU76" s="56">
        <v>0</v>
      </c>
      <c r="BV76" s="56">
        <v>0</v>
      </c>
      <c r="BW76" s="54" t="s">
        <v>833</v>
      </c>
      <c r="BX76" s="54"/>
    </row>
    <row r="77" spans="1:76" x14ac:dyDescent="0.35">
      <c r="A77" s="54" t="s">
        <v>933</v>
      </c>
      <c r="B77" s="54" t="s">
        <v>460</v>
      </c>
      <c r="C77" s="54" t="s">
        <v>203</v>
      </c>
      <c r="D77" s="54" t="s">
        <v>213</v>
      </c>
      <c r="E77" s="54" t="s">
        <v>279</v>
      </c>
      <c r="F77" s="54" t="s">
        <v>460</v>
      </c>
      <c r="G77" s="56">
        <v>43</v>
      </c>
      <c r="H77" s="54" t="s">
        <v>469</v>
      </c>
      <c r="I77" s="54" t="s">
        <v>473</v>
      </c>
      <c r="J77" s="56">
        <v>1</v>
      </c>
      <c r="K77" s="56">
        <v>0</v>
      </c>
      <c r="L77" s="56">
        <v>0</v>
      </c>
      <c r="M77" s="56">
        <v>0</v>
      </c>
      <c r="N77" s="56">
        <v>0</v>
      </c>
      <c r="O77" s="56">
        <v>0</v>
      </c>
      <c r="P77" s="56">
        <v>0</v>
      </c>
      <c r="Q77" s="56">
        <v>0</v>
      </c>
      <c r="R77" s="56">
        <v>0</v>
      </c>
      <c r="T77" s="54" t="s">
        <v>587</v>
      </c>
      <c r="U77" s="54"/>
      <c r="V77" s="54" t="s">
        <v>571</v>
      </c>
      <c r="W77" s="54" t="s">
        <v>530</v>
      </c>
      <c r="X77" s="54" t="s">
        <v>195</v>
      </c>
      <c r="Y77" s="54" t="s">
        <v>609</v>
      </c>
      <c r="Z77" s="54" t="s">
        <v>623</v>
      </c>
      <c r="AA77" s="54" t="s">
        <v>632</v>
      </c>
      <c r="AB77" s="54" t="s">
        <v>195</v>
      </c>
      <c r="AC77" s="54" t="s">
        <v>646</v>
      </c>
      <c r="AD77" s="56">
        <v>0</v>
      </c>
      <c r="AE77" s="56">
        <v>0</v>
      </c>
      <c r="AF77" s="56">
        <v>0</v>
      </c>
      <c r="AG77" s="56">
        <v>0</v>
      </c>
      <c r="AH77" s="56">
        <v>1</v>
      </c>
      <c r="AI77" s="56">
        <v>0</v>
      </c>
      <c r="AJ77" s="56">
        <v>0</v>
      </c>
      <c r="AK77" s="54" t="s">
        <v>679</v>
      </c>
      <c r="AL77" s="56">
        <v>0</v>
      </c>
      <c r="AM77" s="56">
        <v>1</v>
      </c>
      <c r="AN77" s="56">
        <v>0</v>
      </c>
      <c r="AO77" s="56">
        <v>1</v>
      </c>
      <c r="AP77" s="56">
        <v>0</v>
      </c>
      <c r="AQ77" s="56">
        <v>0</v>
      </c>
      <c r="AR77" s="56">
        <v>0</v>
      </c>
      <c r="AS77" s="56">
        <v>0</v>
      </c>
      <c r="AT77" s="56">
        <v>0</v>
      </c>
      <c r="AU77" s="56">
        <v>0</v>
      </c>
      <c r="AV77" s="56">
        <v>0</v>
      </c>
      <c r="AW77" s="56">
        <v>0</v>
      </c>
      <c r="AX77" s="56">
        <v>1</v>
      </c>
      <c r="AY77" s="56">
        <v>0</v>
      </c>
      <c r="AZ77" s="56">
        <v>0</v>
      </c>
      <c r="BA77" s="54" t="s">
        <v>526</v>
      </c>
      <c r="BB77" s="54" t="s">
        <v>735</v>
      </c>
      <c r="BC77" s="56">
        <v>0</v>
      </c>
      <c r="BD77" s="56">
        <v>0</v>
      </c>
      <c r="BE77" s="56">
        <v>0</v>
      </c>
      <c r="BF77" s="56">
        <v>1</v>
      </c>
      <c r="BG77" s="56">
        <v>0</v>
      </c>
      <c r="BH77" s="56">
        <v>1</v>
      </c>
      <c r="BI77" s="56">
        <v>1</v>
      </c>
      <c r="BJ77" s="56">
        <v>0</v>
      </c>
      <c r="BK77" s="56">
        <v>0</v>
      </c>
      <c r="BL77" s="56">
        <v>0</v>
      </c>
      <c r="BM77" s="56">
        <v>0</v>
      </c>
      <c r="BN77" s="56">
        <v>0</v>
      </c>
      <c r="BO77" s="56">
        <v>0</v>
      </c>
      <c r="BP77" s="56">
        <v>0</v>
      </c>
      <c r="BQ77" s="56">
        <v>0</v>
      </c>
      <c r="BR77" s="56">
        <v>0</v>
      </c>
      <c r="BS77" s="56">
        <v>0</v>
      </c>
      <c r="BT77" s="56">
        <v>0</v>
      </c>
      <c r="BU77" s="56">
        <v>0</v>
      </c>
      <c r="BV77" s="56">
        <v>0</v>
      </c>
      <c r="BW77" s="54"/>
      <c r="BX77" s="54"/>
    </row>
    <row r="78" spans="1:76" hidden="1" x14ac:dyDescent="0.35">
      <c r="A78" s="54" t="s">
        <v>933</v>
      </c>
      <c r="B78" s="54" t="s">
        <v>460</v>
      </c>
      <c r="C78" s="54" t="s">
        <v>203</v>
      </c>
      <c r="D78" s="54" t="s">
        <v>213</v>
      </c>
      <c r="E78" s="54" t="s">
        <v>279</v>
      </c>
      <c r="F78" s="54" t="s">
        <v>460</v>
      </c>
      <c r="G78" s="56">
        <v>47</v>
      </c>
      <c r="H78" s="54" t="s">
        <v>471</v>
      </c>
      <c r="I78" s="54" t="s">
        <v>886</v>
      </c>
      <c r="J78" s="56">
        <v>0</v>
      </c>
      <c r="K78" s="56">
        <v>1</v>
      </c>
      <c r="L78" s="56">
        <v>0</v>
      </c>
      <c r="M78" s="56">
        <v>0</v>
      </c>
      <c r="N78" s="56">
        <v>0</v>
      </c>
      <c r="O78" s="56">
        <v>0</v>
      </c>
      <c r="P78" s="56">
        <v>0</v>
      </c>
      <c r="Q78" s="56">
        <v>0</v>
      </c>
      <c r="R78" s="56">
        <v>0</v>
      </c>
      <c r="T78" s="54" t="s">
        <v>587</v>
      </c>
      <c r="U78" s="54"/>
      <c r="V78" s="54" t="s">
        <v>573</v>
      </c>
      <c r="W78" s="54" t="s">
        <v>530</v>
      </c>
      <c r="X78" s="54" t="s">
        <v>195</v>
      </c>
      <c r="Y78" s="54" t="s">
        <v>609</v>
      </c>
      <c r="Z78" s="54" t="s">
        <v>623</v>
      </c>
      <c r="AA78" s="54" t="s">
        <v>632</v>
      </c>
      <c r="AB78" s="54" t="s">
        <v>195</v>
      </c>
      <c r="AC78" s="54" t="s">
        <v>646</v>
      </c>
      <c r="AD78" s="56">
        <v>0</v>
      </c>
      <c r="AE78" s="56">
        <v>0</v>
      </c>
      <c r="AF78" s="56">
        <v>0</v>
      </c>
      <c r="AG78" s="56">
        <v>0</v>
      </c>
      <c r="AH78" s="56">
        <v>1</v>
      </c>
      <c r="AI78" s="56">
        <v>0</v>
      </c>
      <c r="AJ78" s="56">
        <v>0</v>
      </c>
      <c r="AK78" s="54" t="s">
        <v>658</v>
      </c>
      <c r="AL78" s="56">
        <v>0</v>
      </c>
      <c r="AM78" s="56">
        <v>1</v>
      </c>
      <c r="AN78" s="56">
        <v>0</v>
      </c>
      <c r="AO78" s="56">
        <v>1</v>
      </c>
      <c r="AP78" s="56">
        <v>0</v>
      </c>
      <c r="AQ78" s="56">
        <v>0</v>
      </c>
      <c r="AR78" s="56">
        <v>1</v>
      </c>
      <c r="AS78" s="56">
        <v>0</v>
      </c>
      <c r="AT78" s="56">
        <v>0</v>
      </c>
      <c r="AU78" s="56">
        <v>0</v>
      </c>
      <c r="AV78" s="56">
        <v>0</v>
      </c>
      <c r="AW78" s="56">
        <v>0</v>
      </c>
      <c r="AX78" s="56">
        <v>0</v>
      </c>
      <c r="AY78" s="56">
        <v>0</v>
      </c>
      <c r="AZ78" s="56">
        <v>0</v>
      </c>
      <c r="BA78" s="54" t="s">
        <v>524</v>
      </c>
      <c r="BB78" s="54" t="s">
        <v>736</v>
      </c>
      <c r="BC78" s="56">
        <v>0</v>
      </c>
      <c r="BD78" s="56">
        <v>0</v>
      </c>
      <c r="BE78" s="56">
        <v>0</v>
      </c>
      <c r="BF78" s="56">
        <v>1</v>
      </c>
      <c r="BG78" s="56">
        <v>0</v>
      </c>
      <c r="BH78" s="56">
        <v>1</v>
      </c>
      <c r="BI78" s="56">
        <v>1</v>
      </c>
      <c r="BJ78" s="56">
        <v>0</v>
      </c>
      <c r="BK78" s="56">
        <v>0</v>
      </c>
      <c r="BL78" s="56">
        <v>0</v>
      </c>
      <c r="BM78" s="56">
        <v>1</v>
      </c>
      <c r="BN78" s="56">
        <v>0</v>
      </c>
      <c r="BO78" s="56">
        <v>0</v>
      </c>
      <c r="BP78" s="56">
        <v>0</v>
      </c>
      <c r="BQ78" s="56">
        <v>0</v>
      </c>
      <c r="BR78" s="56">
        <v>0</v>
      </c>
      <c r="BS78" s="56">
        <v>0</v>
      </c>
      <c r="BT78" s="56">
        <v>0</v>
      </c>
      <c r="BU78" s="56">
        <v>0</v>
      </c>
      <c r="BV78" s="56">
        <v>0</v>
      </c>
      <c r="BW78" s="54"/>
      <c r="BX78" s="54"/>
    </row>
    <row r="79" spans="1:76" hidden="1" x14ac:dyDescent="0.35">
      <c r="A79" s="54" t="s">
        <v>933</v>
      </c>
      <c r="B79" s="54" t="s">
        <v>460</v>
      </c>
      <c r="C79" s="54" t="s">
        <v>203</v>
      </c>
      <c r="D79" s="54" t="s">
        <v>213</v>
      </c>
      <c r="E79" s="54" t="s">
        <v>279</v>
      </c>
      <c r="F79" s="54" t="s">
        <v>460</v>
      </c>
      <c r="G79" s="56">
        <v>49</v>
      </c>
      <c r="H79" s="54" t="s">
        <v>465</v>
      </c>
      <c r="I79" s="54" t="s">
        <v>883</v>
      </c>
      <c r="J79" s="56">
        <v>0</v>
      </c>
      <c r="K79" s="56">
        <v>0</v>
      </c>
      <c r="L79" s="56">
        <v>1</v>
      </c>
      <c r="M79" s="56">
        <v>0</v>
      </c>
      <c r="N79" s="56">
        <v>0</v>
      </c>
      <c r="O79" s="56">
        <v>0</v>
      </c>
      <c r="P79" s="56">
        <v>0</v>
      </c>
      <c r="Q79" s="56">
        <v>0</v>
      </c>
      <c r="R79" s="56">
        <v>0</v>
      </c>
      <c r="T79" s="54" t="s">
        <v>587</v>
      </c>
      <c r="U79" s="54"/>
      <c r="V79" s="54" t="s">
        <v>573</v>
      </c>
      <c r="W79" s="54" t="s">
        <v>530</v>
      </c>
      <c r="X79" s="54" t="s">
        <v>195</v>
      </c>
      <c r="Y79" s="54" t="s">
        <v>609</v>
      </c>
      <c r="Z79" s="54" t="s">
        <v>623</v>
      </c>
      <c r="AA79" s="54" t="s">
        <v>632</v>
      </c>
      <c r="AB79" s="54" t="s">
        <v>195</v>
      </c>
      <c r="AC79" s="54" t="s">
        <v>646</v>
      </c>
      <c r="AD79" s="56">
        <v>0</v>
      </c>
      <c r="AE79" s="56">
        <v>0</v>
      </c>
      <c r="AF79" s="56">
        <v>0</v>
      </c>
      <c r="AG79" s="56">
        <v>0</v>
      </c>
      <c r="AH79" s="56">
        <v>1</v>
      </c>
      <c r="AI79" s="56">
        <v>0</v>
      </c>
      <c r="AJ79" s="56">
        <v>0</v>
      </c>
      <c r="AK79" s="54" t="s">
        <v>684</v>
      </c>
      <c r="AL79" s="56">
        <v>0</v>
      </c>
      <c r="AM79" s="56">
        <v>1</v>
      </c>
      <c r="AN79" s="56">
        <v>0</v>
      </c>
      <c r="AO79" s="56">
        <v>1</v>
      </c>
      <c r="AP79" s="56">
        <v>0</v>
      </c>
      <c r="AQ79" s="56">
        <v>0</v>
      </c>
      <c r="AR79" s="56">
        <v>1</v>
      </c>
      <c r="AS79" s="56">
        <v>0</v>
      </c>
      <c r="AT79" s="56">
        <v>0</v>
      </c>
      <c r="AU79" s="56">
        <v>0</v>
      </c>
      <c r="AV79" s="56">
        <v>0</v>
      </c>
      <c r="AW79" s="56">
        <v>0</v>
      </c>
      <c r="AX79" s="56">
        <v>1</v>
      </c>
      <c r="AY79" s="56">
        <v>0</v>
      </c>
      <c r="AZ79" s="56">
        <v>0</v>
      </c>
      <c r="BA79" s="54" t="s">
        <v>526</v>
      </c>
      <c r="BB79" s="54" t="s">
        <v>671</v>
      </c>
      <c r="BC79" s="56">
        <v>0</v>
      </c>
      <c r="BD79" s="56">
        <v>0</v>
      </c>
      <c r="BE79" s="56">
        <v>0</v>
      </c>
      <c r="BF79" s="56">
        <v>1</v>
      </c>
      <c r="BG79" s="56">
        <v>0</v>
      </c>
      <c r="BH79" s="56">
        <v>0</v>
      </c>
      <c r="BI79" s="56">
        <v>1</v>
      </c>
      <c r="BJ79" s="56">
        <v>0</v>
      </c>
      <c r="BK79" s="56">
        <v>0</v>
      </c>
      <c r="BL79" s="56">
        <v>1</v>
      </c>
      <c r="BM79" s="56">
        <v>0</v>
      </c>
      <c r="BN79" s="56">
        <v>0</v>
      </c>
      <c r="BO79" s="56">
        <v>0</v>
      </c>
      <c r="BP79" s="56">
        <v>0</v>
      </c>
      <c r="BQ79" s="56">
        <v>0</v>
      </c>
      <c r="BR79" s="56">
        <v>0</v>
      </c>
      <c r="BS79" s="56">
        <v>0</v>
      </c>
      <c r="BT79" s="56">
        <v>0</v>
      </c>
      <c r="BU79" s="56">
        <v>0</v>
      </c>
      <c r="BV79" s="56">
        <v>0</v>
      </c>
      <c r="BW79" s="54"/>
      <c r="BX79" s="54"/>
    </row>
    <row r="80" spans="1:76" hidden="1" x14ac:dyDescent="0.35">
      <c r="A80" s="54" t="s">
        <v>933</v>
      </c>
      <c r="B80" s="54" t="s">
        <v>460</v>
      </c>
      <c r="C80" s="54" t="s">
        <v>203</v>
      </c>
      <c r="D80" s="54" t="s">
        <v>213</v>
      </c>
      <c r="E80" s="54" t="s">
        <v>285</v>
      </c>
      <c r="F80" s="54" t="s">
        <v>460</v>
      </c>
      <c r="G80" s="56">
        <v>52</v>
      </c>
      <c r="H80" s="54" t="s">
        <v>469</v>
      </c>
      <c r="I80" s="54" t="s">
        <v>473</v>
      </c>
      <c r="J80" s="56">
        <v>1</v>
      </c>
      <c r="K80" s="56">
        <v>0</v>
      </c>
      <c r="L80" s="56">
        <v>0</v>
      </c>
      <c r="M80" s="56">
        <v>0</v>
      </c>
      <c r="N80" s="56">
        <v>0</v>
      </c>
      <c r="O80" s="56">
        <v>0</v>
      </c>
      <c r="P80" s="56">
        <v>0</v>
      </c>
      <c r="Q80" s="56">
        <v>0</v>
      </c>
      <c r="R80" s="56">
        <v>0</v>
      </c>
      <c r="T80" s="54" t="s">
        <v>587</v>
      </c>
      <c r="U80" s="54"/>
      <c r="V80" s="54" t="s">
        <v>571</v>
      </c>
      <c r="W80" s="54" t="s">
        <v>530</v>
      </c>
      <c r="X80" s="54" t="s">
        <v>193</v>
      </c>
      <c r="Y80" s="54" t="s">
        <v>613</v>
      </c>
      <c r="Z80" s="54" t="s">
        <v>621</v>
      </c>
      <c r="AA80" s="54" t="s">
        <v>633</v>
      </c>
      <c r="AB80" s="54" t="s">
        <v>193</v>
      </c>
      <c r="AC80" s="54"/>
      <c r="AD80" s="54"/>
      <c r="AE80" s="54"/>
      <c r="AF80" s="54"/>
      <c r="AG80" s="54"/>
      <c r="AH80" s="54"/>
      <c r="AI80" s="54"/>
      <c r="AJ80" s="54"/>
      <c r="AK80" s="54" t="s">
        <v>679</v>
      </c>
      <c r="AL80" s="56">
        <v>0</v>
      </c>
      <c r="AM80" s="56">
        <v>1</v>
      </c>
      <c r="AN80" s="56">
        <v>0</v>
      </c>
      <c r="AO80" s="56">
        <v>1</v>
      </c>
      <c r="AP80" s="56">
        <v>0</v>
      </c>
      <c r="AQ80" s="56">
        <v>0</v>
      </c>
      <c r="AR80" s="56">
        <v>0</v>
      </c>
      <c r="AS80" s="56">
        <v>0</v>
      </c>
      <c r="AT80" s="56">
        <v>0</v>
      </c>
      <c r="AU80" s="56">
        <v>0</v>
      </c>
      <c r="AV80" s="56">
        <v>0</v>
      </c>
      <c r="AW80" s="56">
        <v>0</v>
      </c>
      <c r="AX80" s="56">
        <v>1</v>
      </c>
      <c r="AY80" s="56">
        <v>0</v>
      </c>
      <c r="AZ80" s="56">
        <v>0</v>
      </c>
      <c r="BA80" s="54" t="s">
        <v>526</v>
      </c>
      <c r="BB80" s="54" t="s">
        <v>671</v>
      </c>
      <c r="BC80" s="56">
        <v>0</v>
      </c>
      <c r="BD80" s="56">
        <v>0</v>
      </c>
      <c r="BE80" s="56">
        <v>0</v>
      </c>
      <c r="BF80" s="56">
        <v>1</v>
      </c>
      <c r="BG80" s="56">
        <v>0</v>
      </c>
      <c r="BH80" s="56">
        <v>0</v>
      </c>
      <c r="BI80" s="56">
        <v>1</v>
      </c>
      <c r="BJ80" s="56">
        <v>0</v>
      </c>
      <c r="BK80" s="56">
        <v>0</v>
      </c>
      <c r="BL80" s="56">
        <v>1</v>
      </c>
      <c r="BM80" s="56">
        <v>0</v>
      </c>
      <c r="BN80" s="56">
        <v>0</v>
      </c>
      <c r="BO80" s="56">
        <v>0</v>
      </c>
      <c r="BP80" s="56">
        <v>0</v>
      </c>
      <c r="BQ80" s="56">
        <v>0</v>
      </c>
      <c r="BR80" s="56">
        <v>0</v>
      </c>
      <c r="BS80" s="56">
        <v>0</v>
      </c>
      <c r="BT80" s="56">
        <v>0</v>
      </c>
      <c r="BU80" s="56">
        <v>0</v>
      </c>
      <c r="BV80" s="56">
        <v>0</v>
      </c>
      <c r="BW80" s="54"/>
      <c r="BX80" s="54"/>
    </row>
    <row r="81" spans="1:76" hidden="1" x14ac:dyDescent="0.35">
      <c r="A81" s="54" t="s">
        <v>933</v>
      </c>
      <c r="B81" s="54" t="s">
        <v>460</v>
      </c>
      <c r="C81" s="54" t="s">
        <v>203</v>
      </c>
      <c r="D81" s="54" t="s">
        <v>213</v>
      </c>
      <c r="E81" s="54" t="s">
        <v>285</v>
      </c>
      <c r="F81" s="54" t="s">
        <v>460</v>
      </c>
      <c r="G81" s="56">
        <v>53</v>
      </c>
      <c r="H81" s="54" t="s">
        <v>465</v>
      </c>
      <c r="I81" s="54" t="s">
        <v>886</v>
      </c>
      <c r="J81" s="56">
        <v>0</v>
      </c>
      <c r="K81" s="56">
        <v>1</v>
      </c>
      <c r="L81" s="56">
        <v>0</v>
      </c>
      <c r="M81" s="56">
        <v>0</v>
      </c>
      <c r="N81" s="56">
        <v>0</v>
      </c>
      <c r="O81" s="56">
        <v>0</v>
      </c>
      <c r="P81" s="56">
        <v>0</v>
      </c>
      <c r="Q81" s="56">
        <v>0</v>
      </c>
      <c r="R81" s="56">
        <v>0</v>
      </c>
      <c r="T81" s="54" t="s">
        <v>587</v>
      </c>
      <c r="U81" s="54"/>
      <c r="V81" s="54" t="s">
        <v>571</v>
      </c>
      <c r="W81" s="54" t="s">
        <v>530</v>
      </c>
      <c r="X81" s="54" t="s">
        <v>193</v>
      </c>
      <c r="Y81" s="54" t="s">
        <v>613</v>
      </c>
      <c r="Z81" s="54" t="s">
        <v>621</v>
      </c>
      <c r="AA81" s="54" t="s">
        <v>633</v>
      </c>
      <c r="AB81" s="54" t="s">
        <v>193</v>
      </c>
      <c r="AC81" s="54"/>
      <c r="AD81" s="54"/>
      <c r="AE81" s="54"/>
      <c r="AF81" s="54"/>
      <c r="AG81" s="54"/>
      <c r="AH81" s="54"/>
      <c r="AI81" s="54"/>
      <c r="AJ81" s="54"/>
      <c r="AK81" s="54" t="s">
        <v>658</v>
      </c>
      <c r="AL81" s="56">
        <v>0</v>
      </c>
      <c r="AM81" s="56">
        <v>1</v>
      </c>
      <c r="AN81" s="56">
        <v>0</v>
      </c>
      <c r="AO81" s="56">
        <v>1</v>
      </c>
      <c r="AP81" s="56">
        <v>0</v>
      </c>
      <c r="AQ81" s="56">
        <v>0</v>
      </c>
      <c r="AR81" s="56">
        <v>1</v>
      </c>
      <c r="AS81" s="56">
        <v>0</v>
      </c>
      <c r="AT81" s="56">
        <v>0</v>
      </c>
      <c r="AU81" s="56">
        <v>0</v>
      </c>
      <c r="AV81" s="56">
        <v>0</v>
      </c>
      <c r="AW81" s="56">
        <v>0</v>
      </c>
      <c r="AX81" s="56">
        <v>0</v>
      </c>
      <c r="AY81" s="56">
        <v>0</v>
      </c>
      <c r="AZ81" s="56">
        <v>0</v>
      </c>
      <c r="BA81" s="54" t="s">
        <v>528</v>
      </c>
      <c r="BB81" s="54" t="s">
        <v>737</v>
      </c>
      <c r="BC81" s="56">
        <v>0</v>
      </c>
      <c r="BD81" s="56">
        <v>0</v>
      </c>
      <c r="BE81" s="56">
        <v>1</v>
      </c>
      <c r="BF81" s="56">
        <v>1</v>
      </c>
      <c r="BG81" s="56">
        <v>0</v>
      </c>
      <c r="BH81" s="56">
        <v>0</v>
      </c>
      <c r="BI81" s="56">
        <v>1</v>
      </c>
      <c r="BJ81" s="56">
        <v>0</v>
      </c>
      <c r="BK81" s="56">
        <v>0</v>
      </c>
      <c r="BL81" s="56">
        <v>0</v>
      </c>
      <c r="BM81" s="56">
        <v>0</v>
      </c>
      <c r="BN81" s="56">
        <v>0</v>
      </c>
      <c r="BO81" s="56">
        <v>0</v>
      </c>
      <c r="BP81" s="56">
        <v>0</v>
      </c>
      <c r="BQ81" s="56">
        <v>0</v>
      </c>
      <c r="BR81" s="56">
        <v>0</v>
      </c>
      <c r="BS81" s="56">
        <v>0</v>
      </c>
      <c r="BT81" s="56">
        <v>0</v>
      </c>
      <c r="BU81" s="56">
        <v>0</v>
      </c>
      <c r="BV81" s="56">
        <v>0</v>
      </c>
      <c r="BW81" s="54"/>
      <c r="BX81" s="54"/>
    </row>
    <row r="82" spans="1:76" hidden="1" x14ac:dyDescent="0.35">
      <c r="A82" s="54" t="s">
        <v>933</v>
      </c>
      <c r="B82" s="54" t="s">
        <v>460</v>
      </c>
      <c r="C82" s="54" t="s">
        <v>203</v>
      </c>
      <c r="D82" s="54" t="s">
        <v>213</v>
      </c>
      <c r="E82" s="54" t="s">
        <v>285</v>
      </c>
      <c r="F82" s="54" t="s">
        <v>460</v>
      </c>
      <c r="G82" s="56">
        <v>50</v>
      </c>
      <c r="H82" s="54" t="s">
        <v>471</v>
      </c>
      <c r="I82" s="54" t="s">
        <v>473</v>
      </c>
      <c r="J82" s="56">
        <v>1</v>
      </c>
      <c r="K82" s="56">
        <v>0</v>
      </c>
      <c r="L82" s="56">
        <v>0</v>
      </c>
      <c r="M82" s="56">
        <v>0</v>
      </c>
      <c r="N82" s="56">
        <v>0</v>
      </c>
      <c r="O82" s="56">
        <v>0</v>
      </c>
      <c r="P82" s="56">
        <v>0</v>
      </c>
      <c r="Q82" s="56">
        <v>0</v>
      </c>
      <c r="R82" s="56">
        <v>0</v>
      </c>
      <c r="T82" s="54" t="s">
        <v>587</v>
      </c>
      <c r="U82" s="54"/>
      <c r="V82" s="54" t="s">
        <v>573</v>
      </c>
      <c r="W82" s="54" t="s">
        <v>530</v>
      </c>
      <c r="X82" s="54" t="s">
        <v>193</v>
      </c>
      <c r="Y82" s="54" t="s">
        <v>613</v>
      </c>
      <c r="Z82" s="54" t="s">
        <v>621</v>
      </c>
      <c r="AA82" s="54" t="s">
        <v>633</v>
      </c>
      <c r="AB82" s="54" t="s">
        <v>193</v>
      </c>
      <c r="AC82" s="54"/>
      <c r="AD82" s="54"/>
      <c r="AE82" s="54"/>
      <c r="AF82" s="54"/>
      <c r="AG82" s="54"/>
      <c r="AH82" s="54"/>
      <c r="AI82" s="54"/>
      <c r="AJ82" s="54"/>
      <c r="AK82" s="54" t="s">
        <v>684</v>
      </c>
      <c r="AL82" s="56">
        <v>0</v>
      </c>
      <c r="AM82" s="56">
        <v>1</v>
      </c>
      <c r="AN82" s="56">
        <v>0</v>
      </c>
      <c r="AO82" s="56">
        <v>1</v>
      </c>
      <c r="AP82" s="56">
        <v>0</v>
      </c>
      <c r="AQ82" s="56">
        <v>0</v>
      </c>
      <c r="AR82" s="56">
        <v>1</v>
      </c>
      <c r="AS82" s="56">
        <v>0</v>
      </c>
      <c r="AT82" s="56">
        <v>0</v>
      </c>
      <c r="AU82" s="56">
        <v>0</v>
      </c>
      <c r="AV82" s="56">
        <v>0</v>
      </c>
      <c r="AW82" s="56">
        <v>0</v>
      </c>
      <c r="AX82" s="56">
        <v>1</v>
      </c>
      <c r="AY82" s="56">
        <v>0</v>
      </c>
      <c r="AZ82" s="56">
        <v>0</v>
      </c>
      <c r="BA82" s="54" t="s">
        <v>526</v>
      </c>
      <c r="BB82" s="54" t="s">
        <v>738</v>
      </c>
      <c r="BC82" s="56">
        <v>0</v>
      </c>
      <c r="BD82" s="56">
        <v>0</v>
      </c>
      <c r="BE82" s="56">
        <v>1</v>
      </c>
      <c r="BF82" s="56">
        <v>1</v>
      </c>
      <c r="BG82" s="56">
        <v>1</v>
      </c>
      <c r="BH82" s="56">
        <v>0</v>
      </c>
      <c r="BI82" s="56">
        <v>1</v>
      </c>
      <c r="BJ82" s="56">
        <v>0</v>
      </c>
      <c r="BK82" s="56">
        <v>0</v>
      </c>
      <c r="BL82" s="56">
        <v>1</v>
      </c>
      <c r="BM82" s="56">
        <v>0</v>
      </c>
      <c r="BN82" s="56">
        <v>0</v>
      </c>
      <c r="BO82" s="56">
        <v>0</v>
      </c>
      <c r="BP82" s="56">
        <v>0</v>
      </c>
      <c r="BQ82" s="56">
        <v>0</v>
      </c>
      <c r="BR82" s="56">
        <v>0</v>
      </c>
      <c r="BS82" s="56">
        <v>0</v>
      </c>
      <c r="BT82" s="56">
        <v>0</v>
      </c>
      <c r="BU82" s="56">
        <v>0</v>
      </c>
      <c r="BV82" s="56">
        <v>0</v>
      </c>
      <c r="BW82" s="54"/>
      <c r="BX82" s="54"/>
    </row>
    <row r="83" spans="1:76" hidden="1" x14ac:dyDescent="0.35">
      <c r="A83" s="54" t="s">
        <v>933</v>
      </c>
      <c r="B83" s="54" t="s">
        <v>460</v>
      </c>
      <c r="C83" s="54" t="s">
        <v>203</v>
      </c>
      <c r="D83" s="54" t="s">
        <v>203</v>
      </c>
      <c r="E83" s="54" t="s">
        <v>231</v>
      </c>
      <c r="F83" s="54" t="s">
        <v>460</v>
      </c>
      <c r="G83" s="56">
        <v>48</v>
      </c>
      <c r="H83" s="54" t="s">
        <v>469</v>
      </c>
      <c r="I83" s="54" t="s">
        <v>886</v>
      </c>
      <c r="J83" s="56">
        <v>0</v>
      </c>
      <c r="K83" s="56">
        <v>1</v>
      </c>
      <c r="L83" s="56">
        <v>0</v>
      </c>
      <c r="M83" s="56">
        <v>0</v>
      </c>
      <c r="N83" s="56">
        <v>0</v>
      </c>
      <c r="O83" s="56">
        <v>0</v>
      </c>
      <c r="P83" s="56">
        <v>0</v>
      </c>
      <c r="Q83" s="56">
        <v>0</v>
      </c>
      <c r="R83" s="56">
        <v>0</v>
      </c>
      <c r="T83" s="54" t="s">
        <v>601</v>
      </c>
      <c r="U83" s="54"/>
      <c r="V83" s="54" t="s">
        <v>569</v>
      </c>
      <c r="W83" s="54" t="s">
        <v>530</v>
      </c>
      <c r="X83" s="54" t="s">
        <v>193</v>
      </c>
      <c r="Y83" s="54" t="s">
        <v>617</v>
      </c>
      <c r="Z83" s="54" t="s">
        <v>621</v>
      </c>
      <c r="AA83" s="54" t="s">
        <v>632</v>
      </c>
      <c r="AB83" s="54" t="s">
        <v>193</v>
      </c>
      <c r="AC83" s="54"/>
      <c r="AD83" s="54"/>
      <c r="AE83" s="54"/>
      <c r="AF83" s="54"/>
      <c r="AG83" s="54"/>
      <c r="AH83" s="54"/>
      <c r="AI83" s="54"/>
      <c r="AJ83" s="54"/>
      <c r="AK83" s="54" t="s">
        <v>739</v>
      </c>
      <c r="AL83" s="56">
        <v>0</v>
      </c>
      <c r="AM83" s="56">
        <v>1</v>
      </c>
      <c r="AN83" s="56">
        <v>1</v>
      </c>
      <c r="AO83" s="56">
        <v>1</v>
      </c>
      <c r="AP83" s="56">
        <v>1</v>
      </c>
      <c r="AQ83" s="56">
        <v>0</v>
      </c>
      <c r="AR83" s="56">
        <v>1</v>
      </c>
      <c r="AS83" s="56">
        <v>1</v>
      </c>
      <c r="AT83" s="56">
        <v>1</v>
      </c>
      <c r="AU83" s="56">
        <v>0</v>
      </c>
      <c r="AV83" s="56">
        <v>0</v>
      </c>
      <c r="AW83" s="56">
        <v>1</v>
      </c>
      <c r="AX83" s="56">
        <v>0</v>
      </c>
      <c r="AY83" s="56">
        <v>0</v>
      </c>
      <c r="AZ83" s="56">
        <v>0</v>
      </c>
      <c r="BA83" s="54" t="s">
        <v>528</v>
      </c>
      <c r="BB83" s="54" t="s">
        <v>685</v>
      </c>
      <c r="BC83" s="56">
        <v>0</v>
      </c>
      <c r="BD83" s="56">
        <v>0</v>
      </c>
      <c r="BE83" s="56">
        <v>0</v>
      </c>
      <c r="BF83" s="56">
        <v>0</v>
      </c>
      <c r="BG83" s="56">
        <v>0</v>
      </c>
      <c r="BH83" s="56">
        <v>1</v>
      </c>
      <c r="BI83" s="56">
        <v>1</v>
      </c>
      <c r="BJ83" s="56">
        <v>0</v>
      </c>
      <c r="BK83" s="56">
        <v>0</v>
      </c>
      <c r="BL83" s="56">
        <v>1</v>
      </c>
      <c r="BM83" s="56">
        <v>0</v>
      </c>
      <c r="BN83" s="56">
        <v>0</v>
      </c>
      <c r="BO83" s="56">
        <v>0</v>
      </c>
      <c r="BP83" s="56">
        <v>0</v>
      </c>
      <c r="BQ83" s="56">
        <v>0</v>
      </c>
      <c r="BR83" s="56">
        <v>0</v>
      </c>
      <c r="BS83" s="56">
        <v>0</v>
      </c>
      <c r="BT83" s="56">
        <v>0</v>
      </c>
      <c r="BU83" s="56">
        <v>0</v>
      </c>
      <c r="BV83" s="56">
        <v>0</v>
      </c>
      <c r="BW83" s="54"/>
      <c r="BX83" s="54"/>
    </row>
    <row r="84" spans="1:76" hidden="1" x14ac:dyDescent="0.35">
      <c r="A84" s="54" t="s">
        <v>933</v>
      </c>
      <c r="B84" s="54" t="s">
        <v>460</v>
      </c>
      <c r="C84" s="54" t="s">
        <v>202</v>
      </c>
      <c r="D84" s="54" t="s">
        <v>211</v>
      </c>
      <c r="E84" s="54" t="s">
        <v>344</v>
      </c>
      <c r="F84" s="54" t="s">
        <v>460</v>
      </c>
      <c r="G84" s="56">
        <v>38</v>
      </c>
      <c r="H84" s="54" t="s">
        <v>471</v>
      </c>
      <c r="I84" s="54" t="s">
        <v>487</v>
      </c>
      <c r="J84" s="56">
        <v>0</v>
      </c>
      <c r="K84" s="56">
        <v>0</v>
      </c>
      <c r="L84" s="56">
        <v>0</v>
      </c>
      <c r="M84" s="56">
        <v>0</v>
      </c>
      <c r="N84" s="56">
        <v>0</v>
      </c>
      <c r="O84" s="56">
        <v>0</v>
      </c>
      <c r="P84" s="56">
        <v>0</v>
      </c>
      <c r="Q84" s="56">
        <v>1</v>
      </c>
      <c r="R84" s="56">
        <v>0</v>
      </c>
      <c r="T84" s="54" t="s">
        <v>657</v>
      </c>
      <c r="U84" s="54"/>
      <c r="V84" s="54" t="s">
        <v>573</v>
      </c>
      <c r="W84" s="54" t="s">
        <v>526</v>
      </c>
      <c r="X84" s="54" t="s">
        <v>193</v>
      </c>
      <c r="Y84" s="54" t="s">
        <v>613</v>
      </c>
      <c r="Z84" s="54" t="s">
        <v>627</v>
      </c>
      <c r="AA84" s="54" t="s">
        <v>631</v>
      </c>
      <c r="AB84" s="54" t="s">
        <v>193</v>
      </c>
      <c r="AC84" s="54"/>
      <c r="AD84" s="54"/>
      <c r="AE84" s="54"/>
      <c r="AF84" s="54"/>
      <c r="AG84" s="54"/>
      <c r="AH84" s="54"/>
      <c r="AI84" s="54"/>
      <c r="AJ84" s="54"/>
      <c r="AK84" s="54" t="s">
        <v>658</v>
      </c>
      <c r="AL84" s="56">
        <v>0</v>
      </c>
      <c r="AM84" s="56">
        <v>1</v>
      </c>
      <c r="AN84" s="56">
        <v>0</v>
      </c>
      <c r="AO84" s="56">
        <v>1</v>
      </c>
      <c r="AP84" s="56">
        <v>0</v>
      </c>
      <c r="AQ84" s="56">
        <v>0</v>
      </c>
      <c r="AR84" s="56">
        <v>1</v>
      </c>
      <c r="AS84" s="56">
        <v>0</v>
      </c>
      <c r="AT84" s="56">
        <v>0</v>
      </c>
      <c r="AU84" s="56">
        <v>0</v>
      </c>
      <c r="AV84" s="56">
        <v>0</v>
      </c>
      <c r="AW84" s="56">
        <v>0</v>
      </c>
      <c r="AX84" s="56">
        <v>0</v>
      </c>
      <c r="AY84" s="56">
        <v>0</v>
      </c>
      <c r="AZ84" s="56">
        <v>0</v>
      </c>
      <c r="BA84" s="54" t="s">
        <v>526</v>
      </c>
      <c r="BB84" s="54" t="s">
        <v>685</v>
      </c>
      <c r="BC84" s="56">
        <v>0</v>
      </c>
      <c r="BD84" s="56">
        <v>0</v>
      </c>
      <c r="BE84" s="56">
        <v>0</v>
      </c>
      <c r="BF84" s="56">
        <v>0</v>
      </c>
      <c r="BG84" s="56">
        <v>0</v>
      </c>
      <c r="BH84" s="56">
        <v>1</v>
      </c>
      <c r="BI84" s="56">
        <v>1</v>
      </c>
      <c r="BJ84" s="56">
        <v>0</v>
      </c>
      <c r="BK84" s="56">
        <v>0</v>
      </c>
      <c r="BL84" s="56">
        <v>1</v>
      </c>
      <c r="BM84" s="56">
        <v>0</v>
      </c>
      <c r="BN84" s="56">
        <v>0</v>
      </c>
      <c r="BO84" s="56">
        <v>0</v>
      </c>
      <c r="BP84" s="56">
        <v>0</v>
      </c>
      <c r="BQ84" s="56">
        <v>0</v>
      </c>
      <c r="BR84" s="56">
        <v>0</v>
      </c>
      <c r="BS84" s="56">
        <v>0</v>
      </c>
      <c r="BT84" s="56">
        <v>0</v>
      </c>
      <c r="BU84" s="56">
        <v>0</v>
      </c>
      <c r="BV84" s="56">
        <v>0</v>
      </c>
      <c r="BW84" s="54"/>
      <c r="BX84" s="54"/>
    </row>
    <row r="85" spans="1:76" hidden="1" x14ac:dyDescent="0.35">
      <c r="A85" s="54" t="s">
        <v>933</v>
      </c>
      <c r="B85" s="54" t="s">
        <v>460</v>
      </c>
      <c r="C85" s="54" t="s">
        <v>203</v>
      </c>
      <c r="D85" s="54" t="s">
        <v>203</v>
      </c>
      <c r="E85" s="54" t="s">
        <v>231</v>
      </c>
      <c r="F85" s="54" t="s">
        <v>460</v>
      </c>
      <c r="G85" s="56">
        <v>46</v>
      </c>
      <c r="H85" s="54" t="s">
        <v>471</v>
      </c>
      <c r="I85" s="54" t="s">
        <v>487</v>
      </c>
      <c r="J85" s="56">
        <v>0</v>
      </c>
      <c r="K85" s="56">
        <v>0</v>
      </c>
      <c r="L85" s="56">
        <v>0</v>
      </c>
      <c r="M85" s="56">
        <v>0</v>
      </c>
      <c r="N85" s="56">
        <v>0</v>
      </c>
      <c r="O85" s="56">
        <v>0</v>
      </c>
      <c r="P85" s="56">
        <v>0</v>
      </c>
      <c r="Q85" s="56">
        <v>1</v>
      </c>
      <c r="R85" s="56">
        <v>0</v>
      </c>
      <c r="T85" s="54" t="s">
        <v>601</v>
      </c>
      <c r="U85" s="54"/>
      <c r="V85" s="54" t="s">
        <v>569</v>
      </c>
      <c r="W85" s="54" t="s">
        <v>530</v>
      </c>
      <c r="X85" s="54" t="s">
        <v>193</v>
      </c>
      <c r="Y85" s="54" t="s">
        <v>617</v>
      </c>
      <c r="Z85" s="54" t="s">
        <v>621</v>
      </c>
      <c r="AA85" s="54" t="s">
        <v>632</v>
      </c>
      <c r="AB85" s="54" t="s">
        <v>193</v>
      </c>
      <c r="AC85" s="54"/>
      <c r="AD85" s="54"/>
      <c r="AE85" s="54"/>
      <c r="AF85" s="54"/>
      <c r="AG85" s="54"/>
      <c r="AH85" s="54"/>
      <c r="AI85" s="54"/>
      <c r="AJ85" s="54"/>
      <c r="AK85" s="54" t="s">
        <v>740</v>
      </c>
      <c r="AL85" s="56">
        <v>0</v>
      </c>
      <c r="AM85" s="56">
        <v>1</v>
      </c>
      <c r="AN85" s="56">
        <v>1</v>
      </c>
      <c r="AO85" s="56">
        <v>1</v>
      </c>
      <c r="AP85" s="56">
        <v>0</v>
      </c>
      <c r="AQ85" s="56">
        <v>0</v>
      </c>
      <c r="AR85" s="56">
        <v>1</v>
      </c>
      <c r="AS85" s="56">
        <v>0</v>
      </c>
      <c r="AT85" s="56">
        <v>0</v>
      </c>
      <c r="AU85" s="56">
        <v>0</v>
      </c>
      <c r="AV85" s="56">
        <v>0</v>
      </c>
      <c r="AW85" s="56">
        <v>0</v>
      </c>
      <c r="AX85" s="56">
        <v>0</v>
      </c>
      <c r="AY85" s="56">
        <v>0</v>
      </c>
      <c r="AZ85" s="56">
        <v>0</v>
      </c>
      <c r="BA85" s="54" t="s">
        <v>526</v>
      </c>
      <c r="BB85" s="54" t="s">
        <v>685</v>
      </c>
      <c r="BC85" s="56">
        <v>0</v>
      </c>
      <c r="BD85" s="56">
        <v>0</v>
      </c>
      <c r="BE85" s="56">
        <v>0</v>
      </c>
      <c r="BF85" s="56">
        <v>0</v>
      </c>
      <c r="BG85" s="56">
        <v>0</v>
      </c>
      <c r="BH85" s="56">
        <v>1</v>
      </c>
      <c r="BI85" s="56">
        <v>1</v>
      </c>
      <c r="BJ85" s="56">
        <v>0</v>
      </c>
      <c r="BK85" s="56">
        <v>0</v>
      </c>
      <c r="BL85" s="56">
        <v>1</v>
      </c>
      <c r="BM85" s="56">
        <v>0</v>
      </c>
      <c r="BN85" s="56">
        <v>0</v>
      </c>
      <c r="BO85" s="56">
        <v>0</v>
      </c>
      <c r="BP85" s="56">
        <v>0</v>
      </c>
      <c r="BQ85" s="56">
        <v>0</v>
      </c>
      <c r="BR85" s="56">
        <v>0</v>
      </c>
      <c r="BS85" s="56">
        <v>0</v>
      </c>
      <c r="BT85" s="56">
        <v>0</v>
      </c>
      <c r="BU85" s="56">
        <v>0</v>
      </c>
      <c r="BV85" s="56">
        <v>0</v>
      </c>
      <c r="BW85" s="54"/>
      <c r="BX85" s="54"/>
    </row>
    <row r="86" spans="1:76" hidden="1" x14ac:dyDescent="0.35">
      <c r="A86" s="54" t="s">
        <v>933</v>
      </c>
      <c r="B86" s="54" t="s">
        <v>460</v>
      </c>
      <c r="C86" s="54" t="s">
        <v>202</v>
      </c>
      <c r="D86" s="54" t="s">
        <v>211</v>
      </c>
      <c r="E86" s="54" t="s">
        <v>346</v>
      </c>
      <c r="F86" s="54" t="s">
        <v>460</v>
      </c>
      <c r="G86" s="56">
        <v>36</v>
      </c>
      <c r="H86" s="54" t="s">
        <v>471</v>
      </c>
      <c r="I86" s="54" t="s">
        <v>487</v>
      </c>
      <c r="J86" s="56">
        <v>0</v>
      </c>
      <c r="K86" s="56">
        <v>0</v>
      </c>
      <c r="L86" s="56">
        <v>0</v>
      </c>
      <c r="M86" s="56">
        <v>0</v>
      </c>
      <c r="N86" s="56">
        <v>0</v>
      </c>
      <c r="O86" s="56">
        <v>0</v>
      </c>
      <c r="P86" s="56">
        <v>0</v>
      </c>
      <c r="Q86" s="56">
        <v>1</v>
      </c>
      <c r="R86" s="56">
        <v>0</v>
      </c>
      <c r="T86" s="54" t="s">
        <v>587</v>
      </c>
      <c r="U86" s="54"/>
      <c r="V86" s="54" t="s">
        <v>573</v>
      </c>
      <c r="W86" s="54" t="s">
        <v>526</v>
      </c>
      <c r="X86" s="54" t="s">
        <v>195</v>
      </c>
      <c r="Y86" s="54" t="s">
        <v>609</v>
      </c>
      <c r="Z86" s="54" t="s">
        <v>627</v>
      </c>
      <c r="AA86" s="54" t="s">
        <v>632</v>
      </c>
      <c r="AB86" s="54" t="s">
        <v>193</v>
      </c>
      <c r="AC86" s="54"/>
      <c r="AD86" s="54"/>
      <c r="AE86" s="54"/>
      <c r="AF86" s="54"/>
      <c r="AG86" s="54"/>
      <c r="AH86" s="54"/>
      <c r="AI86" s="54"/>
      <c r="AJ86" s="54"/>
      <c r="AK86" s="54" t="s">
        <v>658</v>
      </c>
      <c r="AL86" s="56">
        <v>0</v>
      </c>
      <c r="AM86" s="56">
        <v>1</v>
      </c>
      <c r="AN86" s="56">
        <v>0</v>
      </c>
      <c r="AO86" s="56">
        <v>1</v>
      </c>
      <c r="AP86" s="56">
        <v>0</v>
      </c>
      <c r="AQ86" s="56">
        <v>0</v>
      </c>
      <c r="AR86" s="56">
        <v>1</v>
      </c>
      <c r="AS86" s="56">
        <v>0</v>
      </c>
      <c r="AT86" s="56">
        <v>0</v>
      </c>
      <c r="AU86" s="56">
        <v>0</v>
      </c>
      <c r="AV86" s="56">
        <v>0</v>
      </c>
      <c r="AW86" s="56">
        <v>0</v>
      </c>
      <c r="AX86" s="56">
        <v>0</v>
      </c>
      <c r="AY86" s="56">
        <v>0</v>
      </c>
      <c r="AZ86" s="56">
        <v>0</v>
      </c>
      <c r="BA86" s="54" t="s">
        <v>526</v>
      </c>
      <c r="BB86" s="54" t="s">
        <v>741</v>
      </c>
      <c r="BC86" s="56">
        <v>0</v>
      </c>
      <c r="BD86" s="56">
        <v>0</v>
      </c>
      <c r="BE86" s="56">
        <v>0</v>
      </c>
      <c r="BF86" s="56">
        <v>0</v>
      </c>
      <c r="BG86" s="56">
        <v>0</v>
      </c>
      <c r="BH86" s="56">
        <v>1</v>
      </c>
      <c r="BI86" s="56">
        <v>0</v>
      </c>
      <c r="BJ86" s="56">
        <v>0</v>
      </c>
      <c r="BK86" s="56">
        <v>0</v>
      </c>
      <c r="BL86" s="56">
        <v>1</v>
      </c>
      <c r="BM86" s="56">
        <v>0</v>
      </c>
      <c r="BN86" s="56">
        <v>0</v>
      </c>
      <c r="BO86" s="56">
        <v>0</v>
      </c>
      <c r="BP86" s="56">
        <v>0</v>
      </c>
      <c r="BQ86" s="56">
        <v>0</v>
      </c>
      <c r="BR86" s="56">
        <v>0</v>
      </c>
      <c r="BS86" s="56">
        <v>0</v>
      </c>
      <c r="BT86" s="56">
        <v>0</v>
      </c>
      <c r="BU86" s="56">
        <v>0</v>
      </c>
      <c r="BV86" s="56">
        <v>0</v>
      </c>
      <c r="BW86" s="54"/>
      <c r="BX86" s="54"/>
    </row>
    <row r="87" spans="1:76" hidden="1" x14ac:dyDescent="0.35">
      <c r="A87" s="54" t="s">
        <v>933</v>
      </c>
      <c r="B87" s="54" t="s">
        <v>460</v>
      </c>
      <c r="C87" s="54" t="s">
        <v>203</v>
      </c>
      <c r="D87" s="54" t="s">
        <v>212</v>
      </c>
      <c r="E87" s="54" t="s">
        <v>310</v>
      </c>
      <c r="F87" s="54" t="s">
        <v>460</v>
      </c>
      <c r="G87" s="56">
        <v>42</v>
      </c>
      <c r="H87" s="54" t="s">
        <v>471</v>
      </c>
      <c r="I87" s="54" t="s">
        <v>487</v>
      </c>
      <c r="J87" s="56">
        <v>0</v>
      </c>
      <c r="K87" s="56">
        <v>0</v>
      </c>
      <c r="L87" s="56">
        <v>0</v>
      </c>
      <c r="M87" s="56">
        <v>0</v>
      </c>
      <c r="N87" s="56">
        <v>0</v>
      </c>
      <c r="O87" s="56">
        <v>0</v>
      </c>
      <c r="P87" s="56">
        <v>0</v>
      </c>
      <c r="Q87" s="56">
        <v>1</v>
      </c>
      <c r="R87" s="56">
        <v>0</v>
      </c>
      <c r="T87" s="54" t="s">
        <v>676</v>
      </c>
      <c r="U87" s="54"/>
      <c r="V87" s="54" t="s">
        <v>575</v>
      </c>
      <c r="W87" s="54" t="s">
        <v>530</v>
      </c>
      <c r="X87" s="54" t="s">
        <v>193</v>
      </c>
      <c r="Y87" s="54" t="s">
        <v>617</v>
      </c>
      <c r="Z87" s="54" t="s">
        <v>621</v>
      </c>
      <c r="AA87" s="54" t="s">
        <v>636</v>
      </c>
      <c r="AB87" s="54" t="s">
        <v>193</v>
      </c>
      <c r="AC87" s="54"/>
      <c r="AD87" s="54"/>
      <c r="AE87" s="54"/>
      <c r="AF87" s="54"/>
      <c r="AG87" s="54"/>
      <c r="AH87" s="54"/>
      <c r="AI87" s="54"/>
      <c r="AJ87" s="54"/>
      <c r="AK87" s="54" t="s">
        <v>652</v>
      </c>
      <c r="AL87" s="56">
        <v>0</v>
      </c>
      <c r="AM87" s="56">
        <v>0</v>
      </c>
      <c r="AN87" s="56">
        <v>0</v>
      </c>
      <c r="AO87" s="56">
        <v>1</v>
      </c>
      <c r="AP87" s="56">
        <v>0</v>
      </c>
      <c r="AQ87" s="56">
        <v>0</v>
      </c>
      <c r="AR87" s="56">
        <v>0</v>
      </c>
      <c r="AS87" s="56">
        <v>0</v>
      </c>
      <c r="AT87" s="56">
        <v>0</v>
      </c>
      <c r="AU87" s="56">
        <v>0</v>
      </c>
      <c r="AV87" s="56">
        <v>0</v>
      </c>
      <c r="AW87" s="56">
        <v>0</v>
      </c>
      <c r="AX87" s="56">
        <v>0</v>
      </c>
      <c r="AY87" s="56">
        <v>0</v>
      </c>
      <c r="AZ87" s="56">
        <v>0</v>
      </c>
      <c r="BA87" s="54" t="s">
        <v>530</v>
      </c>
      <c r="BB87" s="54" t="s">
        <v>685</v>
      </c>
      <c r="BC87" s="56">
        <v>0</v>
      </c>
      <c r="BD87" s="56">
        <v>0</v>
      </c>
      <c r="BE87" s="56">
        <v>0</v>
      </c>
      <c r="BF87" s="56">
        <v>0</v>
      </c>
      <c r="BG87" s="56">
        <v>0</v>
      </c>
      <c r="BH87" s="56">
        <v>1</v>
      </c>
      <c r="BI87" s="56">
        <v>1</v>
      </c>
      <c r="BJ87" s="56">
        <v>0</v>
      </c>
      <c r="BK87" s="56">
        <v>0</v>
      </c>
      <c r="BL87" s="56">
        <v>1</v>
      </c>
      <c r="BM87" s="56">
        <v>0</v>
      </c>
      <c r="BN87" s="56">
        <v>0</v>
      </c>
      <c r="BO87" s="56">
        <v>0</v>
      </c>
      <c r="BP87" s="56">
        <v>0</v>
      </c>
      <c r="BQ87" s="56">
        <v>0</v>
      </c>
      <c r="BR87" s="56">
        <v>0</v>
      </c>
      <c r="BS87" s="56">
        <v>0</v>
      </c>
      <c r="BT87" s="56">
        <v>0</v>
      </c>
      <c r="BU87" s="56">
        <v>0</v>
      </c>
      <c r="BV87" s="56">
        <v>0</v>
      </c>
      <c r="BW87" s="54"/>
      <c r="BX87" s="54"/>
    </row>
    <row r="88" spans="1:76" hidden="1" x14ac:dyDescent="0.35">
      <c r="A88" s="54" t="s">
        <v>933</v>
      </c>
      <c r="B88" s="54" t="s">
        <v>460</v>
      </c>
      <c r="C88" s="54" t="s">
        <v>203</v>
      </c>
      <c r="D88" s="54" t="s">
        <v>212</v>
      </c>
      <c r="E88" s="54" t="s">
        <v>310</v>
      </c>
      <c r="F88" s="54" t="s">
        <v>460</v>
      </c>
      <c r="G88" s="56">
        <v>52</v>
      </c>
      <c r="H88" s="54" t="s">
        <v>465</v>
      </c>
      <c r="I88" s="54" t="s">
        <v>886</v>
      </c>
      <c r="J88" s="56">
        <v>0</v>
      </c>
      <c r="K88" s="56">
        <v>1</v>
      </c>
      <c r="L88" s="56">
        <v>0</v>
      </c>
      <c r="M88" s="56">
        <v>0</v>
      </c>
      <c r="N88" s="56">
        <v>0</v>
      </c>
      <c r="O88" s="56">
        <v>0</v>
      </c>
      <c r="P88" s="56">
        <v>0</v>
      </c>
      <c r="Q88" s="56">
        <v>0</v>
      </c>
      <c r="R88" s="56">
        <v>0</v>
      </c>
      <c r="T88" s="54" t="s">
        <v>676</v>
      </c>
      <c r="U88" s="54"/>
      <c r="V88" s="54" t="s">
        <v>571</v>
      </c>
      <c r="W88" s="54" t="s">
        <v>530</v>
      </c>
      <c r="X88" s="54" t="s">
        <v>193</v>
      </c>
      <c r="Y88" s="54" t="s">
        <v>617</v>
      </c>
      <c r="Z88" s="54" t="s">
        <v>621</v>
      </c>
      <c r="AA88" s="54" t="s">
        <v>636</v>
      </c>
      <c r="AB88" s="54" t="s">
        <v>193</v>
      </c>
      <c r="AC88" s="54"/>
      <c r="AD88" s="54"/>
      <c r="AE88" s="54"/>
      <c r="AF88" s="54"/>
      <c r="AG88" s="54"/>
      <c r="AH88" s="54"/>
      <c r="AI88" s="54"/>
      <c r="AJ88" s="54"/>
      <c r="AK88" s="54" t="s">
        <v>652</v>
      </c>
      <c r="AL88" s="56">
        <v>0</v>
      </c>
      <c r="AM88" s="56">
        <v>0</v>
      </c>
      <c r="AN88" s="56">
        <v>0</v>
      </c>
      <c r="AO88" s="56">
        <v>1</v>
      </c>
      <c r="AP88" s="56">
        <v>0</v>
      </c>
      <c r="AQ88" s="56">
        <v>0</v>
      </c>
      <c r="AR88" s="56">
        <v>0</v>
      </c>
      <c r="AS88" s="56">
        <v>0</v>
      </c>
      <c r="AT88" s="56">
        <v>0</v>
      </c>
      <c r="AU88" s="56">
        <v>0</v>
      </c>
      <c r="AV88" s="56">
        <v>0</v>
      </c>
      <c r="AW88" s="56">
        <v>0</v>
      </c>
      <c r="AX88" s="56">
        <v>0</v>
      </c>
      <c r="AY88" s="56">
        <v>0</v>
      </c>
      <c r="AZ88" s="56">
        <v>0</v>
      </c>
      <c r="BA88" s="54" t="s">
        <v>528</v>
      </c>
      <c r="BB88" s="54" t="s">
        <v>722</v>
      </c>
      <c r="BC88" s="56">
        <v>0</v>
      </c>
      <c r="BD88" s="56">
        <v>0</v>
      </c>
      <c r="BE88" s="56">
        <v>0</v>
      </c>
      <c r="BF88" s="56">
        <v>1</v>
      </c>
      <c r="BG88" s="56">
        <v>0</v>
      </c>
      <c r="BH88" s="56">
        <v>0</v>
      </c>
      <c r="BI88" s="56">
        <v>0</v>
      </c>
      <c r="BJ88" s="56">
        <v>0</v>
      </c>
      <c r="BK88" s="56">
        <v>0</v>
      </c>
      <c r="BL88" s="56">
        <v>1</v>
      </c>
      <c r="BM88" s="56">
        <v>0</v>
      </c>
      <c r="BN88" s="56">
        <v>0</v>
      </c>
      <c r="BO88" s="56">
        <v>0</v>
      </c>
      <c r="BP88" s="56">
        <v>0</v>
      </c>
      <c r="BQ88" s="56">
        <v>0</v>
      </c>
      <c r="BR88" s="56">
        <v>0</v>
      </c>
      <c r="BS88" s="56">
        <v>0</v>
      </c>
      <c r="BT88" s="56">
        <v>0</v>
      </c>
      <c r="BU88" s="56">
        <v>0</v>
      </c>
      <c r="BV88" s="56">
        <v>0</v>
      </c>
      <c r="BW88" s="54"/>
      <c r="BX88" s="54"/>
    </row>
    <row r="89" spans="1:76" hidden="1" x14ac:dyDescent="0.35">
      <c r="A89" s="54" t="s">
        <v>933</v>
      </c>
      <c r="B89" s="54" t="s">
        <v>460</v>
      </c>
      <c r="C89" s="54" t="s">
        <v>203</v>
      </c>
      <c r="D89" s="54" t="s">
        <v>212</v>
      </c>
      <c r="E89" s="54" t="s">
        <v>310</v>
      </c>
      <c r="F89" s="54" t="s">
        <v>460</v>
      </c>
      <c r="G89" s="56">
        <v>38</v>
      </c>
      <c r="H89" s="54" t="s">
        <v>469</v>
      </c>
      <c r="I89" s="57" t="s">
        <v>886</v>
      </c>
      <c r="J89" s="56">
        <v>0</v>
      </c>
      <c r="K89" s="58">
        <v>1</v>
      </c>
      <c r="L89" s="56">
        <v>0</v>
      </c>
      <c r="M89" s="58">
        <v>0</v>
      </c>
      <c r="N89" s="56">
        <v>0</v>
      </c>
      <c r="O89" s="56">
        <v>0</v>
      </c>
      <c r="P89" s="56">
        <v>0</v>
      </c>
      <c r="Q89" s="56">
        <v>0</v>
      </c>
      <c r="R89" s="56">
        <v>0</v>
      </c>
      <c r="T89" s="54" t="s">
        <v>587</v>
      </c>
      <c r="U89" s="54"/>
      <c r="V89" s="54" t="s">
        <v>573</v>
      </c>
      <c r="W89" s="54" t="s">
        <v>530</v>
      </c>
      <c r="X89" s="54" t="s">
        <v>193</v>
      </c>
      <c r="Y89" s="54" t="s">
        <v>613</v>
      </c>
      <c r="Z89" s="54" t="s">
        <v>621</v>
      </c>
      <c r="AA89" s="54" t="s">
        <v>636</v>
      </c>
      <c r="AB89" s="54" t="s">
        <v>193</v>
      </c>
      <c r="AC89" s="54"/>
      <c r="AD89" s="54"/>
      <c r="AE89" s="54"/>
      <c r="AF89" s="54"/>
      <c r="AG89" s="54"/>
      <c r="AH89" s="54"/>
      <c r="AI89" s="54"/>
      <c r="AJ89" s="54"/>
      <c r="AK89" s="54" t="s">
        <v>652</v>
      </c>
      <c r="AL89" s="56">
        <v>0</v>
      </c>
      <c r="AM89" s="56">
        <v>0</v>
      </c>
      <c r="AN89" s="56">
        <v>0</v>
      </c>
      <c r="AO89" s="56">
        <v>1</v>
      </c>
      <c r="AP89" s="56">
        <v>0</v>
      </c>
      <c r="AQ89" s="56">
        <v>0</v>
      </c>
      <c r="AR89" s="56">
        <v>0</v>
      </c>
      <c r="AS89" s="56">
        <v>0</v>
      </c>
      <c r="AT89" s="56">
        <v>0</v>
      </c>
      <c r="AU89" s="56">
        <v>0</v>
      </c>
      <c r="AV89" s="56">
        <v>0</v>
      </c>
      <c r="AW89" s="56">
        <v>0</v>
      </c>
      <c r="AX89" s="56">
        <v>0</v>
      </c>
      <c r="AY89" s="56">
        <v>0</v>
      </c>
      <c r="AZ89" s="56">
        <v>0</v>
      </c>
      <c r="BA89" s="54" t="s">
        <v>530</v>
      </c>
      <c r="BB89" s="54" t="s">
        <v>742</v>
      </c>
      <c r="BC89" s="56">
        <v>0</v>
      </c>
      <c r="BD89" s="56">
        <v>0</v>
      </c>
      <c r="BE89" s="56">
        <v>0</v>
      </c>
      <c r="BF89" s="56">
        <v>0</v>
      </c>
      <c r="BG89" s="56">
        <v>0</v>
      </c>
      <c r="BH89" s="56">
        <v>0</v>
      </c>
      <c r="BI89" s="56">
        <v>1</v>
      </c>
      <c r="BJ89" s="56">
        <v>0</v>
      </c>
      <c r="BK89" s="56">
        <v>0</v>
      </c>
      <c r="BL89" s="56">
        <v>1</v>
      </c>
      <c r="BM89" s="56">
        <v>0</v>
      </c>
      <c r="BN89" s="56">
        <v>0</v>
      </c>
      <c r="BO89" s="56">
        <v>0</v>
      </c>
      <c r="BP89" s="56">
        <v>0</v>
      </c>
      <c r="BQ89" s="56">
        <v>0</v>
      </c>
      <c r="BR89" s="56">
        <v>0</v>
      </c>
      <c r="BS89" s="56">
        <v>0</v>
      </c>
      <c r="BT89" s="56">
        <v>0</v>
      </c>
      <c r="BU89" s="56">
        <v>0</v>
      </c>
      <c r="BV89" s="56">
        <v>0</v>
      </c>
      <c r="BW89" s="54"/>
      <c r="BX89" s="54"/>
    </row>
    <row r="90" spans="1:76" hidden="1" x14ac:dyDescent="0.35">
      <c r="A90" s="54" t="s">
        <v>933</v>
      </c>
      <c r="B90" s="54" t="s">
        <v>460</v>
      </c>
      <c r="C90" s="54" t="s">
        <v>203</v>
      </c>
      <c r="D90" s="54" t="s">
        <v>212</v>
      </c>
      <c r="E90" s="54" t="s">
        <v>312</v>
      </c>
      <c r="F90" s="54" t="s">
        <v>460</v>
      </c>
      <c r="G90" s="56">
        <v>56</v>
      </c>
      <c r="H90" s="54" t="s">
        <v>469</v>
      </c>
      <c r="I90" s="57" t="s">
        <v>886</v>
      </c>
      <c r="J90" s="56">
        <v>0</v>
      </c>
      <c r="K90" s="58">
        <v>1</v>
      </c>
      <c r="L90" s="56">
        <v>0</v>
      </c>
      <c r="M90" s="58">
        <v>0</v>
      </c>
      <c r="N90" s="56">
        <v>0</v>
      </c>
      <c r="O90" s="56">
        <v>0</v>
      </c>
      <c r="P90" s="56">
        <v>0</v>
      </c>
      <c r="Q90" s="56">
        <v>0</v>
      </c>
      <c r="R90" s="56">
        <v>0</v>
      </c>
      <c r="T90" s="54" t="s">
        <v>587</v>
      </c>
      <c r="U90" s="54"/>
      <c r="V90" s="54" t="s">
        <v>571</v>
      </c>
      <c r="W90" s="54" t="s">
        <v>530</v>
      </c>
      <c r="X90" s="54" t="s">
        <v>193</v>
      </c>
      <c r="Y90" s="54" t="s">
        <v>613</v>
      </c>
      <c r="Z90" s="54" t="s">
        <v>621</v>
      </c>
      <c r="AA90" s="54" t="s">
        <v>634</v>
      </c>
      <c r="AB90" s="54" t="s">
        <v>193</v>
      </c>
      <c r="AC90" s="54"/>
      <c r="AD90" s="54"/>
      <c r="AE90" s="54"/>
      <c r="AF90" s="54"/>
      <c r="AG90" s="54"/>
      <c r="AH90" s="54"/>
      <c r="AI90" s="54"/>
      <c r="AJ90" s="54"/>
      <c r="AK90" s="54" t="s">
        <v>652</v>
      </c>
      <c r="AL90" s="56">
        <v>0</v>
      </c>
      <c r="AM90" s="56">
        <v>0</v>
      </c>
      <c r="AN90" s="56">
        <v>0</v>
      </c>
      <c r="AO90" s="56">
        <v>1</v>
      </c>
      <c r="AP90" s="56">
        <v>0</v>
      </c>
      <c r="AQ90" s="56">
        <v>0</v>
      </c>
      <c r="AR90" s="56">
        <v>0</v>
      </c>
      <c r="AS90" s="56">
        <v>0</v>
      </c>
      <c r="AT90" s="56">
        <v>0</v>
      </c>
      <c r="AU90" s="56">
        <v>0</v>
      </c>
      <c r="AV90" s="56">
        <v>0</v>
      </c>
      <c r="AW90" s="56">
        <v>0</v>
      </c>
      <c r="AX90" s="56">
        <v>0</v>
      </c>
      <c r="AY90" s="56">
        <v>0</v>
      </c>
      <c r="AZ90" s="56">
        <v>0</v>
      </c>
      <c r="BA90" s="54" t="s">
        <v>530</v>
      </c>
      <c r="BB90" s="54" t="s">
        <v>671</v>
      </c>
      <c r="BC90" s="56">
        <v>0</v>
      </c>
      <c r="BD90" s="56">
        <v>0</v>
      </c>
      <c r="BE90" s="56">
        <v>0</v>
      </c>
      <c r="BF90" s="56">
        <v>1</v>
      </c>
      <c r="BG90" s="56">
        <v>0</v>
      </c>
      <c r="BH90" s="56">
        <v>0</v>
      </c>
      <c r="BI90" s="56">
        <v>1</v>
      </c>
      <c r="BJ90" s="56">
        <v>0</v>
      </c>
      <c r="BK90" s="56">
        <v>0</v>
      </c>
      <c r="BL90" s="56">
        <v>1</v>
      </c>
      <c r="BM90" s="56">
        <v>0</v>
      </c>
      <c r="BN90" s="56">
        <v>0</v>
      </c>
      <c r="BO90" s="56">
        <v>0</v>
      </c>
      <c r="BP90" s="56">
        <v>0</v>
      </c>
      <c r="BQ90" s="56">
        <v>0</v>
      </c>
      <c r="BR90" s="56">
        <v>0</v>
      </c>
      <c r="BS90" s="56">
        <v>0</v>
      </c>
      <c r="BT90" s="56">
        <v>0</v>
      </c>
      <c r="BU90" s="56">
        <v>0</v>
      </c>
      <c r="BV90" s="56">
        <v>0</v>
      </c>
      <c r="BW90" s="54"/>
      <c r="BX90" s="54"/>
    </row>
    <row r="91" spans="1:76" hidden="1" x14ac:dyDescent="0.35">
      <c r="A91" s="54" t="s">
        <v>933</v>
      </c>
      <c r="B91" s="54" t="s">
        <v>460</v>
      </c>
      <c r="C91" s="54" t="s">
        <v>203</v>
      </c>
      <c r="D91" s="54" t="s">
        <v>212</v>
      </c>
      <c r="E91" s="54" t="s">
        <v>312</v>
      </c>
      <c r="F91" s="54" t="s">
        <v>460</v>
      </c>
      <c r="G91" s="56">
        <v>54</v>
      </c>
      <c r="H91" s="54" t="s">
        <v>471</v>
      </c>
      <c r="I91" s="54" t="s">
        <v>479</v>
      </c>
      <c r="J91" s="56">
        <v>0</v>
      </c>
      <c r="K91" s="56">
        <v>0</v>
      </c>
      <c r="L91" s="56">
        <v>0</v>
      </c>
      <c r="M91" s="56">
        <v>1</v>
      </c>
      <c r="N91" s="56">
        <v>0</v>
      </c>
      <c r="O91" s="56">
        <v>0</v>
      </c>
      <c r="P91" s="56">
        <v>0</v>
      </c>
      <c r="Q91" s="56">
        <v>0</v>
      </c>
      <c r="R91" s="56">
        <v>0</v>
      </c>
      <c r="T91" s="54" t="s">
        <v>587</v>
      </c>
      <c r="U91" s="54"/>
      <c r="V91" s="54" t="s">
        <v>573</v>
      </c>
      <c r="W91" s="54" t="s">
        <v>530</v>
      </c>
      <c r="X91" s="54" t="s">
        <v>193</v>
      </c>
      <c r="Y91" s="54" t="s">
        <v>613</v>
      </c>
      <c r="Z91" s="54" t="s">
        <v>621</v>
      </c>
      <c r="AA91" s="54" t="s">
        <v>636</v>
      </c>
      <c r="AB91" s="54" t="s">
        <v>193</v>
      </c>
      <c r="AC91" s="54"/>
      <c r="AD91" s="54"/>
      <c r="AE91" s="54"/>
      <c r="AF91" s="54"/>
      <c r="AG91" s="54"/>
      <c r="AH91" s="54"/>
      <c r="AI91" s="54"/>
      <c r="AJ91" s="54"/>
      <c r="AK91" s="54" t="s">
        <v>652</v>
      </c>
      <c r="AL91" s="56">
        <v>0</v>
      </c>
      <c r="AM91" s="56">
        <v>0</v>
      </c>
      <c r="AN91" s="56">
        <v>0</v>
      </c>
      <c r="AO91" s="56">
        <v>1</v>
      </c>
      <c r="AP91" s="56">
        <v>0</v>
      </c>
      <c r="AQ91" s="56">
        <v>0</v>
      </c>
      <c r="AR91" s="56">
        <v>0</v>
      </c>
      <c r="AS91" s="56">
        <v>0</v>
      </c>
      <c r="AT91" s="56">
        <v>0</v>
      </c>
      <c r="AU91" s="56">
        <v>0</v>
      </c>
      <c r="AV91" s="56">
        <v>0</v>
      </c>
      <c r="AW91" s="56">
        <v>0</v>
      </c>
      <c r="AX91" s="56">
        <v>0</v>
      </c>
      <c r="AY91" s="56">
        <v>0</v>
      </c>
      <c r="AZ91" s="56">
        <v>0</v>
      </c>
      <c r="BA91" s="54" t="s">
        <v>530</v>
      </c>
      <c r="BB91" s="54" t="s">
        <v>743</v>
      </c>
      <c r="BC91" s="56">
        <v>0</v>
      </c>
      <c r="BD91" s="56">
        <v>0</v>
      </c>
      <c r="BE91" s="56">
        <v>0</v>
      </c>
      <c r="BF91" s="56">
        <v>1</v>
      </c>
      <c r="BG91" s="56">
        <v>0</v>
      </c>
      <c r="BH91" s="56">
        <v>1</v>
      </c>
      <c r="BI91" s="56">
        <v>1</v>
      </c>
      <c r="BJ91" s="56">
        <v>0</v>
      </c>
      <c r="BK91" s="56">
        <v>0</v>
      </c>
      <c r="BL91" s="56">
        <v>1</v>
      </c>
      <c r="BM91" s="56">
        <v>0</v>
      </c>
      <c r="BN91" s="56">
        <v>0</v>
      </c>
      <c r="BO91" s="56">
        <v>1</v>
      </c>
      <c r="BP91" s="56">
        <v>0</v>
      </c>
      <c r="BQ91" s="56">
        <v>0</v>
      </c>
      <c r="BR91" s="56">
        <v>0</v>
      </c>
      <c r="BS91" s="56">
        <v>0</v>
      </c>
      <c r="BT91" s="56">
        <v>0</v>
      </c>
      <c r="BU91" s="56">
        <v>0</v>
      </c>
      <c r="BV91" s="56">
        <v>0</v>
      </c>
      <c r="BW91" s="54"/>
      <c r="BX91" s="54"/>
    </row>
    <row r="92" spans="1:76" hidden="1" x14ac:dyDescent="0.35">
      <c r="A92" s="54" t="s">
        <v>933</v>
      </c>
      <c r="B92" s="54" t="s">
        <v>460</v>
      </c>
      <c r="C92" s="54" t="s">
        <v>203</v>
      </c>
      <c r="D92" s="54" t="s">
        <v>212</v>
      </c>
      <c r="E92" s="54" t="s">
        <v>312</v>
      </c>
      <c r="F92" s="54" t="s">
        <v>460</v>
      </c>
      <c r="G92" s="56">
        <v>36</v>
      </c>
      <c r="H92" s="54" t="s">
        <v>465</v>
      </c>
      <c r="I92" s="54" t="s">
        <v>889</v>
      </c>
      <c r="J92" s="56">
        <v>0</v>
      </c>
      <c r="K92" s="56">
        <v>0</v>
      </c>
      <c r="L92" s="56">
        <v>0</v>
      </c>
      <c r="M92" s="56">
        <v>0</v>
      </c>
      <c r="N92" s="56">
        <v>0</v>
      </c>
      <c r="O92" s="56">
        <v>0</v>
      </c>
      <c r="P92" s="56">
        <v>1</v>
      </c>
      <c r="Q92" s="56">
        <v>0</v>
      </c>
      <c r="R92" s="56">
        <v>0</v>
      </c>
      <c r="T92" s="54" t="s">
        <v>587</v>
      </c>
      <c r="U92" s="54"/>
      <c r="V92" s="54" t="s">
        <v>573</v>
      </c>
      <c r="W92" s="54" t="s">
        <v>530</v>
      </c>
      <c r="X92" s="54" t="s">
        <v>193</v>
      </c>
      <c r="Y92" s="54" t="s">
        <v>613</v>
      </c>
      <c r="Z92" s="54" t="s">
        <v>621</v>
      </c>
      <c r="AA92" s="54" t="s">
        <v>636</v>
      </c>
      <c r="AB92" s="54" t="s">
        <v>193</v>
      </c>
      <c r="AC92" s="54"/>
      <c r="AD92" s="54"/>
      <c r="AE92" s="54"/>
      <c r="AF92" s="54"/>
      <c r="AG92" s="54"/>
      <c r="AH92" s="54"/>
      <c r="AI92" s="54"/>
      <c r="AJ92" s="54"/>
      <c r="AK92" s="54" t="s">
        <v>744</v>
      </c>
      <c r="AL92" s="56">
        <v>0</v>
      </c>
      <c r="AM92" s="56">
        <v>0</v>
      </c>
      <c r="AN92" s="56">
        <v>0</v>
      </c>
      <c r="AO92" s="56">
        <v>0</v>
      </c>
      <c r="AP92" s="56">
        <v>0</v>
      </c>
      <c r="AQ92" s="56">
        <v>0</v>
      </c>
      <c r="AR92" s="56">
        <v>1</v>
      </c>
      <c r="AS92" s="56">
        <v>0</v>
      </c>
      <c r="AT92" s="56">
        <v>0</v>
      </c>
      <c r="AU92" s="56">
        <v>0</v>
      </c>
      <c r="AV92" s="56">
        <v>0</v>
      </c>
      <c r="AW92" s="56">
        <v>0</v>
      </c>
      <c r="AX92" s="56">
        <v>0</v>
      </c>
      <c r="AY92" s="56">
        <v>0</v>
      </c>
      <c r="AZ92" s="56">
        <v>0</v>
      </c>
      <c r="BA92" s="54" t="s">
        <v>530</v>
      </c>
      <c r="BB92" s="54" t="s">
        <v>745</v>
      </c>
      <c r="BC92" s="56">
        <v>0</v>
      </c>
      <c r="BD92" s="56">
        <v>0</v>
      </c>
      <c r="BE92" s="56">
        <v>0</v>
      </c>
      <c r="BF92" s="56">
        <v>1</v>
      </c>
      <c r="BG92" s="56">
        <v>0</v>
      </c>
      <c r="BH92" s="56">
        <v>1</v>
      </c>
      <c r="BI92" s="56">
        <v>1</v>
      </c>
      <c r="BJ92" s="56">
        <v>0</v>
      </c>
      <c r="BK92" s="56">
        <v>0</v>
      </c>
      <c r="BL92" s="56">
        <v>1</v>
      </c>
      <c r="BM92" s="56">
        <v>0</v>
      </c>
      <c r="BN92" s="56">
        <v>0</v>
      </c>
      <c r="BO92" s="56">
        <v>0</v>
      </c>
      <c r="BP92" s="56">
        <v>0</v>
      </c>
      <c r="BQ92" s="56">
        <v>0</v>
      </c>
      <c r="BR92" s="56">
        <v>0</v>
      </c>
      <c r="BS92" s="56">
        <v>0</v>
      </c>
      <c r="BT92" s="56">
        <v>0</v>
      </c>
      <c r="BU92" s="56">
        <v>0</v>
      </c>
      <c r="BV92" s="56">
        <v>0</v>
      </c>
      <c r="BW92" s="54"/>
      <c r="BX92" s="54"/>
    </row>
    <row r="93" spans="1:76" hidden="1" x14ac:dyDescent="0.35">
      <c r="A93" s="54" t="s">
        <v>933</v>
      </c>
      <c r="B93" s="54" t="s">
        <v>460</v>
      </c>
      <c r="C93" s="54" t="s">
        <v>206</v>
      </c>
      <c r="D93" s="54" t="s">
        <v>206</v>
      </c>
      <c r="E93" s="54" t="s">
        <v>400</v>
      </c>
      <c r="F93" s="54" t="s">
        <v>460</v>
      </c>
      <c r="G93" s="56">
        <v>60</v>
      </c>
      <c r="H93" s="54" t="s">
        <v>469</v>
      </c>
      <c r="I93" s="54" t="s">
        <v>473</v>
      </c>
      <c r="J93" s="56">
        <v>1</v>
      </c>
      <c r="K93" s="56">
        <v>0</v>
      </c>
      <c r="L93" s="56">
        <v>0</v>
      </c>
      <c r="M93" s="56">
        <v>0</v>
      </c>
      <c r="N93" s="56">
        <v>0</v>
      </c>
      <c r="O93" s="56">
        <v>0</v>
      </c>
      <c r="P93" s="56">
        <v>0</v>
      </c>
      <c r="Q93" s="56">
        <v>0</v>
      </c>
      <c r="R93" s="56">
        <v>0</v>
      </c>
      <c r="T93" s="54" t="s">
        <v>587</v>
      </c>
      <c r="U93" s="54"/>
      <c r="V93" s="54" t="s">
        <v>571</v>
      </c>
      <c r="W93" s="54" t="s">
        <v>530</v>
      </c>
      <c r="X93" s="54" t="s">
        <v>193</v>
      </c>
      <c r="Y93" s="57" t="s">
        <v>617</v>
      </c>
      <c r="Z93" s="54" t="s">
        <v>621</v>
      </c>
      <c r="AA93" s="54" t="s">
        <v>632</v>
      </c>
      <c r="AB93" s="54" t="s">
        <v>193</v>
      </c>
      <c r="AC93" s="54"/>
      <c r="AD93" s="54"/>
      <c r="AE93" s="54"/>
      <c r="AF93" s="54"/>
      <c r="AG93" s="54"/>
      <c r="AH93" s="54"/>
      <c r="AI93" s="54"/>
      <c r="AJ93" s="54"/>
      <c r="AK93" s="54" t="s">
        <v>746</v>
      </c>
      <c r="AL93" s="56">
        <v>0</v>
      </c>
      <c r="AM93" s="56">
        <v>0</v>
      </c>
      <c r="AN93" s="56">
        <v>0</v>
      </c>
      <c r="AO93" s="56">
        <v>1</v>
      </c>
      <c r="AP93" s="56">
        <v>0</v>
      </c>
      <c r="AQ93" s="56">
        <v>0</v>
      </c>
      <c r="AR93" s="56">
        <v>0</v>
      </c>
      <c r="AS93" s="56">
        <v>0</v>
      </c>
      <c r="AT93" s="56">
        <v>0</v>
      </c>
      <c r="AU93" s="56">
        <v>0</v>
      </c>
      <c r="AV93" s="56">
        <v>1</v>
      </c>
      <c r="AW93" s="56">
        <v>1</v>
      </c>
      <c r="AX93" s="56">
        <v>0</v>
      </c>
      <c r="AY93" s="56">
        <v>0</v>
      </c>
      <c r="AZ93" s="56">
        <v>0</v>
      </c>
      <c r="BA93" s="54" t="s">
        <v>526</v>
      </c>
      <c r="BB93" s="54" t="s">
        <v>747</v>
      </c>
      <c r="BC93" s="56">
        <v>0</v>
      </c>
      <c r="BD93" s="56">
        <v>0</v>
      </c>
      <c r="BE93" s="56">
        <v>0</v>
      </c>
      <c r="BF93" s="56">
        <v>0</v>
      </c>
      <c r="BG93" s="56">
        <v>0</v>
      </c>
      <c r="BH93" s="56">
        <v>0</v>
      </c>
      <c r="BI93" s="56">
        <v>1</v>
      </c>
      <c r="BJ93" s="56">
        <v>0</v>
      </c>
      <c r="BK93" s="56">
        <v>0</v>
      </c>
      <c r="BL93" s="56">
        <v>0</v>
      </c>
      <c r="BM93" s="56">
        <v>0</v>
      </c>
      <c r="BN93" s="56">
        <v>0</v>
      </c>
      <c r="BO93" s="56">
        <v>1</v>
      </c>
      <c r="BP93" s="56">
        <v>0</v>
      </c>
      <c r="BQ93" s="56">
        <v>0</v>
      </c>
      <c r="BR93" s="56">
        <v>0</v>
      </c>
      <c r="BS93" s="56">
        <v>0</v>
      </c>
      <c r="BT93" s="56">
        <v>0</v>
      </c>
      <c r="BU93" s="56">
        <v>0</v>
      </c>
      <c r="BV93" s="56">
        <v>0</v>
      </c>
      <c r="BW93" s="54"/>
      <c r="BX93" s="54"/>
    </row>
    <row r="94" spans="1:76" hidden="1" x14ac:dyDescent="0.35">
      <c r="A94" s="54" t="s">
        <v>933</v>
      </c>
      <c r="B94" s="54" t="s">
        <v>460</v>
      </c>
      <c r="C94" s="54" t="s">
        <v>204</v>
      </c>
      <c r="D94" s="54" t="s">
        <v>204</v>
      </c>
      <c r="E94" s="54" t="s">
        <v>449</v>
      </c>
      <c r="F94" s="54" t="s">
        <v>462</v>
      </c>
      <c r="G94" s="56">
        <v>56</v>
      </c>
      <c r="H94" s="54" t="s">
        <v>467</v>
      </c>
      <c r="I94" s="54" t="s">
        <v>458</v>
      </c>
      <c r="J94" s="56">
        <v>0</v>
      </c>
      <c r="K94" s="56">
        <v>0</v>
      </c>
      <c r="L94" s="56">
        <v>0</v>
      </c>
      <c r="M94" s="56">
        <v>0</v>
      </c>
      <c r="N94" s="56">
        <v>0</v>
      </c>
      <c r="O94" s="56">
        <v>0</v>
      </c>
      <c r="P94" s="56">
        <v>0</v>
      </c>
      <c r="Q94" s="56">
        <v>0</v>
      </c>
      <c r="R94" s="56">
        <v>1</v>
      </c>
      <c r="S94" s="57" t="s">
        <v>884</v>
      </c>
      <c r="T94" s="54" t="s">
        <v>599</v>
      </c>
      <c r="U94" s="54"/>
      <c r="V94" s="54" t="s">
        <v>571</v>
      </c>
      <c r="W94" s="54" t="s">
        <v>528</v>
      </c>
      <c r="X94" s="54" t="s">
        <v>193</v>
      </c>
      <c r="Y94" s="54" t="s">
        <v>617</v>
      </c>
      <c r="Z94" s="54" t="s">
        <v>621</v>
      </c>
      <c r="AA94" s="54" t="s">
        <v>632</v>
      </c>
      <c r="AB94" s="54" t="s">
        <v>193</v>
      </c>
      <c r="AC94" s="54"/>
      <c r="AD94" s="54"/>
      <c r="AE94" s="54"/>
      <c r="AF94" s="54"/>
      <c r="AG94" s="54"/>
      <c r="AH94" s="54"/>
      <c r="AI94" s="54"/>
      <c r="AJ94" s="54"/>
      <c r="AK94" s="54" t="s">
        <v>682</v>
      </c>
      <c r="AL94" s="56">
        <v>0</v>
      </c>
      <c r="AM94" s="56">
        <v>1</v>
      </c>
      <c r="AN94" s="56">
        <v>0</v>
      </c>
      <c r="AO94" s="56">
        <v>1</v>
      </c>
      <c r="AP94" s="56">
        <v>0</v>
      </c>
      <c r="AQ94" s="56">
        <v>0</v>
      </c>
      <c r="AR94" s="56">
        <v>0</v>
      </c>
      <c r="AS94" s="56">
        <v>0</v>
      </c>
      <c r="AT94" s="56">
        <v>0</v>
      </c>
      <c r="AU94" s="56">
        <v>0</v>
      </c>
      <c r="AV94" s="56">
        <v>0</v>
      </c>
      <c r="AW94" s="56">
        <v>0</v>
      </c>
      <c r="AX94" s="56">
        <v>0</v>
      </c>
      <c r="AY94" s="56">
        <v>0</v>
      </c>
      <c r="AZ94" s="56">
        <v>0</v>
      </c>
      <c r="BA94" s="54" t="s">
        <v>526</v>
      </c>
      <c r="BB94" s="54" t="s">
        <v>748</v>
      </c>
      <c r="BC94" s="56">
        <v>1</v>
      </c>
      <c r="BD94" s="56">
        <v>0</v>
      </c>
      <c r="BE94" s="56">
        <v>1</v>
      </c>
      <c r="BF94" s="56">
        <v>0</v>
      </c>
      <c r="BG94" s="56">
        <v>1</v>
      </c>
      <c r="BH94" s="56">
        <v>0</v>
      </c>
      <c r="BI94" s="56">
        <v>0</v>
      </c>
      <c r="BJ94" s="56">
        <v>0</v>
      </c>
      <c r="BK94" s="56">
        <v>0</v>
      </c>
      <c r="BL94" s="56">
        <v>1</v>
      </c>
      <c r="BM94" s="56">
        <v>0</v>
      </c>
      <c r="BN94" s="56">
        <v>0</v>
      </c>
      <c r="BO94" s="56">
        <v>0</v>
      </c>
      <c r="BP94" s="56">
        <v>0</v>
      </c>
      <c r="BQ94" s="56">
        <v>0</v>
      </c>
      <c r="BR94" s="56">
        <v>0</v>
      </c>
      <c r="BS94" s="56">
        <v>0</v>
      </c>
      <c r="BT94" s="56">
        <v>0</v>
      </c>
      <c r="BU94" s="56">
        <v>0</v>
      </c>
      <c r="BV94" s="56">
        <v>0</v>
      </c>
      <c r="BW94" s="54"/>
      <c r="BX94" s="54"/>
    </row>
    <row r="95" spans="1:76" hidden="1" x14ac:dyDescent="0.35">
      <c r="A95" s="54" t="s">
        <v>933</v>
      </c>
      <c r="B95" s="54" t="s">
        <v>460</v>
      </c>
      <c r="C95" s="54" t="s">
        <v>204</v>
      </c>
      <c r="D95" s="54" t="s">
        <v>204</v>
      </c>
      <c r="E95" s="54" t="s">
        <v>449</v>
      </c>
      <c r="F95" s="54" t="s">
        <v>460</v>
      </c>
      <c r="G95" s="56">
        <v>36</v>
      </c>
      <c r="H95" s="54" t="s">
        <v>465</v>
      </c>
      <c r="I95" s="54" t="s">
        <v>883</v>
      </c>
      <c r="J95" s="56">
        <v>0</v>
      </c>
      <c r="K95" s="56">
        <v>0</v>
      </c>
      <c r="L95" s="56">
        <v>1</v>
      </c>
      <c r="M95" s="56">
        <v>0</v>
      </c>
      <c r="N95" s="56">
        <v>0</v>
      </c>
      <c r="O95" s="56">
        <v>0</v>
      </c>
      <c r="P95" s="56">
        <v>0</v>
      </c>
      <c r="Q95" s="56">
        <v>0</v>
      </c>
      <c r="R95" s="56">
        <v>0</v>
      </c>
      <c r="T95" s="54" t="s">
        <v>599</v>
      </c>
      <c r="U95" s="54"/>
      <c r="V95" s="54" t="s">
        <v>571</v>
      </c>
      <c r="W95" s="54" t="s">
        <v>530</v>
      </c>
      <c r="X95" s="54" t="s">
        <v>193</v>
      </c>
      <c r="Y95" s="54" t="s">
        <v>617</v>
      </c>
      <c r="Z95" s="54" t="s">
        <v>621</v>
      </c>
      <c r="AA95" s="54" t="s">
        <v>632</v>
      </c>
      <c r="AB95" s="54" t="s">
        <v>193</v>
      </c>
      <c r="AC95" s="54"/>
      <c r="AD95" s="54"/>
      <c r="AE95" s="54"/>
      <c r="AF95" s="54"/>
      <c r="AG95" s="54"/>
      <c r="AH95" s="54"/>
      <c r="AI95" s="54"/>
      <c r="AJ95" s="54"/>
      <c r="AK95" s="54" t="s">
        <v>705</v>
      </c>
      <c r="AL95" s="56">
        <v>0</v>
      </c>
      <c r="AM95" s="56">
        <v>1</v>
      </c>
      <c r="AN95" s="56">
        <v>1</v>
      </c>
      <c r="AO95" s="56">
        <v>1</v>
      </c>
      <c r="AP95" s="56">
        <v>0</v>
      </c>
      <c r="AQ95" s="56">
        <v>0</v>
      </c>
      <c r="AR95" s="56">
        <v>0</v>
      </c>
      <c r="AS95" s="56">
        <v>0</v>
      </c>
      <c r="AT95" s="56">
        <v>0</v>
      </c>
      <c r="AU95" s="56">
        <v>0</v>
      </c>
      <c r="AV95" s="56">
        <v>0</v>
      </c>
      <c r="AW95" s="56">
        <v>0</v>
      </c>
      <c r="AX95" s="56">
        <v>0</v>
      </c>
      <c r="AY95" s="56">
        <v>0</v>
      </c>
      <c r="AZ95" s="56">
        <v>0</v>
      </c>
      <c r="BA95" s="54" t="s">
        <v>528</v>
      </c>
      <c r="BB95" s="54" t="s">
        <v>749</v>
      </c>
      <c r="BC95" s="56">
        <v>1</v>
      </c>
      <c r="BD95" s="56">
        <v>0</v>
      </c>
      <c r="BE95" s="56">
        <v>0</v>
      </c>
      <c r="BF95" s="56">
        <v>0</v>
      </c>
      <c r="BG95" s="56">
        <v>0</v>
      </c>
      <c r="BH95" s="56">
        <v>1</v>
      </c>
      <c r="BI95" s="56">
        <v>0</v>
      </c>
      <c r="BJ95" s="56">
        <v>0</v>
      </c>
      <c r="BK95" s="56">
        <v>0</v>
      </c>
      <c r="BL95" s="56">
        <v>0</v>
      </c>
      <c r="BM95" s="56">
        <v>1</v>
      </c>
      <c r="BN95" s="56">
        <v>0</v>
      </c>
      <c r="BO95" s="56">
        <v>0</v>
      </c>
      <c r="BP95" s="56">
        <v>0</v>
      </c>
      <c r="BQ95" s="56">
        <v>0</v>
      </c>
      <c r="BR95" s="56">
        <v>0</v>
      </c>
      <c r="BS95" s="56">
        <v>0</v>
      </c>
      <c r="BT95" s="56">
        <v>0</v>
      </c>
      <c r="BU95" s="56">
        <v>0</v>
      </c>
      <c r="BV95" s="56">
        <v>0</v>
      </c>
      <c r="BW95" s="54"/>
      <c r="BX95" s="54"/>
    </row>
    <row r="96" spans="1:76" hidden="1" x14ac:dyDescent="0.35">
      <c r="A96" s="54" t="s">
        <v>933</v>
      </c>
      <c r="B96" s="54" t="s">
        <v>460</v>
      </c>
      <c r="C96" s="54" t="s">
        <v>206</v>
      </c>
      <c r="D96" s="54" t="s">
        <v>206</v>
      </c>
      <c r="E96" s="54" t="s">
        <v>399</v>
      </c>
      <c r="F96" s="54" t="s">
        <v>460</v>
      </c>
      <c r="G96" s="56">
        <v>40</v>
      </c>
      <c r="H96" s="54" t="s">
        <v>467</v>
      </c>
      <c r="I96" s="54" t="s">
        <v>458</v>
      </c>
      <c r="J96" s="56">
        <v>0</v>
      </c>
      <c r="K96" s="56">
        <v>0</v>
      </c>
      <c r="L96" s="56">
        <v>0</v>
      </c>
      <c r="M96" s="56">
        <v>0</v>
      </c>
      <c r="N96" s="56">
        <v>0</v>
      </c>
      <c r="O96" s="56">
        <v>0</v>
      </c>
      <c r="P96" s="56">
        <v>0</v>
      </c>
      <c r="Q96" s="56">
        <v>0</v>
      </c>
      <c r="R96" s="56">
        <v>1</v>
      </c>
      <c r="S96" s="57" t="s">
        <v>884</v>
      </c>
      <c r="T96" s="54" t="s">
        <v>587</v>
      </c>
      <c r="U96" s="54"/>
      <c r="V96" s="54" t="s">
        <v>575</v>
      </c>
      <c r="W96" s="54" t="s">
        <v>528</v>
      </c>
      <c r="X96" s="54" t="s">
        <v>193</v>
      </c>
      <c r="Y96" s="54" t="s">
        <v>617</v>
      </c>
      <c r="Z96" s="54" t="s">
        <v>621</v>
      </c>
      <c r="AA96" s="54" t="s">
        <v>633</v>
      </c>
      <c r="AB96" s="54" t="s">
        <v>193</v>
      </c>
      <c r="AC96" s="54"/>
      <c r="AD96" s="54"/>
      <c r="AE96" s="54"/>
      <c r="AF96" s="54"/>
      <c r="AG96" s="54"/>
      <c r="AH96" s="54"/>
      <c r="AI96" s="54"/>
      <c r="AJ96" s="54"/>
      <c r="AK96" s="54" t="s">
        <v>750</v>
      </c>
      <c r="AL96" s="56">
        <v>0</v>
      </c>
      <c r="AM96" s="56">
        <v>0</v>
      </c>
      <c r="AN96" s="56">
        <v>1</v>
      </c>
      <c r="AO96" s="56">
        <v>1</v>
      </c>
      <c r="AP96" s="56">
        <v>0</v>
      </c>
      <c r="AQ96" s="56">
        <v>0</v>
      </c>
      <c r="AR96" s="56">
        <v>0</v>
      </c>
      <c r="AS96" s="56">
        <v>0</v>
      </c>
      <c r="AT96" s="56">
        <v>0</v>
      </c>
      <c r="AU96" s="56">
        <v>0</v>
      </c>
      <c r="AV96" s="56">
        <v>0</v>
      </c>
      <c r="AW96" s="56">
        <v>0</v>
      </c>
      <c r="AX96" s="56">
        <v>0</v>
      </c>
      <c r="AY96" s="56">
        <v>0</v>
      </c>
      <c r="AZ96" s="56">
        <v>0</v>
      </c>
      <c r="BA96" s="54" t="s">
        <v>528</v>
      </c>
      <c r="BB96" s="54" t="s">
        <v>751</v>
      </c>
      <c r="BC96" s="56">
        <v>0</v>
      </c>
      <c r="BD96" s="56">
        <v>0</v>
      </c>
      <c r="BE96" s="56">
        <v>0</v>
      </c>
      <c r="BF96" s="56">
        <v>0</v>
      </c>
      <c r="BG96" s="56">
        <v>1</v>
      </c>
      <c r="BH96" s="56">
        <v>0</v>
      </c>
      <c r="BI96" s="56">
        <v>0</v>
      </c>
      <c r="BJ96" s="56">
        <v>0</v>
      </c>
      <c r="BK96" s="56">
        <v>0</v>
      </c>
      <c r="BL96" s="56">
        <v>0</v>
      </c>
      <c r="BM96" s="56">
        <v>0</v>
      </c>
      <c r="BN96" s="56">
        <v>0</v>
      </c>
      <c r="BO96" s="56">
        <v>1</v>
      </c>
      <c r="BP96" s="56">
        <v>0</v>
      </c>
      <c r="BQ96" s="56">
        <v>1</v>
      </c>
      <c r="BR96" s="56">
        <v>0</v>
      </c>
      <c r="BS96" s="56">
        <v>0</v>
      </c>
      <c r="BT96" s="56">
        <v>0</v>
      </c>
      <c r="BU96" s="56">
        <v>0</v>
      </c>
      <c r="BV96" s="56">
        <v>0</v>
      </c>
      <c r="BW96" s="54"/>
      <c r="BX96" s="54"/>
    </row>
    <row r="97" spans="1:76" hidden="1" x14ac:dyDescent="0.35">
      <c r="A97" s="54" t="s">
        <v>933</v>
      </c>
      <c r="B97" s="54" t="s">
        <v>460</v>
      </c>
      <c r="C97" s="54" t="s">
        <v>206</v>
      </c>
      <c r="D97" s="54" t="s">
        <v>206</v>
      </c>
      <c r="E97" s="54" t="s">
        <v>399</v>
      </c>
      <c r="F97" s="54" t="s">
        <v>460</v>
      </c>
      <c r="G97" s="56">
        <v>32</v>
      </c>
      <c r="H97" s="54" t="s">
        <v>465</v>
      </c>
      <c r="I97" s="54" t="s">
        <v>883</v>
      </c>
      <c r="J97" s="56">
        <v>0</v>
      </c>
      <c r="K97" s="56">
        <v>0</v>
      </c>
      <c r="L97" s="56">
        <v>1</v>
      </c>
      <c r="M97" s="56">
        <v>0</v>
      </c>
      <c r="N97" s="56">
        <v>0</v>
      </c>
      <c r="O97" s="56">
        <v>0</v>
      </c>
      <c r="P97" s="56">
        <v>0</v>
      </c>
      <c r="Q97" s="56">
        <v>0</v>
      </c>
      <c r="R97" s="56">
        <v>0</v>
      </c>
      <c r="T97" s="54" t="s">
        <v>587</v>
      </c>
      <c r="U97" s="54"/>
      <c r="V97" s="54" t="s">
        <v>573</v>
      </c>
      <c r="W97" s="54" t="s">
        <v>528</v>
      </c>
      <c r="X97" s="54" t="s">
        <v>193</v>
      </c>
      <c r="Y97" s="54" t="s">
        <v>617</v>
      </c>
      <c r="Z97" s="54" t="s">
        <v>621</v>
      </c>
      <c r="AA97" s="54" t="s">
        <v>632</v>
      </c>
      <c r="AB97" s="54" t="s">
        <v>193</v>
      </c>
      <c r="AC97" s="54"/>
      <c r="AD97" s="54"/>
      <c r="AE97" s="54"/>
      <c r="AF97" s="54"/>
      <c r="AG97" s="54"/>
      <c r="AH97" s="54"/>
      <c r="AI97" s="54"/>
      <c r="AJ97" s="54"/>
      <c r="AK97" s="54" t="s">
        <v>682</v>
      </c>
      <c r="AL97" s="56">
        <v>0</v>
      </c>
      <c r="AM97" s="56">
        <v>1</v>
      </c>
      <c r="AN97" s="56">
        <v>0</v>
      </c>
      <c r="AO97" s="56">
        <v>1</v>
      </c>
      <c r="AP97" s="56">
        <v>0</v>
      </c>
      <c r="AQ97" s="56">
        <v>0</v>
      </c>
      <c r="AR97" s="56">
        <v>0</v>
      </c>
      <c r="AS97" s="56">
        <v>0</v>
      </c>
      <c r="AT97" s="56">
        <v>0</v>
      </c>
      <c r="AU97" s="56">
        <v>0</v>
      </c>
      <c r="AV97" s="56">
        <v>0</v>
      </c>
      <c r="AW97" s="56">
        <v>0</v>
      </c>
      <c r="AX97" s="56">
        <v>0</v>
      </c>
      <c r="AY97" s="56">
        <v>0</v>
      </c>
      <c r="AZ97" s="56">
        <v>0</v>
      </c>
      <c r="BA97" s="54" t="s">
        <v>526</v>
      </c>
      <c r="BB97" s="54" t="s">
        <v>752</v>
      </c>
      <c r="BC97" s="56">
        <v>0</v>
      </c>
      <c r="BD97" s="56">
        <v>1</v>
      </c>
      <c r="BE97" s="56">
        <v>0</v>
      </c>
      <c r="BF97" s="56">
        <v>1</v>
      </c>
      <c r="BG97" s="56">
        <v>0</v>
      </c>
      <c r="BH97" s="56">
        <v>0</v>
      </c>
      <c r="BI97" s="56">
        <v>0</v>
      </c>
      <c r="BJ97" s="56">
        <v>0</v>
      </c>
      <c r="BK97" s="56">
        <v>0</v>
      </c>
      <c r="BL97" s="56">
        <v>0</v>
      </c>
      <c r="BM97" s="56">
        <v>0</v>
      </c>
      <c r="BN97" s="56">
        <v>0</v>
      </c>
      <c r="BO97" s="56">
        <v>0</v>
      </c>
      <c r="BP97" s="56">
        <v>0</v>
      </c>
      <c r="BQ97" s="56">
        <v>0</v>
      </c>
      <c r="BR97" s="56">
        <v>0</v>
      </c>
      <c r="BS97" s="56">
        <v>0</v>
      </c>
      <c r="BT97" s="56">
        <v>0</v>
      </c>
      <c r="BU97" s="56">
        <v>0</v>
      </c>
      <c r="BV97" s="56">
        <v>0</v>
      </c>
      <c r="BW97" s="54"/>
      <c r="BX97" s="54"/>
    </row>
    <row r="98" spans="1:76" hidden="1" x14ac:dyDescent="0.35">
      <c r="A98" s="54" t="s">
        <v>933</v>
      </c>
      <c r="B98" s="54" t="s">
        <v>460</v>
      </c>
      <c r="C98" s="54" t="s">
        <v>206</v>
      </c>
      <c r="D98" s="54" t="s">
        <v>206</v>
      </c>
      <c r="E98" s="54" t="s">
        <v>399</v>
      </c>
      <c r="F98" s="54" t="s">
        <v>460</v>
      </c>
      <c r="G98" s="56">
        <v>30</v>
      </c>
      <c r="H98" s="54" t="s">
        <v>469</v>
      </c>
      <c r="I98" s="54" t="s">
        <v>889</v>
      </c>
      <c r="J98" s="56">
        <v>0</v>
      </c>
      <c r="K98" s="56">
        <v>0</v>
      </c>
      <c r="L98" s="56">
        <v>0</v>
      </c>
      <c r="M98" s="56">
        <v>0</v>
      </c>
      <c r="N98" s="56">
        <v>0</v>
      </c>
      <c r="O98" s="56">
        <v>0</v>
      </c>
      <c r="P98" s="56">
        <v>1</v>
      </c>
      <c r="Q98" s="56">
        <v>0</v>
      </c>
      <c r="R98" s="56">
        <v>0</v>
      </c>
      <c r="T98" s="54" t="s">
        <v>587</v>
      </c>
      <c r="U98" s="54"/>
      <c r="V98" s="54" t="s">
        <v>573</v>
      </c>
      <c r="W98" s="54" t="s">
        <v>528</v>
      </c>
      <c r="X98" s="54" t="s">
        <v>193</v>
      </c>
      <c r="Y98" s="54" t="s">
        <v>617</v>
      </c>
      <c r="Z98" s="54" t="s">
        <v>621</v>
      </c>
      <c r="AA98" s="54" t="s">
        <v>632</v>
      </c>
      <c r="AB98" s="54" t="s">
        <v>193</v>
      </c>
      <c r="AC98" s="54"/>
      <c r="AD98" s="54"/>
      <c r="AE98" s="54"/>
      <c r="AF98" s="54"/>
      <c r="AG98" s="54"/>
      <c r="AH98" s="54"/>
      <c r="AI98" s="54"/>
      <c r="AJ98" s="54"/>
      <c r="AK98" s="54" t="s">
        <v>753</v>
      </c>
      <c r="AL98" s="56">
        <v>0</v>
      </c>
      <c r="AM98" s="56">
        <v>1</v>
      </c>
      <c r="AN98" s="56">
        <v>0</v>
      </c>
      <c r="AO98" s="56">
        <v>1</v>
      </c>
      <c r="AP98" s="56">
        <v>0</v>
      </c>
      <c r="AQ98" s="56">
        <v>1</v>
      </c>
      <c r="AR98" s="56">
        <v>0</v>
      </c>
      <c r="AS98" s="56">
        <v>0</v>
      </c>
      <c r="AT98" s="56">
        <v>0</v>
      </c>
      <c r="AU98" s="56">
        <v>0</v>
      </c>
      <c r="AV98" s="56">
        <v>0</v>
      </c>
      <c r="AW98" s="56">
        <v>0</v>
      </c>
      <c r="AX98" s="56">
        <v>0</v>
      </c>
      <c r="AY98" s="56">
        <v>0</v>
      </c>
      <c r="AZ98" s="56">
        <v>0</v>
      </c>
      <c r="BA98" s="54" t="s">
        <v>524</v>
      </c>
      <c r="BB98" s="54" t="s">
        <v>754</v>
      </c>
      <c r="BC98" s="56">
        <v>0</v>
      </c>
      <c r="BD98" s="56">
        <v>0</v>
      </c>
      <c r="BE98" s="56">
        <v>0</v>
      </c>
      <c r="BF98" s="56">
        <v>1</v>
      </c>
      <c r="BG98" s="56">
        <v>0</v>
      </c>
      <c r="BH98" s="56">
        <v>0</v>
      </c>
      <c r="BI98" s="56">
        <v>0</v>
      </c>
      <c r="BJ98" s="56">
        <v>0</v>
      </c>
      <c r="BK98" s="56">
        <v>0</v>
      </c>
      <c r="BL98" s="56">
        <v>0</v>
      </c>
      <c r="BM98" s="56">
        <v>0</v>
      </c>
      <c r="BN98" s="56">
        <v>0</v>
      </c>
      <c r="BO98" s="56">
        <v>0</v>
      </c>
      <c r="BP98" s="56">
        <v>0</v>
      </c>
      <c r="BQ98" s="56">
        <v>1</v>
      </c>
      <c r="BR98" s="56">
        <v>0</v>
      </c>
      <c r="BS98" s="56">
        <v>0</v>
      </c>
      <c r="BT98" s="56">
        <v>0</v>
      </c>
      <c r="BU98" s="56">
        <v>0</v>
      </c>
      <c r="BV98" s="56">
        <v>0</v>
      </c>
      <c r="BW98" s="54"/>
      <c r="BX98" s="54"/>
    </row>
    <row r="99" spans="1:76" hidden="1" x14ac:dyDescent="0.35">
      <c r="A99" s="54" t="s">
        <v>933</v>
      </c>
      <c r="B99" s="54" t="s">
        <v>460</v>
      </c>
      <c r="C99" s="54" t="s">
        <v>208</v>
      </c>
      <c r="D99" s="54" t="s">
        <v>208</v>
      </c>
      <c r="E99" s="54" t="s">
        <v>363</v>
      </c>
      <c r="F99" s="54" t="s">
        <v>460</v>
      </c>
      <c r="G99" s="56">
        <v>60</v>
      </c>
      <c r="H99" s="54" t="s">
        <v>465</v>
      </c>
      <c r="I99" s="54" t="s">
        <v>883</v>
      </c>
      <c r="J99" s="56">
        <v>0</v>
      </c>
      <c r="K99" s="56">
        <v>0</v>
      </c>
      <c r="L99" s="56">
        <v>1</v>
      </c>
      <c r="M99" s="56">
        <v>0</v>
      </c>
      <c r="N99" s="56">
        <v>0</v>
      </c>
      <c r="O99" s="56">
        <v>0</v>
      </c>
      <c r="P99" s="56">
        <v>0</v>
      </c>
      <c r="Q99" s="56">
        <v>0</v>
      </c>
      <c r="R99" s="56">
        <v>0</v>
      </c>
      <c r="T99" s="54" t="s">
        <v>587</v>
      </c>
      <c r="U99" s="54"/>
      <c r="V99" s="54" t="s">
        <v>571</v>
      </c>
      <c r="W99" s="54" t="s">
        <v>530</v>
      </c>
      <c r="X99" s="57" t="s">
        <v>193</v>
      </c>
      <c r="Y99" s="54" t="s">
        <v>613</v>
      </c>
      <c r="Z99" s="54" t="s">
        <v>621</v>
      </c>
      <c r="AA99" s="54" t="s">
        <v>632</v>
      </c>
      <c r="AB99" s="54" t="s">
        <v>193</v>
      </c>
      <c r="AC99" s="54"/>
      <c r="AD99" s="54"/>
      <c r="AE99" s="54"/>
      <c r="AF99" s="54"/>
      <c r="AG99" s="54"/>
      <c r="AH99" s="54"/>
      <c r="AI99" s="54"/>
      <c r="AJ99" s="54"/>
      <c r="AK99" s="54" t="s">
        <v>755</v>
      </c>
      <c r="AL99" s="56">
        <v>0</v>
      </c>
      <c r="AM99" s="56">
        <v>0</v>
      </c>
      <c r="AN99" s="56">
        <v>0</v>
      </c>
      <c r="AO99" s="56">
        <v>1</v>
      </c>
      <c r="AP99" s="56">
        <v>0</v>
      </c>
      <c r="AQ99" s="56">
        <v>0</v>
      </c>
      <c r="AR99" s="56">
        <v>0</v>
      </c>
      <c r="AS99" s="56">
        <v>0</v>
      </c>
      <c r="AT99" s="56">
        <v>0</v>
      </c>
      <c r="AU99" s="56">
        <v>0</v>
      </c>
      <c r="AV99" s="56">
        <v>0</v>
      </c>
      <c r="AW99" s="56">
        <v>1</v>
      </c>
      <c r="AX99" s="56">
        <v>0</v>
      </c>
      <c r="AY99" s="56">
        <v>0</v>
      </c>
      <c r="AZ99" s="56">
        <v>0</v>
      </c>
      <c r="BA99" s="54" t="s">
        <v>526</v>
      </c>
      <c r="BB99" s="54" t="s">
        <v>712</v>
      </c>
      <c r="BC99" s="56">
        <v>0</v>
      </c>
      <c r="BD99" s="56">
        <v>1</v>
      </c>
      <c r="BE99" s="56">
        <v>0</v>
      </c>
      <c r="BF99" s="56">
        <v>0</v>
      </c>
      <c r="BG99" s="56">
        <v>0</v>
      </c>
      <c r="BH99" s="56">
        <v>0</v>
      </c>
      <c r="BI99" s="56">
        <v>0</v>
      </c>
      <c r="BJ99" s="56">
        <v>0</v>
      </c>
      <c r="BK99" s="56">
        <v>0</v>
      </c>
      <c r="BL99" s="56">
        <v>0</v>
      </c>
      <c r="BM99" s="56">
        <v>0</v>
      </c>
      <c r="BN99" s="56">
        <v>0</v>
      </c>
      <c r="BO99" s="56">
        <v>1</v>
      </c>
      <c r="BP99" s="56">
        <v>0</v>
      </c>
      <c r="BQ99" s="56">
        <v>0</v>
      </c>
      <c r="BR99" s="56">
        <v>0</v>
      </c>
      <c r="BS99" s="56">
        <v>0</v>
      </c>
      <c r="BT99" s="56">
        <v>0</v>
      </c>
      <c r="BU99" s="56">
        <v>0</v>
      </c>
      <c r="BV99" s="56">
        <v>0</v>
      </c>
      <c r="BW99" s="54"/>
      <c r="BX99" s="54"/>
    </row>
    <row r="100" spans="1:76" hidden="1" x14ac:dyDescent="0.35">
      <c r="A100" s="54" t="s">
        <v>933</v>
      </c>
      <c r="B100" s="54" t="s">
        <v>460</v>
      </c>
      <c r="C100" s="54" t="s">
        <v>208</v>
      </c>
      <c r="D100" s="54" t="s">
        <v>215</v>
      </c>
      <c r="E100" s="54" t="s">
        <v>395</v>
      </c>
      <c r="F100" s="54" t="s">
        <v>460</v>
      </c>
      <c r="G100" s="56">
        <v>37</v>
      </c>
      <c r="H100" s="54" t="s">
        <v>471</v>
      </c>
      <c r="I100" s="54" t="s">
        <v>473</v>
      </c>
      <c r="J100" s="56">
        <v>1</v>
      </c>
      <c r="K100" s="56">
        <v>0</v>
      </c>
      <c r="L100" s="56">
        <v>0</v>
      </c>
      <c r="M100" s="56">
        <v>0</v>
      </c>
      <c r="N100" s="56">
        <v>0</v>
      </c>
      <c r="O100" s="56">
        <v>0</v>
      </c>
      <c r="P100" s="56">
        <v>0</v>
      </c>
      <c r="Q100" s="56">
        <v>0</v>
      </c>
      <c r="R100" s="56">
        <v>0</v>
      </c>
      <c r="T100" s="54" t="s">
        <v>599</v>
      </c>
      <c r="U100" s="54"/>
      <c r="V100" s="54" t="s">
        <v>577</v>
      </c>
      <c r="W100" s="54" t="s">
        <v>524</v>
      </c>
      <c r="X100" s="54" t="s">
        <v>195</v>
      </c>
      <c r="Y100" s="54" t="s">
        <v>609</v>
      </c>
      <c r="Z100" s="54" t="s">
        <v>621</v>
      </c>
      <c r="AA100" s="54" t="s">
        <v>631</v>
      </c>
      <c r="AB100" s="54" t="s">
        <v>193</v>
      </c>
      <c r="AC100" s="54"/>
      <c r="AD100" s="54"/>
      <c r="AE100" s="54"/>
      <c r="AF100" s="54"/>
      <c r="AG100" s="54"/>
      <c r="AH100" s="54"/>
      <c r="AI100" s="54"/>
      <c r="AJ100" s="54"/>
      <c r="AK100" s="54" t="s">
        <v>707</v>
      </c>
      <c r="AL100" s="56">
        <v>0</v>
      </c>
      <c r="AM100" s="56">
        <v>1</v>
      </c>
      <c r="AN100" s="56">
        <v>0</v>
      </c>
      <c r="AO100" s="56">
        <v>1</v>
      </c>
      <c r="AP100" s="56">
        <v>0</v>
      </c>
      <c r="AQ100" s="56">
        <v>0</v>
      </c>
      <c r="AR100" s="56">
        <v>0</v>
      </c>
      <c r="AS100" s="56">
        <v>1</v>
      </c>
      <c r="AT100" s="56">
        <v>0</v>
      </c>
      <c r="AU100" s="56">
        <v>0</v>
      </c>
      <c r="AV100" s="56">
        <v>0</v>
      </c>
      <c r="AW100" s="56">
        <v>0</v>
      </c>
      <c r="AX100" s="56">
        <v>0</v>
      </c>
      <c r="AY100" s="56">
        <v>0</v>
      </c>
      <c r="AZ100" s="56">
        <v>0</v>
      </c>
      <c r="BA100" s="54" t="s">
        <v>524</v>
      </c>
      <c r="BB100" s="54" t="s">
        <v>567</v>
      </c>
      <c r="BC100" s="56">
        <v>0</v>
      </c>
      <c r="BD100" s="56">
        <v>0</v>
      </c>
      <c r="BE100" s="56">
        <v>0</v>
      </c>
      <c r="BF100" s="56">
        <v>0</v>
      </c>
      <c r="BG100" s="56">
        <v>0</v>
      </c>
      <c r="BH100" s="56">
        <v>0</v>
      </c>
      <c r="BI100" s="56">
        <v>0</v>
      </c>
      <c r="BJ100" s="56">
        <v>0</v>
      </c>
      <c r="BK100" s="56">
        <v>0</v>
      </c>
      <c r="BL100" s="56">
        <v>0</v>
      </c>
      <c r="BM100" s="56">
        <v>0</v>
      </c>
      <c r="BN100" s="56">
        <v>0</v>
      </c>
      <c r="BO100" s="56">
        <v>0</v>
      </c>
      <c r="BP100" s="56">
        <v>0</v>
      </c>
      <c r="BQ100" s="56">
        <v>0</v>
      </c>
      <c r="BR100" s="56">
        <v>0</v>
      </c>
      <c r="BS100" s="56">
        <v>0</v>
      </c>
      <c r="BT100" s="56">
        <v>0</v>
      </c>
      <c r="BU100" s="56">
        <v>0</v>
      </c>
      <c r="BV100" s="56">
        <v>1</v>
      </c>
      <c r="BW100" s="54"/>
      <c r="BX100" s="54"/>
    </row>
    <row r="101" spans="1:76" hidden="1" x14ac:dyDescent="0.35">
      <c r="A101" s="54" t="s">
        <v>933</v>
      </c>
      <c r="B101" s="54" t="s">
        <v>460</v>
      </c>
      <c r="C101" s="54" t="s">
        <v>202</v>
      </c>
      <c r="D101" s="54" t="s">
        <v>202</v>
      </c>
      <c r="E101" s="54" t="s">
        <v>328</v>
      </c>
      <c r="F101" s="54" t="s">
        <v>460</v>
      </c>
      <c r="G101" s="56">
        <v>40</v>
      </c>
      <c r="H101" s="54" t="s">
        <v>471</v>
      </c>
      <c r="I101" s="54" t="s">
        <v>886</v>
      </c>
      <c r="J101" s="56">
        <v>0</v>
      </c>
      <c r="K101" s="56">
        <v>1</v>
      </c>
      <c r="L101" s="56">
        <v>0</v>
      </c>
      <c r="M101" s="56">
        <v>0</v>
      </c>
      <c r="N101" s="56">
        <v>0</v>
      </c>
      <c r="O101" s="56">
        <v>0</v>
      </c>
      <c r="P101" s="56">
        <v>0</v>
      </c>
      <c r="Q101" s="56">
        <v>0</v>
      </c>
      <c r="R101" s="56">
        <v>0</v>
      </c>
      <c r="T101" s="54" t="s">
        <v>599</v>
      </c>
      <c r="U101" s="54"/>
      <c r="V101" s="54" t="s">
        <v>577</v>
      </c>
      <c r="W101" s="54" t="s">
        <v>524</v>
      </c>
      <c r="X101" s="54" t="s">
        <v>195</v>
      </c>
      <c r="Y101" s="54" t="s">
        <v>609</v>
      </c>
      <c r="Z101" s="54" t="s">
        <v>621</v>
      </c>
      <c r="AA101" s="54" t="s">
        <v>632</v>
      </c>
      <c r="AB101" s="54" t="s">
        <v>193</v>
      </c>
      <c r="AC101" s="54"/>
      <c r="AD101" s="54"/>
      <c r="AE101" s="54"/>
      <c r="AF101" s="54"/>
      <c r="AG101" s="54"/>
      <c r="AH101" s="54"/>
      <c r="AI101" s="54"/>
      <c r="AJ101" s="54"/>
      <c r="AK101" s="54" t="s">
        <v>682</v>
      </c>
      <c r="AL101" s="56">
        <v>0</v>
      </c>
      <c r="AM101" s="56">
        <v>1</v>
      </c>
      <c r="AN101" s="56">
        <v>0</v>
      </c>
      <c r="AO101" s="56">
        <v>1</v>
      </c>
      <c r="AP101" s="56">
        <v>0</v>
      </c>
      <c r="AQ101" s="56">
        <v>0</v>
      </c>
      <c r="AR101" s="56">
        <v>0</v>
      </c>
      <c r="AS101" s="56">
        <v>0</v>
      </c>
      <c r="AT101" s="56">
        <v>0</v>
      </c>
      <c r="AU101" s="56">
        <v>0</v>
      </c>
      <c r="AV101" s="56">
        <v>0</v>
      </c>
      <c r="AW101" s="56">
        <v>0</v>
      </c>
      <c r="AX101" s="56">
        <v>0</v>
      </c>
      <c r="AY101" s="56">
        <v>0</v>
      </c>
      <c r="AZ101" s="56">
        <v>0</v>
      </c>
      <c r="BA101" s="54" t="s">
        <v>528</v>
      </c>
      <c r="BB101" s="54" t="s">
        <v>700</v>
      </c>
      <c r="BC101" s="56">
        <v>0</v>
      </c>
      <c r="BD101" s="56">
        <v>0</v>
      </c>
      <c r="BE101" s="56">
        <v>0</v>
      </c>
      <c r="BF101" s="56">
        <v>0</v>
      </c>
      <c r="BG101" s="56">
        <v>1</v>
      </c>
      <c r="BH101" s="56">
        <v>0</v>
      </c>
      <c r="BI101" s="56">
        <v>1</v>
      </c>
      <c r="BJ101" s="56">
        <v>0</v>
      </c>
      <c r="BK101" s="56">
        <v>0</v>
      </c>
      <c r="BL101" s="56">
        <v>1</v>
      </c>
      <c r="BM101" s="56">
        <v>0</v>
      </c>
      <c r="BN101" s="56">
        <v>0</v>
      </c>
      <c r="BO101" s="56">
        <v>0</v>
      </c>
      <c r="BP101" s="56">
        <v>0</v>
      </c>
      <c r="BQ101" s="56">
        <v>0</v>
      </c>
      <c r="BR101" s="56">
        <v>0</v>
      </c>
      <c r="BS101" s="56">
        <v>0</v>
      </c>
      <c r="BT101" s="56">
        <v>0</v>
      </c>
      <c r="BU101" s="56">
        <v>0</v>
      </c>
      <c r="BV101" s="56">
        <v>0</v>
      </c>
      <c r="BW101" s="54"/>
      <c r="BX101" s="54"/>
    </row>
    <row r="102" spans="1:76" hidden="1" x14ac:dyDescent="0.35">
      <c r="A102" s="54" t="s">
        <v>933</v>
      </c>
      <c r="B102" s="54" t="s">
        <v>460</v>
      </c>
      <c r="C102" s="54" t="s">
        <v>202</v>
      </c>
      <c r="D102" s="54" t="s">
        <v>202</v>
      </c>
      <c r="E102" s="54" t="s">
        <v>328</v>
      </c>
      <c r="F102" s="54" t="s">
        <v>460</v>
      </c>
      <c r="G102" s="56">
        <v>48</v>
      </c>
      <c r="H102" s="54" t="s">
        <v>465</v>
      </c>
      <c r="I102" s="54" t="s">
        <v>883</v>
      </c>
      <c r="J102" s="56">
        <v>0</v>
      </c>
      <c r="K102" s="56">
        <v>0</v>
      </c>
      <c r="L102" s="56">
        <v>1</v>
      </c>
      <c r="M102" s="56">
        <v>0</v>
      </c>
      <c r="N102" s="56">
        <v>0</v>
      </c>
      <c r="O102" s="56">
        <v>0</v>
      </c>
      <c r="P102" s="56">
        <v>0</v>
      </c>
      <c r="Q102" s="56">
        <v>0</v>
      </c>
      <c r="R102" s="56">
        <v>0</v>
      </c>
      <c r="T102" s="54" t="s">
        <v>599</v>
      </c>
      <c r="U102" s="54"/>
      <c r="V102" s="54" t="s">
        <v>577</v>
      </c>
      <c r="W102" s="54" t="s">
        <v>524</v>
      </c>
      <c r="X102" s="54" t="s">
        <v>193</v>
      </c>
      <c r="Y102" s="54" t="s">
        <v>617</v>
      </c>
      <c r="Z102" s="54" t="s">
        <v>621</v>
      </c>
      <c r="AA102" s="54" t="s">
        <v>633</v>
      </c>
      <c r="AB102" s="54" t="s">
        <v>193</v>
      </c>
      <c r="AC102" s="54"/>
      <c r="AD102" s="54"/>
      <c r="AE102" s="54"/>
      <c r="AF102" s="54"/>
      <c r="AG102" s="54"/>
      <c r="AH102" s="54"/>
      <c r="AI102" s="54"/>
      <c r="AJ102" s="54"/>
      <c r="AK102" s="54" t="s">
        <v>756</v>
      </c>
      <c r="AL102" s="56">
        <v>0</v>
      </c>
      <c r="AM102" s="56">
        <v>1</v>
      </c>
      <c r="AN102" s="56">
        <v>0</v>
      </c>
      <c r="AO102" s="56">
        <v>1</v>
      </c>
      <c r="AP102" s="56">
        <v>0</v>
      </c>
      <c r="AQ102" s="56">
        <v>0</v>
      </c>
      <c r="AR102" s="56">
        <v>0</v>
      </c>
      <c r="AS102" s="56">
        <v>0</v>
      </c>
      <c r="AT102" s="56">
        <v>0</v>
      </c>
      <c r="AU102" s="56">
        <v>0</v>
      </c>
      <c r="AV102" s="56">
        <v>1</v>
      </c>
      <c r="AW102" s="56">
        <v>0</v>
      </c>
      <c r="AX102" s="56">
        <v>0</v>
      </c>
      <c r="AY102" s="56">
        <v>0</v>
      </c>
      <c r="AZ102" s="56">
        <v>0</v>
      </c>
      <c r="BA102" s="54" t="s">
        <v>528</v>
      </c>
      <c r="BB102" s="54" t="s">
        <v>665</v>
      </c>
      <c r="BC102" s="56">
        <v>0</v>
      </c>
      <c r="BD102" s="56">
        <v>0</v>
      </c>
      <c r="BE102" s="56">
        <v>0</v>
      </c>
      <c r="BF102" s="56">
        <v>0</v>
      </c>
      <c r="BG102" s="56">
        <v>0</v>
      </c>
      <c r="BH102" s="56">
        <v>1</v>
      </c>
      <c r="BI102" s="56">
        <v>0</v>
      </c>
      <c r="BJ102" s="56">
        <v>0</v>
      </c>
      <c r="BK102" s="56">
        <v>0</v>
      </c>
      <c r="BL102" s="56">
        <v>1</v>
      </c>
      <c r="BM102" s="56">
        <v>0</v>
      </c>
      <c r="BN102" s="56">
        <v>0</v>
      </c>
      <c r="BO102" s="56">
        <v>1</v>
      </c>
      <c r="BP102" s="56">
        <v>0</v>
      </c>
      <c r="BQ102" s="56">
        <v>0</v>
      </c>
      <c r="BR102" s="56">
        <v>0</v>
      </c>
      <c r="BS102" s="56">
        <v>0</v>
      </c>
      <c r="BT102" s="56">
        <v>0</v>
      </c>
      <c r="BU102" s="56">
        <v>0</v>
      </c>
      <c r="BV102" s="56">
        <v>0</v>
      </c>
      <c r="BW102" s="54"/>
      <c r="BX102" s="54"/>
    </row>
    <row r="103" spans="1:76" hidden="1" x14ac:dyDescent="0.35">
      <c r="A103" s="54" t="s">
        <v>933</v>
      </c>
      <c r="B103" s="54" t="s">
        <v>460</v>
      </c>
      <c r="C103" s="54" t="s">
        <v>202</v>
      </c>
      <c r="D103" s="54" t="s">
        <v>202</v>
      </c>
      <c r="E103" s="54" t="s">
        <v>330</v>
      </c>
      <c r="F103" s="54" t="s">
        <v>460</v>
      </c>
      <c r="G103" s="56">
        <v>35</v>
      </c>
      <c r="H103" s="54" t="s">
        <v>471</v>
      </c>
      <c r="I103" s="54" t="s">
        <v>479</v>
      </c>
      <c r="J103" s="56">
        <v>0</v>
      </c>
      <c r="K103" s="56">
        <v>0</v>
      </c>
      <c r="L103" s="56">
        <v>0</v>
      </c>
      <c r="M103" s="56">
        <v>1</v>
      </c>
      <c r="N103" s="56">
        <v>0</v>
      </c>
      <c r="O103" s="56">
        <v>0</v>
      </c>
      <c r="P103" s="56">
        <v>0</v>
      </c>
      <c r="Q103" s="56">
        <v>0</v>
      </c>
      <c r="R103" s="56">
        <v>0</v>
      </c>
      <c r="T103" s="54" t="s">
        <v>599</v>
      </c>
      <c r="U103" s="54"/>
      <c r="V103" s="54" t="s">
        <v>575</v>
      </c>
      <c r="W103" s="54" t="s">
        <v>528</v>
      </c>
      <c r="X103" s="54" t="s">
        <v>193</v>
      </c>
      <c r="Y103" s="54" t="s">
        <v>613</v>
      </c>
      <c r="Z103" s="54" t="s">
        <v>621</v>
      </c>
      <c r="AA103" s="54" t="s">
        <v>633</v>
      </c>
      <c r="AB103" s="54" t="s">
        <v>193</v>
      </c>
      <c r="AC103" s="54"/>
      <c r="AD103" s="54"/>
      <c r="AE103" s="54"/>
      <c r="AF103" s="54"/>
      <c r="AG103" s="54"/>
      <c r="AH103" s="54"/>
      <c r="AI103" s="54"/>
      <c r="AJ103" s="54"/>
      <c r="AK103" s="54" t="s">
        <v>707</v>
      </c>
      <c r="AL103" s="56">
        <v>0</v>
      </c>
      <c r="AM103" s="56">
        <v>1</v>
      </c>
      <c r="AN103" s="56">
        <v>0</v>
      </c>
      <c r="AO103" s="56">
        <v>1</v>
      </c>
      <c r="AP103" s="56">
        <v>0</v>
      </c>
      <c r="AQ103" s="56">
        <v>0</v>
      </c>
      <c r="AR103" s="56">
        <v>0</v>
      </c>
      <c r="AS103" s="56">
        <v>1</v>
      </c>
      <c r="AT103" s="56">
        <v>0</v>
      </c>
      <c r="AU103" s="56">
        <v>0</v>
      </c>
      <c r="AV103" s="56">
        <v>0</v>
      </c>
      <c r="AW103" s="56">
        <v>0</v>
      </c>
      <c r="AX103" s="56">
        <v>0</v>
      </c>
      <c r="AY103" s="56">
        <v>0</v>
      </c>
      <c r="AZ103" s="56">
        <v>0</v>
      </c>
      <c r="BA103" s="54" t="s">
        <v>530</v>
      </c>
      <c r="BB103" s="54" t="s">
        <v>757</v>
      </c>
      <c r="BC103" s="56">
        <v>0</v>
      </c>
      <c r="BD103" s="56">
        <v>0</v>
      </c>
      <c r="BE103" s="56">
        <v>0</v>
      </c>
      <c r="BF103" s="56">
        <v>1</v>
      </c>
      <c r="BG103" s="56">
        <v>1</v>
      </c>
      <c r="BH103" s="56">
        <v>1</v>
      </c>
      <c r="BI103" s="56">
        <v>0</v>
      </c>
      <c r="BJ103" s="56">
        <v>0</v>
      </c>
      <c r="BK103" s="56">
        <v>0</v>
      </c>
      <c r="BL103" s="56">
        <v>1</v>
      </c>
      <c r="BM103" s="56">
        <v>0</v>
      </c>
      <c r="BN103" s="56">
        <v>0</v>
      </c>
      <c r="BO103" s="56">
        <v>0</v>
      </c>
      <c r="BP103" s="56">
        <v>0</v>
      </c>
      <c r="BQ103" s="56">
        <v>0</v>
      </c>
      <c r="BR103" s="56">
        <v>0</v>
      </c>
      <c r="BS103" s="56">
        <v>0</v>
      </c>
      <c r="BT103" s="56">
        <v>0</v>
      </c>
      <c r="BU103" s="56">
        <v>0</v>
      </c>
      <c r="BV103" s="56">
        <v>0</v>
      </c>
      <c r="BW103" s="54"/>
      <c r="BX103" s="54"/>
    </row>
    <row r="104" spans="1:76" hidden="1" x14ac:dyDescent="0.35">
      <c r="A104" s="54" t="s">
        <v>933</v>
      </c>
      <c r="B104" s="54" t="s">
        <v>460</v>
      </c>
      <c r="C104" s="54" t="s">
        <v>202</v>
      </c>
      <c r="D104" s="54" t="s">
        <v>202</v>
      </c>
      <c r="E104" s="54" t="s">
        <v>330</v>
      </c>
      <c r="F104" s="54" t="s">
        <v>460</v>
      </c>
      <c r="G104" s="56">
        <v>38</v>
      </c>
      <c r="H104" s="54" t="s">
        <v>465</v>
      </c>
      <c r="I104" s="54" t="s">
        <v>883</v>
      </c>
      <c r="J104" s="56">
        <v>0</v>
      </c>
      <c r="K104" s="56">
        <v>0</v>
      </c>
      <c r="L104" s="56">
        <v>1</v>
      </c>
      <c r="M104" s="56">
        <v>0</v>
      </c>
      <c r="N104" s="56">
        <v>0</v>
      </c>
      <c r="O104" s="56">
        <v>0</v>
      </c>
      <c r="P104" s="56">
        <v>0</v>
      </c>
      <c r="Q104" s="56">
        <v>0</v>
      </c>
      <c r="R104" s="56">
        <v>0</v>
      </c>
      <c r="T104" s="54" t="s">
        <v>599</v>
      </c>
      <c r="U104" s="54"/>
      <c r="V104" s="54" t="s">
        <v>575</v>
      </c>
      <c r="W104" s="54" t="s">
        <v>526</v>
      </c>
      <c r="X104" s="54" t="s">
        <v>193</v>
      </c>
      <c r="Y104" s="54" t="s">
        <v>613</v>
      </c>
      <c r="Z104" s="54" t="s">
        <v>621</v>
      </c>
      <c r="AA104" s="54" t="s">
        <v>634</v>
      </c>
      <c r="AB104" s="54" t="s">
        <v>193</v>
      </c>
      <c r="AC104" s="54"/>
      <c r="AD104" s="54"/>
      <c r="AE104" s="54"/>
      <c r="AF104" s="54"/>
      <c r="AG104" s="54"/>
      <c r="AH104" s="54"/>
      <c r="AI104" s="54"/>
      <c r="AJ104" s="54"/>
      <c r="AK104" s="54" t="s">
        <v>758</v>
      </c>
      <c r="AL104" s="56">
        <v>0</v>
      </c>
      <c r="AM104" s="56">
        <v>0</v>
      </c>
      <c r="AN104" s="56">
        <v>0</v>
      </c>
      <c r="AO104" s="56">
        <v>1</v>
      </c>
      <c r="AP104" s="56">
        <v>0</v>
      </c>
      <c r="AQ104" s="56">
        <v>0</v>
      </c>
      <c r="AR104" s="56">
        <v>1</v>
      </c>
      <c r="AS104" s="56">
        <v>1</v>
      </c>
      <c r="AT104" s="56">
        <v>0</v>
      </c>
      <c r="AU104" s="56">
        <v>0</v>
      </c>
      <c r="AV104" s="56">
        <v>0</v>
      </c>
      <c r="AW104" s="56">
        <v>0</v>
      </c>
      <c r="AX104" s="56">
        <v>0</v>
      </c>
      <c r="AY104" s="56">
        <v>0</v>
      </c>
      <c r="AZ104" s="56">
        <v>0</v>
      </c>
      <c r="BA104" s="54" t="s">
        <v>530</v>
      </c>
      <c r="BB104" s="54" t="s">
        <v>759</v>
      </c>
      <c r="BC104" s="56">
        <v>0</v>
      </c>
      <c r="BD104" s="56">
        <v>0</v>
      </c>
      <c r="BE104" s="56">
        <v>0</v>
      </c>
      <c r="BF104" s="56">
        <v>1</v>
      </c>
      <c r="BG104" s="56">
        <v>1</v>
      </c>
      <c r="BH104" s="56">
        <v>1</v>
      </c>
      <c r="BI104" s="56">
        <v>0</v>
      </c>
      <c r="BJ104" s="56">
        <v>0</v>
      </c>
      <c r="BK104" s="56">
        <v>0</v>
      </c>
      <c r="BL104" s="56">
        <v>1</v>
      </c>
      <c r="BM104" s="56">
        <v>0</v>
      </c>
      <c r="BN104" s="56">
        <v>0</v>
      </c>
      <c r="BO104" s="56">
        <v>0</v>
      </c>
      <c r="BP104" s="56">
        <v>1</v>
      </c>
      <c r="BQ104" s="56">
        <v>0</v>
      </c>
      <c r="BR104" s="56">
        <v>0</v>
      </c>
      <c r="BS104" s="56">
        <v>0</v>
      </c>
      <c r="BT104" s="56">
        <v>0</v>
      </c>
      <c r="BU104" s="56">
        <v>0</v>
      </c>
      <c r="BV104" s="56">
        <v>0</v>
      </c>
      <c r="BW104" s="54"/>
      <c r="BX104" s="54"/>
    </row>
    <row r="105" spans="1:76" hidden="1" x14ac:dyDescent="0.35">
      <c r="A105" s="54" t="s">
        <v>933</v>
      </c>
      <c r="B105" s="54" t="s">
        <v>460</v>
      </c>
      <c r="C105" s="54" t="s">
        <v>208</v>
      </c>
      <c r="D105" s="54" t="s">
        <v>215</v>
      </c>
      <c r="E105" s="54" t="s">
        <v>392</v>
      </c>
      <c r="F105" s="54" t="s">
        <v>460</v>
      </c>
      <c r="G105" s="56">
        <v>30</v>
      </c>
      <c r="H105" s="54" t="s">
        <v>465</v>
      </c>
      <c r="I105" s="54" t="s">
        <v>883</v>
      </c>
      <c r="J105" s="56">
        <v>0</v>
      </c>
      <c r="K105" s="56">
        <v>0</v>
      </c>
      <c r="L105" s="56">
        <v>1</v>
      </c>
      <c r="M105" s="56">
        <v>0</v>
      </c>
      <c r="N105" s="56">
        <v>0</v>
      </c>
      <c r="O105" s="56">
        <v>0</v>
      </c>
      <c r="P105" s="56">
        <v>0</v>
      </c>
      <c r="Q105" s="56">
        <v>0</v>
      </c>
      <c r="R105" s="56">
        <v>0</v>
      </c>
      <c r="T105" s="54" t="s">
        <v>599</v>
      </c>
      <c r="U105" s="54"/>
      <c r="V105" s="54" t="s">
        <v>575</v>
      </c>
      <c r="W105" s="54" t="s">
        <v>528</v>
      </c>
      <c r="X105" s="54" t="s">
        <v>195</v>
      </c>
      <c r="Y105" s="54" t="s">
        <v>609</v>
      </c>
      <c r="Z105" s="54" t="s">
        <v>621</v>
      </c>
      <c r="AA105" s="54" t="s">
        <v>632</v>
      </c>
      <c r="AB105" s="54" t="s">
        <v>193</v>
      </c>
      <c r="AC105" s="54"/>
      <c r="AD105" s="54"/>
      <c r="AE105" s="54"/>
      <c r="AF105" s="54"/>
      <c r="AG105" s="54"/>
      <c r="AH105" s="54"/>
      <c r="AI105" s="54"/>
      <c r="AJ105" s="54"/>
      <c r="AK105" s="54" t="s">
        <v>707</v>
      </c>
      <c r="AL105" s="56">
        <v>0</v>
      </c>
      <c r="AM105" s="56">
        <v>1</v>
      </c>
      <c r="AN105" s="56">
        <v>0</v>
      </c>
      <c r="AO105" s="56">
        <v>1</v>
      </c>
      <c r="AP105" s="56">
        <v>0</v>
      </c>
      <c r="AQ105" s="56">
        <v>0</v>
      </c>
      <c r="AR105" s="56">
        <v>0</v>
      </c>
      <c r="AS105" s="56">
        <v>1</v>
      </c>
      <c r="AT105" s="56">
        <v>0</v>
      </c>
      <c r="AU105" s="56">
        <v>0</v>
      </c>
      <c r="AV105" s="56">
        <v>0</v>
      </c>
      <c r="AW105" s="56">
        <v>0</v>
      </c>
      <c r="AX105" s="56">
        <v>0</v>
      </c>
      <c r="AY105" s="56">
        <v>0</v>
      </c>
      <c r="AZ105" s="56">
        <v>0</v>
      </c>
      <c r="BA105" s="54" t="s">
        <v>528</v>
      </c>
      <c r="BB105" s="54" t="s">
        <v>743</v>
      </c>
      <c r="BC105" s="56">
        <v>0</v>
      </c>
      <c r="BD105" s="56">
        <v>0</v>
      </c>
      <c r="BE105" s="56">
        <v>0</v>
      </c>
      <c r="BF105" s="56">
        <v>1</v>
      </c>
      <c r="BG105" s="56">
        <v>0</v>
      </c>
      <c r="BH105" s="56">
        <v>1</v>
      </c>
      <c r="BI105" s="56">
        <v>1</v>
      </c>
      <c r="BJ105" s="56">
        <v>0</v>
      </c>
      <c r="BK105" s="56">
        <v>0</v>
      </c>
      <c r="BL105" s="56">
        <v>1</v>
      </c>
      <c r="BM105" s="56">
        <v>0</v>
      </c>
      <c r="BN105" s="56">
        <v>0</v>
      </c>
      <c r="BO105" s="56">
        <v>1</v>
      </c>
      <c r="BP105" s="56">
        <v>0</v>
      </c>
      <c r="BQ105" s="56">
        <v>0</v>
      </c>
      <c r="BR105" s="56">
        <v>0</v>
      </c>
      <c r="BS105" s="56">
        <v>0</v>
      </c>
      <c r="BT105" s="56">
        <v>0</v>
      </c>
      <c r="BU105" s="56">
        <v>0</v>
      </c>
      <c r="BV105" s="56">
        <v>0</v>
      </c>
      <c r="BW105" s="54"/>
      <c r="BX105" s="54"/>
    </row>
    <row r="106" spans="1:76" hidden="1" x14ac:dyDescent="0.35">
      <c r="A106" s="54" t="s">
        <v>933</v>
      </c>
      <c r="B106" s="54" t="s">
        <v>460</v>
      </c>
      <c r="C106" s="54" t="s">
        <v>202</v>
      </c>
      <c r="D106" s="54" t="s">
        <v>202</v>
      </c>
      <c r="E106" s="54" t="s">
        <v>326</v>
      </c>
      <c r="F106" s="54" t="s">
        <v>460</v>
      </c>
      <c r="G106" s="56">
        <v>47</v>
      </c>
      <c r="H106" s="54" t="s">
        <v>469</v>
      </c>
      <c r="I106" s="54" t="s">
        <v>473</v>
      </c>
      <c r="J106" s="56">
        <v>1</v>
      </c>
      <c r="K106" s="56">
        <v>0</v>
      </c>
      <c r="L106" s="56">
        <v>0</v>
      </c>
      <c r="M106" s="56">
        <v>0</v>
      </c>
      <c r="N106" s="56">
        <v>0</v>
      </c>
      <c r="O106" s="56">
        <v>0</v>
      </c>
      <c r="P106" s="56">
        <v>0</v>
      </c>
      <c r="Q106" s="56">
        <v>0</v>
      </c>
      <c r="R106" s="56">
        <v>0</v>
      </c>
      <c r="T106" s="54" t="s">
        <v>599</v>
      </c>
      <c r="U106" s="54"/>
      <c r="V106" s="54" t="s">
        <v>575</v>
      </c>
      <c r="W106" s="54" t="s">
        <v>524</v>
      </c>
      <c r="X106" s="54" t="s">
        <v>193</v>
      </c>
      <c r="Y106" s="54" t="s">
        <v>617</v>
      </c>
      <c r="Z106" s="54" t="s">
        <v>621</v>
      </c>
      <c r="AA106" s="54" t="s">
        <v>632</v>
      </c>
      <c r="AB106" s="54" t="s">
        <v>193</v>
      </c>
      <c r="AC106" s="54"/>
      <c r="AD106" s="54"/>
      <c r="AE106" s="54"/>
      <c r="AF106" s="54"/>
      <c r="AG106" s="54"/>
      <c r="AH106" s="54"/>
      <c r="AI106" s="54"/>
      <c r="AJ106" s="54"/>
      <c r="AK106" s="54" t="s">
        <v>682</v>
      </c>
      <c r="AL106" s="56">
        <v>0</v>
      </c>
      <c r="AM106" s="56">
        <v>1</v>
      </c>
      <c r="AN106" s="56">
        <v>0</v>
      </c>
      <c r="AO106" s="56">
        <v>1</v>
      </c>
      <c r="AP106" s="56">
        <v>0</v>
      </c>
      <c r="AQ106" s="56">
        <v>0</v>
      </c>
      <c r="AR106" s="56">
        <v>0</v>
      </c>
      <c r="AS106" s="56">
        <v>0</v>
      </c>
      <c r="AT106" s="56">
        <v>0</v>
      </c>
      <c r="AU106" s="56">
        <v>0</v>
      </c>
      <c r="AV106" s="56">
        <v>0</v>
      </c>
      <c r="AW106" s="56">
        <v>0</v>
      </c>
      <c r="AX106" s="56">
        <v>0</v>
      </c>
      <c r="AY106" s="56">
        <v>0</v>
      </c>
      <c r="AZ106" s="56">
        <v>0</v>
      </c>
      <c r="BA106" s="54" t="s">
        <v>524</v>
      </c>
      <c r="BB106" s="54" t="s">
        <v>550</v>
      </c>
      <c r="BC106" s="56">
        <v>0</v>
      </c>
      <c r="BD106" s="56">
        <v>0</v>
      </c>
      <c r="BE106" s="56">
        <v>0</v>
      </c>
      <c r="BF106" s="56">
        <v>0</v>
      </c>
      <c r="BG106" s="56">
        <v>0</v>
      </c>
      <c r="BH106" s="56">
        <v>0</v>
      </c>
      <c r="BI106" s="56">
        <v>0</v>
      </c>
      <c r="BJ106" s="56">
        <v>0</v>
      </c>
      <c r="BK106" s="56">
        <v>0</v>
      </c>
      <c r="BL106" s="56">
        <v>1</v>
      </c>
      <c r="BM106" s="56">
        <v>0</v>
      </c>
      <c r="BN106" s="56">
        <v>0</v>
      </c>
      <c r="BO106" s="56">
        <v>0</v>
      </c>
      <c r="BP106" s="56">
        <v>0</v>
      </c>
      <c r="BQ106" s="56">
        <v>0</v>
      </c>
      <c r="BR106" s="56">
        <v>0</v>
      </c>
      <c r="BS106" s="56">
        <v>0</v>
      </c>
      <c r="BT106" s="56">
        <v>0</v>
      </c>
      <c r="BU106" s="56">
        <v>0</v>
      </c>
      <c r="BV106" s="56">
        <v>0</v>
      </c>
      <c r="BW106" s="54"/>
      <c r="BX106" s="54"/>
    </row>
    <row r="107" spans="1:76" hidden="1" x14ac:dyDescent="0.35">
      <c r="A107" s="54" t="s">
        <v>933</v>
      </c>
      <c r="B107" s="54" t="s">
        <v>460</v>
      </c>
      <c r="C107" s="54" t="s">
        <v>202</v>
      </c>
      <c r="D107" s="54" t="s">
        <v>202</v>
      </c>
      <c r="E107" s="54" t="s">
        <v>326</v>
      </c>
      <c r="F107" s="54" t="s">
        <v>460</v>
      </c>
      <c r="G107" s="56">
        <v>38</v>
      </c>
      <c r="H107" s="54" t="s">
        <v>471</v>
      </c>
      <c r="I107" s="54" t="s">
        <v>458</v>
      </c>
      <c r="J107" s="56">
        <v>0</v>
      </c>
      <c r="K107" s="56">
        <v>0</v>
      </c>
      <c r="L107" s="56">
        <v>0</v>
      </c>
      <c r="M107" s="56">
        <v>0</v>
      </c>
      <c r="N107" s="56">
        <v>0</v>
      </c>
      <c r="O107" s="56">
        <v>0</v>
      </c>
      <c r="P107" s="56">
        <v>0</v>
      </c>
      <c r="Q107" s="56">
        <v>0</v>
      </c>
      <c r="R107" s="56">
        <v>1</v>
      </c>
      <c r="S107" s="54" t="s">
        <v>890</v>
      </c>
      <c r="T107" s="54" t="s">
        <v>599</v>
      </c>
      <c r="U107" s="54"/>
      <c r="V107" s="54" t="s">
        <v>575</v>
      </c>
      <c r="W107" s="54" t="s">
        <v>524</v>
      </c>
      <c r="X107" s="54" t="s">
        <v>193</v>
      </c>
      <c r="Y107" s="54" t="s">
        <v>617</v>
      </c>
      <c r="Z107" s="54" t="s">
        <v>621</v>
      </c>
      <c r="AA107" s="54" t="s">
        <v>632</v>
      </c>
      <c r="AB107" s="54" t="s">
        <v>193</v>
      </c>
      <c r="AC107" s="54"/>
      <c r="AD107" s="54"/>
      <c r="AE107" s="54"/>
      <c r="AF107" s="54"/>
      <c r="AG107" s="54"/>
      <c r="AH107" s="54"/>
      <c r="AI107" s="54"/>
      <c r="AJ107" s="54"/>
      <c r="AK107" s="54" t="s">
        <v>682</v>
      </c>
      <c r="AL107" s="56">
        <v>0</v>
      </c>
      <c r="AM107" s="56">
        <v>1</v>
      </c>
      <c r="AN107" s="56">
        <v>0</v>
      </c>
      <c r="AO107" s="56">
        <v>1</v>
      </c>
      <c r="AP107" s="56">
        <v>0</v>
      </c>
      <c r="AQ107" s="56">
        <v>0</v>
      </c>
      <c r="AR107" s="56">
        <v>0</v>
      </c>
      <c r="AS107" s="56">
        <v>0</v>
      </c>
      <c r="AT107" s="56">
        <v>0</v>
      </c>
      <c r="AU107" s="56">
        <v>0</v>
      </c>
      <c r="AV107" s="56">
        <v>0</v>
      </c>
      <c r="AW107" s="56">
        <v>0</v>
      </c>
      <c r="AX107" s="56">
        <v>0</v>
      </c>
      <c r="AY107" s="56">
        <v>0</v>
      </c>
      <c r="AZ107" s="56">
        <v>0</v>
      </c>
      <c r="BA107" s="54" t="s">
        <v>524</v>
      </c>
      <c r="BB107" s="54" t="s">
        <v>550</v>
      </c>
      <c r="BC107" s="56">
        <v>0</v>
      </c>
      <c r="BD107" s="56">
        <v>0</v>
      </c>
      <c r="BE107" s="56">
        <v>0</v>
      </c>
      <c r="BF107" s="56">
        <v>0</v>
      </c>
      <c r="BG107" s="56">
        <v>0</v>
      </c>
      <c r="BH107" s="56">
        <v>0</v>
      </c>
      <c r="BI107" s="56">
        <v>0</v>
      </c>
      <c r="BJ107" s="56">
        <v>0</v>
      </c>
      <c r="BK107" s="56">
        <v>0</v>
      </c>
      <c r="BL107" s="56">
        <v>1</v>
      </c>
      <c r="BM107" s="56">
        <v>0</v>
      </c>
      <c r="BN107" s="56">
        <v>0</v>
      </c>
      <c r="BO107" s="56">
        <v>0</v>
      </c>
      <c r="BP107" s="56">
        <v>0</v>
      </c>
      <c r="BQ107" s="56">
        <v>0</v>
      </c>
      <c r="BR107" s="56">
        <v>0</v>
      </c>
      <c r="BS107" s="56">
        <v>0</v>
      </c>
      <c r="BT107" s="56">
        <v>0</v>
      </c>
      <c r="BU107" s="56">
        <v>0</v>
      </c>
      <c r="BV107" s="56">
        <v>0</v>
      </c>
      <c r="BW107" s="54"/>
      <c r="BX107" s="54"/>
    </row>
    <row r="108" spans="1:76" hidden="1" x14ac:dyDescent="0.35">
      <c r="A108" s="54" t="s">
        <v>933</v>
      </c>
      <c r="B108" s="54" t="s">
        <v>460</v>
      </c>
      <c r="C108" s="54" t="s">
        <v>202</v>
      </c>
      <c r="D108" s="54" t="s">
        <v>202</v>
      </c>
      <c r="E108" s="54" t="s">
        <v>326</v>
      </c>
      <c r="F108" s="54" t="s">
        <v>460</v>
      </c>
      <c r="G108" s="56">
        <v>49</v>
      </c>
      <c r="H108" s="54" t="s">
        <v>465</v>
      </c>
      <c r="I108" s="54" t="s">
        <v>458</v>
      </c>
      <c r="J108" s="56">
        <v>0</v>
      </c>
      <c r="K108" s="56">
        <v>0</v>
      </c>
      <c r="L108" s="56">
        <v>0</v>
      </c>
      <c r="M108" s="56">
        <v>0</v>
      </c>
      <c r="N108" s="56">
        <v>0</v>
      </c>
      <c r="O108" s="56">
        <v>0</v>
      </c>
      <c r="P108" s="56">
        <v>0</v>
      </c>
      <c r="Q108" s="56">
        <v>0</v>
      </c>
      <c r="R108" s="56">
        <v>1</v>
      </c>
      <c r="S108" s="54" t="s">
        <v>891</v>
      </c>
      <c r="T108" s="54" t="s">
        <v>599</v>
      </c>
      <c r="U108" s="54"/>
      <c r="V108" s="54" t="s">
        <v>575</v>
      </c>
      <c r="W108" s="54" t="s">
        <v>524</v>
      </c>
      <c r="X108" s="54" t="s">
        <v>193</v>
      </c>
      <c r="Y108" s="54" t="s">
        <v>617</v>
      </c>
      <c r="Z108" s="54" t="s">
        <v>621</v>
      </c>
      <c r="AA108" s="54" t="s">
        <v>632</v>
      </c>
      <c r="AB108" s="54" t="s">
        <v>193</v>
      </c>
      <c r="AC108" s="54"/>
      <c r="AD108" s="54"/>
      <c r="AE108" s="54"/>
      <c r="AF108" s="54"/>
      <c r="AG108" s="54"/>
      <c r="AH108" s="54"/>
      <c r="AI108" s="54"/>
      <c r="AJ108" s="54"/>
      <c r="AK108" s="54" t="s">
        <v>682</v>
      </c>
      <c r="AL108" s="56">
        <v>0</v>
      </c>
      <c r="AM108" s="56">
        <v>1</v>
      </c>
      <c r="AN108" s="56">
        <v>0</v>
      </c>
      <c r="AO108" s="56">
        <v>1</v>
      </c>
      <c r="AP108" s="56">
        <v>0</v>
      </c>
      <c r="AQ108" s="56">
        <v>0</v>
      </c>
      <c r="AR108" s="56">
        <v>0</v>
      </c>
      <c r="AS108" s="56">
        <v>0</v>
      </c>
      <c r="AT108" s="56">
        <v>0</v>
      </c>
      <c r="AU108" s="56">
        <v>0</v>
      </c>
      <c r="AV108" s="56">
        <v>0</v>
      </c>
      <c r="AW108" s="56">
        <v>0</v>
      </c>
      <c r="AX108" s="56">
        <v>0</v>
      </c>
      <c r="AY108" s="56">
        <v>0</v>
      </c>
      <c r="AZ108" s="56">
        <v>0</v>
      </c>
      <c r="BA108" s="54" t="s">
        <v>524</v>
      </c>
      <c r="BB108" s="54" t="s">
        <v>722</v>
      </c>
      <c r="BC108" s="56">
        <v>0</v>
      </c>
      <c r="BD108" s="56">
        <v>0</v>
      </c>
      <c r="BE108" s="56">
        <v>0</v>
      </c>
      <c r="BF108" s="56">
        <v>1</v>
      </c>
      <c r="BG108" s="56">
        <v>0</v>
      </c>
      <c r="BH108" s="56">
        <v>0</v>
      </c>
      <c r="BI108" s="56">
        <v>0</v>
      </c>
      <c r="BJ108" s="56">
        <v>0</v>
      </c>
      <c r="BK108" s="56">
        <v>0</v>
      </c>
      <c r="BL108" s="56">
        <v>1</v>
      </c>
      <c r="BM108" s="56">
        <v>0</v>
      </c>
      <c r="BN108" s="56">
        <v>0</v>
      </c>
      <c r="BO108" s="56">
        <v>0</v>
      </c>
      <c r="BP108" s="56">
        <v>0</v>
      </c>
      <c r="BQ108" s="56">
        <v>0</v>
      </c>
      <c r="BR108" s="56">
        <v>0</v>
      </c>
      <c r="BS108" s="56">
        <v>0</v>
      </c>
      <c r="BT108" s="56">
        <v>0</v>
      </c>
      <c r="BU108" s="56">
        <v>0</v>
      </c>
      <c r="BV108" s="56">
        <v>0</v>
      </c>
      <c r="BW108" s="54"/>
      <c r="BX108" s="54" t="s">
        <v>760</v>
      </c>
    </row>
    <row r="109" spans="1:76" hidden="1" x14ac:dyDescent="0.35">
      <c r="A109" s="54" t="s">
        <v>933</v>
      </c>
      <c r="B109" s="54" t="s">
        <v>460</v>
      </c>
      <c r="C109" s="54" t="s">
        <v>206</v>
      </c>
      <c r="D109" s="54" t="s">
        <v>206</v>
      </c>
      <c r="E109" s="54" t="s">
        <v>422</v>
      </c>
      <c r="F109" s="54" t="s">
        <v>460</v>
      </c>
      <c r="G109" s="56">
        <v>45</v>
      </c>
      <c r="H109" s="54" t="s">
        <v>471</v>
      </c>
      <c r="I109" s="54" t="s">
        <v>487</v>
      </c>
      <c r="J109" s="56">
        <v>0</v>
      </c>
      <c r="K109" s="56">
        <v>0</v>
      </c>
      <c r="L109" s="56">
        <v>0</v>
      </c>
      <c r="M109" s="56">
        <v>0</v>
      </c>
      <c r="N109" s="56">
        <v>0</v>
      </c>
      <c r="O109" s="56">
        <v>0</v>
      </c>
      <c r="P109" s="56">
        <v>0</v>
      </c>
      <c r="Q109" s="56">
        <v>1</v>
      </c>
      <c r="R109" s="56">
        <v>0</v>
      </c>
      <c r="T109" s="54" t="s">
        <v>587</v>
      </c>
      <c r="U109" s="54"/>
      <c r="V109" s="54" t="s">
        <v>575</v>
      </c>
      <c r="W109" s="54" t="s">
        <v>524</v>
      </c>
      <c r="X109" s="54" t="s">
        <v>193</v>
      </c>
      <c r="Y109" s="54" t="s">
        <v>613</v>
      </c>
      <c r="Z109" s="54" t="s">
        <v>621</v>
      </c>
      <c r="AA109" s="54" t="s">
        <v>634</v>
      </c>
      <c r="AB109" s="54" t="s">
        <v>193</v>
      </c>
      <c r="AC109" s="54"/>
      <c r="AD109" s="54"/>
      <c r="AE109" s="54"/>
      <c r="AF109" s="54"/>
      <c r="AG109" s="54"/>
      <c r="AH109" s="54"/>
      <c r="AI109" s="54"/>
      <c r="AJ109" s="54"/>
      <c r="AK109" s="54" t="s">
        <v>682</v>
      </c>
      <c r="AL109" s="56">
        <v>0</v>
      </c>
      <c r="AM109" s="56">
        <v>1</v>
      </c>
      <c r="AN109" s="56">
        <v>0</v>
      </c>
      <c r="AO109" s="56">
        <v>1</v>
      </c>
      <c r="AP109" s="56">
        <v>0</v>
      </c>
      <c r="AQ109" s="56">
        <v>0</v>
      </c>
      <c r="AR109" s="56">
        <v>0</v>
      </c>
      <c r="AS109" s="56">
        <v>0</v>
      </c>
      <c r="AT109" s="56">
        <v>0</v>
      </c>
      <c r="AU109" s="56">
        <v>0</v>
      </c>
      <c r="AV109" s="56">
        <v>0</v>
      </c>
      <c r="AW109" s="56">
        <v>0</v>
      </c>
      <c r="AX109" s="56">
        <v>0</v>
      </c>
      <c r="AY109" s="56">
        <v>0</v>
      </c>
      <c r="AZ109" s="56">
        <v>0</v>
      </c>
      <c r="BA109" s="54" t="s">
        <v>528</v>
      </c>
      <c r="BB109" s="54" t="s">
        <v>683</v>
      </c>
      <c r="BC109" s="56">
        <v>0</v>
      </c>
      <c r="BD109" s="56">
        <v>0</v>
      </c>
      <c r="BE109" s="56">
        <v>0</v>
      </c>
      <c r="BF109" s="56">
        <v>1</v>
      </c>
      <c r="BG109" s="56">
        <v>1</v>
      </c>
      <c r="BH109" s="56">
        <v>0</v>
      </c>
      <c r="BI109" s="56">
        <v>0</v>
      </c>
      <c r="BJ109" s="56">
        <v>0</v>
      </c>
      <c r="BK109" s="56">
        <v>0</v>
      </c>
      <c r="BL109" s="56">
        <v>1</v>
      </c>
      <c r="BM109" s="56">
        <v>0</v>
      </c>
      <c r="BN109" s="56">
        <v>0</v>
      </c>
      <c r="BO109" s="56">
        <v>0</v>
      </c>
      <c r="BP109" s="56">
        <v>0</v>
      </c>
      <c r="BQ109" s="56">
        <v>0</v>
      </c>
      <c r="BR109" s="56">
        <v>0</v>
      </c>
      <c r="BS109" s="56">
        <v>0</v>
      </c>
      <c r="BT109" s="56">
        <v>0</v>
      </c>
      <c r="BU109" s="56">
        <v>0</v>
      </c>
      <c r="BV109" s="56">
        <v>0</v>
      </c>
      <c r="BW109" s="54"/>
      <c r="BX109" s="54"/>
    </row>
    <row r="110" spans="1:76" hidden="1" x14ac:dyDescent="0.35">
      <c r="A110" s="54" t="s">
        <v>933</v>
      </c>
      <c r="B110" s="54" t="s">
        <v>460</v>
      </c>
      <c r="C110" s="54" t="s">
        <v>206</v>
      </c>
      <c r="D110" s="54" t="s">
        <v>206</v>
      </c>
      <c r="E110" s="54" t="s">
        <v>422</v>
      </c>
      <c r="F110" s="54" t="s">
        <v>460</v>
      </c>
      <c r="G110" s="56">
        <v>39</v>
      </c>
      <c r="H110" s="54" t="s">
        <v>465</v>
      </c>
      <c r="I110" s="54" t="s">
        <v>487</v>
      </c>
      <c r="J110" s="56">
        <v>0</v>
      </c>
      <c r="K110" s="56">
        <v>0</v>
      </c>
      <c r="L110" s="56">
        <v>0</v>
      </c>
      <c r="M110" s="56">
        <v>0</v>
      </c>
      <c r="N110" s="56">
        <v>0</v>
      </c>
      <c r="O110" s="56">
        <v>0</v>
      </c>
      <c r="P110" s="56">
        <v>0</v>
      </c>
      <c r="Q110" s="56">
        <v>1</v>
      </c>
      <c r="R110" s="56">
        <v>0</v>
      </c>
      <c r="T110" s="54" t="s">
        <v>587</v>
      </c>
      <c r="U110" s="54"/>
      <c r="V110" s="54" t="s">
        <v>575</v>
      </c>
      <c r="W110" s="54" t="s">
        <v>524</v>
      </c>
      <c r="X110" s="54" t="s">
        <v>193</v>
      </c>
      <c r="Y110" s="54" t="s">
        <v>617</v>
      </c>
      <c r="Z110" s="54" t="s">
        <v>621</v>
      </c>
      <c r="AA110" s="54" t="s">
        <v>633</v>
      </c>
      <c r="AB110" s="54" t="s">
        <v>193</v>
      </c>
      <c r="AC110" s="54"/>
      <c r="AD110" s="54"/>
      <c r="AE110" s="54"/>
      <c r="AF110" s="54"/>
      <c r="AG110" s="54"/>
      <c r="AH110" s="54"/>
      <c r="AI110" s="54"/>
      <c r="AJ110" s="54"/>
      <c r="AK110" s="54" t="s">
        <v>682</v>
      </c>
      <c r="AL110" s="56">
        <v>0</v>
      </c>
      <c r="AM110" s="56">
        <v>1</v>
      </c>
      <c r="AN110" s="56">
        <v>0</v>
      </c>
      <c r="AO110" s="56">
        <v>1</v>
      </c>
      <c r="AP110" s="56">
        <v>0</v>
      </c>
      <c r="AQ110" s="56">
        <v>0</v>
      </c>
      <c r="AR110" s="56">
        <v>0</v>
      </c>
      <c r="AS110" s="56">
        <v>0</v>
      </c>
      <c r="AT110" s="56">
        <v>0</v>
      </c>
      <c r="AU110" s="56">
        <v>0</v>
      </c>
      <c r="AV110" s="56">
        <v>0</v>
      </c>
      <c r="AW110" s="56">
        <v>0</v>
      </c>
      <c r="AX110" s="56">
        <v>0</v>
      </c>
      <c r="AY110" s="56">
        <v>0</v>
      </c>
      <c r="AZ110" s="56">
        <v>0</v>
      </c>
      <c r="BA110" s="54" t="s">
        <v>530</v>
      </c>
      <c r="BB110" s="54" t="s">
        <v>761</v>
      </c>
      <c r="BC110" s="56">
        <v>0</v>
      </c>
      <c r="BD110" s="56">
        <v>0</v>
      </c>
      <c r="BE110" s="56">
        <v>1</v>
      </c>
      <c r="BF110" s="56">
        <v>0</v>
      </c>
      <c r="BG110" s="56">
        <v>0</v>
      </c>
      <c r="BH110" s="56">
        <v>1</v>
      </c>
      <c r="BI110" s="56">
        <v>0</v>
      </c>
      <c r="BJ110" s="56">
        <v>0</v>
      </c>
      <c r="BK110" s="56">
        <v>0</v>
      </c>
      <c r="BL110" s="56">
        <v>1</v>
      </c>
      <c r="BM110" s="56">
        <v>0</v>
      </c>
      <c r="BN110" s="56">
        <v>0</v>
      </c>
      <c r="BO110" s="56">
        <v>0</v>
      </c>
      <c r="BP110" s="56">
        <v>0</v>
      </c>
      <c r="BQ110" s="56">
        <v>0</v>
      </c>
      <c r="BR110" s="56">
        <v>0</v>
      </c>
      <c r="BS110" s="56">
        <v>0</v>
      </c>
      <c r="BT110" s="56">
        <v>0</v>
      </c>
      <c r="BU110" s="56">
        <v>0</v>
      </c>
      <c r="BV110" s="56">
        <v>0</v>
      </c>
      <c r="BW110" s="54"/>
      <c r="BX110" s="54"/>
    </row>
    <row r="111" spans="1:76" hidden="1" x14ac:dyDescent="0.35">
      <c r="A111" s="54" t="s">
        <v>933</v>
      </c>
      <c r="B111" s="54" t="s">
        <v>460</v>
      </c>
      <c r="C111" s="54" t="s">
        <v>206</v>
      </c>
      <c r="D111" s="54" t="s">
        <v>206</v>
      </c>
      <c r="E111" s="54" t="s">
        <v>422</v>
      </c>
      <c r="F111" s="54" t="s">
        <v>460</v>
      </c>
      <c r="G111" s="56">
        <v>40</v>
      </c>
      <c r="H111" s="54" t="s">
        <v>469</v>
      </c>
      <c r="I111" s="54" t="s">
        <v>487</v>
      </c>
      <c r="J111" s="56">
        <v>0</v>
      </c>
      <c r="K111" s="56">
        <v>0</v>
      </c>
      <c r="L111" s="56">
        <v>0</v>
      </c>
      <c r="M111" s="56">
        <v>0</v>
      </c>
      <c r="N111" s="56">
        <v>0</v>
      </c>
      <c r="O111" s="56">
        <v>0</v>
      </c>
      <c r="P111" s="56">
        <v>0</v>
      </c>
      <c r="Q111" s="56">
        <v>1</v>
      </c>
      <c r="R111" s="56">
        <v>0</v>
      </c>
      <c r="T111" s="54" t="s">
        <v>587</v>
      </c>
      <c r="U111" s="54"/>
      <c r="V111" s="54" t="s">
        <v>575</v>
      </c>
      <c r="W111" s="54" t="s">
        <v>524</v>
      </c>
      <c r="X111" s="54" t="s">
        <v>193</v>
      </c>
      <c r="Y111" s="54" t="s">
        <v>617</v>
      </c>
      <c r="Z111" s="54" t="s">
        <v>621</v>
      </c>
      <c r="AA111" s="54" t="s">
        <v>633</v>
      </c>
      <c r="AB111" s="54" t="s">
        <v>193</v>
      </c>
      <c r="AC111" s="54"/>
      <c r="AD111" s="54"/>
      <c r="AE111" s="54"/>
      <c r="AF111" s="54"/>
      <c r="AG111" s="54"/>
      <c r="AH111" s="54"/>
      <c r="AI111" s="54"/>
      <c r="AJ111" s="54"/>
      <c r="AK111" s="54" t="s">
        <v>652</v>
      </c>
      <c r="AL111" s="56">
        <v>0</v>
      </c>
      <c r="AM111" s="56">
        <v>0</v>
      </c>
      <c r="AN111" s="56">
        <v>0</v>
      </c>
      <c r="AO111" s="56">
        <v>1</v>
      </c>
      <c r="AP111" s="56">
        <v>0</v>
      </c>
      <c r="AQ111" s="56">
        <v>0</v>
      </c>
      <c r="AR111" s="56">
        <v>0</v>
      </c>
      <c r="AS111" s="56">
        <v>0</v>
      </c>
      <c r="AT111" s="56">
        <v>0</v>
      </c>
      <c r="AU111" s="56">
        <v>0</v>
      </c>
      <c r="AV111" s="56">
        <v>0</v>
      </c>
      <c r="AW111" s="56">
        <v>0</v>
      </c>
      <c r="AX111" s="56">
        <v>0</v>
      </c>
      <c r="AY111" s="56">
        <v>0</v>
      </c>
      <c r="AZ111" s="56">
        <v>0</v>
      </c>
      <c r="BA111" s="54" t="s">
        <v>528</v>
      </c>
      <c r="BB111" s="54" t="s">
        <v>700</v>
      </c>
      <c r="BC111" s="56">
        <v>0</v>
      </c>
      <c r="BD111" s="56">
        <v>0</v>
      </c>
      <c r="BE111" s="56">
        <v>0</v>
      </c>
      <c r="BF111" s="56">
        <v>0</v>
      </c>
      <c r="BG111" s="56">
        <v>1</v>
      </c>
      <c r="BH111" s="56">
        <v>0</v>
      </c>
      <c r="BI111" s="56">
        <v>1</v>
      </c>
      <c r="BJ111" s="56">
        <v>0</v>
      </c>
      <c r="BK111" s="56">
        <v>0</v>
      </c>
      <c r="BL111" s="56">
        <v>1</v>
      </c>
      <c r="BM111" s="56">
        <v>0</v>
      </c>
      <c r="BN111" s="56">
        <v>0</v>
      </c>
      <c r="BO111" s="56">
        <v>0</v>
      </c>
      <c r="BP111" s="56">
        <v>0</v>
      </c>
      <c r="BQ111" s="56">
        <v>0</v>
      </c>
      <c r="BR111" s="56">
        <v>0</v>
      </c>
      <c r="BS111" s="56">
        <v>0</v>
      </c>
      <c r="BT111" s="56">
        <v>0</v>
      </c>
      <c r="BU111" s="56">
        <v>0</v>
      </c>
      <c r="BV111" s="56">
        <v>0</v>
      </c>
      <c r="BW111" s="54"/>
      <c r="BX111" s="54"/>
    </row>
    <row r="112" spans="1:76" hidden="1" x14ac:dyDescent="0.35">
      <c r="A112" s="54" t="s">
        <v>933</v>
      </c>
      <c r="B112" s="54" t="s">
        <v>460</v>
      </c>
      <c r="C112" s="54" t="s">
        <v>206</v>
      </c>
      <c r="D112" s="54" t="s">
        <v>206</v>
      </c>
      <c r="E112" s="54" t="s">
        <v>424</v>
      </c>
      <c r="F112" s="54" t="s">
        <v>462</v>
      </c>
      <c r="G112" s="56">
        <v>37</v>
      </c>
      <c r="H112" s="54" t="s">
        <v>471</v>
      </c>
      <c r="I112" s="54" t="s">
        <v>487</v>
      </c>
      <c r="J112" s="56">
        <v>0</v>
      </c>
      <c r="K112" s="56">
        <v>0</v>
      </c>
      <c r="L112" s="56">
        <v>0</v>
      </c>
      <c r="M112" s="56">
        <v>0</v>
      </c>
      <c r="N112" s="56">
        <v>0</v>
      </c>
      <c r="O112" s="56">
        <v>0</v>
      </c>
      <c r="P112" s="56">
        <v>0</v>
      </c>
      <c r="Q112" s="56">
        <v>1</v>
      </c>
      <c r="R112" s="56">
        <v>0</v>
      </c>
      <c r="T112" s="54" t="s">
        <v>601</v>
      </c>
      <c r="U112" s="54"/>
      <c r="V112" s="54" t="s">
        <v>571</v>
      </c>
      <c r="W112" s="54" t="s">
        <v>526</v>
      </c>
      <c r="X112" s="54" t="s">
        <v>193</v>
      </c>
      <c r="Y112" s="54" t="s">
        <v>617</v>
      </c>
      <c r="Z112" s="54" t="s">
        <v>621</v>
      </c>
      <c r="AA112" s="54" t="s">
        <v>634</v>
      </c>
      <c r="AB112" s="54" t="s">
        <v>193</v>
      </c>
      <c r="AC112" s="54"/>
      <c r="AD112" s="54"/>
      <c r="AE112" s="54"/>
      <c r="AF112" s="54"/>
      <c r="AG112" s="54"/>
      <c r="AH112" s="54"/>
      <c r="AI112" s="54"/>
      <c r="AJ112" s="54"/>
      <c r="AK112" s="54" t="s">
        <v>682</v>
      </c>
      <c r="AL112" s="56">
        <v>0</v>
      </c>
      <c r="AM112" s="56">
        <v>1</v>
      </c>
      <c r="AN112" s="56">
        <v>0</v>
      </c>
      <c r="AO112" s="56">
        <v>1</v>
      </c>
      <c r="AP112" s="56">
        <v>0</v>
      </c>
      <c r="AQ112" s="56">
        <v>0</v>
      </c>
      <c r="AR112" s="56">
        <v>0</v>
      </c>
      <c r="AS112" s="56">
        <v>0</v>
      </c>
      <c r="AT112" s="56">
        <v>0</v>
      </c>
      <c r="AU112" s="56">
        <v>0</v>
      </c>
      <c r="AV112" s="56">
        <v>0</v>
      </c>
      <c r="AW112" s="56">
        <v>0</v>
      </c>
      <c r="AX112" s="56">
        <v>0</v>
      </c>
      <c r="AY112" s="56">
        <v>0</v>
      </c>
      <c r="AZ112" s="56">
        <v>0</v>
      </c>
      <c r="BA112" s="54" t="s">
        <v>530</v>
      </c>
      <c r="BB112" s="54" t="s">
        <v>685</v>
      </c>
      <c r="BC112" s="56">
        <v>0</v>
      </c>
      <c r="BD112" s="56">
        <v>0</v>
      </c>
      <c r="BE112" s="56">
        <v>0</v>
      </c>
      <c r="BF112" s="56">
        <v>0</v>
      </c>
      <c r="BG112" s="56">
        <v>0</v>
      </c>
      <c r="BH112" s="56">
        <v>1</v>
      </c>
      <c r="BI112" s="56">
        <v>1</v>
      </c>
      <c r="BJ112" s="56">
        <v>0</v>
      </c>
      <c r="BK112" s="56">
        <v>0</v>
      </c>
      <c r="BL112" s="56">
        <v>1</v>
      </c>
      <c r="BM112" s="56">
        <v>0</v>
      </c>
      <c r="BN112" s="56">
        <v>0</v>
      </c>
      <c r="BO112" s="56">
        <v>0</v>
      </c>
      <c r="BP112" s="56">
        <v>0</v>
      </c>
      <c r="BQ112" s="56">
        <v>0</v>
      </c>
      <c r="BR112" s="56">
        <v>0</v>
      </c>
      <c r="BS112" s="56">
        <v>0</v>
      </c>
      <c r="BT112" s="56">
        <v>0</v>
      </c>
      <c r="BU112" s="56">
        <v>0</v>
      </c>
      <c r="BV112" s="56">
        <v>0</v>
      </c>
      <c r="BW112" s="54"/>
      <c r="BX112" s="54"/>
    </row>
    <row r="113" spans="1:76" hidden="1" x14ac:dyDescent="0.35">
      <c r="A113" s="54" t="s">
        <v>933</v>
      </c>
      <c r="B113" s="54" t="s">
        <v>460</v>
      </c>
      <c r="C113" s="54" t="s">
        <v>208</v>
      </c>
      <c r="D113" s="54" t="s">
        <v>208</v>
      </c>
      <c r="E113" s="54" t="s">
        <v>374</v>
      </c>
      <c r="F113" s="54" t="s">
        <v>460</v>
      </c>
      <c r="G113" s="56">
        <v>43</v>
      </c>
      <c r="H113" s="54" t="s">
        <v>465</v>
      </c>
      <c r="I113" s="54" t="s">
        <v>883</v>
      </c>
      <c r="J113" s="56">
        <v>0</v>
      </c>
      <c r="K113" s="56">
        <v>0</v>
      </c>
      <c r="L113" s="56">
        <v>1</v>
      </c>
      <c r="M113" s="56">
        <v>0</v>
      </c>
      <c r="N113" s="56">
        <v>0</v>
      </c>
      <c r="O113" s="56">
        <v>0</v>
      </c>
      <c r="P113" s="56">
        <v>0</v>
      </c>
      <c r="Q113" s="56">
        <v>0</v>
      </c>
      <c r="R113" s="56">
        <v>0</v>
      </c>
      <c r="T113" s="54" t="s">
        <v>587</v>
      </c>
      <c r="U113" s="54"/>
      <c r="V113" s="54" t="s">
        <v>575</v>
      </c>
      <c r="W113" s="54" t="s">
        <v>524</v>
      </c>
      <c r="X113" s="54" t="s">
        <v>195</v>
      </c>
      <c r="Y113" s="54" t="s">
        <v>609</v>
      </c>
      <c r="Z113" s="54" t="s">
        <v>623</v>
      </c>
      <c r="AA113" s="54" t="s">
        <v>632</v>
      </c>
      <c r="AB113" s="54" t="s">
        <v>195</v>
      </c>
      <c r="AC113" s="54" t="s">
        <v>644</v>
      </c>
      <c r="AD113" s="56">
        <v>0</v>
      </c>
      <c r="AE113" s="56">
        <v>0</v>
      </c>
      <c r="AF113" s="56">
        <v>0</v>
      </c>
      <c r="AG113" s="56">
        <v>1</v>
      </c>
      <c r="AH113" s="56">
        <v>0</v>
      </c>
      <c r="AI113" s="56">
        <v>0</v>
      </c>
      <c r="AJ113" s="56">
        <v>0</v>
      </c>
      <c r="AK113" s="54" t="s">
        <v>744</v>
      </c>
      <c r="AL113" s="56">
        <v>0</v>
      </c>
      <c r="AM113" s="56">
        <v>0</v>
      </c>
      <c r="AN113" s="56">
        <v>0</v>
      </c>
      <c r="AO113" s="56">
        <v>0</v>
      </c>
      <c r="AP113" s="56">
        <v>0</v>
      </c>
      <c r="AQ113" s="56">
        <v>0</v>
      </c>
      <c r="AR113" s="56">
        <v>1</v>
      </c>
      <c r="AS113" s="56">
        <v>0</v>
      </c>
      <c r="AT113" s="56">
        <v>0</v>
      </c>
      <c r="AU113" s="56">
        <v>0</v>
      </c>
      <c r="AV113" s="56">
        <v>0</v>
      </c>
      <c r="AW113" s="56">
        <v>0</v>
      </c>
      <c r="AX113" s="56">
        <v>0</v>
      </c>
      <c r="AY113" s="56">
        <v>0</v>
      </c>
      <c r="AZ113" s="56">
        <v>0</v>
      </c>
      <c r="BA113" s="54" t="s">
        <v>528</v>
      </c>
      <c r="BB113" s="54" t="s">
        <v>701</v>
      </c>
      <c r="BC113" s="56">
        <v>0</v>
      </c>
      <c r="BD113" s="56">
        <v>0</v>
      </c>
      <c r="BE113" s="56">
        <v>0</v>
      </c>
      <c r="BF113" s="56">
        <v>0</v>
      </c>
      <c r="BG113" s="56">
        <v>1</v>
      </c>
      <c r="BH113" s="56">
        <v>0</v>
      </c>
      <c r="BI113" s="56">
        <v>0</v>
      </c>
      <c r="BJ113" s="56">
        <v>0</v>
      </c>
      <c r="BK113" s="56">
        <v>0</v>
      </c>
      <c r="BL113" s="56">
        <v>1</v>
      </c>
      <c r="BM113" s="56">
        <v>0</v>
      </c>
      <c r="BN113" s="56">
        <v>0</v>
      </c>
      <c r="BO113" s="56">
        <v>0</v>
      </c>
      <c r="BP113" s="56">
        <v>0</v>
      </c>
      <c r="BQ113" s="56">
        <v>0</v>
      </c>
      <c r="BR113" s="56">
        <v>0</v>
      </c>
      <c r="BS113" s="56">
        <v>0</v>
      </c>
      <c r="BT113" s="56">
        <v>0</v>
      </c>
      <c r="BU113" s="56">
        <v>0</v>
      </c>
      <c r="BV113" s="56">
        <v>0</v>
      </c>
      <c r="BW113" s="54"/>
      <c r="BX113" s="54"/>
    </row>
    <row r="114" spans="1:76" hidden="1" x14ac:dyDescent="0.35">
      <c r="A114" s="54" t="s">
        <v>933</v>
      </c>
      <c r="B114" s="54" t="s">
        <v>460</v>
      </c>
      <c r="C114" s="54" t="s">
        <v>208</v>
      </c>
      <c r="D114" s="54" t="s">
        <v>208</v>
      </c>
      <c r="E114" s="54" t="s">
        <v>374</v>
      </c>
      <c r="F114" s="54" t="s">
        <v>460</v>
      </c>
      <c r="G114" s="56">
        <v>41</v>
      </c>
      <c r="H114" s="54" t="s">
        <v>471</v>
      </c>
      <c r="I114" s="54" t="s">
        <v>487</v>
      </c>
      <c r="J114" s="56">
        <v>0</v>
      </c>
      <c r="K114" s="56">
        <v>0</v>
      </c>
      <c r="L114" s="56">
        <v>0</v>
      </c>
      <c r="M114" s="56">
        <v>0</v>
      </c>
      <c r="N114" s="56">
        <v>0</v>
      </c>
      <c r="O114" s="56">
        <v>0</v>
      </c>
      <c r="P114" s="56">
        <v>0</v>
      </c>
      <c r="Q114" s="56">
        <v>1</v>
      </c>
      <c r="R114" s="56">
        <v>0</v>
      </c>
      <c r="T114" s="54" t="s">
        <v>587</v>
      </c>
      <c r="U114" s="54"/>
      <c r="V114" s="54" t="s">
        <v>575</v>
      </c>
      <c r="W114" s="54" t="s">
        <v>524</v>
      </c>
      <c r="X114" s="54" t="s">
        <v>195</v>
      </c>
      <c r="Y114" s="54" t="s">
        <v>609</v>
      </c>
      <c r="Z114" s="54" t="s">
        <v>621</v>
      </c>
      <c r="AA114" s="54" t="s">
        <v>632</v>
      </c>
      <c r="AB114" s="54" t="s">
        <v>193</v>
      </c>
      <c r="AC114" s="54"/>
      <c r="AD114" s="54"/>
      <c r="AE114" s="54"/>
      <c r="AF114" s="54"/>
      <c r="AG114" s="54"/>
      <c r="AH114" s="54"/>
      <c r="AI114" s="54"/>
      <c r="AJ114" s="54"/>
      <c r="AK114" s="54" t="s">
        <v>744</v>
      </c>
      <c r="AL114" s="56">
        <v>0</v>
      </c>
      <c r="AM114" s="56">
        <v>0</v>
      </c>
      <c r="AN114" s="56">
        <v>0</v>
      </c>
      <c r="AO114" s="56">
        <v>0</v>
      </c>
      <c r="AP114" s="56">
        <v>0</v>
      </c>
      <c r="AQ114" s="56">
        <v>0</v>
      </c>
      <c r="AR114" s="56">
        <v>1</v>
      </c>
      <c r="AS114" s="56">
        <v>0</v>
      </c>
      <c r="AT114" s="56">
        <v>0</v>
      </c>
      <c r="AU114" s="56">
        <v>0</v>
      </c>
      <c r="AV114" s="56">
        <v>0</v>
      </c>
      <c r="AW114" s="56">
        <v>0</v>
      </c>
      <c r="AX114" s="56">
        <v>0</v>
      </c>
      <c r="AY114" s="56">
        <v>0</v>
      </c>
      <c r="AZ114" s="56">
        <v>0</v>
      </c>
      <c r="BA114" s="54" t="s">
        <v>528</v>
      </c>
      <c r="BB114" s="54" t="s">
        <v>550</v>
      </c>
      <c r="BC114" s="56">
        <v>0</v>
      </c>
      <c r="BD114" s="56">
        <v>0</v>
      </c>
      <c r="BE114" s="56">
        <v>0</v>
      </c>
      <c r="BF114" s="56">
        <v>0</v>
      </c>
      <c r="BG114" s="56">
        <v>0</v>
      </c>
      <c r="BH114" s="56">
        <v>0</v>
      </c>
      <c r="BI114" s="56">
        <v>0</v>
      </c>
      <c r="BJ114" s="56">
        <v>0</v>
      </c>
      <c r="BK114" s="56">
        <v>0</v>
      </c>
      <c r="BL114" s="56">
        <v>1</v>
      </c>
      <c r="BM114" s="56">
        <v>0</v>
      </c>
      <c r="BN114" s="56">
        <v>0</v>
      </c>
      <c r="BO114" s="56">
        <v>0</v>
      </c>
      <c r="BP114" s="56">
        <v>0</v>
      </c>
      <c r="BQ114" s="56">
        <v>0</v>
      </c>
      <c r="BR114" s="56">
        <v>0</v>
      </c>
      <c r="BS114" s="56">
        <v>0</v>
      </c>
      <c r="BT114" s="56">
        <v>0</v>
      </c>
      <c r="BU114" s="56">
        <v>0</v>
      </c>
      <c r="BV114" s="56">
        <v>0</v>
      </c>
      <c r="BW114" s="54"/>
      <c r="BX114" s="54"/>
    </row>
    <row r="115" spans="1:76" x14ac:dyDescent="0.35">
      <c r="A115" s="54" t="s">
        <v>933</v>
      </c>
      <c r="B115" s="54" t="s">
        <v>462</v>
      </c>
      <c r="C115" s="54" t="s">
        <v>202</v>
      </c>
      <c r="D115" s="54" t="s">
        <v>211</v>
      </c>
      <c r="E115" s="54" t="s">
        <v>334</v>
      </c>
      <c r="F115" s="54" t="s">
        <v>460</v>
      </c>
      <c r="G115" s="56">
        <v>50</v>
      </c>
      <c r="H115" s="54" t="s">
        <v>469</v>
      </c>
      <c r="I115" s="54" t="s">
        <v>473</v>
      </c>
      <c r="J115" s="56">
        <v>1</v>
      </c>
      <c r="K115" s="56">
        <v>0</v>
      </c>
      <c r="L115" s="56">
        <v>0</v>
      </c>
      <c r="M115" s="56">
        <v>0</v>
      </c>
      <c r="N115" s="56">
        <v>0</v>
      </c>
      <c r="O115" s="56">
        <v>0</v>
      </c>
      <c r="P115" s="56">
        <v>0</v>
      </c>
      <c r="Q115" s="56">
        <v>0</v>
      </c>
      <c r="R115" s="56">
        <v>0</v>
      </c>
      <c r="T115" s="54" t="s">
        <v>587</v>
      </c>
      <c r="U115" s="54"/>
      <c r="V115" s="54" t="s">
        <v>579</v>
      </c>
      <c r="W115" s="54" t="s">
        <v>526</v>
      </c>
      <c r="X115" s="54" t="s">
        <v>195</v>
      </c>
      <c r="Y115" s="54" t="s">
        <v>609</v>
      </c>
      <c r="Z115" s="54" t="s">
        <v>621</v>
      </c>
      <c r="AA115" s="54" t="s">
        <v>631</v>
      </c>
      <c r="AB115" s="54" t="s">
        <v>193</v>
      </c>
      <c r="AC115" s="54"/>
      <c r="AD115" s="54"/>
      <c r="AE115" s="54"/>
      <c r="AF115" s="54"/>
      <c r="AG115" s="54"/>
      <c r="AH115" s="54"/>
      <c r="AI115" s="54"/>
      <c r="AJ115" s="54"/>
      <c r="AK115" s="54" t="s">
        <v>658</v>
      </c>
      <c r="AL115" s="56">
        <v>0</v>
      </c>
      <c r="AM115" s="56">
        <v>1</v>
      </c>
      <c r="AN115" s="56">
        <v>0</v>
      </c>
      <c r="AO115" s="56">
        <v>1</v>
      </c>
      <c r="AP115" s="56">
        <v>0</v>
      </c>
      <c r="AQ115" s="56">
        <v>0</v>
      </c>
      <c r="AR115" s="56">
        <v>1</v>
      </c>
      <c r="AS115" s="56">
        <v>0</v>
      </c>
      <c r="AT115" s="56">
        <v>0</v>
      </c>
      <c r="AU115" s="56">
        <v>0</v>
      </c>
      <c r="AV115" s="56">
        <v>0</v>
      </c>
      <c r="AW115" s="56">
        <v>0</v>
      </c>
      <c r="AX115" s="56">
        <v>0</v>
      </c>
      <c r="AY115" s="56">
        <v>0</v>
      </c>
      <c r="AZ115" s="56">
        <v>0</v>
      </c>
      <c r="BA115" s="54" t="s">
        <v>528</v>
      </c>
      <c r="BB115" s="54" t="s">
        <v>762</v>
      </c>
      <c r="BC115" s="56">
        <v>0</v>
      </c>
      <c r="BD115" s="56">
        <v>1</v>
      </c>
      <c r="BE115" s="56">
        <v>0</v>
      </c>
      <c r="BF115" s="56">
        <v>1</v>
      </c>
      <c r="BG115" s="56">
        <v>0</v>
      </c>
      <c r="BH115" s="56">
        <v>1</v>
      </c>
      <c r="BI115" s="56">
        <v>0</v>
      </c>
      <c r="BJ115" s="56">
        <v>0</v>
      </c>
      <c r="BK115" s="56">
        <v>0</v>
      </c>
      <c r="BL115" s="56">
        <v>1</v>
      </c>
      <c r="BM115" s="56">
        <v>0</v>
      </c>
      <c r="BN115" s="56">
        <v>0</v>
      </c>
      <c r="BO115" s="56">
        <v>0</v>
      </c>
      <c r="BP115" s="56">
        <v>0</v>
      </c>
      <c r="BQ115" s="56">
        <v>0</v>
      </c>
      <c r="BR115" s="56">
        <v>0</v>
      </c>
      <c r="BS115" s="56">
        <v>0</v>
      </c>
      <c r="BT115" s="56">
        <v>0</v>
      </c>
      <c r="BU115" s="56">
        <v>0</v>
      </c>
      <c r="BV115" s="56">
        <v>0</v>
      </c>
      <c r="BW115" s="54"/>
      <c r="BX115" s="54" t="s">
        <v>763</v>
      </c>
    </row>
    <row r="116" spans="1:76" x14ac:dyDescent="0.35">
      <c r="A116" s="54" t="s">
        <v>933</v>
      </c>
      <c r="B116" s="54" t="s">
        <v>462</v>
      </c>
      <c r="C116" s="54" t="s">
        <v>202</v>
      </c>
      <c r="D116" s="54" t="s">
        <v>211</v>
      </c>
      <c r="E116" s="54" t="s">
        <v>333</v>
      </c>
      <c r="F116" s="54" t="s">
        <v>460</v>
      </c>
      <c r="G116" s="56">
        <v>40</v>
      </c>
      <c r="H116" s="54" t="s">
        <v>469</v>
      </c>
      <c r="I116" s="54" t="s">
        <v>886</v>
      </c>
      <c r="J116" s="56">
        <v>0</v>
      </c>
      <c r="K116" s="56">
        <v>1</v>
      </c>
      <c r="L116" s="56">
        <v>0</v>
      </c>
      <c r="M116" s="56">
        <v>0</v>
      </c>
      <c r="N116" s="56">
        <v>0</v>
      </c>
      <c r="O116" s="56">
        <v>0</v>
      </c>
      <c r="P116" s="56">
        <v>0</v>
      </c>
      <c r="Q116" s="56">
        <v>0</v>
      </c>
      <c r="R116" s="56">
        <v>0</v>
      </c>
      <c r="T116" s="54" t="s">
        <v>587</v>
      </c>
      <c r="U116" s="54"/>
      <c r="V116" s="54" t="s">
        <v>573</v>
      </c>
      <c r="W116" s="54" t="s">
        <v>530</v>
      </c>
      <c r="X116" s="54" t="s">
        <v>195</v>
      </c>
      <c r="Y116" s="54" t="s">
        <v>609</v>
      </c>
      <c r="Z116" s="54" t="s">
        <v>621</v>
      </c>
      <c r="AA116" s="54" t="s">
        <v>631</v>
      </c>
      <c r="AB116" s="54" t="s">
        <v>193</v>
      </c>
      <c r="AC116" s="54"/>
      <c r="AD116" s="54"/>
      <c r="AE116" s="54"/>
      <c r="AF116" s="54"/>
      <c r="AG116" s="54"/>
      <c r="AH116" s="54"/>
      <c r="AI116" s="54"/>
      <c r="AJ116" s="54"/>
      <c r="AK116" s="54" t="s">
        <v>658</v>
      </c>
      <c r="AL116" s="56">
        <v>0</v>
      </c>
      <c r="AM116" s="56">
        <v>1</v>
      </c>
      <c r="AN116" s="56">
        <v>0</v>
      </c>
      <c r="AO116" s="56">
        <v>1</v>
      </c>
      <c r="AP116" s="56">
        <v>0</v>
      </c>
      <c r="AQ116" s="56">
        <v>0</v>
      </c>
      <c r="AR116" s="56">
        <v>1</v>
      </c>
      <c r="AS116" s="56">
        <v>0</v>
      </c>
      <c r="AT116" s="56">
        <v>0</v>
      </c>
      <c r="AU116" s="56">
        <v>0</v>
      </c>
      <c r="AV116" s="56">
        <v>0</v>
      </c>
      <c r="AW116" s="56">
        <v>0</v>
      </c>
      <c r="AX116" s="56">
        <v>0</v>
      </c>
      <c r="AY116" s="56">
        <v>0</v>
      </c>
      <c r="AZ116" s="56">
        <v>0</v>
      </c>
      <c r="BA116" s="54" t="s">
        <v>528</v>
      </c>
      <c r="BB116" s="54" t="s">
        <v>659</v>
      </c>
      <c r="BC116" s="56">
        <v>0</v>
      </c>
      <c r="BD116" s="56">
        <v>1</v>
      </c>
      <c r="BE116" s="56">
        <v>0</v>
      </c>
      <c r="BF116" s="56">
        <v>1</v>
      </c>
      <c r="BG116" s="56">
        <v>0</v>
      </c>
      <c r="BH116" s="56">
        <v>1</v>
      </c>
      <c r="BI116" s="56">
        <v>1</v>
      </c>
      <c r="BJ116" s="56">
        <v>0</v>
      </c>
      <c r="BK116" s="56">
        <v>0</v>
      </c>
      <c r="BL116" s="56">
        <v>1</v>
      </c>
      <c r="BM116" s="56">
        <v>0</v>
      </c>
      <c r="BN116" s="56">
        <v>0</v>
      </c>
      <c r="BO116" s="56">
        <v>0</v>
      </c>
      <c r="BP116" s="56">
        <v>0</v>
      </c>
      <c r="BQ116" s="56">
        <v>0</v>
      </c>
      <c r="BR116" s="56">
        <v>0</v>
      </c>
      <c r="BS116" s="56">
        <v>0</v>
      </c>
      <c r="BT116" s="56">
        <v>0</v>
      </c>
      <c r="BU116" s="56">
        <v>0</v>
      </c>
      <c r="BV116" s="56">
        <v>0</v>
      </c>
      <c r="BW116" s="54"/>
      <c r="BX116" s="54"/>
    </row>
    <row r="117" spans="1:76" hidden="1" x14ac:dyDescent="0.35">
      <c r="A117" s="54" t="s">
        <v>933</v>
      </c>
      <c r="B117" s="54" t="s">
        <v>462</v>
      </c>
      <c r="C117" s="54" t="s">
        <v>203</v>
      </c>
      <c r="D117" s="54" t="s">
        <v>203</v>
      </c>
      <c r="E117" s="54" t="s">
        <v>219</v>
      </c>
      <c r="F117" s="54" t="s">
        <v>460</v>
      </c>
      <c r="G117" s="56">
        <v>51</v>
      </c>
      <c r="H117" s="54" t="s">
        <v>469</v>
      </c>
      <c r="I117" s="54" t="s">
        <v>473</v>
      </c>
      <c r="J117" s="56">
        <v>1</v>
      </c>
      <c r="K117" s="56">
        <v>0</v>
      </c>
      <c r="L117" s="56">
        <v>0</v>
      </c>
      <c r="M117" s="56">
        <v>0</v>
      </c>
      <c r="N117" s="56">
        <v>0</v>
      </c>
      <c r="O117" s="56">
        <v>0</v>
      </c>
      <c r="P117" s="56">
        <v>0</v>
      </c>
      <c r="Q117" s="56">
        <v>0</v>
      </c>
      <c r="R117" s="56">
        <v>0</v>
      </c>
      <c r="T117" s="54" t="s">
        <v>587</v>
      </c>
      <c r="U117" s="54"/>
      <c r="V117" s="54" t="s">
        <v>571</v>
      </c>
      <c r="W117" s="54" t="s">
        <v>530</v>
      </c>
      <c r="X117" s="54" t="s">
        <v>193</v>
      </c>
      <c r="Y117" s="54" t="s">
        <v>617</v>
      </c>
      <c r="Z117" s="54" t="s">
        <v>621</v>
      </c>
      <c r="AA117" s="54" t="s">
        <v>632</v>
      </c>
      <c r="AB117" s="54" t="s">
        <v>193</v>
      </c>
      <c r="AC117" s="54"/>
      <c r="AD117" s="54"/>
      <c r="AE117" s="54"/>
      <c r="AF117" s="54"/>
      <c r="AG117" s="54"/>
      <c r="AH117" s="54"/>
      <c r="AI117" s="54"/>
      <c r="AJ117" s="54"/>
      <c r="AK117" s="54" t="s">
        <v>684</v>
      </c>
      <c r="AL117" s="56">
        <v>0</v>
      </c>
      <c r="AM117" s="56">
        <v>1</v>
      </c>
      <c r="AN117" s="56">
        <v>0</v>
      </c>
      <c r="AO117" s="56">
        <v>1</v>
      </c>
      <c r="AP117" s="56">
        <v>0</v>
      </c>
      <c r="AQ117" s="56">
        <v>0</v>
      </c>
      <c r="AR117" s="56">
        <v>1</v>
      </c>
      <c r="AS117" s="56">
        <v>0</v>
      </c>
      <c r="AT117" s="56">
        <v>0</v>
      </c>
      <c r="AU117" s="56">
        <v>0</v>
      </c>
      <c r="AV117" s="56">
        <v>0</v>
      </c>
      <c r="AW117" s="56">
        <v>0</v>
      </c>
      <c r="AX117" s="56">
        <v>1</v>
      </c>
      <c r="AY117" s="56">
        <v>0</v>
      </c>
      <c r="AZ117" s="56">
        <v>0</v>
      </c>
      <c r="BA117" s="54" t="s">
        <v>526</v>
      </c>
      <c r="BB117" s="54" t="s">
        <v>662</v>
      </c>
      <c r="BC117" s="56">
        <v>0</v>
      </c>
      <c r="BD117" s="56">
        <v>1</v>
      </c>
      <c r="BE117" s="56">
        <v>0</v>
      </c>
      <c r="BF117" s="56">
        <v>1</v>
      </c>
      <c r="BG117" s="56">
        <v>1</v>
      </c>
      <c r="BH117" s="56">
        <v>1</v>
      </c>
      <c r="BI117" s="56">
        <v>1</v>
      </c>
      <c r="BJ117" s="56">
        <v>0</v>
      </c>
      <c r="BK117" s="56">
        <v>0</v>
      </c>
      <c r="BL117" s="56">
        <v>1</v>
      </c>
      <c r="BM117" s="56">
        <v>0</v>
      </c>
      <c r="BN117" s="56">
        <v>0</v>
      </c>
      <c r="BO117" s="56">
        <v>0</v>
      </c>
      <c r="BP117" s="56">
        <v>0</v>
      </c>
      <c r="BQ117" s="56">
        <v>0</v>
      </c>
      <c r="BR117" s="56">
        <v>0</v>
      </c>
      <c r="BS117" s="56">
        <v>0</v>
      </c>
      <c r="BT117" s="56">
        <v>0</v>
      </c>
      <c r="BU117" s="56">
        <v>0</v>
      </c>
      <c r="BV117" s="56">
        <v>0</v>
      </c>
      <c r="BW117" s="54"/>
      <c r="BX117" s="54"/>
    </row>
    <row r="118" spans="1:76" hidden="1" x14ac:dyDescent="0.35">
      <c r="A118" s="54" t="s">
        <v>934</v>
      </c>
      <c r="B118" s="54" t="s">
        <v>462</v>
      </c>
      <c r="C118" s="54" t="s">
        <v>203</v>
      </c>
      <c r="D118" s="54" t="s">
        <v>203</v>
      </c>
      <c r="E118" s="54" t="s">
        <v>225</v>
      </c>
      <c r="F118" s="54" t="s">
        <v>460</v>
      </c>
      <c r="G118" s="56">
        <v>46</v>
      </c>
      <c r="H118" s="54" t="s">
        <v>469</v>
      </c>
      <c r="I118" s="54" t="s">
        <v>473</v>
      </c>
      <c r="J118" s="56">
        <v>1</v>
      </c>
      <c r="K118" s="56">
        <v>0</v>
      </c>
      <c r="L118" s="56">
        <v>0</v>
      </c>
      <c r="M118" s="56">
        <v>0</v>
      </c>
      <c r="N118" s="56">
        <v>0</v>
      </c>
      <c r="O118" s="56">
        <v>0</v>
      </c>
      <c r="P118" s="56">
        <v>0</v>
      </c>
      <c r="Q118" s="56">
        <v>0</v>
      </c>
      <c r="R118" s="56">
        <v>0</v>
      </c>
      <c r="T118" s="54" t="s">
        <v>601</v>
      </c>
      <c r="U118" s="54"/>
      <c r="V118" s="54" t="s">
        <v>571</v>
      </c>
      <c r="W118" s="54" t="s">
        <v>530</v>
      </c>
      <c r="X118" s="54" t="s">
        <v>193</v>
      </c>
      <c r="Y118" s="54" t="s">
        <v>617</v>
      </c>
      <c r="Z118" s="54" t="s">
        <v>621</v>
      </c>
      <c r="AA118" s="54" t="s">
        <v>632</v>
      </c>
      <c r="AB118" s="54" t="s">
        <v>193</v>
      </c>
      <c r="AC118" s="54"/>
      <c r="AD118" s="54"/>
      <c r="AE118" s="54"/>
      <c r="AF118" s="54"/>
      <c r="AG118" s="54"/>
      <c r="AH118" s="54"/>
      <c r="AI118" s="54"/>
      <c r="AJ118" s="54"/>
      <c r="AK118" s="54" t="s">
        <v>764</v>
      </c>
      <c r="AL118" s="56">
        <v>0</v>
      </c>
      <c r="AM118" s="56">
        <v>1</v>
      </c>
      <c r="AN118" s="56">
        <v>1</v>
      </c>
      <c r="AO118" s="56">
        <v>1</v>
      </c>
      <c r="AP118" s="56">
        <v>0</v>
      </c>
      <c r="AQ118" s="56">
        <v>0</v>
      </c>
      <c r="AR118" s="56">
        <v>1</v>
      </c>
      <c r="AS118" s="56">
        <v>0</v>
      </c>
      <c r="AT118" s="56">
        <v>0</v>
      </c>
      <c r="AU118" s="56">
        <v>0</v>
      </c>
      <c r="AV118" s="56">
        <v>0</v>
      </c>
      <c r="AW118" s="56">
        <v>1</v>
      </c>
      <c r="AX118" s="56">
        <v>1</v>
      </c>
      <c r="AY118" s="56">
        <v>0</v>
      </c>
      <c r="AZ118" s="56">
        <v>0</v>
      </c>
      <c r="BA118" s="54" t="s">
        <v>526</v>
      </c>
      <c r="BB118" s="54" t="s">
        <v>765</v>
      </c>
      <c r="BC118" s="56">
        <v>0</v>
      </c>
      <c r="BD118" s="56">
        <v>1</v>
      </c>
      <c r="BE118" s="56">
        <v>0</v>
      </c>
      <c r="BF118" s="56">
        <v>1</v>
      </c>
      <c r="BG118" s="56">
        <v>1</v>
      </c>
      <c r="BH118" s="56">
        <v>1</v>
      </c>
      <c r="BI118" s="56">
        <v>0</v>
      </c>
      <c r="BJ118" s="56">
        <v>0</v>
      </c>
      <c r="BK118" s="56">
        <v>0</v>
      </c>
      <c r="BL118" s="56">
        <v>0</v>
      </c>
      <c r="BM118" s="56">
        <v>0</v>
      </c>
      <c r="BN118" s="56">
        <v>0</v>
      </c>
      <c r="BO118" s="56">
        <v>0</v>
      </c>
      <c r="BP118" s="56">
        <v>0</v>
      </c>
      <c r="BQ118" s="56">
        <v>0</v>
      </c>
      <c r="BR118" s="56">
        <v>0</v>
      </c>
      <c r="BS118" s="56">
        <v>0</v>
      </c>
      <c r="BT118" s="56">
        <v>0</v>
      </c>
      <c r="BU118" s="56">
        <v>0</v>
      </c>
      <c r="BV118" s="56">
        <v>0</v>
      </c>
      <c r="BW118" s="54"/>
      <c r="BX118" s="54"/>
    </row>
    <row r="119" spans="1:76" hidden="1" x14ac:dyDescent="0.35">
      <c r="A119" s="54" t="s">
        <v>933</v>
      </c>
      <c r="B119" s="54" t="s">
        <v>462</v>
      </c>
      <c r="C119" s="54" t="s">
        <v>202</v>
      </c>
      <c r="D119" s="54" t="s">
        <v>211</v>
      </c>
      <c r="E119" s="54" t="s">
        <v>332</v>
      </c>
      <c r="F119" s="54" t="s">
        <v>460</v>
      </c>
      <c r="G119" s="56">
        <v>28</v>
      </c>
      <c r="H119" s="54" t="s">
        <v>469</v>
      </c>
      <c r="I119" s="54" t="s">
        <v>886</v>
      </c>
      <c r="J119" s="56">
        <v>0</v>
      </c>
      <c r="K119" s="56">
        <v>1</v>
      </c>
      <c r="L119" s="56">
        <v>0</v>
      </c>
      <c r="M119" s="56">
        <v>0</v>
      </c>
      <c r="N119" s="56">
        <v>0</v>
      </c>
      <c r="O119" s="56">
        <v>0</v>
      </c>
      <c r="P119" s="56">
        <v>0</v>
      </c>
      <c r="Q119" s="56">
        <v>0</v>
      </c>
      <c r="R119" s="56">
        <v>0</v>
      </c>
      <c r="T119" s="54" t="s">
        <v>587</v>
      </c>
      <c r="U119" s="54"/>
      <c r="V119" s="54" t="s">
        <v>571</v>
      </c>
      <c r="W119" s="54" t="s">
        <v>530</v>
      </c>
      <c r="X119" s="54" t="s">
        <v>193</v>
      </c>
      <c r="Y119" s="54" t="s">
        <v>613</v>
      </c>
      <c r="Z119" s="54" t="s">
        <v>621</v>
      </c>
      <c r="AA119" s="54" t="s">
        <v>631</v>
      </c>
      <c r="AB119" s="54" t="s">
        <v>193</v>
      </c>
      <c r="AC119" s="54"/>
      <c r="AD119" s="54"/>
      <c r="AE119" s="54"/>
      <c r="AF119" s="54"/>
      <c r="AG119" s="54"/>
      <c r="AH119" s="54"/>
      <c r="AI119" s="54"/>
      <c r="AJ119" s="54"/>
      <c r="AK119" s="54" t="s">
        <v>658</v>
      </c>
      <c r="AL119" s="56">
        <v>0</v>
      </c>
      <c r="AM119" s="56">
        <v>1</v>
      </c>
      <c r="AN119" s="56">
        <v>0</v>
      </c>
      <c r="AO119" s="56">
        <v>1</v>
      </c>
      <c r="AP119" s="56">
        <v>0</v>
      </c>
      <c r="AQ119" s="56">
        <v>0</v>
      </c>
      <c r="AR119" s="56">
        <v>1</v>
      </c>
      <c r="AS119" s="56">
        <v>0</v>
      </c>
      <c r="AT119" s="56">
        <v>0</v>
      </c>
      <c r="AU119" s="56">
        <v>0</v>
      </c>
      <c r="AV119" s="56">
        <v>0</v>
      </c>
      <c r="AW119" s="56">
        <v>0</v>
      </c>
      <c r="AX119" s="56">
        <v>0</v>
      </c>
      <c r="AY119" s="56">
        <v>0</v>
      </c>
      <c r="AZ119" s="56">
        <v>0</v>
      </c>
      <c r="BA119" s="54" t="s">
        <v>524</v>
      </c>
      <c r="BB119" s="54" t="s">
        <v>674</v>
      </c>
      <c r="BC119" s="56">
        <v>0</v>
      </c>
      <c r="BD119" s="56">
        <v>0</v>
      </c>
      <c r="BE119" s="56">
        <v>0</v>
      </c>
      <c r="BF119" s="56">
        <v>1</v>
      </c>
      <c r="BG119" s="56">
        <v>0</v>
      </c>
      <c r="BH119" s="56">
        <v>1</v>
      </c>
      <c r="BI119" s="56">
        <v>0</v>
      </c>
      <c r="BJ119" s="56">
        <v>0</v>
      </c>
      <c r="BK119" s="56">
        <v>0</v>
      </c>
      <c r="BL119" s="56">
        <v>1</v>
      </c>
      <c r="BM119" s="56">
        <v>0</v>
      </c>
      <c r="BN119" s="56">
        <v>0</v>
      </c>
      <c r="BO119" s="56">
        <v>0</v>
      </c>
      <c r="BP119" s="56">
        <v>0</v>
      </c>
      <c r="BQ119" s="56">
        <v>0</v>
      </c>
      <c r="BR119" s="56">
        <v>0</v>
      </c>
      <c r="BS119" s="56">
        <v>0</v>
      </c>
      <c r="BT119" s="56">
        <v>0</v>
      </c>
      <c r="BU119" s="56">
        <v>0</v>
      </c>
      <c r="BV119" s="56">
        <v>0</v>
      </c>
      <c r="BW119" s="54"/>
      <c r="BX119" s="54"/>
    </row>
    <row r="120" spans="1:76" hidden="1" x14ac:dyDescent="0.35">
      <c r="A120" s="54" t="s">
        <v>933</v>
      </c>
      <c r="B120" s="54" t="s">
        <v>462</v>
      </c>
      <c r="C120" s="54" t="s">
        <v>202</v>
      </c>
      <c r="D120" s="54" t="s">
        <v>211</v>
      </c>
      <c r="E120" s="54" t="s">
        <v>211</v>
      </c>
      <c r="F120" s="54" t="s">
        <v>460</v>
      </c>
      <c r="G120" s="56">
        <v>48</v>
      </c>
      <c r="H120" s="54" t="s">
        <v>467</v>
      </c>
      <c r="I120" s="57" t="s">
        <v>458</v>
      </c>
      <c r="J120" s="56">
        <v>0</v>
      </c>
      <c r="K120" s="56">
        <v>0</v>
      </c>
      <c r="L120" s="56">
        <v>0</v>
      </c>
      <c r="M120" s="58">
        <v>0</v>
      </c>
      <c r="N120" s="56">
        <v>0</v>
      </c>
      <c r="O120" s="56">
        <v>0</v>
      </c>
      <c r="P120" s="56">
        <v>0</v>
      </c>
      <c r="Q120" s="56">
        <v>0</v>
      </c>
      <c r="R120" s="56">
        <v>0</v>
      </c>
      <c r="S120" s="57" t="s">
        <v>884</v>
      </c>
      <c r="T120" s="54" t="s">
        <v>678</v>
      </c>
      <c r="U120" s="54"/>
      <c r="V120" s="54" t="s">
        <v>575</v>
      </c>
      <c r="W120" s="54" t="s">
        <v>530</v>
      </c>
      <c r="X120" s="54" t="s">
        <v>193</v>
      </c>
      <c r="Y120" s="54" t="s">
        <v>613</v>
      </c>
      <c r="Z120" s="54" t="s">
        <v>621</v>
      </c>
      <c r="AA120" s="54" t="s">
        <v>632</v>
      </c>
      <c r="AB120" s="54" t="s">
        <v>193</v>
      </c>
      <c r="AC120" s="54"/>
      <c r="AD120" s="54"/>
      <c r="AE120" s="54"/>
      <c r="AF120" s="54"/>
      <c r="AG120" s="54"/>
      <c r="AH120" s="54"/>
      <c r="AI120" s="54"/>
      <c r="AJ120" s="54"/>
      <c r="AK120" s="54" t="s">
        <v>658</v>
      </c>
      <c r="AL120" s="56">
        <v>0</v>
      </c>
      <c r="AM120" s="56">
        <v>1</v>
      </c>
      <c r="AN120" s="56">
        <v>0</v>
      </c>
      <c r="AO120" s="56">
        <v>1</v>
      </c>
      <c r="AP120" s="56">
        <v>0</v>
      </c>
      <c r="AQ120" s="56">
        <v>0</v>
      </c>
      <c r="AR120" s="56">
        <v>1</v>
      </c>
      <c r="AS120" s="56">
        <v>0</v>
      </c>
      <c r="AT120" s="56">
        <v>0</v>
      </c>
      <c r="AU120" s="56">
        <v>0</v>
      </c>
      <c r="AV120" s="56">
        <v>0</v>
      </c>
      <c r="AW120" s="56">
        <v>0</v>
      </c>
      <c r="AX120" s="56">
        <v>0</v>
      </c>
      <c r="AY120" s="56">
        <v>0</v>
      </c>
      <c r="AZ120" s="56">
        <v>0</v>
      </c>
      <c r="BA120" s="54" t="s">
        <v>528</v>
      </c>
      <c r="BB120" s="54" t="s">
        <v>659</v>
      </c>
      <c r="BC120" s="56">
        <v>0</v>
      </c>
      <c r="BD120" s="56">
        <v>1</v>
      </c>
      <c r="BE120" s="56">
        <v>0</v>
      </c>
      <c r="BF120" s="56">
        <v>1</v>
      </c>
      <c r="BG120" s="56">
        <v>0</v>
      </c>
      <c r="BH120" s="56">
        <v>1</v>
      </c>
      <c r="BI120" s="56">
        <v>1</v>
      </c>
      <c r="BJ120" s="56">
        <v>0</v>
      </c>
      <c r="BK120" s="56">
        <v>0</v>
      </c>
      <c r="BL120" s="56">
        <v>1</v>
      </c>
      <c r="BM120" s="56">
        <v>0</v>
      </c>
      <c r="BN120" s="56">
        <v>0</v>
      </c>
      <c r="BO120" s="56">
        <v>0</v>
      </c>
      <c r="BP120" s="56">
        <v>0</v>
      </c>
      <c r="BQ120" s="56">
        <v>0</v>
      </c>
      <c r="BR120" s="56">
        <v>0</v>
      </c>
      <c r="BS120" s="56">
        <v>0</v>
      </c>
      <c r="BT120" s="56">
        <v>0</v>
      </c>
      <c r="BU120" s="56">
        <v>0</v>
      </c>
      <c r="BV120" s="56">
        <v>0</v>
      </c>
      <c r="BW120" s="54"/>
      <c r="BX120" s="54"/>
    </row>
    <row r="121" spans="1:76" hidden="1" x14ac:dyDescent="0.35">
      <c r="A121" s="54" t="s">
        <v>933</v>
      </c>
      <c r="B121" s="54" t="s">
        <v>462</v>
      </c>
      <c r="C121" s="54" t="s">
        <v>202</v>
      </c>
      <c r="D121" s="54" t="s">
        <v>211</v>
      </c>
      <c r="E121" s="54" t="s">
        <v>211</v>
      </c>
      <c r="F121" s="54" t="s">
        <v>460</v>
      </c>
      <c r="G121" s="56">
        <v>50</v>
      </c>
      <c r="H121" s="54" t="s">
        <v>465</v>
      </c>
      <c r="I121" s="54" t="s">
        <v>883</v>
      </c>
      <c r="J121" s="56">
        <v>0</v>
      </c>
      <c r="K121" s="56">
        <v>0</v>
      </c>
      <c r="L121" s="56">
        <v>1</v>
      </c>
      <c r="M121" s="56">
        <v>0</v>
      </c>
      <c r="N121" s="56">
        <v>0</v>
      </c>
      <c r="O121" s="56">
        <v>0</v>
      </c>
      <c r="P121" s="56">
        <v>0</v>
      </c>
      <c r="Q121" s="56">
        <v>0</v>
      </c>
      <c r="R121" s="56">
        <v>0</v>
      </c>
      <c r="T121" s="54" t="s">
        <v>678</v>
      </c>
      <c r="U121" s="54"/>
      <c r="V121" s="54" t="s">
        <v>575</v>
      </c>
      <c r="W121" s="54" t="s">
        <v>530</v>
      </c>
      <c r="X121" s="54" t="s">
        <v>193</v>
      </c>
      <c r="Y121" s="54" t="s">
        <v>613</v>
      </c>
      <c r="Z121" s="54" t="s">
        <v>621</v>
      </c>
      <c r="AA121" s="54" t="s">
        <v>632</v>
      </c>
      <c r="AB121" s="54" t="s">
        <v>193</v>
      </c>
      <c r="AC121" s="54"/>
      <c r="AD121" s="54"/>
      <c r="AE121" s="54"/>
      <c r="AF121" s="54"/>
      <c r="AG121" s="54"/>
      <c r="AH121" s="54"/>
      <c r="AI121" s="54"/>
      <c r="AJ121" s="54"/>
      <c r="AK121" s="54" t="s">
        <v>684</v>
      </c>
      <c r="AL121" s="56">
        <v>0</v>
      </c>
      <c r="AM121" s="56">
        <v>1</v>
      </c>
      <c r="AN121" s="56">
        <v>0</v>
      </c>
      <c r="AO121" s="56">
        <v>1</v>
      </c>
      <c r="AP121" s="56">
        <v>0</v>
      </c>
      <c r="AQ121" s="56">
        <v>0</v>
      </c>
      <c r="AR121" s="56">
        <v>1</v>
      </c>
      <c r="AS121" s="56">
        <v>0</v>
      </c>
      <c r="AT121" s="56">
        <v>0</v>
      </c>
      <c r="AU121" s="56">
        <v>0</v>
      </c>
      <c r="AV121" s="56">
        <v>0</v>
      </c>
      <c r="AW121" s="56">
        <v>0</v>
      </c>
      <c r="AX121" s="56">
        <v>1</v>
      </c>
      <c r="AY121" s="56">
        <v>0</v>
      </c>
      <c r="AZ121" s="56">
        <v>0</v>
      </c>
      <c r="BA121" s="54" t="s">
        <v>530</v>
      </c>
      <c r="BB121" s="54" t="s">
        <v>762</v>
      </c>
      <c r="BC121" s="56">
        <v>0</v>
      </c>
      <c r="BD121" s="56">
        <v>1</v>
      </c>
      <c r="BE121" s="56">
        <v>0</v>
      </c>
      <c r="BF121" s="56">
        <v>1</v>
      </c>
      <c r="BG121" s="56">
        <v>0</v>
      </c>
      <c r="BH121" s="56">
        <v>1</v>
      </c>
      <c r="BI121" s="56">
        <v>0</v>
      </c>
      <c r="BJ121" s="56">
        <v>0</v>
      </c>
      <c r="BK121" s="56">
        <v>0</v>
      </c>
      <c r="BL121" s="56">
        <v>1</v>
      </c>
      <c r="BM121" s="56">
        <v>0</v>
      </c>
      <c r="BN121" s="56">
        <v>0</v>
      </c>
      <c r="BO121" s="56">
        <v>0</v>
      </c>
      <c r="BP121" s="56">
        <v>0</v>
      </c>
      <c r="BQ121" s="56">
        <v>0</v>
      </c>
      <c r="BR121" s="56">
        <v>0</v>
      </c>
      <c r="BS121" s="56">
        <v>0</v>
      </c>
      <c r="BT121" s="56">
        <v>0</v>
      </c>
      <c r="BU121" s="56">
        <v>0</v>
      </c>
      <c r="BV121" s="56">
        <v>0</v>
      </c>
      <c r="BW121" s="54"/>
      <c r="BX121" s="54"/>
    </row>
    <row r="122" spans="1:76" hidden="1" x14ac:dyDescent="0.35">
      <c r="A122" s="54" t="s">
        <v>933</v>
      </c>
      <c r="B122" s="54" t="s">
        <v>462</v>
      </c>
      <c r="C122" s="54" t="s">
        <v>202</v>
      </c>
      <c r="D122" s="54" t="s">
        <v>211</v>
      </c>
      <c r="E122" s="54" t="s">
        <v>211</v>
      </c>
      <c r="F122" s="54" t="s">
        <v>460</v>
      </c>
      <c r="G122" s="56">
        <v>44</v>
      </c>
      <c r="H122" s="54" t="s">
        <v>469</v>
      </c>
      <c r="I122" s="54" t="s">
        <v>886</v>
      </c>
      <c r="J122" s="56">
        <v>0</v>
      </c>
      <c r="K122" s="56">
        <v>1</v>
      </c>
      <c r="L122" s="56">
        <v>0</v>
      </c>
      <c r="M122" s="56">
        <v>0</v>
      </c>
      <c r="N122" s="56">
        <v>0</v>
      </c>
      <c r="O122" s="56">
        <v>0</v>
      </c>
      <c r="P122" s="56">
        <v>0</v>
      </c>
      <c r="Q122" s="56">
        <v>0</v>
      </c>
      <c r="R122" s="56">
        <v>0</v>
      </c>
      <c r="T122" s="54" t="s">
        <v>678</v>
      </c>
      <c r="U122" s="54"/>
      <c r="V122" s="54" t="s">
        <v>571</v>
      </c>
      <c r="W122" s="54" t="s">
        <v>530</v>
      </c>
      <c r="X122" s="54" t="s">
        <v>193</v>
      </c>
      <c r="Y122" s="54" t="s">
        <v>617</v>
      </c>
      <c r="Z122" s="54" t="s">
        <v>621</v>
      </c>
      <c r="AA122" s="54" t="s">
        <v>632</v>
      </c>
      <c r="AB122" s="54" t="s">
        <v>193</v>
      </c>
      <c r="AC122" s="54"/>
      <c r="AD122" s="54"/>
      <c r="AE122" s="54"/>
      <c r="AF122" s="54"/>
      <c r="AG122" s="54"/>
      <c r="AH122" s="54"/>
      <c r="AI122" s="54"/>
      <c r="AJ122" s="54"/>
      <c r="AK122" s="54" t="s">
        <v>684</v>
      </c>
      <c r="AL122" s="56">
        <v>0</v>
      </c>
      <c r="AM122" s="56">
        <v>1</v>
      </c>
      <c r="AN122" s="56">
        <v>0</v>
      </c>
      <c r="AO122" s="56">
        <v>1</v>
      </c>
      <c r="AP122" s="56">
        <v>0</v>
      </c>
      <c r="AQ122" s="56">
        <v>0</v>
      </c>
      <c r="AR122" s="56">
        <v>1</v>
      </c>
      <c r="AS122" s="56">
        <v>0</v>
      </c>
      <c r="AT122" s="56">
        <v>0</v>
      </c>
      <c r="AU122" s="56">
        <v>0</v>
      </c>
      <c r="AV122" s="56">
        <v>0</v>
      </c>
      <c r="AW122" s="56">
        <v>0</v>
      </c>
      <c r="AX122" s="56">
        <v>1</v>
      </c>
      <c r="AY122" s="56">
        <v>0</v>
      </c>
      <c r="AZ122" s="56">
        <v>0</v>
      </c>
      <c r="BA122" s="54" t="s">
        <v>530</v>
      </c>
      <c r="BB122" s="54" t="s">
        <v>762</v>
      </c>
      <c r="BC122" s="56">
        <v>0</v>
      </c>
      <c r="BD122" s="56">
        <v>1</v>
      </c>
      <c r="BE122" s="56">
        <v>0</v>
      </c>
      <c r="BF122" s="56">
        <v>1</v>
      </c>
      <c r="BG122" s="56">
        <v>0</v>
      </c>
      <c r="BH122" s="56">
        <v>1</v>
      </c>
      <c r="BI122" s="56">
        <v>0</v>
      </c>
      <c r="BJ122" s="56">
        <v>0</v>
      </c>
      <c r="BK122" s="56">
        <v>0</v>
      </c>
      <c r="BL122" s="56">
        <v>1</v>
      </c>
      <c r="BM122" s="56">
        <v>0</v>
      </c>
      <c r="BN122" s="56">
        <v>0</v>
      </c>
      <c r="BO122" s="56">
        <v>0</v>
      </c>
      <c r="BP122" s="56">
        <v>0</v>
      </c>
      <c r="BQ122" s="56">
        <v>0</v>
      </c>
      <c r="BR122" s="56">
        <v>0</v>
      </c>
      <c r="BS122" s="56">
        <v>0</v>
      </c>
      <c r="BT122" s="56">
        <v>0</v>
      </c>
      <c r="BU122" s="56">
        <v>0</v>
      </c>
      <c r="BV122" s="56">
        <v>0</v>
      </c>
      <c r="BW122" s="54"/>
      <c r="BX122" s="54"/>
    </row>
    <row r="123" spans="1:76" hidden="1" x14ac:dyDescent="0.35">
      <c r="A123" s="54" t="s">
        <v>933</v>
      </c>
      <c r="B123" s="54" t="s">
        <v>460</v>
      </c>
      <c r="C123" s="54" t="s">
        <v>203</v>
      </c>
      <c r="D123" s="54" t="s">
        <v>213</v>
      </c>
      <c r="E123" s="54" t="s">
        <v>281</v>
      </c>
      <c r="F123" s="54" t="s">
        <v>460</v>
      </c>
      <c r="G123" s="56">
        <v>43</v>
      </c>
      <c r="H123" s="54" t="s">
        <v>471</v>
      </c>
      <c r="I123" s="54" t="s">
        <v>479</v>
      </c>
      <c r="J123" s="56">
        <v>0</v>
      </c>
      <c r="K123" s="56">
        <v>0</v>
      </c>
      <c r="L123" s="56">
        <v>0</v>
      </c>
      <c r="M123" s="56">
        <v>1</v>
      </c>
      <c r="N123" s="56">
        <v>0</v>
      </c>
      <c r="O123" s="56">
        <v>0</v>
      </c>
      <c r="P123" s="56">
        <v>0</v>
      </c>
      <c r="Q123" s="56">
        <v>0</v>
      </c>
      <c r="R123" s="56">
        <v>0</v>
      </c>
      <c r="T123" s="54" t="s">
        <v>678</v>
      </c>
      <c r="U123" s="54"/>
      <c r="V123" s="54" t="s">
        <v>571</v>
      </c>
      <c r="W123" s="54" t="s">
        <v>530</v>
      </c>
      <c r="X123" s="54" t="s">
        <v>195</v>
      </c>
      <c r="Y123" s="54" t="s">
        <v>609</v>
      </c>
      <c r="Z123" s="54" t="s">
        <v>621</v>
      </c>
      <c r="AA123" s="54" t="s">
        <v>634</v>
      </c>
      <c r="AB123" s="54" t="s">
        <v>193</v>
      </c>
      <c r="AC123" s="54"/>
      <c r="AD123" s="54"/>
      <c r="AE123" s="54"/>
      <c r="AF123" s="54"/>
      <c r="AG123" s="54"/>
      <c r="AH123" s="54"/>
      <c r="AI123" s="54"/>
      <c r="AJ123" s="54"/>
      <c r="AK123" s="54" t="s">
        <v>661</v>
      </c>
      <c r="AL123" s="56">
        <v>0</v>
      </c>
      <c r="AM123" s="56">
        <v>1</v>
      </c>
      <c r="AN123" s="56">
        <v>0</v>
      </c>
      <c r="AO123" s="56">
        <v>1</v>
      </c>
      <c r="AP123" s="56">
        <v>0</v>
      </c>
      <c r="AQ123" s="56">
        <v>0</v>
      </c>
      <c r="AR123" s="56">
        <v>1</v>
      </c>
      <c r="AS123" s="56">
        <v>0</v>
      </c>
      <c r="AT123" s="56">
        <v>0</v>
      </c>
      <c r="AU123" s="56">
        <v>0</v>
      </c>
      <c r="AV123" s="56">
        <v>1</v>
      </c>
      <c r="AW123" s="56">
        <v>0</v>
      </c>
      <c r="AX123" s="56">
        <v>0</v>
      </c>
      <c r="AY123" s="56">
        <v>0</v>
      </c>
      <c r="AZ123" s="56">
        <v>0</v>
      </c>
      <c r="BA123" s="54" t="s">
        <v>530</v>
      </c>
      <c r="BB123" s="54" t="s">
        <v>675</v>
      </c>
      <c r="BC123" s="56">
        <v>0</v>
      </c>
      <c r="BD123" s="56">
        <v>0</v>
      </c>
      <c r="BE123" s="56">
        <v>0</v>
      </c>
      <c r="BF123" s="56">
        <v>1</v>
      </c>
      <c r="BG123" s="56">
        <v>1</v>
      </c>
      <c r="BH123" s="56">
        <v>0</v>
      </c>
      <c r="BI123" s="56">
        <v>1</v>
      </c>
      <c r="BJ123" s="56">
        <v>0</v>
      </c>
      <c r="BK123" s="56">
        <v>0</v>
      </c>
      <c r="BL123" s="56">
        <v>1</v>
      </c>
      <c r="BM123" s="56">
        <v>0</v>
      </c>
      <c r="BN123" s="56">
        <v>0</v>
      </c>
      <c r="BO123" s="56">
        <v>0</v>
      </c>
      <c r="BP123" s="56">
        <v>0</v>
      </c>
      <c r="BQ123" s="56">
        <v>0</v>
      </c>
      <c r="BR123" s="56">
        <v>0</v>
      </c>
      <c r="BS123" s="56">
        <v>0</v>
      </c>
      <c r="BT123" s="56">
        <v>0</v>
      </c>
      <c r="BU123" s="56">
        <v>0</v>
      </c>
      <c r="BV123" s="56">
        <v>0</v>
      </c>
      <c r="BW123" s="54"/>
      <c r="BX123" s="54" t="s">
        <v>766</v>
      </c>
    </row>
    <row r="124" spans="1:76" x14ac:dyDescent="0.35">
      <c r="A124" s="54" t="s">
        <v>933</v>
      </c>
      <c r="B124" s="54" t="s">
        <v>460</v>
      </c>
      <c r="C124" s="54" t="s">
        <v>203</v>
      </c>
      <c r="D124" s="54" t="s">
        <v>213</v>
      </c>
      <c r="E124" s="54" t="s">
        <v>281</v>
      </c>
      <c r="F124" s="54" t="s">
        <v>460</v>
      </c>
      <c r="G124" s="56">
        <v>50</v>
      </c>
      <c r="H124" s="54" t="s">
        <v>469</v>
      </c>
      <c r="I124" s="54" t="s">
        <v>487</v>
      </c>
      <c r="J124" s="56">
        <v>0</v>
      </c>
      <c r="K124" s="56">
        <v>0</v>
      </c>
      <c r="L124" s="56">
        <v>0</v>
      </c>
      <c r="M124" s="56">
        <v>0</v>
      </c>
      <c r="N124" s="56">
        <v>0</v>
      </c>
      <c r="O124" s="56">
        <v>0</v>
      </c>
      <c r="P124" s="56">
        <v>0</v>
      </c>
      <c r="Q124" s="56">
        <v>1</v>
      </c>
      <c r="R124" s="56">
        <v>0</v>
      </c>
      <c r="T124" s="54" t="s">
        <v>678</v>
      </c>
      <c r="U124" s="54"/>
      <c r="V124" s="54" t="s">
        <v>573</v>
      </c>
      <c r="W124" s="54" t="s">
        <v>530</v>
      </c>
      <c r="X124" s="54" t="s">
        <v>195</v>
      </c>
      <c r="Y124" s="54" t="s">
        <v>609</v>
      </c>
      <c r="Z124" s="54" t="s">
        <v>621</v>
      </c>
      <c r="AA124" s="54" t="s">
        <v>634</v>
      </c>
      <c r="AB124" s="54" t="s">
        <v>193</v>
      </c>
      <c r="AC124" s="54"/>
      <c r="AD124" s="54"/>
      <c r="AE124" s="54"/>
      <c r="AF124" s="54"/>
      <c r="AG124" s="54"/>
      <c r="AH124" s="54"/>
      <c r="AI124" s="54"/>
      <c r="AJ124" s="54"/>
      <c r="AK124" s="54" t="s">
        <v>692</v>
      </c>
      <c r="AL124" s="56">
        <v>0</v>
      </c>
      <c r="AM124" s="56">
        <v>0</v>
      </c>
      <c r="AN124" s="56">
        <v>0</v>
      </c>
      <c r="AO124" s="56">
        <v>1</v>
      </c>
      <c r="AP124" s="56">
        <v>0</v>
      </c>
      <c r="AQ124" s="56">
        <v>0</v>
      </c>
      <c r="AR124" s="56">
        <v>1</v>
      </c>
      <c r="AS124" s="56">
        <v>0</v>
      </c>
      <c r="AT124" s="56">
        <v>0</v>
      </c>
      <c r="AU124" s="56">
        <v>0</v>
      </c>
      <c r="AV124" s="56">
        <v>1</v>
      </c>
      <c r="AW124" s="56">
        <v>0</v>
      </c>
      <c r="AX124" s="56">
        <v>0</v>
      </c>
      <c r="AY124" s="56">
        <v>0</v>
      </c>
      <c r="AZ124" s="56">
        <v>0</v>
      </c>
      <c r="BA124" s="54" t="s">
        <v>530</v>
      </c>
      <c r="BB124" s="54" t="s">
        <v>672</v>
      </c>
      <c r="BC124" s="56">
        <v>0</v>
      </c>
      <c r="BD124" s="56">
        <v>0</v>
      </c>
      <c r="BE124" s="56">
        <v>0</v>
      </c>
      <c r="BF124" s="56">
        <v>1</v>
      </c>
      <c r="BG124" s="56">
        <v>1</v>
      </c>
      <c r="BH124" s="56">
        <v>0</v>
      </c>
      <c r="BI124" s="56">
        <v>1</v>
      </c>
      <c r="BJ124" s="56">
        <v>0</v>
      </c>
      <c r="BK124" s="56">
        <v>0</v>
      </c>
      <c r="BL124" s="56">
        <v>1</v>
      </c>
      <c r="BM124" s="56">
        <v>0</v>
      </c>
      <c r="BN124" s="56">
        <v>0</v>
      </c>
      <c r="BO124" s="56">
        <v>1</v>
      </c>
      <c r="BP124" s="56">
        <v>0</v>
      </c>
      <c r="BQ124" s="56">
        <v>0</v>
      </c>
      <c r="BR124" s="56">
        <v>0</v>
      </c>
      <c r="BS124" s="56">
        <v>0</v>
      </c>
      <c r="BT124" s="56">
        <v>0</v>
      </c>
      <c r="BU124" s="56">
        <v>0</v>
      </c>
      <c r="BV124" s="56">
        <v>0</v>
      </c>
      <c r="BW124" s="54"/>
      <c r="BX124" s="54"/>
    </row>
    <row r="125" spans="1:76" hidden="1" x14ac:dyDescent="0.35">
      <c r="A125" s="61">
        <v>43977</v>
      </c>
      <c r="B125" s="54" t="s">
        <v>460</v>
      </c>
      <c r="C125" s="54" t="s">
        <v>203</v>
      </c>
      <c r="D125" s="54" t="s">
        <v>213</v>
      </c>
      <c r="E125" s="54" t="s">
        <v>281</v>
      </c>
      <c r="F125" s="54" t="s">
        <v>460</v>
      </c>
      <c r="G125" s="56">
        <v>53</v>
      </c>
      <c r="H125" s="54" t="s">
        <v>465</v>
      </c>
      <c r="I125" s="54" t="s">
        <v>883</v>
      </c>
      <c r="J125" s="56">
        <v>0</v>
      </c>
      <c r="K125" s="56">
        <v>0</v>
      </c>
      <c r="L125" s="56">
        <v>1</v>
      </c>
      <c r="M125" s="56">
        <v>0</v>
      </c>
      <c r="N125" s="56">
        <v>0</v>
      </c>
      <c r="O125" s="56">
        <v>0</v>
      </c>
      <c r="P125" s="56">
        <v>0</v>
      </c>
      <c r="Q125" s="56">
        <v>0</v>
      </c>
      <c r="R125" s="56">
        <v>0</v>
      </c>
      <c r="T125" s="54" t="s">
        <v>678</v>
      </c>
      <c r="U125" s="54"/>
      <c r="V125" s="54" t="s">
        <v>571</v>
      </c>
      <c r="W125" s="54" t="s">
        <v>528</v>
      </c>
      <c r="X125" s="54" t="s">
        <v>193</v>
      </c>
      <c r="Y125" s="54" t="s">
        <v>613</v>
      </c>
      <c r="Z125" s="54" t="s">
        <v>627</v>
      </c>
      <c r="AA125" s="54" t="s">
        <v>634</v>
      </c>
      <c r="AB125" s="54" t="s">
        <v>195</v>
      </c>
      <c r="AC125" s="54" t="s">
        <v>646</v>
      </c>
      <c r="AD125" s="56">
        <v>0</v>
      </c>
      <c r="AE125" s="56">
        <v>0</v>
      </c>
      <c r="AF125" s="56">
        <v>0</v>
      </c>
      <c r="AG125" s="56">
        <v>0</v>
      </c>
      <c r="AH125" s="56">
        <v>1</v>
      </c>
      <c r="AI125" s="56">
        <v>0</v>
      </c>
      <c r="AJ125" s="56">
        <v>0</v>
      </c>
      <c r="AK125" s="54" t="s">
        <v>692</v>
      </c>
      <c r="AL125" s="56">
        <v>0</v>
      </c>
      <c r="AM125" s="56">
        <v>0</v>
      </c>
      <c r="AN125" s="56">
        <v>0</v>
      </c>
      <c r="AO125" s="56">
        <v>1</v>
      </c>
      <c r="AP125" s="56">
        <v>0</v>
      </c>
      <c r="AQ125" s="56">
        <v>0</v>
      </c>
      <c r="AR125" s="56">
        <v>1</v>
      </c>
      <c r="AS125" s="56">
        <v>0</v>
      </c>
      <c r="AT125" s="56">
        <v>0</v>
      </c>
      <c r="AU125" s="56">
        <v>0</v>
      </c>
      <c r="AV125" s="56">
        <v>1</v>
      </c>
      <c r="AW125" s="56">
        <v>0</v>
      </c>
      <c r="AX125" s="56">
        <v>0</v>
      </c>
      <c r="AY125" s="56">
        <v>0</v>
      </c>
      <c r="AZ125" s="56">
        <v>0</v>
      </c>
      <c r="BA125" s="54" t="s">
        <v>530</v>
      </c>
      <c r="BB125" s="54" t="s">
        <v>767</v>
      </c>
      <c r="BC125" s="56">
        <v>0</v>
      </c>
      <c r="BD125" s="56">
        <v>0</v>
      </c>
      <c r="BE125" s="56">
        <v>1</v>
      </c>
      <c r="BF125" s="56">
        <v>1</v>
      </c>
      <c r="BG125" s="56">
        <v>0</v>
      </c>
      <c r="BH125" s="56">
        <v>0</v>
      </c>
      <c r="BI125" s="56">
        <v>1</v>
      </c>
      <c r="BJ125" s="56">
        <v>0</v>
      </c>
      <c r="BK125" s="56">
        <v>0</v>
      </c>
      <c r="BL125" s="56">
        <v>1</v>
      </c>
      <c r="BM125" s="56">
        <v>0</v>
      </c>
      <c r="BN125" s="56">
        <v>0</v>
      </c>
      <c r="BO125" s="56">
        <v>1</v>
      </c>
      <c r="BP125" s="56">
        <v>0</v>
      </c>
      <c r="BQ125" s="56">
        <v>0</v>
      </c>
      <c r="BR125" s="56">
        <v>0</v>
      </c>
      <c r="BS125" s="56">
        <v>0</v>
      </c>
      <c r="BT125" s="56">
        <v>0</v>
      </c>
      <c r="BU125" s="56">
        <v>0</v>
      </c>
      <c r="BV125" s="56">
        <v>0</v>
      </c>
      <c r="BW125" s="54"/>
      <c r="BX125" s="54"/>
    </row>
    <row r="126" spans="1:76" hidden="1" x14ac:dyDescent="0.35">
      <c r="A126" s="61">
        <v>43977</v>
      </c>
      <c r="B126" s="54" t="s">
        <v>460</v>
      </c>
      <c r="C126" s="54" t="s">
        <v>203</v>
      </c>
      <c r="D126" s="54" t="s">
        <v>213</v>
      </c>
      <c r="E126" s="54" t="s">
        <v>283</v>
      </c>
      <c r="F126" s="54" t="s">
        <v>460</v>
      </c>
      <c r="G126" s="56">
        <v>59</v>
      </c>
      <c r="H126" s="54" t="s">
        <v>469</v>
      </c>
      <c r="I126" s="54" t="s">
        <v>473</v>
      </c>
      <c r="J126" s="56">
        <v>1</v>
      </c>
      <c r="K126" s="56">
        <v>0</v>
      </c>
      <c r="L126" s="56">
        <v>0</v>
      </c>
      <c r="M126" s="56">
        <v>0</v>
      </c>
      <c r="N126" s="56">
        <v>0</v>
      </c>
      <c r="O126" s="56">
        <v>0</v>
      </c>
      <c r="P126" s="56">
        <v>0</v>
      </c>
      <c r="Q126" s="56">
        <v>0</v>
      </c>
      <c r="R126" s="56">
        <v>0</v>
      </c>
      <c r="T126" s="54" t="s">
        <v>587</v>
      </c>
      <c r="U126" s="54"/>
      <c r="V126" s="54" t="s">
        <v>573</v>
      </c>
      <c r="W126" s="54" t="s">
        <v>530</v>
      </c>
      <c r="X126" s="54" t="s">
        <v>193</v>
      </c>
      <c r="Y126" s="54" t="s">
        <v>617</v>
      </c>
      <c r="Z126" s="54" t="s">
        <v>627</v>
      </c>
      <c r="AA126" s="54" t="s">
        <v>632</v>
      </c>
      <c r="AB126" s="54" t="s">
        <v>195</v>
      </c>
      <c r="AC126" s="54" t="s">
        <v>646</v>
      </c>
      <c r="AD126" s="56">
        <v>0</v>
      </c>
      <c r="AE126" s="56">
        <v>0</v>
      </c>
      <c r="AF126" s="56">
        <v>0</v>
      </c>
      <c r="AG126" s="56">
        <v>0</v>
      </c>
      <c r="AH126" s="56">
        <v>1</v>
      </c>
      <c r="AI126" s="56">
        <v>0</v>
      </c>
      <c r="AJ126" s="56">
        <v>0</v>
      </c>
      <c r="AK126" s="54" t="s">
        <v>768</v>
      </c>
      <c r="AL126" s="56">
        <v>0</v>
      </c>
      <c r="AM126" s="56">
        <v>1</v>
      </c>
      <c r="AN126" s="56">
        <v>0</v>
      </c>
      <c r="AO126" s="56">
        <v>1</v>
      </c>
      <c r="AP126" s="56">
        <v>0</v>
      </c>
      <c r="AQ126" s="56">
        <v>0</v>
      </c>
      <c r="AR126" s="56">
        <v>1</v>
      </c>
      <c r="AS126" s="56">
        <v>1</v>
      </c>
      <c r="AT126" s="56">
        <v>0</v>
      </c>
      <c r="AU126" s="56">
        <v>0</v>
      </c>
      <c r="AV126" s="56">
        <v>1</v>
      </c>
      <c r="AW126" s="56">
        <v>0</v>
      </c>
      <c r="AX126" s="56">
        <v>0</v>
      </c>
      <c r="AY126" s="56">
        <v>0</v>
      </c>
      <c r="AZ126" s="56">
        <v>0</v>
      </c>
      <c r="BA126" s="54" t="s">
        <v>530</v>
      </c>
      <c r="BB126" s="54" t="s">
        <v>767</v>
      </c>
      <c r="BC126" s="56">
        <v>0</v>
      </c>
      <c r="BD126" s="56">
        <v>0</v>
      </c>
      <c r="BE126" s="56">
        <v>1</v>
      </c>
      <c r="BF126" s="56">
        <v>1</v>
      </c>
      <c r="BG126" s="56">
        <v>0</v>
      </c>
      <c r="BH126" s="56">
        <v>0</v>
      </c>
      <c r="BI126" s="56">
        <v>1</v>
      </c>
      <c r="BJ126" s="56">
        <v>0</v>
      </c>
      <c r="BK126" s="56">
        <v>0</v>
      </c>
      <c r="BL126" s="56">
        <v>1</v>
      </c>
      <c r="BM126" s="56">
        <v>0</v>
      </c>
      <c r="BN126" s="56">
        <v>0</v>
      </c>
      <c r="BO126" s="56">
        <v>1</v>
      </c>
      <c r="BP126" s="56">
        <v>0</v>
      </c>
      <c r="BQ126" s="56">
        <v>0</v>
      </c>
      <c r="BR126" s="56">
        <v>0</v>
      </c>
      <c r="BS126" s="56">
        <v>0</v>
      </c>
      <c r="BT126" s="56">
        <v>0</v>
      </c>
      <c r="BU126" s="56">
        <v>0</v>
      </c>
      <c r="BV126" s="56">
        <v>0</v>
      </c>
      <c r="BW126" s="54"/>
      <c r="BX126" s="54" t="s">
        <v>769</v>
      </c>
    </row>
    <row r="127" spans="1:76" hidden="1" x14ac:dyDescent="0.35">
      <c r="A127" s="54" t="s">
        <v>933</v>
      </c>
      <c r="B127" s="54" t="s">
        <v>460</v>
      </c>
      <c r="C127" s="54" t="s">
        <v>203</v>
      </c>
      <c r="D127" s="54" t="s">
        <v>212</v>
      </c>
      <c r="E127" s="54" t="s">
        <v>317</v>
      </c>
      <c r="F127" s="54" t="s">
        <v>460</v>
      </c>
      <c r="G127" s="56">
        <v>30</v>
      </c>
      <c r="H127" s="54" t="s">
        <v>465</v>
      </c>
      <c r="I127" s="54" t="s">
        <v>883</v>
      </c>
      <c r="J127" s="56">
        <v>0</v>
      </c>
      <c r="K127" s="56">
        <v>0</v>
      </c>
      <c r="L127" s="56">
        <v>1</v>
      </c>
      <c r="M127" s="56">
        <v>0</v>
      </c>
      <c r="N127" s="56">
        <v>0</v>
      </c>
      <c r="O127" s="56">
        <v>0</v>
      </c>
      <c r="P127" s="56">
        <v>0</v>
      </c>
      <c r="Q127" s="56">
        <v>0</v>
      </c>
      <c r="R127" s="56">
        <v>0</v>
      </c>
      <c r="T127" s="54" t="s">
        <v>587</v>
      </c>
      <c r="U127" s="54"/>
      <c r="V127" s="54" t="s">
        <v>575</v>
      </c>
      <c r="W127" s="54" t="s">
        <v>524</v>
      </c>
      <c r="X127" s="54" t="s">
        <v>193</v>
      </c>
      <c r="Y127" s="54" t="s">
        <v>613</v>
      </c>
      <c r="Z127" s="54" t="s">
        <v>627</v>
      </c>
      <c r="AA127" s="54" t="s">
        <v>632</v>
      </c>
      <c r="AB127" s="54" t="s">
        <v>193</v>
      </c>
      <c r="AC127" s="54"/>
      <c r="AD127" s="54"/>
      <c r="AE127" s="54"/>
      <c r="AF127" s="54"/>
      <c r="AG127" s="54"/>
      <c r="AH127" s="54"/>
      <c r="AI127" s="54"/>
      <c r="AJ127" s="54"/>
      <c r="AK127" s="54" t="s">
        <v>652</v>
      </c>
      <c r="AL127" s="56">
        <v>0</v>
      </c>
      <c r="AM127" s="56">
        <v>0</v>
      </c>
      <c r="AN127" s="56">
        <v>0</v>
      </c>
      <c r="AO127" s="56">
        <v>1</v>
      </c>
      <c r="AP127" s="56">
        <v>0</v>
      </c>
      <c r="AQ127" s="56">
        <v>0</v>
      </c>
      <c r="AR127" s="56">
        <v>0</v>
      </c>
      <c r="AS127" s="56">
        <v>0</v>
      </c>
      <c r="AT127" s="56">
        <v>0</v>
      </c>
      <c r="AU127" s="56">
        <v>0</v>
      </c>
      <c r="AV127" s="56">
        <v>0</v>
      </c>
      <c r="AW127" s="56">
        <v>0</v>
      </c>
      <c r="AX127" s="56">
        <v>0</v>
      </c>
      <c r="AY127" s="56">
        <v>0</v>
      </c>
      <c r="AZ127" s="56">
        <v>0</v>
      </c>
      <c r="BA127" s="54" t="s">
        <v>524</v>
      </c>
      <c r="BB127" s="54" t="s">
        <v>655</v>
      </c>
      <c r="BC127" s="56">
        <v>1</v>
      </c>
      <c r="BD127" s="56">
        <v>0</v>
      </c>
      <c r="BE127" s="56">
        <v>0</v>
      </c>
      <c r="BF127" s="56">
        <v>1</v>
      </c>
      <c r="BG127" s="56">
        <v>0</v>
      </c>
      <c r="BH127" s="56">
        <v>0</v>
      </c>
      <c r="BI127" s="56">
        <v>0</v>
      </c>
      <c r="BJ127" s="56">
        <v>0</v>
      </c>
      <c r="BK127" s="56">
        <v>0</v>
      </c>
      <c r="BL127" s="56">
        <v>0</v>
      </c>
      <c r="BM127" s="56">
        <v>0</v>
      </c>
      <c r="BN127" s="56">
        <v>0</v>
      </c>
      <c r="BO127" s="56">
        <v>0</v>
      </c>
      <c r="BP127" s="56">
        <v>0</v>
      </c>
      <c r="BQ127" s="56">
        <v>0</v>
      </c>
      <c r="BR127" s="56">
        <v>0</v>
      </c>
      <c r="BS127" s="56">
        <v>0</v>
      </c>
      <c r="BT127" s="56">
        <v>0</v>
      </c>
      <c r="BU127" s="56">
        <v>0</v>
      </c>
      <c r="BV127" s="56">
        <v>0</v>
      </c>
      <c r="BW127" s="54"/>
      <c r="BX127" s="54"/>
    </row>
    <row r="128" spans="1:76" hidden="1" x14ac:dyDescent="0.35">
      <c r="A128" s="54" t="s">
        <v>933</v>
      </c>
      <c r="B128" s="54" t="s">
        <v>460</v>
      </c>
      <c r="C128" s="54" t="s">
        <v>203</v>
      </c>
      <c r="D128" s="54" t="s">
        <v>212</v>
      </c>
      <c r="E128" s="54" t="s">
        <v>317</v>
      </c>
      <c r="F128" s="54" t="s">
        <v>460</v>
      </c>
      <c r="G128" s="56">
        <v>40</v>
      </c>
      <c r="H128" s="54" t="s">
        <v>469</v>
      </c>
      <c r="I128" s="54" t="s">
        <v>889</v>
      </c>
      <c r="J128" s="56">
        <v>0</v>
      </c>
      <c r="K128" s="56">
        <v>0</v>
      </c>
      <c r="L128" s="56">
        <v>0</v>
      </c>
      <c r="M128" s="56">
        <v>0</v>
      </c>
      <c r="N128" s="56">
        <v>0</v>
      </c>
      <c r="O128" s="56">
        <v>0</v>
      </c>
      <c r="P128" s="56">
        <v>1</v>
      </c>
      <c r="Q128" s="56">
        <v>0</v>
      </c>
      <c r="R128" s="56">
        <v>0</v>
      </c>
      <c r="T128" s="54" t="s">
        <v>587</v>
      </c>
      <c r="U128" s="54"/>
      <c r="V128" s="54" t="s">
        <v>573</v>
      </c>
      <c r="W128" s="54" t="s">
        <v>524</v>
      </c>
      <c r="X128" s="54" t="s">
        <v>193</v>
      </c>
      <c r="Y128" s="57" t="s">
        <v>613</v>
      </c>
      <c r="Z128" s="54" t="s">
        <v>627</v>
      </c>
      <c r="AA128" s="54" t="s">
        <v>633</v>
      </c>
      <c r="AB128" s="54" t="s">
        <v>193</v>
      </c>
      <c r="AC128" s="54"/>
      <c r="AD128" s="54"/>
      <c r="AE128" s="54"/>
      <c r="AF128" s="54"/>
      <c r="AG128" s="54"/>
      <c r="AH128" s="54"/>
      <c r="AI128" s="54"/>
      <c r="AJ128" s="54"/>
      <c r="AK128" s="54" t="s">
        <v>692</v>
      </c>
      <c r="AL128" s="56">
        <v>0</v>
      </c>
      <c r="AM128" s="56">
        <v>0</v>
      </c>
      <c r="AN128" s="56">
        <v>0</v>
      </c>
      <c r="AO128" s="56">
        <v>1</v>
      </c>
      <c r="AP128" s="56">
        <v>0</v>
      </c>
      <c r="AQ128" s="56">
        <v>0</v>
      </c>
      <c r="AR128" s="56">
        <v>1</v>
      </c>
      <c r="AS128" s="56">
        <v>0</v>
      </c>
      <c r="AT128" s="56">
        <v>0</v>
      </c>
      <c r="AU128" s="56">
        <v>0</v>
      </c>
      <c r="AV128" s="56">
        <v>1</v>
      </c>
      <c r="AW128" s="56">
        <v>0</v>
      </c>
      <c r="AX128" s="56">
        <v>0</v>
      </c>
      <c r="AY128" s="56">
        <v>0</v>
      </c>
      <c r="AZ128" s="56">
        <v>0</v>
      </c>
      <c r="BA128" s="54" t="s">
        <v>528</v>
      </c>
      <c r="BB128" s="54" t="s">
        <v>536</v>
      </c>
      <c r="BC128" s="56">
        <v>0</v>
      </c>
      <c r="BD128" s="56">
        <v>0</v>
      </c>
      <c r="BE128" s="56">
        <v>1</v>
      </c>
      <c r="BF128" s="56">
        <v>0</v>
      </c>
      <c r="BG128" s="56">
        <v>0</v>
      </c>
      <c r="BH128" s="56">
        <v>0</v>
      </c>
      <c r="BI128" s="56">
        <v>0</v>
      </c>
      <c r="BJ128" s="56">
        <v>0</v>
      </c>
      <c r="BK128" s="56">
        <v>0</v>
      </c>
      <c r="BL128" s="56">
        <v>0</v>
      </c>
      <c r="BM128" s="56">
        <v>0</v>
      </c>
      <c r="BN128" s="56">
        <v>0</v>
      </c>
      <c r="BO128" s="56">
        <v>0</v>
      </c>
      <c r="BP128" s="56">
        <v>0</v>
      </c>
      <c r="BQ128" s="56">
        <v>0</v>
      </c>
      <c r="BR128" s="56">
        <v>0</v>
      </c>
      <c r="BS128" s="56">
        <v>0</v>
      </c>
      <c r="BT128" s="56">
        <v>0</v>
      </c>
      <c r="BU128" s="56">
        <v>0</v>
      </c>
      <c r="BV128" s="56">
        <v>0</v>
      </c>
      <c r="BW128" s="54"/>
      <c r="BX128" s="54"/>
    </row>
    <row r="129" spans="1:76" hidden="1" x14ac:dyDescent="0.35">
      <c r="A129" s="54" t="s">
        <v>933</v>
      </c>
      <c r="B129" s="54" t="s">
        <v>460</v>
      </c>
      <c r="C129" s="54" t="s">
        <v>203</v>
      </c>
      <c r="D129" s="54" t="s">
        <v>212</v>
      </c>
      <c r="E129" s="54" t="s">
        <v>317</v>
      </c>
      <c r="F129" s="54" t="s">
        <v>460</v>
      </c>
      <c r="G129" s="56">
        <v>38</v>
      </c>
      <c r="H129" s="54" t="s">
        <v>471</v>
      </c>
      <c r="I129" s="54" t="s">
        <v>487</v>
      </c>
      <c r="J129" s="56">
        <v>0</v>
      </c>
      <c r="K129" s="56">
        <v>0</v>
      </c>
      <c r="L129" s="56">
        <v>0</v>
      </c>
      <c r="M129" s="56">
        <v>0</v>
      </c>
      <c r="N129" s="56">
        <v>0</v>
      </c>
      <c r="O129" s="56">
        <v>0</v>
      </c>
      <c r="P129" s="56">
        <v>0</v>
      </c>
      <c r="Q129" s="56">
        <v>1</v>
      </c>
      <c r="R129" s="56">
        <v>0</v>
      </c>
      <c r="T129" s="54" t="s">
        <v>587</v>
      </c>
      <c r="U129" s="54"/>
      <c r="V129" s="54" t="s">
        <v>571</v>
      </c>
      <c r="W129" s="54" t="s">
        <v>526</v>
      </c>
      <c r="X129" s="54" t="s">
        <v>193</v>
      </c>
      <c r="Y129" s="54" t="s">
        <v>613</v>
      </c>
      <c r="Z129" s="54" t="s">
        <v>625</v>
      </c>
      <c r="AA129" s="54" t="s">
        <v>632</v>
      </c>
      <c r="AB129" s="54" t="s">
        <v>193</v>
      </c>
      <c r="AC129" s="54"/>
      <c r="AD129" s="54"/>
      <c r="AE129" s="54"/>
      <c r="AF129" s="54"/>
      <c r="AG129" s="54"/>
      <c r="AH129" s="54"/>
      <c r="AI129" s="54"/>
      <c r="AJ129" s="54"/>
      <c r="AK129" s="54" t="s">
        <v>770</v>
      </c>
      <c r="AL129" s="56">
        <v>0</v>
      </c>
      <c r="AM129" s="56">
        <v>0</v>
      </c>
      <c r="AN129" s="56">
        <v>0</v>
      </c>
      <c r="AO129" s="56">
        <v>0</v>
      </c>
      <c r="AP129" s="56">
        <v>0</v>
      </c>
      <c r="AQ129" s="56">
        <v>0</v>
      </c>
      <c r="AR129" s="56">
        <v>1</v>
      </c>
      <c r="AS129" s="56">
        <v>0</v>
      </c>
      <c r="AT129" s="56">
        <v>1</v>
      </c>
      <c r="AU129" s="56">
        <v>0</v>
      </c>
      <c r="AV129" s="56">
        <v>0</v>
      </c>
      <c r="AW129" s="56">
        <v>0</v>
      </c>
      <c r="AX129" s="56">
        <v>0</v>
      </c>
      <c r="AY129" s="56">
        <v>0</v>
      </c>
      <c r="AZ129" s="56">
        <v>0</v>
      </c>
      <c r="BA129" s="54" t="s">
        <v>528</v>
      </c>
      <c r="BB129" s="54" t="s">
        <v>771</v>
      </c>
      <c r="BC129" s="56">
        <v>1</v>
      </c>
      <c r="BD129" s="56">
        <v>0</v>
      </c>
      <c r="BE129" s="56">
        <v>1</v>
      </c>
      <c r="BF129" s="56">
        <v>1</v>
      </c>
      <c r="BG129" s="56">
        <v>0</v>
      </c>
      <c r="BH129" s="56">
        <v>0</v>
      </c>
      <c r="BI129" s="56">
        <v>0</v>
      </c>
      <c r="BJ129" s="56">
        <v>0</v>
      </c>
      <c r="BK129" s="56">
        <v>0</v>
      </c>
      <c r="BL129" s="56">
        <v>0</v>
      </c>
      <c r="BM129" s="56">
        <v>0</v>
      </c>
      <c r="BN129" s="56">
        <v>0</v>
      </c>
      <c r="BO129" s="56">
        <v>0</v>
      </c>
      <c r="BP129" s="56">
        <v>0</v>
      </c>
      <c r="BQ129" s="56">
        <v>0</v>
      </c>
      <c r="BR129" s="56">
        <v>0</v>
      </c>
      <c r="BS129" s="56">
        <v>0</v>
      </c>
      <c r="BT129" s="56">
        <v>0</v>
      </c>
      <c r="BU129" s="56">
        <v>0</v>
      </c>
      <c r="BV129" s="56">
        <v>0</v>
      </c>
      <c r="BW129" s="54"/>
      <c r="BX129" s="54"/>
    </row>
    <row r="130" spans="1:76" ht="4.5" hidden="1" x14ac:dyDescent="0.35">
      <c r="A130" s="54" t="s">
        <v>933</v>
      </c>
      <c r="B130" s="54" t="s">
        <v>460</v>
      </c>
      <c r="C130" s="54" t="s">
        <v>203</v>
      </c>
      <c r="D130" s="54" t="s">
        <v>212</v>
      </c>
      <c r="E130" s="54" t="s">
        <v>318</v>
      </c>
      <c r="F130" s="54" t="s">
        <v>460</v>
      </c>
      <c r="G130" s="56">
        <v>55</v>
      </c>
      <c r="H130" s="54" t="s">
        <v>465</v>
      </c>
      <c r="I130" s="54" t="s">
        <v>886</v>
      </c>
      <c r="J130" s="56">
        <v>0</v>
      </c>
      <c r="K130" s="56">
        <v>1</v>
      </c>
      <c r="L130" s="56">
        <v>0</v>
      </c>
      <c r="M130" s="56">
        <v>0</v>
      </c>
      <c r="N130" s="56">
        <v>0</v>
      </c>
      <c r="O130" s="56">
        <v>0</v>
      </c>
      <c r="P130" s="56">
        <v>0</v>
      </c>
      <c r="Q130" s="56">
        <v>0</v>
      </c>
      <c r="R130" s="56">
        <v>0</v>
      </c>
      <c r="T130" s="54" t="s">
        <v>587</v>
      </c>
      <c r="U130" s="54"/>
      <c r="V130" s="54" t="s">
        <v>575</v>
      </c>
      <c r="W130" s="54" t="s">
        <v>524</v>
      </c>
      <c r="X130" s="54" t="s">
        <v>193</v>
      </c>
      <c r="Y130" s="54" t="s">
        <v>617</v>
      </c>
      <c r="Z130" s="54" t="s">
        <v>621</v>
      </c>
      <c r="AA130" s="54" t="s">
        <v>632</v>
      </c>
      <c r="AB130" s="54" t="s">
        <v>193</v>
      </c>
      <c r="AC130" s="54"/>
      <c r="AD130" s="54"/>
      <c r="AE130" s="54"/>
      <c r="AF130" s="54"/>
      <c r="AG130" s="54"/>
      <c r="AH130" s="54"/>
      <c r="AI130" s="54"/>
      <c r="AJ130" s="54"/>
      <c r="AK130" s="54" t="s">
        <v>651</v>
      </c>
      <c r="AL130" s="56">
        <v>0</v>
      </c>
      <c r="AM130" s="56">
        <v>0</v>
      </c>
      <c r="AN130" s="56">
        <v>0</v>
      </c>
      <c r="AO130" s="56">
        <v>1</v>
      </c>
      <c r="AP130" s="56">
        <v>0</v>
      </c>
      <c r="AQ130" s="56">
        <v>0</v>
      </c>
      <c r="AR130" s="56">
        <v>1</v>
      </c>
      <c r="AS130" s="56">
        <v>0</v>
      </c>
      <c r="AT130" s="56">
        <v>0</v>
      </c>
      <c r="AU130" s="56">
        <v>0</v>
      </c>
      <c r="AV130" s="56">
        <v>0</v>
      </c>
      <c r="AW130" s="56">
        <v>0</v>
      </c>
      <c r="AX130" s="56">
        <v>0</v>
      </c>
      <c r="AY130" s="56">
        <v>0</v>
      </c>
      <c r="AZ130" s="56">
        <v>0</v>
      </c>
      <c r="BA130" s="54" t="s">
        <v>528</v>
      </c>
      <c r="BB130" s="54" t="s">
        <v>654</v>
      </c>
      <c r="BC130" s="56">
        <v>0</v>
      </c>
      <c r="BD130" s="56">
        <v>0</v>
      </c>
      <c r="BE130" s="56">
        <v>1</v>
      </c>
      <c r="BF130" s="56">
        <v>1</v>
      </c>
      <c r="BG130" s="56">
        <v>0</v>
      </c>
      <c r="BH130" s="56">
        <v>0</v>
      </c>
      <c r="BI130" s="56">
        <v>0</v>
      </c>
      <c r="BJ130" s="56">
        <v>0</v>
      </c>
      <c r="BK130" s="56">
        <v>0</v>
      </c>
      <c r="BL130" s="56">
        <v>0</v>
      </c>
      <c r="BM130" s="56">
        <v>0</v>
      </c>
      <c r="BN130" s="56">
        <v>0</v>
      </c>
      <c r="BO130" s="56">
        <v>0</v>
      </c>
      <c r="BP130" s="56">
        <v>0</v>
      </c>
      <c r="BQ130" s="56">
        <v>0</v>
      </c>
      <c r="BR130" s="56">
        <v>0</v>
      </c>
      <c r="BS130" s="56">
        <v>0</v>
      </c>
      <c r="BT130" s="56">
        <v>0</v>
      </c>
      <c r="BU130" s="56">
        <v>0</v>
      </c>
      <c r="BV130" s="56">
        <v>0</v>
      </c>
      <c r="BW130" s="54"/>
      <c r="BX130" s="54"/>
    </row>
    <row r="131" spans="1:76" hidden="1" x14ac:dyDescent="0.35">
      <c r="A131" s="54" t="s">
        <v>932</v>
      </c>
      <c r="B131" s="54" t="s">
        <v>462</v>
      </c>
      <c r="C131" s="54" t="s">
        <v>204</v>
      </c>
      <c r="D131" s="54" t="s">
        <v>204</v>
      </c>
      <c r="E131" s="54" t="s">
        <v>446</v>
      </c>
      <c r="F131" s="54" t="s">
        <v>462</v>
      </c>
      <c r="G131" s="56">
        <v>40</v>
      </c>
      <c r="H131" s="54" t="s">
        <v>471</v>
      </c>
      <c r="I131" s="54" t="s">
        <v>479</v>
      </c>
      <c r="J131" s="56">
        <v>0</v>
      </c>
      <c r="K131" s="56">
        <v>0</v>
      </c>
      <c r="L131" s="56">
        <v>0</v>
      </c>
      <c r="M131" s="56">
        <v>1</v>
      </c>
      <c r="N131" s="56">
        <v>0</v>
      </c>
      <c r="O131" s="56">
        <v>0</v>
      </c>
      <c r="P131" s="56">
        <v>0</v>
      </c>
      <c r="Q131" s="56">
        <v>0</v>
      </c>
      <c r="R131" s="56">
        <v>0</v>
      </c>
      <c r="T131" s="54" t="s">
        <v>676</v>
      </c>
      <c r="U131" s="54"/>
      <c r="V131" s="54" t="s">
        <v>573</v>
      </c>
      <c r="W131" s="54" t="s">
        <v>528</v>
      </c>
      <c r="X131" s="54" t="s">
        <v>195</v>
      </c>
      <c r="Y131" s="54" t="s">
        <v>609</v>
      </c>
      <c r="Z131" s="54" t="s">
        <v>621</v>
      </c>
      <c r="AA131" s="54" t="s">
        <v>631</v>
      </c>
      <c r="AB131" s="54" t="s">
        <v>193</v>
      </c>
      <c r="AC131" s="54"/>
      <c r="AD131" s="54"/>
      <c r="AE131" s="54"/>
      <c r="AF131" s="54"/>
      <c r="AG131" s="54"/>
      <c r="AH131" s="54"/>
      <c r="AI131" s="54"/>
      <c r="AJ131" s="54"/>
      <c r="AK131" s="54" t="s">
        <v>658</v>
      </c>
      <c r="AL131" s="56">
        <v>0</v>
      </c>
      <c r="AM131" s="56">
        <v>1</v>
      </c>
      <c r="AN131" s="56">
        <v>0</v>
      </c>
      <c r="AO131" s="56">
        <v>1</v>
      </c>
      <c r="AP131" s="56">
        <v>0</v>
      </c>
      <c r="AQ131" s="56">
        <v>0</v>
      </c>
      <c r="AR131" s="56">
        <v>1</v>
      </c>
      <c r="AS131" s="56">
        <v>0</v>
      </c>
      <c r="AT131" s="56">
        <v>0</v>
      </c>
      <c r="AU131" s="56">
        <v>0</v>
      </c>
      <c r="AV131" s="56">
        <v>0</v>
      </c>
      <c r="AW131" s="56">
        <v>0</v>
      </c>
      <c r="AX131" s="56">
        <v>0</v>
      </c>
      <c r="AY131" s="56">
        <v>0</v>
      </c>
      <c r="AZ131" s="56">
        <v>0</v>
      </c>
      <c r="BA131" s="54" t="s">
        <v>526</v>
      </c>
      <c r="BB131" s="54" t="s">
        <v>722</v>
      </c>
      <c r="BC131" s="56">
        <v>0</v>
      </c>
      <c r="BD131" s="56">
        <v>0</v>
      </c>
      <c r="BE131" s="56">
        <v>0</v>
      </c>
      <c r="BF131" s="56">
        <v>1</v>
      </c>
      <c r="BG131" s="56">
        <v>0</v>
      </c>
      <c r="BH131" s="56">
        <v>0</v>
      </c>
      <c r="BI131" s="56">
        <v>0</v>
      </c>
      <c r="BJ131" s="56">
        <v>0</v>
      </c>
      <c r="BK131" s="56">
        <v>0</v>
      </c>
      <c r="BL131" s="56">
        <v>1</v>
      </c>
      <c r="BM131" s="56">
        <v>0</v>
      </c>
      <c r="BN131" s="56">
        <v>0</v>
      </c>
      <c r="BO131" s="56">
        <v>0</v>
      </c>
      <c r="BP131" s="56">
        <v>0</v>
      </c>
      <c r="BQ131" s="56">
        <v>0</v>
      </c>
      <c r="BR131" s="56">
        <v>0</v>
      </c>
      <c r="BS131" s="56">
        <v>0</v>
      </c>
      <c r="BT131" s="56">
        <v>0</v>
      </c>
      <c r="BU131" s="56">
        <v>0</v>
      </c>
      <c r="BV131" s="56">
        <v>0</v>
      </c>
      <c r="BW131" s="54"/>
      <c r="BX131" s="54"/>
    </row>
    <row r="132" spans="1:76" x14ac:dyDescent="0.35">
      <c r="A132" s="54" t="s">
        <v>933</v>
      </c>
      <c r="B132" s="54" t="s">
        <v>462</v>
      </c>
      <c r="C132" s="54" t="s">
        <v>204</v>
      </c>
      <c r="D132" s="54" t="s">
        <v>204</v>
      </c>
      <c r="E132" s="54" t="s">
        <v>444</v>
      </c>
      <c r="F132" s="54" t="s">
        <v>460</v>
      </c>
      <c r="G132" s="56">
        <v>45</v>
      </c>
      <c r="H132" s="54" t="s">
        <v>469</v>
      </c>
      <c r="I132" s="54" t="s">
        <v>473</v>
      </c>
      <c r="J132" s="56">
        <v>1</v>
      </c>
      <c r="K132" s="56">
        <v>0</v>
      </c>
      <c r="L132" s="56">
        <v>0</v>
      </c>
      <c r="M132" s="56">
        <v>0</v>
      </c>
      <c r="N132" s="56">
        <v>0</v>
      </c>
      <c r="O132" s="56">
        <v>0</v>
      </c>
      <c r="P132" s="56">
        <v>0</v>
      </c>
      <c r="Q132" s="56">
        <v>0</v>
      </c>
      <c r="R132" s="56">
        <v>0</v>
      </c>
      <c r="T132" s="54" t="s">
        <v>676</v>
      </c>
      <c r="U132" s="54"/>
      <c r="V132" s="54" t="s">
        <v>573</v>
      </c>
      <c r="W132" s="54" t="s">
        <v>530</v>
      </c>
      <c r="X132" s="54" t="s">
        <v>195</v>
      </c>
      <c r="Y132" s="54" t="s">
        <v>609</v>
      </c>
      <c r="Z132" s="54" t="s">
        <v>621</v>
      </c>
      <c r="AA132" s="54" t="s">
        <v>631</v>
      </c>
      <c r="AB132" s="54" t="s">
        <v>193</v>
      </c>
      <c r="AC132" s="54"/>
      <c r="AD132" s="54"/>
      <c r="AE132" s="54"/>
      <c r="AF132" s="54"/>
      <c r="AG132" s="54"/>
      <c r="AH132" s="54"/>
      <c r="AI132" s="54"/>
      <c r="AJ132" s="54"/>
      <c r="AK132" s="54" t="s">
        <v>651</v>
      </c>
      <c r="AL132" s="56">
        <v>0</v>
      </c>
      <c r="AM132" s="56">
        <v>0</v>
      </c>
      <c r="AN132" s="56">
        <v>0</v>
      </c>
      <c r="AO132" s="56">
        <v>1</v>
      </c>
      <c r="AP132" s="56">
        <v>0</v>
      </c>
      <c r="AQ132" s="56">
        <v>0</v>
      </c>
      <c r="AR132" s="56">
        <v>1</v>
      </c>
      <c r="AS132" s="56">
        <v>0</v>
      </c>
      <c r="AT132" s="56">
        <v>0</v>
      </c>
      <c r="AU132" s="56">
        <v>0</v>
      </c>
      <c r="AV132" s="56">
        <v>0</v>
      </c>
      <c r="AW132" s="56">
        <v>0</v>
      </c>
      <c r="AX132" s="56">
        <v>0</v>
      </c>
      <c r="AY132" s="56">
        <v>0</v>
      </c>
      <c r="AZ132" s="56">
        <v>0</v>
      </c>
      <c r="BA132" s="54" t="s">
        <v>528</v>
      </c>
      <c r="BB132" s="54" t="s">
        <v>665</v>
      </c>
      <c r="BC132" s="56">
        <v>0</v>
      </c>
      <c r="BD132" s="56">
        <v>0</v>
      </c>
      <c r="BE132" s="56">
        <v>0</v>
      </c>
      <c r="BF132" s="56">
        <v>0</v>
      </c>
      <c r="BG132" s="56">
        <v>0</v>
      </c>
      <c r="BH132" s="56">
        <v>1</v>
      </c>
      <c r="BI132" s="56">
        <v>0</v>
      </c>
      <c r="BJ132" s="56">
        <v>0</v>
      </c>
      <c r="BK132" s="56">
        <v>0</v>
      </c>
      <c r="BL132" s="56">
        <v>1</v>
      </c>
      <c r="BM132" s="56">
        <v>0</v>
      </c>
      <c r="BN132" s="56">
        <v>0</v>
      </c>
      <c r="BO132" s="56">
        <v>1</v>
      </c>
      <c r="BP132" s="56">
        <v>0</v>
      </c>
      <c r="BQ132" s="56">
        <v>0</v>
      </c>
      <c r="BR132" s="56">
        <v>0</v>
      </c>
      <c r="BS132" s="56">
        <v>0</v>
      </c>
      <c r="BT132" s="56">
        <v>0</v>
      </c>
      <c r="BU132" s="56">
        <v>0</v>
      </c>
      <c r="BV132" s="56">
        <v>0</v>
      </c>
      <c r="BW132" s="54"/>
      <c r="BX132" s="54"/>
    </row>
    <row r="133" spans="1:76" hidden="1" x14ac:dyDescent="0.35">
      <c r="A133" s="54" t="s">
        <v>933</v>
      </c>
      <c r="B133" s="54" t="s">
        <v>462</v>
      </c>
      <c r="C133" s="54" t="s">
        <v>204</v>
      </c>
      <c r="D133" s="54" t="s">
        <v>204</v>
      </c>
      <c r="E133" s="54" t="s">
        <v>444</v>
      </c>
      <c r="F133" s="54" t="s">
        <v>460</v>
      </c>
      <c r="G133" s="56">
        <v>30</v>
      </c>
      <c r="H133" s="54" t="s">
        <v>467</v>
      </c>
      <c r="I133" s="54" t="s">
        <v>458</v>
      </c>
      <c r="J133" s="56">
        <v>0</v>
      </c>
      <c r="K133" s="56">
        <v>0</v>
      </c>
      <c r="L133" s="56">
        <v>0</v>
      </c>
      <c r="M133" s="56">
        <v>0</v>
      </c>
      <c r="N133" s="56">
        <v>0</v>
      </c>
      <c r="O133" s="56">
        <v>0</v>
      </c>
      <c r="P133" s="56">
        <v>0</v>
      </c>
      <c r="Q133" s="56">
        <v>0</v>
      </c>
      <c r="R133" s="56">
        <v>1</v>
      </c>
      <c r="S133" s="57" t="s">
        <v>884</v>
      </c>
      <c r="T133" s="54" t="s">
        <v>676</v>
      </c>
      <c r="U133" s="54"/>
      <c r="V133" s="54" t="s">
        <v>571</v>
      </c>
      <c r="W133" s="54" t="s">
        <v>530</v>
      </c>
      <c r="X133" s="54" t="s">
        <v>195</v>
      </c>
      <c r="Y133" s="54" t="s">
        <v>609</v>
      </c>
      <c r="Z133" s="54" t="s">
        <v>621</v>
      </c>
      <c r="AA133" s="54" t="s">
        <v>631</v>
      </c>
      <c r="AB133" s="54" t="s">
        <v>193</v>
      </c>
      <c r="AC133" s="54"/>
      <c r="AD133" s="54"/>
      <c r="AE133" s="54"/>
      <c r="AF133" s="54"/>
      <c r="AG133" s="54"/>
      <c r="AH133" s="54"/>
      <c r="AI133" s="54"/>
      <c r="AJ133" s="54"/>
      <c r="AK133" s="54" t="s">
        <v>681</v>
      </c>
      <c r="AL133" s="56">
        <v>0</v>
      </c>
      <c r="AM133" s="56">
        <v>1</v>
      </c>
      <c r="AN133" s="56">
        <v>1</v>
      </c>
      <c r="AO133" s="56">
        <v>0</v>
      </c>
      <c r="AP133" s="56">
        <v>0</v>
      </c>
      <c r="AQ133" s="56">
        <v>0</v>
      </c>
      <c r="AR133" s="56">
        <v>0</v>
      </c>
      <c r="AS133" s="56">
        <v>0</v>
      </c>
      <c r="AT133" s="56">
        <v>0</v>
      </c>
      <c r="AU133" s="56">
        <v>0</v>
      </c>
      <c r="AV133" s="56">
        <v>0</v>
      </c>
      <c r="AW133" s="56">
        <v>0</v>
      </c>
      <c r="AX133" s="56">
        <v>0</v>
      </c>
      <c r="AY133" s="56">
        <v>0</v>
      </c>
      <c r="AZ133" s="56">
        <v>0</v>
      </c>
      <c r="BA133" s="54" t="s">
        <v>526</v>
      </c>
      <c r="BB133" s="54" t="s">
        <v>542</v>
      </c>
      <c r="BC133" s="56">
        <v>0</v>
      </c>
      <c r="BD133" s="56">
        <v>0</v>
      </c>
      <c r="BE133" s="56">
        <v>0</v>
      </c>
      <c r="BF133" s="56">
        <v>0</v>
      </c>
      <c r="BG133" s="56">
        <v>0</v>
      </c>
      <c r="BH133" s="56">
        <v>1</v>
      </c>
      <c r="BI133" s="56">
        <v>0</v>
      </c>
      <c r="BJ133" s="56">
        <v>0</v>
      </c>
      <c r="BK133" s="56">
        <v>0</v>
      </c>
      <c r="BL133" s="56">
        <v>0</v>
      </c>
      <c r="BM133" s="56">
        <v>0</v>
      </c>
      <c r="BN133" s="56">
        <v>0</v>
      </c>
      <c r="BO133" s="56">
        <v>0</v>
      </c>
      <c r="BP133" s="56">
        <v>0</v>
      </c>
      <c r="BQ133" s="56">
        <v>0</v>
      </c>
      <c r="BR133" s="56">
        <v>0</v>
      </c>
      <c r="BS133" s="56">
        <v>0</v>
      </c>
      <c r="BT133" s="56">
        <v>0</v>
      </c>
      <c r="BU133" s="56">
        <v>0</v>
      </c>
      <c r="BV133" s="56">
        <v>0</v>
      </c>
      <c r="BW133" s="54"/>
      <c r="BX133" s="54" t="s">
        <v>772</v>
      </c>
    </row>
    <row r="134" spans="1:76" hidden="1" x14ac:dyDescent="0.35">
      <c r="A134" s="54" t="s">
        <v>933</v>
      </c>
      <c r="B134" s="54" t="s">
        <v>462</v>
      </c>
      <c r="C134" s="54" t="s">
        <v>204</v>
      </c>
      <c r="D134" s="54" t="s">
        <v>204</v>
      </c>
      <c r="E134" s="54" t="s">
        <v>444</v>
      </c>
      <c r="F134" s="54" t="s">
        <v>460</v>
      </c>
      <c r="G134" s="56">
        <v>39</v>
      </c>
      <c r="H134" s="54" t="s">
        <v>471</v>
      </c>
      <c r="I134" s="54" t="s">
        <v>479</v>
      </c>
      <c r="J134" s="56">
        <v>0</v>
      </c>
      <c r="K134" s="56">
        <v>0</v>
      </c>
      <c r="L134" s="56">
        <v>0</v>
      </c>
      <c r="M134" s="56">
        <v>1</v>
      </c>
      <c r="N134" s="56">
        <v>0</v>
      </c>
      <c r="O134" s="56">
        <v>0</v>
      </c>
      <c r="P134" s="56">
        <v>0</v>
      </c>
      <c r="Q134" s="56">
        <v>0</v>
      </c>
      <c r="R134" s="56">
        <v>0</v>
      </c>
      <c r="T134" s="54" t="s">
        <v>657</v>
      </c>
      <c r="U134" s="54"/>
      <c r="V134" s="54" t="s">
        <v>573</v>
      </c>
      <c r="W134" s="54" t="s">
        <v>530</v>
      </c>
      <c r="X134" s="54" t="s">
        <v>195</v>
      </c>
      <c r="Y134" s="54" t="s">
        <v>609</v>
      </c>
      <c r="Z134" s="54" t="s">
        <v>621</v>
      </c>
      <c r="AA134" s="54" t="s">
        <v>631</v>
      </c>
      <c r="AB134" s="54" t="s">
        <v>193</v>
      </c>
      <c r="AC134" s="54"/>
      <c r="AD134" s="54"/>
      <c r="AE134" s="54"/>
      <c r="AF134" s="54"/>
      <c r="AG134" s="54"/>
      <c r="AH134" s="54"/>
      <c r="AI134" s="54"/>
      <c r="AJ134" s="54"/>
      <c r="AK134" s="54" t="s">
        <v>682</v>
      </c>
      <c r="AL134" s="56">
        <v>0</v>
      </c>
      <c r="AM134" s="56">
        <v>1</v>
      </c>
      <c r="AN134" s="56">
        <v>0</v>
      </c>
      <c r="AO134" s="56">
        <v>1</v>
      </c>
      <c r="AP134" s="56">
        <v>0</v>
      </c>
      <c r="AQ134" s="56">
        <v>0</v>
      </c>
      <c r="AR134" s="56">
        <v>0</v>
      </c>
      <c r="AS134" s="56">
        <v>0</v>
      </c>
      <c r="AT134" s="56">
        <v>0</v>
      </c>
      <c r="AU134" s="56">
        <v>0</v>
      </c>
      <c r="AV134" s="56">
        <v>0</v>
      </c>
      <c r="AW134" s="56">
        <v>0</v>
      </c>
      <c r="AX134" s="56">
        <v>0</v>
      </c>
      <c r="AY134" s="56">
        <v>0</v>
      </c>
      <c r="AZ134" s="56">
        <v>0</v>
      </c>
      <c r="BA134" s="54" t="s">
        <v>528</v>
      </c>
      <c r="BB134" s="54" t="s">
        <v>773</v>
      </c>
      <c r="BC134" s="56">
        <v>1</v>
      </c>
      <c r="BD134" s="56">
        <v>1</v>
      </c>
      <c r="BE134" s="56">
        <v>0</v>
      </c>
      <c r="BF134" s="56">
        <v>1</v>
      </c>
      <c r="BG134" s="56">
        <v>0</v>
      </c>
      <c r="BH134" s="56">
        <v>0</v>
      </c>
      <c r="BI134" s="56">
        <v>0</v>
      </c>
      <c r="BJ134" s="56">
        <v>0</v>
      </c>
      <c r="BK134" s="56">
        <v>0</v>
      </c>
      <c r="BL134" s="56">
        <v>0</v>
      </c>
      <c r="BM134" s="56">
        <v>0</v>
      </c>
      <c r="BN134" s="56">
        <v>0</v>
      </c>
      <c r="BO134" s="56">
        <v>0</v>
      </c>
      <c r="BP134" s="56">
        <v>0</v>
      </c>
      <c r="BQ134" s="56">
        <v>0</v>
      </c>
      <c r="BR134" s="56">
        <v>0</v>
      </c>
      <c r="BS134" s="56">
        <v>0</v>
      </c>
      <c r="BT134" s="56">
        <v>0</v>
      </c>
      <c r="BU134" s="56">
        <v>0</v>
      </c>
      <c r="BV134" s="56">
        <v>0</v>
      </c>
      <c r="BW134" s="54"/>
      <c r="BX134" s="54"/>
    </row>
    <row r="135" spans="1:76" hidden="1" x14ac:dyDescent="0.35">
      <c r="A135" s="54" t="s">
        <v>933</v>
      </c>
      <c r="B135" s="54" t="s">
        <v>462</v>
      </c>
      <c r="C135" s="54" t="s">
        <v>206</v>
      </c>
      <c r="D135" s="54" t="s">
        <v>214</v>
      </c>
      <c r="E135" s="54" t="s">
        <v>214</v>
      </c>
      <c r="F135" s="54" t="s">
        <v>460</v>
      </c>
      <c r="G135" s="56">
        <v>30</v>
      </c>
      <c r="H135" s="54" t="s">
        <v>465</v>
      </c>
      <c r="I135" s="54" t="s">
        <v>883</v>
      </c>
      <c r="J135" s="56">
        <v>0</v>
      </c>
      <c r="K135" s="56">
        <v>0</v>
      </c>
      <c r="L135" s="56">
        <v>1</v>
      </c>
      <c r="M135" s="56">
        <v>0</v>
      </c>
      <c r="N135" s="56">
        <v>0</v>
      </c>
      <c r="O135" s="56">
        <v>0</v>
      </c>
      <c r="P135" s="56">
        <v>0</v>
      </c>
      <c r="Q135" s="56">
        <v>0</v>
      </c>
      <c r="R135" s="56">
        <v>0</v>
      </c>
      <c r="T135" s="54" t="s">
        <v>676</v>
      </c>
      <c r="U135" s="54"/>
      <c r="V135" s="54" t="s">
        <v>573</v>
      </c>
      <c r="W135" s="54" t="s">
        <v>528</v>
      </c>
      <c r="X135" s="54" t="s">
        <v>193</v>
      </c>
      <c r="Y135" s="54" t="s">
        <v>613</v>
      </c>
      <c r="Z135" s="54" t="s">
        <v>621</v>
      </c>
      <c r="AA135" s="54" t="s">
        <v>631</v>
      </c>
      <c r="AB135" s="54" t="s">
        <v>193</v>
      </c>
      <c r="AC135" s="54"/>
      <c r="AD135" s="54"/>
      <c r="AE135" s="54"/>
      <c r="AF135" s="54"/>
      <c r="AG135" s="54"/>
      <c r="AH135" s="54"/>
      <c r="AI135" s="54"/>
      <c r="AJ135" s="54"/>
      <c r="AK135" s="54" t="s">
        <v>682</v>
      </c>
      <c r="AL135" s="56">
        <v>0</v>
      </c>
      <c r="AM135" s="56">
        <v>1</v>
      </c>
      <c r="AN135" s="56">
        <v>0</v>
      </c>
      <c r="AO135" s="56">
        <v>1</v>
      </c>
      <c r="AP135" s="56">
        <v>0</v>
      </c>
      <c r="AQ135" s="56">
        <v>0</v>
      </c>
      <c r="AR135" s="56">
        <v>0</v>
      </c>
      <c r="AS135" s="56">
        <v>0</v>
      </c>
      <c r="AT135" s="56">
        <v>0</v>
      </c>
      <c r="AU135" s="56">
        <v>0</v>
      </c>
      <c r="AV135" s="56">
        <v>0</v>
      </c>
      <c r="AW135" s="56">
        <v>0</v>
      </c>
      <c r="AX135" s="56">
        <v>0</v>
      </c>
      <c r="AY135" s="56">
        <v>0</v>
      </c>
      <c r="AZ135" s="56">
        <v>0</v>
      </c>
      <c r="BA135" s="54" t="s">
        <v>526</v>
      </c>
      <c r="BB135" s="54" t="s">
        <v>655</v>
      </c>
      <c r="BC135" s="56">
        <v>1</v>
      </c>
      <c r="BD135" s="56">
        <v>0</v>
      </c>
      <c r="BE135" s="56">
        <v>0</v>
      </c>
      <c r="BF135" s="56">
        <v>1</v>
      </c>
      <c r="BG135" s="56">
        <v>0</v>
      </c>
      <c r="BH135" s="56">
        <v>0</v>
      </c>
      <c r="BI135" s="56">
        <v>0</v>
      </c>
      <c r="BJ135" s="56">
        <v>0</v>
      </c>
      <c r="BK135" s="56">
        <v>0</v>
      </c>
      <c r="BL135" s="56">
        <v>0</v>
      </c>
      <c r="BM135" s="56">
        <v>0</v>
      </c>
      <c r="BN135" s="56">
        <v>0</v>
      </c>
      <c r="BO135" s="56">
        <v>0</v>
      </c>
      <c r="BP135" s="56">
        <v>0</v>
      </c>
      <c r="BQ135" s="56">
        <v>0</v>
      </c>
      <c r="BR135" s="56">
        <v>0</v>
      </c>
      <c r="BS135" s="56">
        <v>0</v>
      </c>
      <c r="BT135" s="56">
        <v>0</v>
      </c>
      <c r="BU135" s="56">
        <v>0</v>
      </c>
      <c r="BV135" s="56">
        <v>0</v>
      </c>
      <c r="BW135" s="54"/>
      <c r="BX135" s="54"/>
    </row>
    <row r="136" spans="1:76" hidden="1" x14ac:dyDescent="0.35">
      <c r="A136" s="54" t="s">
        <v>933</v>
      </c>
      <c r="B136" s="54" t="s">
        <v>462</v>
      </c>
      <c r="C136" s="54" t="s">
        <v>206</v>
      </c>
      <c r="D136" s="54" t="s">
        <v>214</v>
      </c>
      <c r="E136" s="54" t="s">
        <v>214</v>
      </c>
      <c r="F136" s="54" t="s">
        <v>460</v>
      </c>
      <c r="G136" s="56">
        <v>40</v>
      </c>
      <c r="H136" s="54" t="s">
        <v>467</v>
      </c>
      <c r="I136" s="54" t="s">
        <v>458</v>
      </c>
      <c r="J136" s="56">
        <v>0</v>
      </c>
      <c r="K136" s="56">
        <v>0</v>
      </c>
      <c r="L136" s="56">
        <v>0</v>
      </c>
      <c r="M136" s="56">
        <v>0</v>
      </c>
      <c r="N136" s="56">
        <v>0</v>
      </c>
      <c r="O136" s="56">
        <v>0</v>
      </c>
      <c r="P136" s="56">
        <v>0</v>
      </c>
      <c r="Q136" s="56">
        <v>0</v>
      </c>
      <c r="R136" s="56">
        <v>1</v>
      </c>
      <c r="S136" s="57" t="s">
        <v>884</v>
      </c>
      <c r="T136" s="54" t="s">
        <v>676</v>
      </c>
      <c r="U136" s="54"/>
      <c r="V136" s="54" t="s">
        <v>571</v>
      </c>
      <c r="W136" s="54" t="s">
        <v>528</v>
      </c>
      <c r="X136" s="54" t="s">
        <v>193</v>
      </c>
      <c r="Y136" s="57" t="s">
        <v>617</v>
      </c>
      <c r="Z136" s="54" t="s">
        <v>621</v>
      </c>
      <c r="AA136" s="54" t="s">
        <v>631</v>
      </c>
      <c r="AB136" s="54" t="s">
        <v>193</v>
      </c>
      <c r="AC136" s="54"/>
      <c r="AD136" s="54"/>
      <c r="AE136" s="54"/>
      <c r="AF136" s="54"/>
      <c r="AG136" s="54"/>
      <c r="AH136" s="54"/>
      <c r="AI136" s="54"/>
      <c r="AJ136" s="54"/>
      <c r="AK136" s="54" t="s">
        <v>682</v>
      </c>
      <c r="AL136" s="56">
        <v>0</v>
      </c>
      <c r="AM136" s="56">
        <v>1</v>
      </c>
      <c r="AN136" s="56">
        <v>0</v>
      </c>
      <c r="AO136" s="56">
        <v>1</v>
      </c>
      <c r="AP136" s="56">
        <v>0</v>
      </c>
      <c r="AQ136" s="56">
        <v>0</v>
      </c>
      <c r="AR136" s="56">
        <v>0</v>
      </c>
      <c r="AS136" s="56">
        <v>0</v>
      </c>
      <c r="AT136" s="56">
        <v>0</v>
      </c>
      <c r="AU136" s="56">
        <v>0</v>
      </c>
      <c r="AV136" s="56">
        <v>0</v>
      </c>
      <c r="AW136" s="56">
        <v>0</v>
      </c>
      <c r="AX136" s="56">
        <v>0</v>
      </c>
      <c r="AY136" s="56">
        <v>0</v>
      </c>
      <c r="AZ136" s="56">
        <v>0</v>
      </c>
      <c r="BA136" s="54" t="s">
        <v>526</v>
      </c>
      <c r="BB136" s="54" t="s">
        <v>711</v>
      </c>
      <c r="BC136" s="56">
        <v>0</v>
      </c>
      <c r="BD136" s="56">
        <v>1</v>
      </c>
      <c r="BE136" s="56">
        <v>0</v>
      </c>
      <c r="BF136" s="56">
        <v>1</v>
      </c>
      <c r="BG136" s="56">
        <v>0</v>
      </c>
      <c r="BH136" s="56">
        <v>1</v>
      </c>
      <c r="BI136" s="56">
        <v>0</v>
      </c>
      <c r="BJ136" s="56">
        <v>0</v>
      </c>
      <c r="BK136" s="56">
        <v>0</v>
      </c>
      <c r="BL136" s="56">
        <v>0</v>
      </c>
      <c r="BM136" s="56">
        <v>0</v>
      </c>
      <c r="BN136" s="56">
        <v>0</v>
      </c>
      <c r="BO136" s="56">
        <v>0</v>
      </c>
      <c r="BP136" s="56">
        <v>0</v>
      </c>
      <c r="BQ136" s="56">
        <v>0</v>
      </c>
      <c r="BR136" s="56">
        <v>0</v>
      </c>
      <c r="BS136" s="56">
        <v>0</v>
      </c>
      <c r="BT136" s="56">
        <v>0</v>
      </c>
      <c r="BU136" s="56">
        <v>0</v>
      </c>
      <c r="BV136" s="56">
        <v>0</v>
      </c>
      <c r="BW136" s="54"/>
      <c r="BX136" s="54"/>
    </row>
    <row r="137" spans="1:76" hidden="1" x14ac:dyDescent="0.35">
      <c r="A137" s="54" t="s">
        <v>933</v>
      </c>
      <c r="B137" s="54" t="s">
        <v>462</v>
      </c>
      <c r="C137" s="54" t="s">
        <v>206</v>
      </c>
      <c r="D137" s="54" t="s">
        <v>214</v>
      </c>
      <c r="E137" s="54" t="s">
        <v>214</v>
      </c>
      <c r="F137" s="54" t="s">
        <v>462</v>
      </c>
      <c r="G137" s="56">
        <v>36</v>
      </c>
      <c r="H137" s="54" t="s">
        <v>471</v>
      </c>
      <c r="I137" s="54" t="s">
        <v>479</v>
      </c>
      <c r="J137" s="56">
        <v>0</v>
      </c>
      <c r="K137" s="56">
        <v>0</v>
      </c>
      <c r="L137" s="56">
        <v>0</v>
      </c>
      <c r="M137" s="56">
        <v>1</v>
      </c>
      <c r="N137" s="56">
        <v>0</v>
      </c>
      <c r="O137" s="56">
        <v>0</v>
      </c>
      <c r="P137" s="56">
        <v>0</v>
      </c>
      <c r="Q137" s="56">
        <v>0</v>
      </c>
      <c r="R137" s="56">
        <v>0</v>
      </c>
      <c r="T137" s="54" t="s">
        <v>676</v>
      </c>
      <c r="U137" s="54"/>
      <c r="V137" s="54" t="s">
        <v>573</v>
      </c>
      <c r="W137" s="54" t="s">
        <v>528</v>
      </c>
      <c r="X137" s="54" t="s">
        <v>193</v>
      </c>
      <c r="Y137" s="57" t="s">
        <v>617</v>
      </c>
      <c r="Z137" s="54" t="s">
        <v>621</v>
      </c>
      <c r="AA137" s="54" t="s">
        <v>631</v>
      </c>
      <c r="AB137" s="54" t="s">
        <v>193</v>
      </c>
      <c r="AC137" s="54"/>
      <c r="AD137" s="54"/>
      <c r="AE137" s="54"/>
      <c r="AF137" s="54"/>
      <c r="AG137" s="54"/>
      <c r="AH137" s="54"/>
      <c r="AI137" s="54"/>
      <c r="AJ137" s="54"/>
      <c r="AK137" s="54" t="s">
        <v>682</v>
      </c>
      <c r="AL137" s="56">
        <v>0</v>
      </c>
      <c r="AM137" s="56">
        <v>1</v>
      </c>
      <c r="AN137" s="56">
        <v>0</v>
      </c>
      <c r="AO137" s="56">
        <v>1</v>
      </c>
      <c r="AP137" s="56">
        <v>0</v>
      </c>
      <c r="AQ137" s="56">
        <v>0</v>
      </c>
      <c r="AR137" s="56">
        <v>0</v>
      </c>
      <c r="AS137" s="56">
        <v>0</v>
      </c>
      <c r="AT137" s="56">
        <v>0</v>
      </c>
      <c r="AU137" s="56">
        <v>0</v>
      </c>
      <c r="AV137" s="56">
        <v>0</v>
      </c>
      <c r="AW137" s="56">
        <v>0</v>
      </c>
      <c r="AX137" s="56">
        <v>0</v>
      </c>
      <c r="AY137" s="56">
        <v>0</v>
      </c>
      <c r="AZ137" s="56">
        <v>0</v>
      </c>
      <c r="BA137" s="54" t="s">
        <v>526</v>
      </c>
      <c r="BB137" s="54" t="s">
        <v>655</v>
      </c>
      <c r="BC137" s="56">
        <v>1</v>
      </c>
      <c r="BD137" s="56">
        <v>0</v>
      </c>
      <c r="BE137" s="56">
        <v>0</v>
      </c>
      <c r="BF137" s="56">
        <v>1</v>
      </c>
      <c r="BG137" s="56">
        <v>0</v>
      </c>
      <c r="BH137" s="56">
        <v>0</v>
      </c>
      <c r="BI137" s="56">
        <v>0</v>
      </c>
      <c r="BJ137" s="56">
        <v>0</v>
      </c>
      <c r="BK137" s="56">
        <v>0</v>
      </c>
      <c r="BL137" s="56">
        <v>0</v>
      </c>
      <c r="BM137" s="56">
        <v>0</v>
      </c>
      <c r="BN137" s="56">
        <v>0</v>
      </c>
      <c r="BO137" s="56">
        <v>0</v>
      </c>
      <c r="BP137" s="56">
        <v>0</v>
      </c>
      <c r="BQ137" s="56">
        <v>0</v>
      </c>
      <c r="BR137" s="56">
        <v>0</v>
      </c>
      <c r="BS137" s="56">
        <v>0</v>
      </c>
      <c r="BT137" s="56">
        <v>0</v>
      </c>
      <c r="BU137" s="56">
        <v>0</v>
      </c>
      <c r="BV137" s="56">
        <v>0</v>
      </c>
      <c r="BW137" s="54"/>
      <c r="BX137" s="54" t="s">
        <v>774</v>
      </c>
    </row>
    <row r="138" spans="1:76" hidden="1" x14ac:dyDescent="0.35">
      <c r="A138" s="54" t="s">
        <v>933</v>
      </c>
      <c r="B138" s="54" t="s">
        <v>462</v>
      </c>
      <c r="C138" s="54" t="s">
        <v>204</v>
      </c>
      <c r="D138" s="54" t="s">
        <v>204</v>
      </c>
      <c r="E138" s="54" t="s">
        <v>439</v>
      </c>
      <c r="F138" s="54" t="s">
        <v>460</v>
      </c>
      <c r="G138" s="56">
        <v>35</v>
      </c>
      <c r="H138" s="54" t="s">
        <v>467</v>
      </c>
      <c r="I138" s="54" t="s">
        <v>458</v>
      </c>
      <c r="J138" s="56">
        <v>0</v>
      </c>
      <c r="K138" s="56">
        <v>0</v>
      </c>
      <c r="L138" s="56">
        <v>0</v>
      </c>
      <c r="M138" s="56">
        <v>0</v>
      </c>
      <c r="N138" s="56">
        <v>0</v>
      </c>
      <c r="O138" s="56">
        <v>0</v>
      </c>
      <c r="P138" s="56">
        <v>0</v>
      </c>
      <c r="Q138" s="56">
        <v>0</v>
      </c>
      <c r="R138" s="56">
        <v>1</v>
      </c>
      <c r="S138" s="57" t="s">
        <v>884</v>
      </c>
      <c r="T138" s="54" t="s">
        <v>676</v>
      </c>
      <c r="U138" s="54"/>
      <c r="V138" s="54" t="s">
        <v>573</v>
      </c>
      <c r="W138" s="54" t="s">
        <v>528</v>
      </c>
      <c r="X138" s="54" t="s">
        <v>193</v>
      </c>
      <c r="Y138" s="54" t="s">
        <v>617</v>
      </c>
      <c r="Z138" s="54" t="s">
        <v>621</v>
      </c>
      <c r="AA138" s="54" t="s">
        <v>631</v>
      </c>
      <c r="AB138" s="54" t="s">
        <v>193</v>
      </c>
      <c r="AC138" s="54"/>
      <c r="AD138" s="54"/>
      <c r="AE138" s="54"/>
      <c r="AF138" s="54"/>
      <c r="AG138" s="54"/>
      <c r="AH138" s="54"/>
      <c r="AI138" s="54"/>
      <c r="AJ138" s="54"/>
      <c r="AK138" s="54" t="s">
        <v>775</v>
      </c>
      <c r="AL138" s="56">
        <v>0</v>
      </c>
      <c r="AM138" s="56">
        <v>1</v>
      </c>
      <c r="AN138" s="56">
        <v>0</v>
      </c>
      <c r="AO138" s="56">
        <v>1</v>
      </c>
      <c r="AP138" s="56">
        <v>0</v>
      </c>
      <c r="AQ138" s="56">
        <v>0</v>
      </c>
      <c r="AR138" s="56">
        <v>0</v>
      </c>
      <c r="AS138" s="56">
        <v>1</v>
      </c>
      <c r="AT138" s="56">
        <v>0</v>
      </c>
      <c r="AU138" s="56">
        <v>1</v>
      </c>
      <c r="AV138" s="56">
        <v>0</v>
      </c>
      <c r="AW138" s="56">
        <v>0</v>
      </c>
      <c r="AX138" s="56">
        <v>0</v>
      </c>
      <c r="AY138" s="56">
        <v>0</v>
      </c>
      <c r="AZ138" s="56">
        <v>0</v>
      </c>
      <c r="BA138" s="54" t="s">
        <v>526</v>
      </c>
      <c r="BB138" s="54" t="s">
        <v>752</v>
      </c>
      <c r="BC138" s="56">
        <v>0</v>
      </c>
      <c r="BD138" s="56">
        <v>1</v>
      </c>
      <c r="BE138" s="56">
        <v>0</v>
      </c>
      <c r="BF138" s="56">
        <v>1</v>
      </c>
      <c r="BG138" s="56">
        <v>0</v>
      </c>
      <c r="BH138" s="56">
        <v>0</v>
      </c>
      <c r="BI138" s="56">
        <v>0</v>
      </c>
      <c r="BJ138" s="56">
        <v>0</v>
      </c>
      <c r="BK138" s="56">
        <v>0</v>
      </c>
      <c r="BL138" s="56">
        <v>0</v>
      </c>
      <c r="BM138" s="56">
        <v>0</v>
      </c>
      <c r="BN138" s="56">
        <v>0</v>
      </c>
      <c r="BO138" s="56">
        <v>0</v>
      </c>
      <c r="BP138" s="56">
        <v>0</v>
      </c>
      <c r="BQ138" s="56">
        <v>0</v>
      </c>
      <c r="BR138" s="56">
        <v>0</v>
      </c>
      <c r="BS138" s="56">
        <v>0</v>
      </c>
      <c r="BT138" s="56">
        <v>0</v>
      </c>
      <c r="BU138" s="56">
        <v>0</v>
      </c>
      <c r="BV138" s="56">
        <v>0</v>
      </c>
      <c r="BW138" s="54"/>
      <c r="BX138" s="54"/>
    </row>
    <row r="139" spans="1:76" x14ac:dyDescent="0.35">
      <c r="A139" s="54" t="s">
        <v>933</v>
      </c>
      <c r="B139" s="54" t="s">
        <v>462</v>
      </c>
      <c r="C139" s="54" t="s">
        <v>206</v>
      </c>
      <c r="D139" s="54" t="s">
        <v>214</v>
      </c>
      <c r="E139" s="54" t="s">
        <v>432</v>
      </c>
      <c r="F139" s="54" t="s">
        <v>460</v>
      </c>
      <c r="G139" s="56">
        <v>32</v>
      </c>
      <c r="H139" s="54" t="s">
        <v>469</v>
      </c>
      <c r="I139" s="54" t="s">
        <v>886</v>
      </c>
      <c r="J139" s="56">
        <v>0</v>
      </c>
      <c r="K139" s="56">
        <v>1</v>
      </c>
      <c r="L139" s="56">
        <v>0</v>
      </c>
      <c r="M139" s="56">
        <v>0</v>
      </c>
      <c r="N139" s="56">
        <v>0</v>
      </c>
      <c r="O139" s="56">
        <v>0</v>
      </c>
      <c r="P139" s="56">
        <v>0</v>
      </c>
      <c r="Q139" s="56">
        <v>0</v>
      </c>
      <c r="R139" s="56">
        <v>0</v>
      </c>
      <c r="T139" s="54" t="s">
        <v>657</v>
      </c>
      <c r="U139" s="54"/>
      <c r="V139" s="54" t="s">
        <v>575</v>
      </c>
      <c r="W139" s="54" t="s">
        <v>526</v>
      </c>
      <c r="X139" s="54" t="s">
        <v>195</v>
      </c>
      <c r="Y139" s="54" t="s">
        <v>609</v>
      </c>
      <c r="Z139" s="54" t="s">
        <v>621</v>
      </c>
      <c r="AA139" s="54" t="s">
        <v>631</v>
      </c>
      <c r="AB139" s="54" t="s">
        <v>193</v>
      </c>
      <c r="AC139" s="54"/>
      <c r="AD139" s="54"/>
      <c r="AE139" s="54"/>
      <c r="AF139" s="54"/>
      <c r="AG139" s="54"/>
      <c r="AH139" s="54"/>
      <c r="AI139" s="54"/>
      <c r="AJ139" s="54"/>
      <c r="AK139" s="54" t="s">
        <v>682</v>
      </c>
      <c r="AL139" s="56">
        <v>0</v>
      </c>
      <c r="AM139" s="56">
        <v>1</v>
      </c>
      <c r="AN139" s="56">
        <v>0</v>
      </c>
      <c r="AO139" s="56">
        <v>1</v>
      </c>
      <c r="AP139" s="56">
        <v>0</v>
      </c>
      <c r="AQ139" s="56">
        <v>0</v>
      </c>
      <c r="AR139" s="56">
        <v>0</v>
      </c>
      <c r="AS139" s="56">
        <v>0</v>
      </c>
      <c r="AT139" s="56">
        <v>0</v>
      </c>
      <c r="AU139" s="56">
        <v>0</v>
      </c>
      <c r="AV139" s="56">
        <v>0</v>
      </c>
      <c r="AW139" s="56">
        <v>0</v>
      </c>
      <c r="AX139" s="56">
        <v>0</v>
      </c>
      <c r="AY139" s="56">
        <v>0</v>
      </c>
      <c r="AZ139" s="56">
        <v>0</v>
      </c>
      <c r="BA139" s="54" t="s">
        <v>528</v>
      </c>
      <c r="BB139" s="54" t="s">
        <v>776</v>
      </c>
      <c r="BC139" s="56">
        <v>0</v>
      </c>
      <c r="BD139" s="56">
        <v>0</v>
      </c>
      <c r="BE139" s="56">
        <v>0</v>
      </c>
      <c r="BF139" s="56">
        <v>1</v>
      </c>
      <c r="BG139" s="56">
        <v>0</v>
      </c>
      <c r="BH139" s="56">
        <v>0</v>
      </c>
      <c r="BI139" s="56">
        <v>0</v>
      </c>
      <c r="BJ139" s="56">
        <v>0</v>
      </c>
      <c r="BK139" s="56">
        <v>0</v>
      </c>
      <c r="BL139" s="56">
        <v>0</v>
      </c>
      <c r="BM139" s="56">
        <v>0</v>
      </c>
      <c r="BN139" s="56">
        <v>1</v>
      </c>
      <c r="BO139" s="56">
        <v>1</v>
      </c>
      <c r="BP139" s="56">
        <v>0</v>
      </c>
      <c r="BQ139" s="56">
        <v>0</v>
      </c>
      <c r="BR139" s="56">
        <v>0</v>
      </c>
      <c r="BS139" s="56">
        <v>0</v>
      </c>
      <c r="BT139" s="56">
        <v>0</v>
      </c>
      <c r="BU139" s="56">
        <v>0</v>
      </c>
      <c r="BV139" s="56">
        <v>0</v>
      </c>
      <c r="BW139" s="54"/>
      <c r="BX139" s="54"/>
    </row>
    <row r="140" spans="1:76" x14ac:dyDescent="0.35">
      <c r="A140" s="54" t="s">
        <v>935</v>
      </c>
      <c r="B140" s="54" t="s">
        <v>460</v>
      </c>
      <c r="C140" s="54" t="s">
        <v>203</v>
      </c>
      <c r="D140" s="54" t="s">
        <v>212</v>
      </c>
      <c r="E140" s="54" t="s">
        <v>309</v>
      </c>
      <c r="F140" s="54" t="s">
        <v>460</v>
      </c>
      <c r="G140" s="56">
        <v>56</v>
      </c>
      <c r="H140" s="54" t="s">
        <v>469</v>
      </c>
      <c r="I140" s="54" t="s">
        <v>473</v>
      </c>
      <c r="J140" s="56">
        <v>1</v>
      </c>
      <c r="K140" s="56">
        <v>0</v>
      </c>
      <c r="L140" s="56">
        <v>0</v>
      </c>
      <c r="M140" s="56">
        <v>0</v>
      </c>
      <c r="N140" s="56">
        <v>0</v>
      </c>
      <c r="O140" s="56">
        <v>0</v>
      </c>
      <c r="P140" s="56">
        <v>0</v>
      </c>
      <c r="Q140" s="56">
        <v>0</v>
      </c>
      <c r="R140" s="56">
        <v>0</v>
      </c>
      <c r="T140" s="54" t="s">
        <v>587</v>
      </c>
      <c r="U140" s="54"/>
      <c r="V140" s="54" t="s">
        <v>571</v>
      </c>
      <c r="W140" s="54" t="s">
        <v>530</v>
      </c>
      <c r="X140" s="54" t="s">
        <v>195</v>
      </c>
      <c r="Y140" s="54" t="s">
        <v>609</v>
      </c>
      <c r="Z140" s="54" t="s">
        <v>621</v>
      </c>
      <c r="AA140" s="54" t="s">
        <v>636</v>
      </c>
      <c r="AB140" s="54" t="s">
        <v>193</v>
      </c>
      <c r="AC140" s="54"/>
      <c r="AD140" s="54"/>
      <c r="AE140" s="54"/>
      <c r="AF140" s="54"/>
      <c r="AG140" s="54"/>
      <c r="AH140" s="54"/>
      <c r="AI140" s="54"/>
      <c r="AJ140" s="54"/>
      <c r="AK140" s="54" t="s">
        <v>652</v>
      </c>
      <c r="AL140" s="56">
        <v>0</v>
      </c>
      <c r="AM140" s="56">
        <v>0</v>
      </c>
      <c r="AN140" s="56">
        <v>0</v>
      </c>
      <c r="AO140" s="56">
        <v>1</v>
      </c>
      <c r="AP140" s="56">
        <v>0</v>
      </c>
      <c r="AQ140" s="56">
        <v>0</v>
      </c>
      <c r="AR140" s="56">
        <v>0</v>
      </c>
      <c r="AS140" s="56">
        <v>0</v>
      </c>
      <c r="AT140" s="56">
        <v>0</v>
      </c>
      <c r="AU140" s="56">
        <v>0</v>
      </c>
      <c r="AV140" s="56">
        <v>0</v>
      </c>
      <c r="AW140" s="56">
        <v>0</v>
      </c>
      <c r="AX140" s="56">
        <v>0</v>
      </c>
      <c r="AY140" s="56">
        <v>0</v>
      </c>
      <c r="AZ140" s="56">
        <v>0</v>
      </c>
      <c r="BA140" s="54" t="s">
        <v>530</v>
      </c>
      <c r="BB140" s="54" t="s">
        <v>777</v>
      </c>
      <c r="BC140" s="56">
        <v>0</v>
      </c>
      <c r="BD140" s="56">
        <v>0</v>
      </c>
      <c r="BE140" s="56">
        <v>1</v>
      </c>
      <c r="BF140" s="56">
        <v>0</v>
      </c>
      <c r="BG140" s="56">
        <v>0</v>
      </c>
      <c r="BH140" s="56">
        <v>1</v>
      </c>
      <c r="BI140" s="56">
        <v>1</v>
      </c>
      <c r="BJ140" s="56">
        <v>0</v>
      </c>
      <c r="BK140" s="56">
        <v>0</v>
      </c>
      <c r="BL140" s="56">
        <v>1</v>
      </c>
      <c r="BM140" s="56">
        <v>0</v>
      </c>
      <c r="BN140" s="56">
        <v>0</v>
      </c>
      <c r="BO140" s="56">
        <v>0</v>
      </c>
      <c r="BP140" s="56">
        <v>0</v>
      </c>
      <c r="BQ140" s="56">
        <v>0</v>
      </c>
      <c r="BR140" s="56">
        <v>0</v>
      </c>
      <c r="BS140" s="56">
        <v>0</v>
      </c>
      <c r="BT140" s="56">
        <v>0</v>
      </c>
      <c r="BU140" s="56">
        <v>0</v>
      </c>
      <c r="BV140" s="56">
        <v>0</v>
      </c>
      <c r="BW140" s="54"/>
      <c r="BX140" s="54"/>
    </row>
    <row r="141" spans="1:76" hidden="1" x14ac:dyDescent="0.35">
      <c r="A141" s="54" t="s">
        <v>935</v>
      </c>
      <c r="B141" s="54" t="s">
        <v>460</v>
      </c>
      <c r="C141" s="54" t="s">
        <v>203</v>
      </c>
      <c r="D141" s="54" t="s">
        <v>212</v>
      </c>
      <c r="E141" s="54" t="s">
        <v>307</v>
      </c>
      <c r="F141" s="54" t="s">
        <v>460</v>
      </c>
      <c r="G141" s="56">
        <v>50</v>
      </c>
      <c r="H141" s="54" t="s">
        <v>471</v>
      </c>
      <c r="I141" s="54" t="s">
        <v>886</v>
      </c>
      <c r="J141" s="56">
        <v>0</v>
      </c>
      <c r="K141" s="56">
        <v>1</v>
      </c>
      <c r="L141" s="56">
        <v>0</v>
      </c>
      <c r="M141" s="56">
        <v>0</v>
      </c>
      <c r="N141" s="56">
        <v>0</v>
      </c>
      <c r="O141" s="56">
        <v>0</v>
      </c>
      <c r="P141" s="56">
        <v>0</v>
      </c>
      <c r="Q141" s="56">
        <v>0</v>
      </c>
      <c r="R141" s="56">
        <v>0</v>
      </c>
      <c r="T141" s="54" t="s">
        <v>587</v>
      </c>
      <c r="U141" s="54"/>
      <c r="V141" s="54" t="s">
        <v>571</v>
      </c>
      <c r="W141" s="54" t="s">
        <v>530</v>
      </c>
      <c r="X141" s="54" t="s">
        <v>193</v>
      </c>
      <c r="Y141" s="54" t="s">
        <v>613</v>
      </c>
      <c r="Z141" s="54" t="s">
        <v>621</v>
      </c>
      <c r="AA141" s="54" t="s">
        <v>636</v>
      </c>
      <c r="AB141" s="54" t="s">
        <v>193</v>
      </c>
      <c r="AC141" s="54"/>
      <c r="AD141" s="54"/>
      <c r="AE141" s="54"/>
      <c r="AF141" s="54"/>
      <c r="AG141" s="54"/>
      <c r="AH141" s="54"/>
      <c r="AI141" s="54"/>
      <c r="AJ141" s="54"/>
      <c r="AK141" s="54" t="s">
        <v>652</v>
      </c>
      <c r="AL141" s="56">
        <v>0</v>
      </c>
      <c r="AM141" s="56">
        <v>0</v>
      </c>
      <c r="AN141" s="56">
        <v>0</v>
      </c>
      <c r="AO141" s="56">
        <v>1</v>
      </c>
      <c r="AP141" s="56">
        <v>0</v>
      </c>
      <c r="AQ141" s="56">
        <v>0</v>
      </c>
      <c r="AR141" s="56">
        <v>0</v>
      </c>
      <c r="AS141" s="56">
        <v>0</v>
      </c>
      <c r="AT141" s="56">
        <v>0</v>
      </c>
      <c r="AU141" s="56">
        <v>0</v>
      </c>
      <c r="AV141" s="56">
        <v>0</v>
      </c>
      <c r="AW141" s="56">
        <v>0</v>
      </c>
      <c r="AX141" s="56">
        <v>0</v>
      </c>
      <c r="AY141" s="56">
        <v>0</v>
      </c>
      <c r="AZ141" s="56">
        <v>0</v>
      </c>
      <c r="BA141" s="54" t="s">
        <v>530</v>
      </c>
      <c r="BB141" s="54" t="s">
        <v>778</v>
      </c>
      <c r="BC141" s="56">
        <v>0</v>
      </c>
      <c r="BD141" s="56">
        <v>0</v>
      </c>
      <c r="BE141" s="56">
        <v>1</v>
      </c>
      <c r="BF141" s="56">
        <v>1</v>
      </c>
      <c r="BG141" s="56">
        <v>0</v>
      </c>
      <c r="BH141" s="56">
        <v>0</v>
      </c>
      <c r="BI141" s="56">
        <v>1</v>
      </c>
      <c r="BJ141" s="56">
        <v>0</v>
      </c>
      <c r="BK141" s="56">
        <v>0</v>
      </c>
      <c r="BL141" s="56">
        <v>1</v>
      </c>
      <c r="BM141" s="56">
        <v>0</v>
      </c>
      <c r="BN141" s="56">
        <v>0</v>
      </c>
      <c r="BO141" s="56">
        <v>0</v>
      </c>
      <c r="BP141" s="56">
        <v>0</v>
      </c>
      <c r="BQ141" s="56">
        <v>0</v>
      </c>
      <c r="BR141" s="56">
        <v>0</v>
      </c>
      <c r="BS141" s="56">
        <v>0</v>
      </c>
      <c r="BT141" s="56">
        <v>0</v>
      </c>
      <c r="BU141" s="56">
        <v>0</v>
      </c>
      <c r="BV141" s="56">
        <v>0</v>
      </c>
      <c r="BW141" s="54"/>
      <c r="BX141" s="54"/>
    </row>
    <row r="142" spans="1:76" hidden="1" x14ac:dyDescent="0.35">
      <c r="A142" s="54" t="s">
        <v>935</v>
      </c>
      <c r="B142" s="54" t="s">
        <v>460</v>
      </c>
      <c r="C142" s="54" t="s">
        <v>203</v>
      </c>
      <c r="D142" s="54" t="s">
        <v>212</v>
      </c>
      <c r="E142" s="54" t="s">
        <v>307</v>
      </c>
      <c r="F142" s="54" t="s">
        <v>460</v>
      </c>
      <c r="G142" s="56">
        <v>52</v>
      </c>
      <c r="H142" s="54" t="s">
        <v>465</v>
      </c>
      <c r="I142" s="54" t="s">
        <v>883</v>
      </c>
      <c r="J142" s="56">
        <v>0</v>
      </c>
      <c r="K142" s="56">
        <v>0</v>
      </c>
      <c r="L142" s="56">
        <v>1</v>
      </c>
      <c r="M142" s="56">
        <v>0</v>
      </c>
      <c r="N142" s="56">
        <v>0</v>
      </c>
      <c r="O142" s="56">
        <v>0</v>
      </c>
      <c r="P142" s="56">
        <v>0</v>
      </c>
      <c r="Q142" s="56">
        <v>0</v>
      </c>
      <c r="R142" s="56">
        <v>0</v>
      </c>
      <c r="T142" s="54" t="s">
        <v>587</v>
      </c>
      <c r="U142" s="54"/>
      <c r="V142" s="54" t="s">
        <v>573</v>
      </c>
      <c r="W142" s="54" t="s">
        <v>530</v>
      </c>
      <c r="X142" s="54" t="s">
        <v>193</v>
      </c>
      <c r="Y142" s="54" t="s">
        <v>613</v>
      </c>
      <c r="Z142" s="54" t="s">
        <v>621</v>
      </c>
      <c r="AA142" s="54" t="s">
        <v>636</v>
      </c>
      <c r="AB142" s="54" t="s">
        <v>193</v>
      </c>
      <c r="AC142" s="54"/>
      <c r="AD142" s="54"/>
      <c r="AE142" s="54"/>
      <c r="AF142" s="54"/>
      <c r="AG142" s="54"/>
      <c r="AH142" s="54"/>
      <c r="AI142" s="54"/>
      <c r="AJ142" s="54"/>
      <c r="AK142" s="54" t="s">
        <v>652</v>
      </c>
      <c r="AL142" s="56">
        <v>0</v>
      </c>
      <c r="AM142" s="56">
        <v>0</v>
      </c>
      <c r="AN142" s="56">
        <v>0</v>
      </c>
      <c r="AO142" s="56">
        <v>1</v>
      </c>
      <c r="AP142" s="56">
        <v>0</v>
      </c>
      <c r="AQ142" s="56">
        <v>0</v>
      </c>
      <c r="AR142" s="56">
        <v>0</v>
      </c>
      <c r="AS142" s="56">
        <v>0</v>
      </c>
      <c r="AT142" s="56">
        <v>0</v>
      </c>
      <c r="AU142" s="56">
        <v>0</v>
      </c>
      <c r="AV142" s="56">
        <v>0</v>
      </c>
      <c r="AW142" s="56">
        <v>0</v>
      </c>
      <c r="AX142" s="56">
        <v>0</v>
      </c>
      <c r="AY142" s="56">
        <v>0</v>
      </c>
      <c r="AZ142" s="56">
        <v>0</v>
      </c>
      <c r="BA142" s="54" t="s">
        <v>530</v>
      </c>
      <c r="BB142" s="54" t="s">
        <v>745</v>
      </c>
      <c r="BC142" s="56">
        <v>0</v>
      </c>
      <c r="BD142" s="56">
        <v>0</v>
      </c>
      <c r="BE142" s="56">
        <v>0</v>
      </c>
      <c r="BF142" s="56">
        <v>1</v>
      </c>
      <c r="BG142" s="56">
        <v>0</v>
      </c>
      <c r="BH142" s="56">
        <v>1</v>
      </c>
      <c r="BI142" s="56">
        <v>1</v>
      </c>
      <c r="BJ142" s="56">
        <v>0</v>
      </c>
      <c r="BK142" s="56">
        <v>0</v>
      </c>
      <c r="BL142" s="56">
        <v>1</v>
      </c>
      <c r="BM142" s="56">
        <v>0</v>
      </c>
      <c r="BN142" s="56">
        <v>0</v>
      </c>
      <c r="BO142" s="56">
        <v>0</v>
      </c>
      <c r="BP142" s="56">
        <v>0</v>
      </c>
      <c r="BQ142" s="56">
        <v>0</v>
      </c>
      <c r="BR142" s="56">
        <v>0</v>
      </c>
      <c r="BS142" s="56">
        <v>0</v>
      </c>
      <c r="BT142" s="56">
        <v>0</v>
      </c>
      <c r="BU142" s="56">
        <v>0</v>
      </c>
      <c r="BV142" s="56">
        <v>0</v>
      </c>
      <c r="BW142" s="54"/>
      <c r="BX142" s="54"/>
    </row>
    <row r="143" spans="1:76" hidden="1" x14ac:dyDescent="0.35">
      <c r="A143" s="54" t="s">
        <v>935</v>
      </c>
      <c r="B143" s="54" t="s">
        <v>460</v>
      </c>
      <c r="C143" s="54" t="s">
        <v>203</v>
      </c>
      <c r="D143" s="54" t="s">
        <v>212</v>
      </c>
      <c r="E143" s="54" t="s">
        <v>307</v>
      </c>
      <c r="F143" s="54" t="s">
        <v>460</v>
      </c>
      <c r="G143" s="56">
        <v>54</v>
      </c>
      <c r="H143" s="54" t="s">
        <v>467</v>
      </c>
      <c r="I143" s="54" t="s">
        <v>889</v>
      </c>
      <c r="J143" s="56">
        <v>0</v>
      </c>
      <c r="K143" s="56">
        <v>0</v>
      </c>
      <c r="L143" s="56">
        <v>0</v>
      </c>
      <c r="M143" s="56">
        <v>0</v>
      </c>
      <c r="N143" s="56">
        <v>0</v>
      </c>
      <c r="O143" s="56">
        <v>0</v>
      </c>
      <c r="P143" s="56">
        <v>1</v>
      </c>
      <c r="Q143" s="56">
        <v>0</v>
      </c>
      <c r="R143" s="56">
        <v>0</v>
      </c>
      <c r="T143" s="54" t="s">
        <v>587</v>
      </c>
      <c r="U143" s="54"/>
      <c r="V143" s="54" t="s">
        <v>571</v>
      </c>
      <c r="W143" s="54" t="s">
        <v>530</v>
      </c>
      <c r="X143" s="54" t="s">
        <v>193</v>
      </c>
      <c r="Y143" s="54" t="s">
        <v>613</v>
      </c>
      <c r="Z143" s="54" t="s">
        <v>621</v>
      </c>
      <c r="AA143" s="54" t="s">
        <v>636</v>
      </c>
      <c r="AB143" s="54" t="s">
        <v>193</v>
      </c>
      <c r="AC143" s="54"/>
      <c r="AD143" s="54"/>
      <c r="AE143" s="54"/>
      <c r="AF143" s="54"/>
      <c r="AG143" s="54"/>
      <c r="AH143" s="54"/>
      <c r="AI143" s="54"/>
      <c r="AJ143" s="54"/>
      <c r="AK143" s="54" t="s">
        <v>652</v>
      </c>
      <c r="AL143" s="56">
        <v>0</v>
      </c>
      <c r="AM143" s="56">
        <v>0</v>
      </c>
      <c r="AN143" s="56">
        <v>0</v>
      </c>
      <c r="AO143" s="56">
        <v>1</v>
      </c>
      <c r="AP143" s="56">
        <v>0</v>
      </c>
      <c r="AQ143" s="56">
        <v>0</v>
      </c>
      <c r="AR143" s="56">
        <v>0</v>
      </c>
      <c r="AS143" s="56">
        <v>0</v>
      </c>
      <c r="AT143" s="56">
        <v>0</v>
      </c>
      <c r="AU143" s="56">
        <v>0</v>
      </c>
      <c r="AV143" s="56">
        <v>0</v>
      </c>
      <c r="AW143" s="56">
        <v>0</v>
      </c>
      <c r="AX143" s="56">
        <v>0</v>
      </c>
      <c r="AY143" s="56">
        <v>0</v>
      </c>
      <c r="AZ143" s="56">
        <v>0</v>
      </c>
      <c r="BA143" s="54" t="s">
        <v>530</v>
      </c>
      <c r="BB143" s="54" t="s">
        <v>742</v>
      </c>
      <c r="BC143" s="56">
        <v>0</v>
      </c>
      <c r="BD143" s="56">
        <v>0</v>
      </c>
      <c r="BE143" s="56">
        <v>0</v>
      </c>
      <c r="BF143" s="56">
        <v>0</v>
      </c>
      <c r="BG143" s="56">
        <v>0</v>
      </c>
      <c r="BH143" s="56">
        <v>0</v>
      </c>
      <c r="BI143" s="56">
        <v>1</v>
      </c>
      <c r="BJ143" s="56">
        <v>0</v>
      </c>
      <c r="BK143" s="56">
        <v>0</v>
      </c>
      <c r="BL143" s="56">
        <v>1</v>
      </c>
      <c r="BM143" s="56">
        <v>0</v>
      </c>
      <c r="BN143" s="56">
        <v>0</v>
      </c>
      <c r="BO143" s="56">
        <v>0</v>
      </c>
      <c r="BP143" s="56">
        <v>0</v>
      </c>
      <c r="BQ143" s="56">
        <v>0</v>
      </c>
      <c r="BR143" s="56">
        <v>0</v>
      </c>
      <c r="BS143" s="56">
        <v>0</v>
      </c>
      <c r="BT143" s="56">
        <v>0</v>
      </c>
      <c r="BU143" s="56">
        <v>0</v>
      </c>
      <c r="BV143" s="56">
        <v>0</v>
      </c>
      <c r="BW143" s="54"/>
      <c r="BX143" s="54"/>
    </row>
    <row r="144" spans="1:76" hidden="1" x14ac:dyDescent="0.35">
      <c r="A144" s="54" t="s">
        <v>935</v>
      </c>
      <c r="B144" s="54" t="s">
        <v>460</v>
      </c>
      <c r="C144" s="54" t="s">
        <v>203</v>
      </c>
      <c r="D144" s="54" t="s">
        <v>212</v>
      </c>
      <c r="E144" s="54" t="s">
        <v>309</v>
      </c>
      <c r="F144" s="54" t="s">
        <v>460</v>
      </c>
      <c r="G144" s="56">
        <v>45</v>
      </c>
      <c r="H144" s="54" t="s">
        <v>471</v>
      </c>
      <c r="I144" s="54" t="s">
        <v>479</v>
      </c>
      <c r="J144" s="56">
        <v>0</v>
      </c>
      <c r="K144" s="56">
        <v>0</v>
      </c>
      <c r="L144" s="56">
        <v>0</v>
      </c>
      <c r="M144" s="56">
        <v>1</v>
      </c>
      <c r="N144" s="56">
        <v>0</v>
      </c>
      <c r="O144" s="56">
        <v>0</v>
      </c>
      <c r="P144" s="56">
        <v>0</v>
      </c>
      <c r="Q144" s="56">
        <v>0</v>
      </c>
      <c r="R144" s="56">
        <v>0</v>
      </c>
      <c r="T144" s="54" t="s">
        <v>587</v>
      </c>
      <c r="U144" s="54"/>
      <c r="V144" s="54" t="s">
        <v>573</v>
      </c>
      <c r="W144" s="54" t="s">
        <v>530</v>
      </c>
      <c r="X144" s="54" t="s">
        <v>195</v>
      </c>
      <c r="Y144" s="54" t="s">
        <v>609</v>
      </c>
      <c r="Z144" s="54" t="s">
        <v>621</v>
      </c>
      <c r="AA144" s="54" t="s">
        <v>636</v>
      </c>
      <c r="AB144" s="54" t="s">
        <v>193</v>
      </c>
      <c r="AC144" s="54"/>
      <c r="AD144" s="54"/>
      <c r="AE144" s="54"/>
      <c r="AF144" s="54"/>
      <c r="AG144" s="54"/>
      <c r="AH144" s="54"/>
      <c r="AI144" s="54"/>
      <c r="AJ144" s="54"/>
      <c r="AK144" s="54" t="s">
        <v>652</v>
      </c>
      <c r="AL144" s="56">
        <v>0</v>
      </c>
      <c r="AM144" s="56">
        <v>0</v>
      </c>
      <c r="AN144" s="56">
        <v>0</v>
      </c>
      <c r="AO144" s="56">
        <v>1</v>
      </c>
      <c r="AP144" s="56">
        <v>0</v>
      </c>
      <c r="AQ144" s="56">
        <v>0</v>
      </c>
      <c r="AR144" s="56">
        <v>0</v>
      </c>
      <c r="AS144" s="56">
        <v>0</v>
      </c>
      <c r="AT144" s="56">
        <v>0</v>
      </c>
      <c r="AU144" s="56">
        <v>0</v>
      </c>
      <c r="AV144" s="56">
        <v>0</v>
      </c>
      <c r="AW144" s="56">
        <v>0</v>
      </c>
      <c r="AX144" s="56">
        <v>0</v>
      </c>
      <c r="AY144" s="56">
        <v>0</v>
      </c>
      <c r="AZ144" s="56">
        <v>0</v>
      </c>
      <c r="BA144" s="54" t="s">
        <v>528</v>
      </c>
      <c r="BB144" s="54" t="s">
        <v>779</v>
      </c>
      <c r="BC144" s="56">
        <v>0</v>
      </c>
      <c r="BD144" s="56">
        <v>0</v>
      </c>
      <c r="BE144" s="56">
        <v>0</v>
      </c>
      <c r="BF144" s="56">
        <v>0</v>
      </c>
      <c r="BG144" s="56">
        <v>0</v>
      </c>
      <c r="BH144" s="56">
        <v>1</v>
      </c>
      <c r="BI144" s="56">
        <v>1</v>
      </c>
      <c r="BJ144" s="56">
        <v>0</v>
      </c>
      <c r="BK144" s="56">
        <v>0</v>
      </c>
      <c r="BL144" s="56">
        <v>0</v>
      </c>
      <c r="BM144" s="56">
        <v>0</v>
      </c>
      <c r="BN144" s="56">
        <v>0</v>
      </c>
      <c r="BO144" s="56">
        <v>0</v>
      </c>
      <c r="BP144" s="56">
        <v>0</v>
      </c>
      <c r="BQ144" s="56">
        <v>0</v>
      </c>
      <c r="BR144" s="56">
        <v>0</v>
      </c>
      <c r="BS144" s="56">
        <v>0</v>
      </c>
      <c r="BT144" s="56">
        <v>0</v>
      </c>
      <c r="BU144" s="56">
        <v>0</v>
      </c>
      <c r="BV144" s="56">
        <v>0</v>
      </c>
      <c r="BW144" s="54"/>
      <c r="BX144" s="54"/>
    </row>
    <row r="145" spans="1:76" hidden="1" x14ac:dyDescent="0.35">
      <c r="A145" s="54" t="s">
        <v>935</v>
      </c>
      <c r="B145" s="54" t="s">
        <v>460</v>
      </c>
      <c r="C145" s="54" t="s">
        <v>203</v>
      </c>
      <c r="D145" s="54" t="s">
        <v>212</v>
      </c>
      <c r="E145" s="54" t="s">
        <v>309</v>
      </c>
      <c r="F145" s="54" t="s">
        <v>460</v>
      </c>
      <c r="G145" s="56">
        <v>47</v>
      </c>
      <c r="H145" s="54" t="s">
        <v>465</v>
      </c>
      <c r="I145" s="54" t="s">
        <v>883</v>
      </c>
      <c r="J145" s="56">
        <v>0</v>
      </c>
      <c r="K145" s="56">
        <v>0</v>
      </c>
      <c r="L145" s="56">
        <v>1</v>
      </c>
      <c r="M145" s="56">
        <v>0</v>
      </c>
      <c r="N145" s="56">
        <v>0</v>
      </c>
      <c r="O145" s="56">
        <v>0</v>
      </c>
      <c r="P145" s="56">
        <v>0</v>
      </c>
      <c r="Q145" s="56">
        <v>0</v>
      </c>
      <c r="R145" s="56">
        <v>0</v>
      </c>
      <c r="T145" s="54" t="s">
        <v>587</v>
      </c>
      <c r="U145" s="54"/>
      <c r="V145" s="54" t="s">
        <v>573</v>
      </c>
      <c r="W145" s="54" t="s">
        <v>530</v>
      </c>
      <c r="X145" s="54" t="s">
        <v>195</v>
      </c>
      <c r="Y145" s="54" t="s">
        <v>609</v>
      </c>
      <c r="Z145" s="54" t="s">
        <v>621</v>
      </c>
      <c r="AA145" s="54" t="s">
        <v>636</v>
      </c>
      <c r="AB145" s="54" t="s">
        <v>193</v>
      </c>
      <c r="AC145" s="54"/>
      <c r="AD145" s="54"/>
      <c r="AE145" s="54"/>
      <c r="AF145" s="54"/>
      <c r="AG145" s="54"/>
      <c r="AH145" s="54"/>
      <c r="AI145" s="54"/>
      <c r="AJ145" s="54"/>
      <c r="AK145" s="54" t="s">
        <v>652</v>
      </c>
      <c r="AL145" s="56">
        <v>0</v>
      </c>
      <c r="AM145" s="56">
        <v>0</v>
      </c>
      <c r="AN145" s="56">
        <v>0</v>
      </c>
      <c r="AO145" s="56">
        <v>1</v>
      </c>
      <c r="AP145" s="56">
        <v>0</v>
      </c>
      <c r="AQ145" s="56">
        <v>0</v>
      </c>
      <c r="AR145" s="56">
        <v>0</v>
      </c>
      <c r="AS145" s="56">
        <v>0</v>
      </c>
      <c r="AT145" s="56">
        <v>0</v>
      </c>
      <c r="AU145" s="56">
        <v>0</v>
      </c>
      <c r="AV145" s="56">
        <v>0</v>
      </c>
      <c r="AW145" s="56">
        <v>0</v>
      </c>
      <c r="AX145" s="56">
        <v>0</v>
      </c>
      <c r="AY145" s="56">
        <v>0</v>
      </c>
      <c r="AZ145" s="56">
        <v>0</v>
      </c>
      <c r="BA145" s="54" t="s">
        <v>528</v>
      </c>
      <c r="BB145" s="54" t="s">
        <v>735</v>
      </c>
      <c r="BC145" s="56">
        <v>0</v>
      </c>
      <c r="BD145" s="56">
        <v>0</v>
      </c>
      <c r="BE145" s="56">
        <v>0</v>
      </c>
      <c r="BF145" s="56">
        <v>1</v>
      </c>
      <c r="BG145" s="56">
        <v>0</v>
      </c>
      <c r="BH145" s="56">
        <v>1</v>
      </c>
      <c r="BI145" s="56">
        <v>1</v>
      </c>
      <c r="BJ145" s="56">
        <v>0</v>
      </c>
      <c r="BK145" s="56">
        <v>0</v>
      </c>
      <c r="BL145" s="56">
        <v>0</v>
      </c>
      <c r="BM145" s="56">
        <v>0</v>
      </c>
      <c r="BN145" s="56">
        <v>0</v>
      </c>
      <c r="BO145" s="56">
        <v>0</v>
      </c>
      <c r="BP145" s="56">
        <v>0</v>
      </c>
      <c r="BQ145" s="56">
        <v>0</v>
      </c>
      <c r="BR145" s="56">
        <v>0</v>
      </c>
      <c r="BS145" s="56">
        <v>0</v>
      </c>
      <c r="BT145" s="56">
        <v>0</v>
      </c>
      <c r="BU145" s="56">
        <v>0</v>
      </c>
      <c r="BV145" s="56">
        <v>0</v>
      </c>
      <c r="BW145" s="54"/>
      <c r="BX145" s="54"/>
    </row>
    <row r="146" spans="1:76" x14ac:dyDescent="0.35">
      <c r="A146" s="54" t="s">
        <v>935</v>
      </c>
      <c r="B146" s="54" t="s">
        <v>460</v>
      </c>
      <c r="C146" s="54" t="s">
        <v>208</v>
      </c>
      <c r="D146" s="54" t="s">
        <v>208</v>
      </c>
      <c r="E146" s="54" t="s">
        <v>382</v>
      </c>
      <c r="F146" s="54" t="s">
        <v>460</v>
      </c>
      <c r="G146" s="56">
        <v>62</v>
      </c>
      <c r="H146" s="54" t="s">
        <v>469</v>
      </c>
      <c r="I146" s="54" t="s">
        <v>473</v>
      </c>
      <c r="J146" s="56">
        <v>1</v>
      </c>
      <c r="K146" s="56">
        <v>0</v>
      </c>
      <c r="L146" s="56">
        <v>0</v>
      </c>
      <c r="M146" s="56">
        <v>0</v>
      </c>
      <c r="N146" s="56">
        <v>0</v>
      </c>
      <c r="O146" s="56">
        <v>0</v>
      </c>
      <c r="P146" s="56">
        <v>0</v>
      </c>
      <c r="Q146" s="56">
        <v>0</v>
      </c>
      <c r="R146" s="56">
        <v>0</v>
      </c>
      <c r="T146" s="54" t="s">
        <v>587</v>
      </c>
      <c r="U146" s="54"/>
      <c r="V146" s="54" t="s">
        <v>577</v>
      </c>
      <c r="W146" s="54" t="s">
        <v>528</v>
      </c>
      <c r="X146" s="54" t="s">
        <v>195</v>
      </c>
      <c r="Y146" s="54" t="s">
        <v>609</v>
      </c>
      <c r="Z146" s="54" t="s">
        <v>621</v>
      </c>
      <c r="AA146" s="54" t="s">
        <v>633</v>
      </c>
      <c r="AB146" s="54" t="s">
        <v>193</v>
      </c>
      <c r="AC146" s="54"/>
      <c r="AD146" s="54"/>
      <c r="AE146" s="54"/>
      <c r="AF146" s="54"/>
      <c r="AG146" s="54"/>
      <c r="AH146" s="54"/>
      <c r="AI146" s="54"/>
      <c r="AJ146" s="54"/>
      <c r="AK146" s="54" t="s">
        <v>652</v>
      </c>
      <c r="AL146" s="56">
        <v>0</v>
      </c>
      <c r="AM146" s="56">
        <v>0</v>
      </c>
      <c r="AN146" s="56">
        <v>0</v>
      </c>
      <c r="AO146" s="56">
        <v>1</v>
      </c>
      <c r="AP146" s="56">
        <v>0</v>
      </c>
      <c r="AQ146" s="56">
        <v>0</v>
      </c>
      <c r="AR146" s="56">
        <v>0</v>
      </c>
      <c r="AS146" s="56">
        <v>0</v>
      </c>
      <c r="AT146" s="56">
        <v>0</v>
      </c>
      <c r="AU146" s="56">
        <v>0</v>
      </c>
      <c r="AV146" s="56">
        <v>0</v>
      </c>
      <c r="AW146" s="56">
        <v>0</v>
      </c>
      <c r="AX146" s="56">
        <v>0</v>
      </c>
      <c r="AY146" s="56">
        <v>0</v>
      </c>
      <c r="AZ146" s="56">
        <v>0</v>
      </c>
      <c r="BA146" s="54" t="s">
        <v>530</v>
      </c>
      <c r="BB146" s="54" t="s">
        <v>737</v>
      </c>
      <c r="BC146" s="56">
        <v>0</v>
      </c>
      <c r="BD146" s="56">
        <v>0</v>
      </c>
      <c r="BE146" s="56">
        <v>1</v>
      </c>
      <c r="BF146" s="56">
        <v>1</v>
      </c>
      <c r="BG146" s="56">
        <v>0</v>
      </c>
      <c r="BH146" s="56">
        <v>0</v>
      </c>
      <c r="BI146" s="56">
        <v>1</v>
      </c>
      <c r="BJ146" s="56">
        <v>0</v>
      </c>
      <c r="BK146" s="56">
        <v>0</v>
      </c>
      <c r="BL146" s="56">
        <v>0</v>
      </c>
      <c r="BM146" s="56">
        <v>0</v>
      </c>
      <c r="BN146" s="56">
        <v>0</v>
      </c>
      <c r="BO146" s="56">
        <v>0</v>
      </c>
      <c r="BP146" s="56">
        <v>0</v>
      </c>
      <c r="BQ146" s="56">
        <v>0</v>
      </c>
      <c r="BR146" s="56">
        <v>0</v>
      </c>
      <c r="BS146" s="56">
        <v>0</v>
      </c>
      <c r="BT146" s="56">
        <v>0</v>
      </c>
      <c r="BU146" s="56">
        <v>0</v>
      </c>
      <c r="BV146" s="56">
        <v>0</v>
      </c>
      <c r="BW146" s="54"/>
      <c r="BX146" s="54"/>
    </row>
    <row r="147" spans="1:76" hidden="1" x14ac:dyDescent="0.35">
      <c r="A147" s="54" t="s">
        <v>935</v>
      </c>
      <c r="B147" s="54" t="s">
        <v>460</v>
      </c>
      <c r="C147" s="54" t="s">
        <v>208</v>
      </c>
      <c r="D147" s="54" t="s">
        <v>208</v>
      </c>
      <c r="E147" s="54" t="s">
        <v>382</v>
      </c>
      <c r="F147" s="54" t="s">
        <v>460</v>
      </c>
      <c r="G147" s="56">
        <v>56</v>
      </c>
      <c r="H147" s="54" t="s">
        <v>465</v>
      </c>
      <c r="I147" s="54" t="s">
        <v>883</v>
      </c>
      <c r="J147" s="56">
        <v>0</v>
      </c>
      <c r="K147" s="56">
        <v>0</v>
      </c>
      <c r="L147" s="56">
        <v>1</v>
      </c>
      <c r="M147" s="56">
        <v>0</v>
      </c>
      <c r="N147" s="56">
        <v>0</v>
      </c>
      <c r="O147" s="56">
        <v>0</v>
      </c>
      <c r="P147" s="56">
        <v>0</v>
      </c>
      <c r="Q147" s="56">
        <v>0</v>
      </c>
      <c r="R147" s="56">
        <v>0</v>
      </c>
      <c r="T147" s="54" t="s">
        <v>587</v>
      </c>
      <c r="U147" s="54"/>
      <c r="V147" s="54" t="s">
        <v>577</v>
      </c>
      <c r="W147" s="54" t="s">
        <v>528</v>
      </c>
      <c r="X147" s="54" t="s">
        <v>195</v>
      </c>
      <c r="Y147" s="54" t="s">
        <v>609</v>
      </c>
      <c r="Z147" s="54" t="s">
        <v>621</v>
      </c>
      <c r="AA147" s="54" t="s">
        <v>634</v>
      </c>
      <c r="AB147" s="54" t="s">
        <v>193</v>
      </c>
      <c r="AC147" s="54"/>
      <c r="AD147" s="54"/>
      <c r="AE147" s="54"/>
      <c r="AF147" s="54"/>
      <c r="AG147" s="54"/>
      <c r="AH147" s="54"/>
      <c r="AI147" s="54"/>
      <c r="AJ147" s="54"/>
      <c r="AK147" s="54" t="s">
        <v>652</v>
      </c>
      <c r="AL147" s="56">
        <v>0</v>
      </c>
      <c r="AM147" s="56">
        <v>0</v>
      </c>
      <c r="AN147" s="56">
        <v>0</v>
      </c>
      <c r="AO147" s="56">
        <v>1</v>
      </c>
      <c r="AP147" s="56">
        <v>0</v>
      </c>
      <c r="AQ147" s="56">
        <v>0</v>
      </c>
      <c r="AR147" s="56">
        <v>0</v>
      </c>
      <c r="AS147" s="56">
        <v>0</v>
      </c>
      <c r="AT147" s="56">
        <v>0</v>
      </c>
      <c r="AU147" s="56">
        <v>0</v>
      </c>
      <c r="AV147" s="56">
        <v>0</v>
      </c>
      <c r="AW147" s="56">
        <v>0</v>
      </c>
      <c r="AX147" s="56">
        <v>0</v>
      </c>
      <c r="AY147" s="56">
        <v>0</v>
      </c>
      <c r="AZ147" s="56">
        <v>0</v>
      </c>
      <c r="BA147" s="54" t="s">
        <v>530</v>
      </c>
      <c r="BB147" s="54" t="s">
        <v>674</v>
      </c>
      <c r="BC147" s="56">
        <v>0</v>
      </c>
      <c r="BD147" s="56">
        <v>0</v>
      </c>
      <c r="BE147" s="56">
        <v>0</v>
      </c>
      <c r="BF147" s="56">
        <v>1</v>
      </c>
      <c r="BG147" s="56">
        <v>0</v>
      </c>
      <c r="BH147" s="56">
        <v>1</v>
      </c>
      <c r="BI147" s="56">
        <v>0</v>
      </c>
      <c r="BJ147" s="56">
        <v>0</v>
      </c>
      <c r="BK147" s="56">
        <v>0</v>
      </c>
      <c r="BL147" s="56">
        <v>1</v>
      </c>
      <c r="BM147" s="56">
        <v>0</v>
      </c>
      <c r="BN147" s="56">
        <v>0</v>
      </c>
      <c r="BO147" s="56">
        <v>0</v>
      </c>
      <c r="BP147" s="56">
        <v>0</v>
      </c>
      <c r="BQ147" s="56">
        <v>0</v>
      </c>
      <c r="BR147" s="56">
        <v>0</v>
      </c>
      <c r="BS147" s="56">
        <v>0</v>
      </c>
      <c r="BT147" s="56">
        <v>0</v>
      </c>
      <c r="BU147" s="56">
        <v>0</v>
      </c>
      <c r="BV147" s="56">
        <v>0</v>
      </c>
      <c r="BW147" s="54"/>
      <c r="BX147" s="54"/>
    </row>
    <row r="148" spans="1:76" hidden="1" x14ac:dyDescent="0.35">
      <c r="A148" s="54" t="s">
        <v>935</v>
      </c>
      <c r="B148" s="54" t="s">
        <v>460</v>
      </c>
      <c r="C148" s="54" t="s">
        <v>208</v>
      </c>
      <c r="D148" s="54" t="s">
        <v>208</v>
      </c>
      <c r="E148" s="54" t="s">
        <v>382</v>
      </c>
      <c r="F148" s="54" t="s">
        <v>460</v>
      </c>
      <c r="G148" s="56">
        <v>48</v>
      </c>
      <c r="H148" s="54" t="s">
        <v>471</v>
      </c>
      <c r="I148" s="54" t="s">
        <v>479</v>
      </c>
      <c r="J148" s="56">
        <v>0</v>
      </c>
      <c r="K148" s="56">
        <v>0</v>
      </c>
      <c r="L148" s="56">
        <v>0</v>
      </c>
      <c r="M148" s="56">
        <v>1</v>
      </c>
      <c r="N148" s="56">
        <v>0</v>
      </c>
      <c r="O148" s="56">
        <v>0</v>
      </c>
      <c r="P148" s="56">
        <v>0</v>
      </c>
      <c r="Q148" s="56">
        <v>0</v>
      </c>
      <c r="R148" s="56">
        <v>0</v>
      </c>
      <c r="T148" s="54" t="s">
        <v>587</v>
      </c>
      <c r="U148" s="54"/>
      <c r="V148" s="54" t="s">
        <v>577</v>
      </c>
      <c r="W148" s="54" t="s">
        <v>526</v>
      </c>
      <c r="X148" s="54" t="s">
        <v>195</v>
      </c>
      <c r="Y148" s="54" t="s">
        <v>609</v>
      </c>
      <c r="Z148" s="54" t="s">
        <v>621</v>
      </c>
      <c r="AA148" s="54" t="s">
        <v>633</v>
      </c>
      <c r="AB148" s="54" t="s">
        <v>193</v>
      </c>
      <c r="AC148" s="54"/>
      <c r="AD148" s="54"/>
      <c r="AE148" s="54"/>
      <c r="AF148" s="54"/>
      <c r="AG148" s="54"/>
      <c r="AH148" s="54"/>
      <c r="AI148" s="54"/>
      <c r="AJ148" s="54"/>
      <c r="AK148" s="54" t="s">
        <v>652</v>
      </c>
      <c r="AL148" s="56">
        <v>0</v>
      </c>
      <c r="AM148" s="56">
        <v>0</v>
      </c>
      <c r="AN148" s="56">
        <v>0</v>
      </c>
      <c r="AO148" s="56">
        <v>1</v>
      </c>
      <c r="AP148" s="56">
        <v>0</v>
      </c>
      <c r="AQ148" s="56">
        <v>0</v>
      </c>
      <c r="AR148" s="56">
        <v>0</v>
      </c>
      <c r="AS148" s="56">
        <v>0</v>
      </c>
      <c r="AT148" s="56">
        <v>0</v>
      </c>
      <c r="AU148" s="56">
        <v>0</v>
      </c>
      <c r="AV148" s="56">
        <v>0</v>
      </c>
      <c r="AW148" s="56">
        <v>0</v>
      </c>
      <c r="AX148" s="56">
        <v>0</v>
      </c>
      <c r="AY148" s="56">
        <v>0</v>
      </c>
      <c r="AZ148" s="56">
        <v>0</v>
      </c>
      <c r="BA148" s="54" t="s">
        <v>528</v>
      </c>
      <c r="BB148" s="54" t="s">
        <v>671</v>
      </c>
      <c r="BC148" s="56">
        <v>0</v>
      </c>
      <c r="BD148" s="56">
        <v>0</v>
      </c>
      <c r="BE148" s="56">
        <v>0</v>
      </c>
      <c r="BF148" s="56">
        <v>1</v>
      </c>
      <c r="BG148" s="56">
        <v>0</v>
      </c>
      <c r="BH148" s="56">
        <v>0</v>
      </c>
      <c r="BI148" s="56">
        <v>1</v>
      </c>
      <c r="BJ148" s="56">
        <v>0</v>
      </c>
      <c r="BK148" s="56">
        <v>0</v>
      </c>
      <c r="BL148" s="56">
        <v>1</v>
      </c>
      <c r="BM148" s="56">
        <v>0</v>
      </c>
      <c r="BN148" s="56">
        <v>0</v>
      </c>
      <c r="BO148" s="56">
        <v>0</v>
      </c>
      <c r="BP148" s="56">
        <v>0</v>
      </c>
      <c r="BQ148" s="56">
        <v>0</v>
      </c>
      <c r="BR148" s="56">
        <v>0</v>
      </c>
      <c r="BS148" s="56">
        <v>0</v>
      </c>
      <c r="BT148" s="56">
        <v>0</v>
      </c>
      <c r="BU148" s="56">
        <v>0</v>
      </c>
      <c r="BV148" s="56">
        <v>0</v>
      </c>
      <c r="BW148" s="54"/>
      <c r="BX148" s="54"/>
    </row>
    <row r="149" spans="1:76" x14ac:dyDescent="0.35">
      <c r="A149" s="54" t="s">
        <v>935</v>
      </c>
      <c r="B149" s="54" t="s">
        <v>460</v>
      </c>
      <c r="C149" s="54" t="s">
        <v>203</v>
      </c>
      <c r="D149" s="54" t="s">
        <v>203</v>
      </c>
      <c r="E149" s="54" t="s">
        <v>242</v>
      </c>
      <c r="F149" s="54" t="s">
        <v>460</v>
      </c>
      <c r="G149" s="56">
        <v>35</v>
      </c>
      <c r="H149" s="54" t="s">
        <v>469</v>
      </c>
      <c r="I149" s="54" t="s">
        <v>886</v>
      </c>
      <c r="J149" s="56">
        <v>0</v>
      </c>
      <c r="K149" s="56">
        <v>1</v>
      </c>
      <c r="L149" s="56">
        <v>0</v>
      </c>
      <c r="M149" s="56">
        <v>0</v>
      </c>
      <c r="N149" s="56">
        <v>0</v>
      </c>
      <c r="O149" s="56">
        <v>0</v>
      </c>
      <c r="P149" s="56">
        <v>0</v>
      </c>
      <c r="Q149" s="56">
        <v>0</v>
      </c>
      <c r="R149" s="56">
        <v>0</v>
      </c>
      <c r="T149" s="54" t="s">
        <v>676</v>
      </c>
      <c r="U149" s="54"/>
      <c r="V149" s="54" t="s">
        <v>571</v>
      </c>
      <c r="W149" s="54" t="s">
        <v>528</v>
      </c>
      <c r="X149" s="54" t="s">
        <v>195</v>
      </c>
      <c r="Y149" s="54" t="s">
        <v>609</v>
      </c>
      <c r="Z149" s="54" t="s">
        <v>627</v>
      </c>
      <c r="AA149" s="54" t="s">
        <v>631</v>
      </c>
      <c r="AB149" s="54" t="s">
        <v>195</v>
      </c>
      <c r="AC149" s="54" t="s">
        <v>644</v>
      </c>
      <c r="AD149" s="56">
        <v>0</v>
      </c>
      <c r="AE149" s="56">
        <v>0</v>
      </c>
      <c r="AF149" s="56">
        <v>0</v>
      </c>
      <c r="AG149" s="56">
        <v>1</v>
      </c>
      <c r="AH149" s="56">
        <v>0</v>
      </c>
      <c r="AI149" s="56">
        <v>0</v>
      </c>
      <c r="AJ149" s="56">
        <v>0</v>
      </c>
      <c r="AK149" s="54" t="s">
        <v>658</v>
      </c>
      <c r="AL149" s="56">
        <v>0</v>
      </c>
      <c r="AM149" s="56">
        <v>1</v>
      </c>
      <c r="AN149" s="56">
        <v>0</v>
      </c>
      <c r="AO149" s="56">
        <v>1</v>
      </c>
      <c r="AP149" s="56">
        <v>0</v>
      </c>
      <c r="AQ149" s="56">
        <v>0</v>
      </c>
      <c r="AR149" s="56">
        <v>1</v>
      </c>
      <c r="AS149" s="56">
        <v>0</v>
      </c>
      <c r="AT149" s="56">
        <v>0</v>
      </c>
      <c r="AU149" s="56">
        <v>0</v>
      </c>
      <c r="AV149" s="56">
        <v>0</v>
      </c>
      <c r="AW149" s="56">
        <v>0</v>
      </c>
      <c r="AX149" s="56">
        <v>0</v>
      </c>
      <c r="AY149" s="56">
        <v>0</v>
      </c>
      <c r="AZ149" s="56">
        <v>0</v>
      </c>
      <c r="BA149" s="54" t="s">
        <v>524</v>
      </c>
      <c r="BB149" s="54" t="s">
        <v>701</v>
      </c>
      <c r="BC149" s="56">
        <v>0</v>
      </c>
      <c r="BD149" s="56">
        <v>0</v>
      </c>
      <c r="BE149" s="56">
        <v>0</v>
      </c>
      <c r="BF149" s="56">
        <v>0</v>
      </c>
      <c r="BG149" s="56">
        <v>1</v>
      </c>
      <c r="BH149" s="56">
        <v>0</v>
      </c>
      <c r="BI149" s="56">
        <v>0</v>
      </c>
      <c r="BJ149" s="56">
        <v>0</v>
      </c>
      <c r="BK149" s="56">
        <v>0</v>
      </c>
      <c r="BL149" s="56">
        <v>1</v>
      </c>
      <c r="BM149" s="56">
        <v>0</v>
      </c>
      <c r="BN149" s="56">
        <v>0</v>
      </c>
      <c r="BO149" s="56">
        <v>0</v>
      </c>
      <c r="BP149" s="56">
        <v>0</v>
      </c>
      <c r="BQ149" s="56">
        <v>0</v>
      </c>
      <c r="BR149" s="56">
        <v>0</v>
      </c>
      <c r="BS149" s="56">
        <v>0</v>
      </c>
      <c r="BT149" s="56">
        <v>0</v>
      </c>
      <c r="BU149" s="56">
        <v>0</v>
      </c>
      <c r="BV149" s="56">
        <v>0</v>
      </c>
      <c r="BW149" s="54"/>
      <c r="BX149" s="54"/>
    </row>
    <row r="150" spans="1:76" hidden="1" x14ac:dyDescent="0.35">
      <c r="A150" s="54" t="s">
        <v>935</v>
      </c>
      <c r="B150" s="54" t="s">
        <v>460</v>
      </c>
      <c r="C150" s="54" t="s">
        <v>203</v>
      </c>
      <c r="D150" s="54" t="s">
        <v>203</v>
      </c>
      <c r="E150" s="54" t="s">
        <v>242</v>
      </c>
      <c r="F150" s="54" t="s">
        <v>460</v>
      </c>
      <c r="G150" s="56">
        <v>37</v>
      </c>
      <c r="H150" s="54" t="s">
        <v>465</v>
      </c>
      <c r="I150" s="54" t="s">
        <v>883</v>
      </c>
      <c r="J150" s="56">
        <v>0</v>
      </c>
      <c r="K150" s="56">
        <v>0</v>
      </c>
      <c r="L150" s="56">
        <v>1</v>
      </c>
      <c r="M150" s="56">
        <v>0</v>
      </c>
      <c r="N150" s="56">
        <v>0</v>
      </c>
      <c r="O150" s="56">
        <v>0</v>
      </c>
      <c r="P150" s="56">
        <v>0</v>
      </c>
      <c r="Q150" s="56">
        <v>0</v>
      </c>
      <c r="R150" s="56">
        <v>0</v>
      </c>
      <c r="T150" s="54" t="s">
        <v>676</v>
      </c>
      <c r="U150" s="54"/>
      <c r="V150" s="54" t="s">
        <v>571</v>
      </c>
      <c r="W150" s="54" t="s">
        <v>528</v>
      </c>
      <c r="X150" s="54" t="s">
        <v>193</v>
      </c>
      <c r="Y150" s="54" t="s">
        <v>617</v>
      </c>
      <c r="Z150" s="54" t="s">
        <v>627</v>
      </c>
      <c r="AA150" s="54" t="s">
        <v>631</v>
      </c>
      <c r="AB150" s="54" t="s">
        <v>195</v>
      </c>
      <c r="AC150" s="54" t="s">
        <v>644</v>
      </c>
      <c r="AD150" s="56">
        <v>0</v>
      </c>
      <c r="AE150" s="56">
        <v>0</v>
      </c>
      <c r="AF150" s="56">
        <v>0</v>
      </c>
      <c r="AG150" s="56">
        <v>1</v>
      </c>
      <c r="AH150" s="56">
        <v>0</v>
      </c>
      <c r="AI150" s="56">
        <v>0</v>
      </c>
      <c r="AJ150" s="56">
        <v>0</v>
      </c>
      <c r="AK150" s="54" t="s">
        <v>658</v>
      </c>
      <c r="AL150" s="56">
        <v>0</v>
      </c>
      <c r="AM150" s="56">
        <v>1</v>
      </c>
      <c r="AN150" s="56">
        <v>0</v>
      </c>
      <c r="AO150" s="56">
        <v>1</v>
      </c>
      <c r="AP150" s="56">
        <v>0</v>
      </c>
      <c r="AQ150" s="56">
        <v>0</v>
      </c>
      <c r="AR150" s="56">
        <v>1</v>
      </c>
      <c r="AS150" s="56">
        <v>0</v>
      </c>
      <c r="AT150" s="56">
        <v>0</v>
      </c>
      <c r="AU150" s="56">
        <v>0</v>
      </c>
      <c r="AV150" s="56">
        <v>0</v>
      </c>
      <c r="AW150" s="56">
        <v>0</v>
      </c>
      <c r="AX150" s="56">
        <v>0</v>
      </c>
      <c r="AY150" s="56">
        <v>0</v>
      </c>
      <c r="AZ150" s="56">
        <v>0</v>
      </c>
      <c r="BA150" s="54" t="s">
        <v>528</v>
      </c>
      <c r="BB150" s="54" t="s">
        <v>706</v>
      </c>
      <c r="BC150" s="56">
        <v>0</v>
      </c>
      <c r="BD150" s="56">
        <v>0</v>
      </c>
      <c r="BE150" s="56">
        <v>0</v>
      </c>
      <c r="BF150" s="56">
        <v>0</v>
      </c>
      <c r="BG150" s="56">
        <v>1</v>
      </c>
      <c r="BH150" s="56">
        <v>1</v>
      </c>
      <c r="BI150" s="56">
        <v>0</v>
      </c>
      <c r="BJ150" s="56">
        <v>0</v>
      </c>
      <c r="BK150" s="56">
        <v>0</v>
      </c>
      <c r="BL150" s="56">
        <v>1</v>
      </c>
      <c r="BM150" s="56">
        <v>0</v>
      </c>
      <c r="BN150" s="56">
        <v>0</v>
      </c>
      <c r="BO150" s="56">
        <v>0</v>
      </c>
      <c r="BP150" s="56">
        <v>0</v>
      </c>
      <c r="BQ150" s="56">
        <v>0</v>
      </c>
      <c r="BR150" s="56">
        <v>0</v>
      </c>
      <c r="BS150" s="56">
        <v>0</v>
      </c>
      <c r="BT150" s="56">
        <v>0</v>
      </c>
      <c r="BU150" s="56">
        <v>0</v>
      </c>
      <c r="BV150" s="56">
        <v>0</v>
      </c>
      <c r="BW150" s="54"/>
      <c r="BX150" s="54"/>
    </row>
    <row r="151" spans="1:76" hidden="1" x14ac:dyDescent="0.35">
      <c r="A151" s="54" t="s">
        <v>935</v>
      </c>
      <c r="B151" s="54" t="s">
        <v>460</v>
      </c>
      <c r="C151" s="54" t="s">
        <v>203</v>
      </c>
      <c r="D151" s="54" t="s">
        <v>203</v>
      </c>
      <c r="E151" s="54" t="s">
        <v>238</v>
      </c>
      <c r="F151" s="54" t="s">
        <v>460</v>
      </c>
      <c r="G151" s="56">
        <v>49</v>
      </c>
      <c r="H151" s="54" t="s">
        <v>471</v>
      </c>
      <c r="I151" s="54" t="s">
        <v>479</v>
      </c>
      <c r="J151" s="56">
        <v>0</v>
      </c>
      <c r="K151" s="56">
        <v>0</v>
      </c>
      <c r="L151" s="56">
        <v>0</v>
      </c>
      <c r="M151" s="56">
        <v>1</v>
      </c>
      <c r="N151" s="56">
        <v>0</v>
      </c>
      <c r="O151" s="56">
        <v>0</v>
      </c>
      <c r="P151" s="56">
        <v>0</v>
      </c>
      <c r="Q151" s="56">
        <v>0</v>
      </c>
      <c r="R151" s="56">
        <v>0</v>
      </c>
      <c r="T151" s="54" t="s">
        <v>678</v>
      </c>
      <c r="U151" s="54"/>
      <c r="V151" s="54" t="s">
        <v>573</v>
      </c>
      <c r="W151" s="54" t="s">
        <v>526</v>
      </c>
      <c r="X151" s="54" t="s">
        <v>193</v>
      </c>
      <c r="Y151" s="54" t="s">
        <v>617</v>
      </c>
      <c r="Z151" s="54" t="s">
        <v>621</v>
      </c>
      <c r="AA151" s="54" t="s">
        <v>634</v>
      </c>
      <c r="AB151" s="54" t="s">
        <v>193</v>
      </c>
      <c r="AC151" s="54"/>
      <c r="AD151" s="54"/>
      <c r="AE151" s="54"/>
      <c r="AF151" s="54"/>
      <c r="AG151" s="54"/>
      <c r="AH151" s="54"/>
      <c r="AI151" s="54"/>
      <c r="AJ151" s="54"/>
      <c r="AK151" s="54" t="s">
        <v>658</v>
      </c>
      <c r="AL151" s="56">
        <v>0</v>
      </c>
      <c r="AM151" s="56">
        <v>1</v>
      </c>
      <c r="AN151" s="56">
        <v>0</v>
      </c>
      <c r="AO151" s="56">
        <v>1</v>
      </c>
      <c r="AP151" s="56">
        <v>0</v>
      </c>
      <c r="AQ151" s="56">
        <v>0</v>
      </c>
      <c r="AR151" s="56">
        <v>1</v>
      </c>
      <c r="AS151" s="56">
        <v>0</v>
      </c>
      <c r="AT151" s="56">
        <v>0</v>
      </c>
      <c r="AU151" s="56">
        <v>0</v>
      </c>
      <c r="AV151" s="56">
        <v>0</v>
      </c>
      <c r="AW151" s="56">
        <v>0</v>
      </c>
      <c r="AX151" s="56">
        <v>0</v>
      </c>
      <c r="AY151" s="56">
        <v>0</v>
      </c>
      <c r="AZ151" s="56">
        <v>0</v>
      </c>
      <c r="BA151" s="54" t="s">
        <v>528</v>
      </c>
      <c r="BB151" s="54" t="s">
        <v>688</v>
      </c>
      <c r="BC151" s="56">
        <v>0</v>
      </c>
      <c r="BD151" s="56">
        <v>0</v>
      </c>
      <c r="BE151" s="56">
        <v>0</v>
      </c>
      <c r="BF151" s="56">
        <v>0</v>
      </c>
      <c r="BG151" s="56">
        <v>1</v>
      </c>
      <c r="BH151" s="56">
        <v>1</v>
      </c>
      <c r="BI151" s="56">
        <v>1</v>
      </c>
      <c r="BJ151" s="56">
        <v>0</v>
      </c>
      <c r="BK151" s="56">
        <v>0</v>
      </c>
      <c r="BL151" s="56">
        <v>1</v>
      </c>
      <c r="BM151" s="56">
        <v>0</v>
      </c>
      <c r="BN151" s="56">
        <v>0</v>
      </c>
      <c r="BO151" s="56">
        <v>0</v>
      </c>
      <c r="BP151" s="56">
        <v>0</v>
      </c>
      <c r="BQ151" s="56">
        <v>0</v>
      </c>
      <c r="BR151" s="56">
        <v>0</v>
      </c>
      <c r="BS151" s="56">
        <v>0</v>
      </c>
      <c r="BT151" s="56">
        <v>0</v>
      </c>
      <c r="BU151" s="56">
        <v>0</v>
      </c>
      <c r="BV151" s="56">
        <v>0</v>
      </c>
      <c r="BW151" s="54"/>
      <c r="BX151" s="54"/>
    </row>
    <row r="152" spans="1:76" hidden="1" x14ac:dyDescent="0.35">
      <c r="A152" s="54" t="s">
        <v>935</v>
      </c>
      <c r="B152" s="54" t="s">
        <v>460</v>
      </c>
      <c r="C152" s="54" t="s">
        <v>203</v>
      </c>
      <c r="D152" s="54" t="s">
        <v>203</v>
      </c>
      <c r="E152" s="54" t="s">
        <v>238</v>
      </c>
      <c r="F152" s="54" t="s">
        <v>460</v>
      </c>
      <c r="G152" s="56">
        <v>35</v>
      </c>
      <c r="H152" s="54" t="s">
        <v>465</v>
      </c>
      <c r="I152" s="54" t="s">
        <v>883</v>
      </c>
      <c r="J152" s="56">
        <v>0</v>
      </c>
      <c r="K152" s="56">
        <v>0</v>
      </c>
      <c r="L152" s="56">
        <v>1</v>
      </c>
      <c r="M152" s="56">
        <v>0</v>
      </c>
      <c r="N152" s="56">
        <v>0</v>
      </c>
      <c r="O152" s="56">
        <v>0</v>
      </c>
      <c r="P152" s="56">
        <v>0</v>
      </c>
      <c r="Q152" s="56">
        <v>0</v>
      </c>
      <c r="R152" s="56">
        <v>0</v>
      </c>
      <c r="T152" s="54" t="s">
        <v>678</v>
      </c>
      <c r="U152" s="54"/>
      <c r="V152" s="54" t="s">
        <v>573</v>
      </c>
      <c r="W152" s="54" t="s">
        <v>526</v>
      </c>
      <c r="X152" s="54" t="s">
        <v>193</v>
      </c>
      <c r="Y152" s="54" t="s">
        <v>617</v>
      </c>
      <c r="Z152" s="54" t="s">
        <v>621</v>
      </c>
      <c r="AA152" s="54" t="s">
        <v>634</v>
      </c>
      <c r="AB152" s="54" t="s">
        <v>193</v>
      </c>
      <c r="AC152" s="54"/>
      <c r="AD152" s="54"/>
      <c r="AE152" s="54"/>
      <c r="AF152" s="54"/>
      <c r="AG152" s="54"/>
      <c r="AH152" s="54"/>
      <c r="AI152" s="54"/>
      <c r="AJ152" s="54"/>
      <c r="AK152" s="54" t="s">
        <v>658</v>
      </c>
      <c r="AL152" s="56">
        <v>0</v>
      </c>
      <c r="AM152" s="56">
        <v>1</v>
      </c>
      <c r="AN152" s="56">
        <v>0</v>
      </c>
      <c r="AO152" s="56">
        <v>1</v>
      </c>
      <c r="AP152" s="56">
        <v>0</v>
      </c>
      <c r="AQ152" s="56">
        <v>0</v>
      </c>
      <c r="AR152" s="56">
        <v>1</v>
      </c>
      <c r="AS152" s="56">
        <v>0</v>
      </c>
      <c r="AT152" s="56">
        <v>0</v>
      </c>
      <c r="AU152" s="56">
        <v>0</v>
      </c>
      <c r="AV152" s="56">
        <v>0</v>
      </c>
      <c r="AW152" s="56">
        <v>0</v>
      </c>
      <c r="AX152" s="56">
        <v>0</v>
      </c>
      <c r="AY152" s="56">
        <v>0</v>
      </c>
      <c r="AZ152" s="56">
        <v>0</v>
      </c>
      <c r="BA152" s="54" t="s">
        <v>528</v>
      </c>
      <c r="BB152" s="54" t="s">
        <v>706</v>
      </c>
      <c r="BC152" s="56">
        <v>0</v>
      </c>
      <c r="BD152" s="56">
        <v>0</v>
      </c>
      <c r="BE152" s="56">
        <v>0</v>
      </c>
      <c r="BF152" s="56">
        <v>0</v>
      </c>
      <c r="BG152" s="56">
        <v>1</v>
      </c>
      <c r="BH152" s="56">
        <v>1</v>
      </c>
      <c r="BI152" s="56">
        <v>0</v>
      </c>
      <c r="BJ152" s="56">
        <v>0</v>
      </c>
      <c r="BK152" s="56">
        <v>0</v>
      </c>
      <c r="BL152" s="56">
        <v>1</v>
      </c>
      <c r="BM152" s="56">
        <v>0</v>
      </c>
      <c r="BN152" s="56">
        <v>0</v>
      </c>
      <c r="BO152" s="56">
        <v>0</v>
      </c>
      <c r="BP152" s="56">
        <v>0</v>
      </c>
      <c r="BQ152" s="56">
        <v>0</v>
      </c>
      <c r="BR152" s="56">
        <v>0</v>
      </c>
      <c r="BS152" s="56">
        <v>0</v>
      </c>
      <c r="BT152" s="56">
        <v>0</v>
      </c>
      <c r="BU152" s="56">
        <v>0</v>
      </c>
      <c r="BV152" s="56">
        <v>0</v>
      </c>
      <c r="BW152" s="54"/>
      <c r="BX152" s="54"/>
    </row>
    <row r="153" spans="1:76" hidden="1" x14ac:dyDescent="0.35">
      <c r="A153" s="54" t="s">
        <v>935</v>
      </c>
      <c r="B153" s="54" t="s">
        <v>460</v>
      </c>
      <c r="C153" s="54" t="s">
        <v>203</v>
      </c>
      <c r="D153" s="54" t="s">
        <v>203</v>
      </c>
      <c r="E153" s="54" t="s">
        <v>237</v>
      </c>
      <c r="F153" s="54" t="s">
        <v>460</v>
      </c>
      <c r="G153" s="56">
        <v>40</v>
      </c>
      <c r="H153" s="54" t="s">
        <v>469</v>
      </c>
      <c r="I153" s="54" t="s">
        <v>886</v>
      </c>
      <c r="J153" s="56">
        <v>0</v>
      </c>
      <c r="K153" s="56">
        <v>1</v>
      </c>
      <c r="L153" s="56">
        <v>0</v>
      </c>
      <c r="M153" s="56">
        <v>0</v>
      </c>
      <c r="N153" s="56">
        <v>0</v>
      </c>
      <c r="O153" s="56">
        <v>0</v>
      </c>
      <c r="P153" s="56">
        <v>0</v>
      </c>
      <c r="Q153" s="56">
        <v>0</v>
      </c>
      <c r="R153" s="56">
        <v>0</v>
      </c>
      <c r="T153" s="54" t="s">
        <v>678</v>
      </c>
      <c r="U153" s="54"/>
      <c r="V153" s="54" t="s">
        <v>571</v>
      </c>
      <c r="W153" s="54" t="s">
        <v>530</v>
      </c>
      <c r="X153" s="54" t="s">
        <v>193</v>
      </c>
      <c r="Y153" s="54" t="s">
        <v>617</v>
      </c>
      <c r="Z153" s="54" t="s">
        <v>621</v>
      </c>
      <c r="AA153" s="54" t="s">
        <v>632</v>
      </c>
      <c r="AB153" s="54" t="s">
        <v>193</v>
      </c>
      <c r="AC153" s="54"/>
      <c r="AD153" s="54"/>
      <c r="AE153" s="54"/>
      <c r="AF153" s="54"/>
      <c r="AG153" s="54"/>
      <c r="AH153" s="54"/>
      <c r="AI153" s="54"/>
      <c r="AJ153" s="54"/>
      <c r="AK153" s="54" t="s">
        <v>780</v>
      </c>
      <c r="AL153" s="56">
        <v>0</v>
      </c>
      <c r="AM153" s="56">
        <v>1</v>
      </c>
      <c r="AN153" s="56">
        <v>1</v>
      </c>
      <c r="AO153" s="56">
        <v>0</v>
      </c>
      <c r="AP153" s="56">
        <v>1</v>
      </c>
      <c r="AQ153" s="56">
        <v>0</v>
      </c>
      <c r="AR153" s="56">
        <v>1</v>
      </c>
      <c r="AS153" s="56">
        <v>1</v>
      </c>
      <c r="AT153" s="56">
        <v>0</v>
      </c>
      <c r="AU153" s="56">
        <v>0</v>
      </c>
      <c r="AV153" s="56">
        <v>0</v>
      </c>
      <c r="AW153" s="56">
        <v>0</v>
      </c>
      <c r="AX153" s="56">
        <v>0</v>
      </c>
      <c r="AY153" s="56">
        <v>0</v>
      </c>
      <c r="AZ153" s="56">
        <v>0</v>
      </c>
      <c r="BA153" s="54" t="s">
        <v>526</v>
      </c>
      <c r="BB153" s="54" t="s">
        <v>701</v>
      </c>
      <c r="BC153" s="56">
        <v>0</v>
      </c>
      <c r="BD153" s="56">
        <v>0</v>
      </c>
      <c r="BE153" s="56">
        <v>0</v>
      </c>
      <c r="BF153" s="56">
        <v>0</v>
      </c>
      <c r="BG153" s="56">
        <v>1</v>
      </c>
      <c r="BH153" s="56">
        <v>0</v>
      </c>
      <c r="BI153" s="56">
        <v>0</v>
      </c>
      <c r="BJ153" s="56">
        <v>0</v>
      </c>
      <c r="BK153" s="56">
        <v>0</v>
      </c>
      <c r="BL153" s="56">
        <v>1</v>
      </c>
      <c r="BM153" s="56">
        <v>0</v>
      </c>
      <c r="BN153" s="56">
        <v>0</v>
      </c>
      <c r="BO153" s="56">
        <v>0</v>
      </c>
      <c r="BP153" s="56">
        <v>0</v>
      </c>
      <c r="BQ153" s="56">
        <v>0</v>
      </c>
      <c r="BR153" s="56">
        <v>0</v>
      </c>
      <c r="BS153" s="56">
        <v>0</v>
      </c>
      <c r="BT153" s="56">
        <v>0</v>
      </c>
      <c r="BU153" s="56">
        <v>0</v>
      </c>
      <c r="BV153" s="56">
        <v>0</v>
      </c>
      <c r="BW153" s="54"/>
      <c r="BX153" s="54"/>
    </row>
    <row r="154" spans="1:76" hidden="1" x14ac:dyDescent="0.35">
      <c r="A154" s="54" t="s">
        <v>935</v>
      </c>
      <c r="B154" s="54" t="s">
        <v>460</v>
      </c>
      <c r="C154" s="54" t="s">
        <v>203</v>
      </c>
      <c r="D154" s="54" t="s">
        <v>203</v>
      </c>
      <c r="E154" s="54" t="s">
        <v>242</v>
      </c>
      <c r="F154" s="54" t="s">
        <v>460</v>
      </c>
      <c r="G154" s="56">
        <v>27</v>
      </c>
      <c r="H154" s="54" t="s">
        <v>471</v>
      </c>
      <c r="I154" s="54" t="s">
        <v>479</v>
      </c>
      <c r="J154" s="56">
        <v>0</v>
      </c>
      <c r="K154" s="56">
        <v>0</v>
      </c>
      <c r="L154" s="56">
        <v>0</v>
      </c>
      <c r="M154" s="56">
        <v>1</v>
      </c>
      <c r="N154" s="56">
        <v>0</v>
      </c>
      <c r="O154" s="56">
        <v>0</v>
      </c>
      <c r="P154" s="56">
        <v>0</v>
      </c>
      <c r="Q154" s="56">
        <v>0</v>
      </c>
      <c r="R154" s="56">
        <v>0</v>
      </c>
      <c r="T154" s="54" t="s">
        <v>676</v>
      </c>
      <c r="U154" s="54"/>
      <c r="V154" s="54" t="s">
        <v>573</v>
      </c>
      <c r="W154" s="54" t="s">
        <v>528</v>
      </c>
      <c r="X154" s="54" t="s">
        <v>195</v>
      </c>
      <c r="Y154" s="54" t="s">
        <v>609</v>
      </c>
      <c r="Z154" s="54" t="s">
        <v>627</v>
      </c>
      <c r="AA154" s="54" t="s">
        <v>631</v>
      </c>
      <c r="AB154" s="54" t="s">
        <v>195</v>
      </c>
      <c r="AC154" s="54" t="s">
        <v>640</v>
      </c>
      <c r="AD154" s="56">
        <v>0</v>
      </c>
      <c r="AE154" s="56">
        <v>1</v>
      </c>
      <c r="AF154" s="56">
        <v>0</v>
      </c>
      <c r="AG154" s="56">
        <v>0</v>
      </c>
      <c r="AH154" s="56">
        <v>0</v>
      </c>
      <c r="AI154" s="56">
        <v>0</v>
      </c>
      <c r="AJ154" s="56">
        <v>0</v>
      </c>
      <c r="AK154" s="54" t="s">
        <v>658</v>
      </c>
      <c r="AL154" s="56">
        <v>0</v>
      </c>
      <c r="AM154" s="56">
        <v>1</v>
      </c>
      <c r="AN154" s="56">
        <v>0</v>
      </c>
      <c r="AO154" s="56">
        <v>1</v>
      </c>
      <c r="AP154" s="56">
        <v>0</v>
      </c>
      <c r="AQ154" s="56">
        <v>0</v>
      </c>
      <c r="AR154" s="56">
        <v>1</v>
      </c>
      <c r="AS154" s="56">
        <v>0</v>
      </c>
      <c r="AT154" s="56">
        <v>0</v>
      </c>
      <c r="AU154" s="56">
        <v>0</v>
      </c>
      <c r="AV154" s="56">
        <v>0</v>
      </c>
      <c r="AW154" s="56">
        <v>0</v>
      </c>
      <c r="AX154" s="56">
        <v>0</v>
      </c>
      <c r="AY154" s="56">
        <v>0</v>
      </c>
      <c r="AZ154" s="56">
        <v>0</v>
      </c>
      <c r="BA154" s="54" t="s">
        <v>526</v>
      </c>
      <c r="BB154" s="54" t="s">
        <v>741</v>
      </c>
      <c r="BC154" s="56">
        <v>0</v>
      </c>
      <c r="BD154" s="56">
        <v>0</v>
      </c>
      <c r="BE154" s="56">
        <v>0</v>
      </c>
      <c r="BF154" s="56">
        <v>0</v>
      </c>
      <c r="BG154" s="56">
        <v>0</v>
      </c>
      <c r="BH154" s="56">
        <v>1</v>
      </c>
      <c r="BI154" s="56">
        <v>0</v>
      </c>
      <c r="BJ154" s="56">
        <v>0</v>
      </c>
      <c r="BK154" s="56">
        <v>0</v>
      </c>
      <c r="BL154" s="56">
        <v>1</v>
      </c>
      <c r="BM154" s="56">
        <v>0</v>
      </c>
      <c r="BN154" s="56">
        <v>0</v>
      </c>
      <c r="BO154" s="56">
        <v>0</v>
      </c>
      <c r="BP154" s="56">
        <v>0</v>
      </c>
      <c r="BQ154" s="56">
        <v>0</v>
      </c>
      <c r="BR154" s="56">
        <v>0</v>
      </c>
      <c r="BS154" s="56">
        <v>0</v>
      </c>
      <c r="BT154" s="56">
        <v>0</v>
      </c>
      <c r="BU154" s="56">
        <v>0</v>
      </c>
      <c r="BV154" s="56">
        <v>0</v>
      </c>
      <c r="BW154" s="54"/>
      <c r="BX154" s="54"/>
    </row>
    <row r="155" spans="1:76" hidden="1" x14ac:dyDescent="0.35">
      <c r="A155" s="54" t="s">
        <v>935</v>
      </c>
      <c r="B155" s="54" t="s">
        <v>460</v>
      </c>
      <c r="C155" s="54" t="s">
        <v>203</v>
      </c>
      <c r="D155" s="54" t="s">
        <v>203</v>
      </c>
      <c r="E155" s="54" t="s">
        <v>240</v>
      </c>
      <c r="F155" s="54" t="s">
        <v>460</v>
      </c>
      <c r="G155" s="56">
        <v>55</v>
      </c>
      <c r="H155" s="54" t="s">
        <v>469</v>
      </c>
      <c r="I155" s="54" t="s">
        <v>473</v>
      </c>
      <c r="J155" s="56">
        <v>1</v>
      </c>
      <c r="K155" s="56">
        <v>0</v>
      </c>
      <c r="L155" s="56">
        <v>0</v>
      </c>
      <c r="M155" s="56">
        <v>0</v>
      </c>
      <c r="N155" s="56">
        <v>0</v>
      </c>
      <c r="O155" s="56">
        <v>0</v>
      </c>
      <c r="P155" s="56">
        <v>0</v>
      </c>
      <c r="Q155" s="56">
        <v>0</v>
      </c>
      <c r="R155" s="56">
        <v>0</v>
      </c>
      <c r="T155" s="54" t="s">
        <v>599</v>
      </c>
      <c r="U155" s="54"/>
      <c r="V155" s="54" t="s">
        <v>571</v>
      </c>
      <c r="W155" s="54" t="s">
        <v>528</v>
      </c>
      <c r="X155" s="54" t="s">
        <v>193</v>
      </c>
      <c r="Y155" s="54" t="s">
        <v>613</v>
      </c>
      <c r="Z155" s="54" t="s">
        <v>621</v>
      </c>
      <c r="AA155" s="54" t="s">
        <v>632</v>
      </c>
      <c r="AB155" s="54" t="s">
        <v>193</v>
      </c>
      <c r="AC155" s="54"/>
      <c r="AD155" s="54"/>
      <c r="AE155" s="54"/>
      <c r="AF155" s="54"/>
      <c r="AG155" s="54"/>
      <c r="AH155" s="54"/>
      <c r="AI155" s="54"/>
      <c r="AJ155" s="54"/>
      <c r="AK155" s="54" t="s">
        <v>658</v>
      </c>
      <c r="AL155" s="56">
        <v>0</v>
      </c>
      <c r="AM155" s="56">
        <v>1</v>
      </c>
      <c r="AN155" s="56">
        <v>0</v>
      </c>
      <c r="AO155" s="56">
        <v>1</v>
      </c>
      <c r="AP155" s="56">
        <v>0</v>
      </c>
      <c r="AQ155" s="56">
        <v>0</v>
      </c>
      <c r="AR155" s="56">
        <v>1</v>
      </c>
      <c r="AS155" s="56">
        <v>0</v>
      </c>
      <c r="AT155" s="56">
        <v>0</v>
      </c>
      <c r="AU155" s="56">
        <v>0</v>
      </c>
      <c r="AV155" s="56">
        <v>0</v>
      </c>
      <c r="AW155" s="56">
        <v>0</v>
      </c>
      <c r="AX155" s="56">
        <v>0</v>
      </c>
      <c r="AY155" s="56">
        <v>0</v>
      </c>
      <c r="AZ155" s="56">
        <v>0</v>
      </c>
      <c r="BA155" s="54" t="s">
        <v>524</v>
      </c>
      <c r="BB155" s="54" t="s">
        <v>741</v>
      </c>
      <c r="BC155" s="56">
        <v>0</v>
      </c>
      <c r="BD155" s="56">
        <v>0</v>
      </c>
      <c r="BE155" s="56">
        <v>0</v>
      </c>
      <c r="BF155" s="56">
        <v>0</v>
      </c>
      <c r="BG155" s="56">
        <v>0</v>
      </c>
      <c r="BH155" s="56">
        <v>1</v>
      </c>
      <c r="BI155" s="56">
        <v>0</v>
      </c>
      <c r="BJ155" s="56">
        <v>0</v>
      </c>
      <c r="BK155" s="56">
        <v>0</v>
      </c>
      <c r="BL155" s="56">
        <v>1</v>
      </c>
      <c r="BM155" s="56">
        <v>0</v>
      </c>
      <c r="BN155" s="56">
        <v>0</v>
      </c>
      <c r="BO155" s="56">
        <v>0</v>
      </c>
      <c r="BP155" s="56">
        <v>0</v>
      </c>
      <c r="BQ155" s="56">
        <v>0</v>
      </c>
      <c r="BR155" s="56">
        <v>0</v>
      </c>
      <c r="BS155" s="56">
        <v>0</v>
      </c>
      <c r="BT155" s="56">
        <v>0</v>
      </c>
      <c r="BU155" s="56">
        <v>0</v>
      </c>
      <c r="BV155" s="56">
        <v>0</v>
      </c>
      <c r="BW155" s="54"/>
      <c r="BX155" s="54"/>
    </row>
    <row r="156" spans="1:76" hidden="1" x14ac:dyDescent="0.35">
      <c r="A156" s="54" t="s">
        <v>935</v>
      </c>
      <c r="B156" s="54" t="s">
        <v>460</v>
      </c>
      <c r="C156" s="54" t="s">
        <v>210</v>
      </c>
      <c r="D156" s="54" t="s">
        <v>210</v>
      </c>
      <c r="E156" s="54" t="s">
        <v>454</v>
      </c>
      <c r="F156" s="54" t="s">
        <v>460</v>
      </c>
      <c r="G156" s="56">
        <v>42</v>
      </c>
      <c r="H156" s="54" t="s">
        <v>465</v>
      </c>
      <c r="I156" s="54" t="s">
        <v>883</v>
      </c>
      <c r="J156" s="56">
        <v>0</v>
      </c>
      <c r="K156" s="56">
        <v>0</v>
      </c>
      <c r="L156" s="56">
        <v>1</v>
      </c>
      <c r="M156" s="56">
        <v>0</v>
      </c>
      <c r="N156" s="56">
        <v>0</v>
      </c>
      <c r="O156" s="56">
        <v>0</v>
      </c>
      <c r="P156" s="56">
        <v>0</v>
      </c>
      <c r="Q156" s="56">
        <v>0</v>
      </c>
      <c r="R156" s="56">
        <v>0</v>
      </c>
      <c r="T156" s="54" t="s">
        <v>657</v>
      </c>
      <c r="U156" s="54"/>
      <c r="V156" s="54" t="s">
        <v>573</v>
      </c>
      <c r="W156" s="54" t="s">
        <v>526</v>
      </c>
      <c r="X156" s="54" t="s">
        <v>195</v>
      </c>
      <c r="Y156" s="54" t="s">
        <v>609</v>
      </c>
      <c r="Z156" s="54" t="s">
        <v>623</v>
      </c>
      <c r="AA156" s="54" t="s">
        <v>631</v>
      </c>
      <c r="AB156" s="54" t="s">
        <v>195</v>
      </c>
      <c r="AC156" s="54" t="s">
        <v>644</v>
      </c>
      <c r="AD156" s="56">
        <v>0</v>
      </c>
      <c r="AE156" s="56">
        <v>0</v>
      </c>
      <c r="AF156" s="56">
        <v>0</v>
      </c>
      <c r="AG156" s="56">
        <v>1</v>
      </c>
      <c r="AH156" s="56">
        <v>0</v>
      </c>
      <c r="AI156" s="56">
        <v>0</v>
      </c>
      <c r="AJ156" s="56">
        <v>0</v>
      </c>
      <c r="AK156" s="54" t="s">
        <v>781</v>
      </c>
      <c r="AL156" s="56">
        <v>0</v>
      </c>
      <c r="AM156" s="56">
        <v>0</v>
      </c>
      <c r="AN156" s="56">
        <v>0</v>
      </c>
      <c r="AO156" s="56">
        <v>0</v>
      </c>
      <c r="AP156" s="56">
        <v>0</v>
      </c>
      <c r="AQ156" s="56">
        <v>0</v>
      </c>
      <c r="AR156" s="56">
        <v>1</v>
      </c>
      <c r="AS156" s="56">
        <v>0</v>
      </c>
      <c r="AT156" s="56">
        <v>0</v>
      </c>
      <c r="AU156" s="56">
        <v>0</v>
      </c>
      <c r="AV156" s="56">
        <v>1</v>
      </c>
      <c r="AW156" s="56">
        <v>0</v>
      </c>
      <c r="AX156" s="56">
        <v>0</v>
      </c>
      <c r="AY156" s="56">
        <v>0</v>
      </c>
      <c r="AZ156" s="56">
        <v>0</v>
      </c>
      <c r="BA156" s="54" t="s">
        <v>530</v>
      </c>
      <c r="BB156" s="54" t="s">
        <v>782</v>
      </c>
      <c r="BC156" s="56">
        <v>0</v>
      </c>
      <c r="BD156" s="56">
        <v>0</v>
      </c>
      <c r="BE156" s="56">
        <v>0</v>
      </c>
      <c r="BF156" s="56">
        <v>0</v>
      </c>
      <c r="BG156" s="56">
        <v>1</v>
      </c>
      <c r="BH156" s="56">
        <v>0</v>
      </c>
      <c r="BI156" s="56">
        <v>0</v>
      </c>
      <c r="BJ156" s="56">
        <v>0</v>
      </c>
      <c r="BK156" s="56">
        <v>0</v>
      </c>
      <c r="BL156" s="56">
        <v>1</v>
      </c>
      <c r="BM156" s="56">
        <v>0</v>
      </c>
      <c r="BN156" s="56">
        <v>0</v>
      </c>
      <c r="BO156" s="56">
        <v>1</v>
      </c>
      <c r="BP156" s="56">
        <v>1</v>
      </c>
      <c r="BQ156" s="56">
        <v>0</v>
      </c>
      <c r="BR156" s="56">
        <v>0</v>
      </c>
      <c r="BS156" s="56">
        <v>0</v>
      </c>
      <c r="BT156" s="56">
        <v>0</v>
      </c>
      <c r="BU156" s="56">
        <v>0</v>
      </c>
      <c r="BV156" s="56">
        <v>0</v>
      </c>
      <c r="BW156" s="54"/>
      <c r="BX156" s="54"/>
    </row>
    <row r="157" spans="1:76" x14ac:dyDescent="0.35">
      <c r="A157" s="54" t="s">
        <v>935</v>
      </c>
      <c r="B157" s="54" t="s">
        <v>460</v>
      </c>
      <c r="C157" s="54" t="s">
        <v>210</v>
      </c>
      <c r="D157" s="54" t="s">
        <v>210</v>
      </c>
      <c r="E157" s="54" t="s">
        <v>454</v>
      </c>
      <c r="F157" s="54" t="s">
        <v>460</v>
      </c>
      <c r="G157" s="56">
        <v>55</v>
      </c>
      <c r="H157" s="54" t="s">
        <v>469</v>
      </c>
      <c r="I157" s="54" t="s">
        <v>473</v>
      </c>
      <c r="J157" s="56">
        <v>1</v>
      </c>
      <c r="K157" s="56">
        <v>0</v>
      </c>
      <c r="L157" s="56">
        <v>0</v>
      </c>
      <c r="M157" s="56">
        <v>0</v>
      </c>
      <c r="N157" s="56">
        <v>0</v>
      </c>
      <c r="O157" s="56">
        <v>0</v>
      </c>
      <c r="P157" s="56">
        <v>0</v>
      </c>
      <c r="Q157" s="56">
        <v>0</v>
      </c>
      <c r="R157" s="56">
        <v>0</v>
      </c>
      <c r="T157" s="54" t="s">
        <v>657</v>
      </c>
      <c r="U157" s="54"/>
      <c r="V157" s="54" t="s">
        <v>573</v>
      </c>
      <c r="W157" s="54" t="s">
        <v>526</v>
      </c>
      <c r="X157" s="54" t="s">
        <v>195</v>
      </c>
      <c r="Y157" s="54" t="s">
        <v>609</v>
      </c>
      <c r="Z157" s="54" t="s">
        <v>621</v>
      </c>
      <c r="AA157" s="54" t="s">
        <v>632</v>
      </c>
      <c r="AB157" s="54" t="s">
        <v>193</v>
      </c>
      <c r="AC157" s="54"/>
      <c r="AD157" s="54"/>
      <c r="AE157" s="54"/>
      <c r="AF157" s="54"/>
      <c r="AG157" s="54"/>
      <c r="AH157" s="54"/>
      <c r="AI157" s="54"/>
      <c r="AJ157" s="54"/>
      <c r="AK157" s="54" t="s">
        <v>652</v>
      </c>
      <c r="AL157" s="56">
        <v>0</v>
      </c>
      <c r="AM157" s="56">
        <v>0</v>
      </c>
      <c r="AN157" s="56">
        <v>0</v>
      </c>
      <c r="AO157" s="56">
        <v>1</v>
      </c>
      <c r="AP157" s="56">
        <v>0</v>
      </c>
      <c r="AQ157" s="56">
        <v>0</v>
      </c>
      <c r="AR157" s="56">
        <v>0</v>
      </c>
      <c r="AS157" s="56">
        <v>0</v>
      </c>
      <c r="AT157" s="56">
        <v>0</v>
      </c>
      <c r="AU157" s="56">
        <v>0</v>
      </c>
      <c r="AV157" s="56">
        <v>0</v>
      </c>
      <c r="AW157" s="56">
        <v>0</v>
      </c>
      <c r="AX157" s="56">
        <v>0</v>
      </c>
      <c r="AY157" s="56">
        <v>0</v>
      </c>
      <c r="AZ157" s="56">
        <v>0</v>
      </c>
      <c r="BA157" s="54" t="s">
        <v>530</v>
      </c>
      <c r="BB157" s="54" t="s">
        <v>783</v>
      </c>
      <c r="BC157" s="56">
        <v>0</v>
      </c>
      <c r="BD157" s="56">
        <v>0</v>
      </c>
      <c r="BE157" s="56">
        <v>1</v>
      </c>
      <c r="BF157" s="56">
        <v>0</v>
      </c>
      <c r="BG157" s="56">
        <v>1</v>
      </c>
      <c r="BH157" s="56">
        <v>0</v>
      </c>
      <c r="BI157" s="56">
        <v>0</v>
      </c>
      <c r="BJ157" s="56">
        <v>0</v>
      </c>
      <c r="BK157" s="56">
        <v>0</v>
      </c>
      <c r="BL157" s="56">
        <v>1</v>
      </c>
      <c r="BM157" s="56">
        <v>0</v>
      </c>
      <c r="BN157" s="56">
        <v>0</v>
      </c>
      <c r="BO157" s="56">
        <v>0</v>
      </c>
      <c r="BP157" s="56">
        <v>1</v>
      </c>
      <c r="BQ157" s="56">
        <v>0</v>
      </c>
      <c r="BR157" s="56">
        <v>0</v>
      </c>
      <c r="BS157" s="56">
        <v>0</v>
      </c>
      <c r="BT157" s="56">
        <v>0</v>
      </c>
      <c r="BU157" s="56">
        <v>0</v>
      </c>
      <c r="BV157" s="56">
        <v>0</v>
      </c>
      <c r="BW157" s="54"/>
      <c r="BX157" s="54"/>
    </row>
    <row r="158" spans="1:76" hidden="1" x14ac:dyDescent="0.35">
      <c r="A158" s="54" t="s">
        <v>935</v>
      </c>
      <c r="B158" s="54" t="s">
        <v>460</v>
      </c>
      <c r="C158" s="54" t="s">
        <v>210</v>
      </c>
      <c r="D158" s="54" t="s">
        <v>210</v>
      </c>
      <c r="E158" s="54" t="s">
        <v>454</v>
      </c>
      <c r="F158" s="54" t="s">
        <v>460</v>
      </c>
      <c r="G158" s="56">
        <v>42</v>
      </c>
      <c r="H158" s="54" t="s">
        <v>471</v>
      </c>
      <c r="I158" s="54" t="s">
        <v>479</v>
      </c>
      <c r="J158" s="56">
        <v>0</v>
      </c>
      <c r="K158" s="56">
        <v>0</v>
      </c>
      <c r="L158" s="56">
        <v>0</v>
      </c>
      <c r="M158" s="56">
        <v>1</v>
      </c>
      <c r="N158" s="56">
        <v>0</v>
      </c>
      <c r="O158" s="56">
        <v>0</v>
      </c>
      <c r="P158" s="56">
        <v>0</v>
      </c>
      <c r="Q158" s="56">
        <v>0</v>
      </c>
      <c r="R158" s="56">
        <v>0</v>
      </c>
      <c r="T158" s="54" t="s">
        <v>657</v>
      </c>
      <c r="U158" s="54"/>
      <c r="V158" s="54" t="s">
        <v>571</v>
      </c>
      <c r="W158" s="54" t="s">
        <v>530</v>
      </c>
      <c r="X158" s="54" t="s">
        <v>195</v>
      </c>
      <c r="Y158" s="54" t="s">
        <v>609</v>
      </c>
      <c r="Z158" s="54" t="s">
        <v>621</v>
      </c>
      <c r="AA158" s="54" t="s">
        <v>633</v>
      </c>
      <c r="AB158" s="54" t="s">
        <v>193</v>
      </c>
      <c r="AC158" s="54"/>
      <c r="AD158" s="54"/>
      <c r="AE158" s="54"/>
      <c r="AF158" s="54"/>
      <c r="AG158" s="54"/>
      <c r="AH158" s="54"/>
      <c r="AI158" s="54"/>
      <c r="AJ158" s="54"/>
      <c r="AK158" s="54" t="s">
        <v>682</v>
      </c>
      <c r="AL158" s="56">
        <v>0</v>
      </c>
      <c r="AM158" s="56">
        <v>1</v>
      </c>
      <c r="AN158" s="56">
        <v>0</v>
      </c>
      <c r="AO158" s="56">
        <v>1</v>
      </c>
      <c r="AP158" s="56">
        <v>0</v>
      </c>
      <c r="AQ158" s="56">
        <v>0</v>
      </c>
      <c r="AR158" s="56">
        <v>0</v>
      </c>
      <c r="AS158" s="56">
        <v>0</v>
      </c>
      <c r="AT158" s="56">
        <v>0</v>
      </c>
      <c r="AU158" s="56">
        <v>0</v>
      </c>
      <c r="AV158" s="56">
        <v>0</v>
      </c>
      <c r="AW158" s="56">
        <v>0</v>
      </c>
      <c r="AX158" s="56">
        <v>0</v>
      </c>
      <c r="AY158" s="56">
        <v>0</v>
      </c>
      <c r="AZ158" s="56">
        <v>0</v>
      </c>
      <c r="BA158" s="54" t="s">
        <v>530</v>
      </c>
      <c r="BB158" s="54" t="s">
        <v>759</v>
      </c>
      <c r="BC158" s="56">
        <v>0</v>
      </c>
      <c r="BD158" s="56">
        <v>0</v>
      </c>
      <c r="BE158" s="56">
        <v>0</v>
      </c>
      <c r="BF158" s="56">
        <v>1</v>
      </c>
      <c r="BG158" s="56">
        <v>1</v>
      </c>
      <c r="BH158" s="56">
        <v>1</v>
      </c>
      <c r="BI158" s="56">
        <v>0</v>
      </c>
      <c r="BJ158" s="56">
        <v>0</v>
      </c>
      <c r="BK158" s="56">
        <v>0</v>
      </c>
      <c r="BL158" s="56">
        <v>1</v>
      </c>
      <c r="BM158" s="56">
        <v>0</v>
      </c>
      <c r="BN158" s="56">
        <v>0</v>
      </c>
      <c r="BO158" s="56">
        <v>0</v>
      </c>
      <c r="BP158" s="56">
        <v>1</v>
      </c>
      <c r="BQ158" s="56">
        <v>0</v>
      </c>
      <c r="BR158" s="56">
        <v>0</v>
      </c>
      <c r="BS158" s="56">
        <v>0</v>
      </c>
      <c r="BT158" s="56">
        <v>0</v>
      </c>
      <c r="BU158" s="56">
        <v>0</v>
      </c>
      <c r="BV158" s="56">
        <v>0</v>
      </c>
      <c r="BW158" s="54"/>
      <c r="BX158" s="54" t="s">
        <v>784</v>
      </c>
    </row>
    <row r="159" spans="1:76" hidden="1" x14ac:dyDescent="0.35">
      <c r="A159" s="54" t="s">
        <v>935</v>
      </c>
      <c r="B159" s="54" t="s">
        <v>460</v>
      </c>
      <c r="C159" s="54" t="s">
        <v>208</v>
      </c>
      <c r="D159" s="54" t="s">
        <v>208</v>
      </c>
      <c r="E159" s="54" t="s">
        <v>354</v>
      </c>
      <c r="F159" s="54" t="s">
        <v>460</v>
      </c>
      <c r="G159" s="56">
        <v>53</v>
      </c>
      <c r="H159" s="54" t="s">
        <v>469</v>
      </c>
      <c r="I159" s="54" t="s">
        <v>473</v>
      </c>
      <c r="J159" s="56">
        <v>1</v>
      </c>
      <c r="K159" s="56">
        <v>0</v>
      </c>
      <c r="L159" s="56">
        <v>0</v>
      </c>
      <c r="M159" s="56">
        <v>0</v>
      </c>
      <c r="N159" s="56">
        <v>0</v>
      </c>
      <c r="O159" s="56">
        <v>0</v>
      </c>
      <c r="P159" s="56">
        <v>0</v>
      </c>
      <c r="Q159" s="56">
        <v>0</v>
      </c>
      <c r="R159" s="56">
        <v>0</v>
      </c>
      <c r="T159" s="54" t="s">
        <v>601</v>
      </c>
      <c r="U159" s="54"/>
      <c r="V159" s="54" t="s">
        <v>569</v>
      </c>
      <c r="W159" s="54" t="s">
        <v>528</v>
      </c>
      <c r="X159" s="54" t="s">
        <v>193</v>
      </c>
      <c r="Y159" s="54" t="s">
        <v>617</v>
      </c>
      <c r="Z159" s="54" t="s">
        <v>621</v>
      </c>
      <c r="AA159" s="54" t="s">
        <v>636</v>
      </c>
      <c r="AB159" s="54" t="s">
        <v>193</v>
      </c>
      <c r="AC159" s="54"/>
      <c r="AD159" s="54"/>
      <c r="AE159" s="54"/>
      <c r="AF159" s="54"/>
      <c r="AG159" s="54"/>
      <c r="AH159" s="54"/>
      <c r="AI159" s="54"/>
      <c r="AJ159" s="54"/>
      <c r="AK159" s="54" t="s">
        <v>682</v>
      </c>
      <c r="AL159" s="56">
        <v>0</v>
      </c>
      <c r="AM159" s="56">
        <v>1</v>
      </c>
      <c r="AN159" s="56">
        <v>0</v>
      </c>
      <c r="AO159" s="56">
        <v>1</v>
      </c>
      <c r="AP159" s="56">
        <v>0</v>
      </c>
      <c r="AQ159" s="56">
        <v>0</v>
      </c>
      <c r="AR159" s="56">
        <v>0</v>
      </c>
      <c r="AS159" s="56">
        <v>0</v>
      </c>
      <c r="AT159" s="56">
        <v>0</v>
      </c>
      <c r="AU159" s="56">
        <v>0</v>
      </c>
      <c r="AV159" s="56">
        <v>0</v>
      </c>
      <c r="AW159" s="56">
        <v>0</v>
      </c>
      <c r="AX159" s="56">
        <v>0</v>
      </c>
      <c r="AY159" s="56">
        <v>0</v>
      </c>
      <c r="AZ159" s="56">
        <v>0</v>
      </c>
      <c r="BA159" s="54" t="s">
        <v>530</v>
      </c>
      <c r="BB159" s="54" t="s">
        <v>785</v>
      </c>
      <c r="BC159" s="56">
        <v>0</v>
      </c>
      <c r="BD159" s="56">
        <v>0</v>
      </c>
      <c r="BE159" s="56">
        <v>1</v>
      </c>
      <c r="BF159" s="56">
        <v>1</v>
      </c>
      <c r="BG159" s="56">
        <v>1</v>
      </c>
      <c r="BH159" s="56">
        <v>0</v>
      </c>
      <c r="BI159" s="56">
        <v>0</v>
      </c>
      <c r="BJ159" s="56">
        <v>0</v>
      </c>
      <c r="BK159" s="56">
        <v>0</v>
      </c>
      <c r="BL159" s="56">
        <v>1</v>
      </c>
      <c r="BM159" s="56">
        <v>0</v>
      </c>
      <c r="BN159" s="56">
        <v>0</v>
      </c>
      <c r="BO159" s="56">
        <v>0</v>
      </c>
      <c r="BP159" s="56">
        <v>0</v>
      </c>
      <c r="BQ159" s="56">
        <v>0</v>
      </c>
      <c r="BR159" s="56">
        <v>0</v>
      </c>
      <c r="BS159" s="56">
        <v>0</v>
      </c>
      <c r="BT159" s="56">
        <v>1</v>
      </c>
      <c r="BU159" s="56">
        <v>0</v>
      </c>
      <c r="BV159" s="56">
        <v>0</v>
      </c>
      <c r="BW159" s="57" t="s">
        <v>833</v>
      </c>
      <c r="BX159" s="54"/>
    </row>
    <row r="160" spans="1:76" hidden="1" x14ac:dyDescent="0.35">
      <c r="A160" s="54" t="s">
        <v>935</v>
      </c>
      <c r="B160" s="54" t="s">
        <v>460</v>
      </c>
      <c r="C160" s="54" t="s">
        <v>208</v>
      </c>
      <c r="D160" s="54" t="s">
        <v>208</v>
      </c>
      <c r="E160" s="54" t="s">
        <v>354</v>
      </c>
      <c r="F160" s="54" t="s">
        <v>460</v>
      </c>
      <c r="G160" s="56">
        <v>48</v>
      </c>
      <c r="H160" s="54" t="s">
        <v>465</v>
      </c>
      <c r="I160" s="54" t="s">
        <v>883</v>
      </c>
      <c r="J160" s="56">
        <v>0</v>
      </c>
      <c r="K160" s="56">
        <v>0</v>
      </c>
      <c r="L160" s="56">
        <v>1</v>
      </c>
      <c r="M160" s="56">
        <v>0</v>
      </c>
      <c r="N160" s="56">
        <v>0</v>
      </c>
      <c r="O160" s="56">
        <v>0</v>
      </c>
      <c r="P160" s="56">
        <v>0</v>
      </c>
      <c r="Q160" s="56">
        <v>0</v>
      </c>
      <c r="R160" s="56">
        <v>0</v>
      </c>
      <c r="T160" s="54" t="s">
        <v>587</v>
      </c>
      <c r="U160" s="54"/>
      <c r="V160" s="54" t="s">
        <v>575</v>
      </c>
      <c r="W160" s="54" t="s">
        <v>526</v>
      </c>
      <c r="X160" s="54" t="s">
        <v>195</v>
      </c>
      <c r="Y160" s="54" t="s">
        <v>609</v>
      </c>
      <c r="Z160" s="54" t="s">
        <v>621</v>
      </c>
      <c r="AA160" s="54" t="s">
        <v>632</v>
      </c>
      <c r="AB160" s="54" t="s">
        <v>193</v>
      </c>
      <c r="AC160" s="54"/>
      <c r="AD160" s="54"/>
      <c r="AE160" s="54"/>
      <c r="AF160" s="54"/>
      <c r="AG160" s="54"/>
      <c r="AH160" s="54"/>
      <c r="AI160" s="54"/>
      <c r="AJ160" s="54"/>
      <c r="AK160" s="54" t="s">
        <v>686</v>
      </c>
      <c r="AL160" s="56">
        <v>0</v>
      </c>
      <c r="AM160" s="56">
        <v>0</v>
      </c>
      <c r="AN160" s="56">
        <v>0</v>
      </c>
      <c r="AO160" s="56">
        <v>1</v>
      </c>
      <c r="AP160" s="56">
        <v>0</v>
      </c>
      <c r="AQ160" s="56">
        <v>0</v>
      </c>
      <c r="AR160" s="56">
        <v>0</v>
      </c>
      <c r="AS160" s="56">
        <v>0</v>
      </c>
      <c r="AT160" s="56">
        <v>0</v>
      </c>
      <c r="AU160" s="56">
        <v>0</v>
      </c>
      <c r="AV160" s="56">
        <v>0</v>
      </c>
      <c r="AW160" s="56">
        <v>0</v>
      </c>
      <c r="AX160" s="56">
        <v>1</v>
      </c>
      <c r="AY160" s="56">
        <v>0</v>
      </c>
      <c r="AZ160" s="56">
        <v>0</v>
      </c>
      <c r="BA160" s="54" t="s">
        <v>528</v>
      </c>
      <c r="BB160" s="54" t="s">
        <v>706</v>
      </c>
      <c r="BC160" s="56">
        <v>0</v>
      </c>
      <c r="BD160" s="56">
        <v>0</v>
      </c>
      <c r="BE160" s="56">
        <v>0</v>
      </c>
      <c r="BF160" s="56">
        <v>0</v>
      </c>
      <c r="BG160" s="56">
        <v>1</v>
      </c>
      <c r="BH160" s="56">
        <v>1</v>
      </c>
      <c r="BI160" s="56">
        <v>0</v>
      </c>
      <c r="BJ160" s="56">
        <v>0</v>
      </c>
      <c r="BK160" s="56">
        <v>0</v>
      </c>
      <c r="BL160" s="56">
        <v>1</v>
      </c>
      <c r="BM160" s="56">
        <v>0</v>
      </c>
      <c r="BN160" s="56">
        <v>0</v>
      </c>
      <c r="BO160" s="56">
        <v>0</v>
      </c>
      <c r="BP160" s="56">
        <v>0</v>
      </c>
      <c r="BQ160" s="56">
        <v>0</v>
      </c>
      <c r="BR160" s="56">
        <v>0</v>
      </c>
      <c r="BS160" s="56">
        <v>0</v>
      </c>
      <c r="BT160" s="56">
        <v>0</v>
      </c>
      <c r="BU160" s="56">
        <v>0</v>
      </c>
      <c r="BV160" s="56">
        <v>0</v>
      </c>
      <c r="BW160" s="54"/>
      <c r="BX160" s="54"/>
    </row>
    <row r="161" spans="1:76" hidden="1" x14ac:dyDescent="0.35">
      <c r="A161" s="54" t="s">
        <v>935</v>
      </c>
      <c r="B161" s="54" t="s">
        <v>460</v>
      </c>
      <c r="C161" s="54" t="s">
        <v>208</v>
      </c>
      <c r="D161" s="54" t="s">
        <v>208</v>
      </c>
      <c r="E161" s="54" t="s">
        <v>354</v>
      </c>
      <c r="F161" s="54" t="s">
        <v>460</v>
      </c>
      <c r="G161" s="56">
        <v>37</v>
      </c>
      <c r="H161" s="54" t="s">
        <v>471</v>
      </c>
      <c r="I161" s="54" t="s">
        <v>479</v>
      </c>
      <c r="J161" s="56">
        <v>0</v>
      </c>
      <c r="K161" s="56">
        <v>0</v>
      </c>
      <c r="L161" s="56">
        <v>0</v>
      </c>
      <c r="M161" s="56">
        <v>1</v>
      </c>
      <c r="N161" s="56">
        <v>0</v>
      </c>
      <c r="O161" s="56">
        <v>0</v>
      </c>
      <c r="P161" s="56">
        <v>0</v>
      </c>
      <c r="Q161" s="56">
        <v>0</v>
      </c>
      <c r="R161" s="56">
        <v>0</v>
      </c>
      <c r="T161" s="54" t="s">
        <v>587</v>
      </c>
      <c r="U161" s="54"/>
      <c r="V161" s="54" t="s">
        <v>573</v>
      </c>
      <c r="W161" s="54" t="s">
        <v>526</v>
      </c>
      <c r="X161" s="54" t="s">
        <v>195</v>
      </c>
      <c r="Y161" s="54" t="s">
        <v>609</v>
      </c>
      <c r="Z161" s="54" t="s">
        <v>621</v>
      </c>
      <c r="AA161" s="54" t="s">
        <v>632</v>
      </c>
      <c r="AB161" s="54" t="s">
        <v>193</v>
      </c>
      <c r="AC161" s="54"/>
      <c r="AD161" s="54"/>
      <c r="AE161" s="54"/>
      <c r="AF161" s="54"/>
      <c r="AG161" s="54"/>
      <c r="AH161" s="54"/>
      <c r="AI161" s="54"/>
      <c r="AJ161" s="54"/>
      <c r="AK161" s="54" t="s">
        <v>686</v>
      </c>
      <c r="AL161" s="56">
        <v>0</v>
      </c>
      <c r="AM161" s="56">
        <v>0</v>
      </c>
      <c r="AN161" s="56">
        <v>0</v>
      </c>
      <c r="AO161" s="56">
        <v>1</v>
      </c>
      <c r="AP161" s="56">
        <v>0</v>
      </c>
      <c r="AQ161" s="56">
        <v>0</v>
      </c>
      <c r="AR161" s="56">
        <v>0</v>
      </c>
      <c r="AS161" s="56">
        <v>0</v>
      </c>
      <c r="AT161" s="56">
        <v>0</v>
      </c>
      <c r="AU161" s="56">
        <v>0</v>
      </c>
      <c r="AV161" s="56">
        <v>0</v>
      </c>
      <c r="AW161" s="56">
        <v>0</v>
      </c>
      <c r="AX161" s="56">
        <v>1</v>
      </c>
      <c r="AY161" s="56">
        <v>0</v>
      </c>
      <c r="AZ161" s="56">
        <v>0</v>
      </c>
      <c r="BA161" s="54" t="s">
        <v>528</v>
      </c>
      <c r="BB161" s="54" t="s">
        <v>786</v>
      </c>
      <c r="BC161" s="56">
        <v>0</v>
      </c>
      <c r="BD161" s="56">
        <v>0</v>
      </c>
      <c r="BE161" s="56">
        <v>0</v>
      </c>
      <c r="BF161" s="56">
        <v>1</v>
      </c>
      <c r="BG161" s="56">
        <v>0</v>
      </c>
      <c r="BH161" s="56">
        <v>1</v>
      </c>
      <c r="BI161" s="56">
        <v>0</v>
      </c>
      <c r="BJ161" s="56">
        <v>0</v>
      </c>
      <c r="BK161" s="56">
        <v>0</v>
      </c>
      <c r="BL161" s="56">
        <v>1</v>
      </c>
      <c r="BM161" s="56">
        <v>0</v>
      </c>
      <c r="BN161" s="56">
        <v>0</v>
      </c>
      <c r="BO161" s="56">
        <v>0</v>
      </c>
      <c r="BP161" s="56">
        <v>1</v>
      </c>
      <c r="BQ161" s="56">
        <v>0</v>
      </c>
      <c r="BR161" s="56">
        <v>0</v>
      </c>
      <c r="BS161" s="56">
        <v>0</v>
      </c>
      <c r="BT161" s="56">
        <v>0</v>
      </c>
      <c r="BU161" s="56">
        <v>0</v>
      </c>
      <c r="BV161" s="56">
        <v>0</v>
      </c>
      <c r="BW161" s="54"/>
      <c r="BX161" s="54"/>
    </row>
    <row r="162" spans="1:76" hidden="1" x14ac:dyDescent="0.35">
      <c r="A162" s="54" t="s">
        <v>935</v>
      </c>
      <c r="B162" s="54" t="s">
        <v>460</v>
      </c>
      <c r="C162" s="54" t="s">
        <v>206</v>
      </c>
      <c r="D162" s="54" t="s">
        <v>206</v>
      </c>
      <c r="E162" s="54" t="s">
        <v>408</v>
      </c>
      <c r="F162" s="54" t="s">
        <v>462</v>
      </c>
      <c r="G162" s="56">
        <v>42</v>
      </c>
      <c r="H162" s="54" t="s">
        <v>471</v>
      </c>
      <c r="I162" s="54" t="s">
        <v>479</v>
      </c>
      <c r="J162" s="56">
        <v>0</v>
      </c>
      <c r="K162" s="56">
        <v>0</v>
      </c>
      <c r="L162" s="56">
        <v>0</v>
      </c>
      <c r="M162" s="56">
        <v>1</v>
      </c>
      <c r="N162" s="56">
        <v>0</v>
      </c>
      <c r="O162" s="56">
        <v>0</v>
      </c>
      <c r="P162" s="56">
        <v>0</v>
      </c>
      <c r="Q162" s="56">
        <v>0</v>
      </c>
      <c r="R162" s="56">
        <v>0</v>
      </c>
      <c r="T162" s="54" t="s">
        <v>601</v>
      </c>
      <c r="U162" s="54"/>
      <c r="V162" s="54" t="s">
        <v>571</v>
      </c>
      <c r="W162" s="54" t="s">
        <v>528</v>
      </c>
      <c r="X162" s="54" t="s">
        <v>193</v>
      </c>
      <c r="Y162" s="54" t="s">
        <v>613</v>
      </c>
      <c r="Z162" s="54" t="s">
        <v>621</v>
      </c>
      <c r="AA162" s="54" t="s">
        <v>631</v>
      </c>
      <c r="AB162" s="54" t="s">
        <v>193</v>
      </c>
      <c r="AC162" s="54"/>
      <c r="AD162" s="54"/>
      <c r="AE162" s="54"/>
      <c r="AF162" s="54"/>
      <c r="AG162" s="54"/>
      <c r="AH162" s="54"/>
      <c r="AI162" s="54"/>
      <c r="AJ162" s="54"/>
      <c r="AK162" s="54" t="s">
        <v>686</v>
      </c>
      <c r="AL162" s="56">
        <v>0</v>
      </c>
      <c r="AM162" s="56">
        <v>0</v>
      </c>
      <c r="AN162" s="56">
        <v>0</v>
      </c>
      <c r="AO162" s="56">
        <v>1</v>
      </c>
      <c r="AP162" s="56">
        <v>0</v>
      </c>
      <c r="AQ162" s="56">
        <v>0</v>
      </c>
      <c r="AR162" s="56">
        <v>0</v>
      </c>
      <c r="AS162" s="56">
        <v>0</v>
      </c>
      <c r="AT162" s="56">
        <v>0</v>
      </c>
      <c r="AU162" s="56">
        <v>0</v>
      </c>
      <c r="AV162" s="56">
        <v>0</v>
      </c>
      <c r="AW162" s="56">
        <v>0</v>
      </c>
      <c r="AX162" s="56">
        <v>1</v>
      </c>
      <c r="AY162" s="56">
        <v>0</v>
      </c>
      <c r="AZ162" s="56">
        <v>0</v>
      </c>
      <c r="BA162" s="54" t="s">
        <v>528</v>
      </c>
      <c r="BB162" s="54" t="s">
        <v>787</v>
      </c>
      <c r="BC162" s="56">
        <v>0</v>
      </c>
      <c r="BD162" s="56">
        <v>0</v>
      </c>
      <c r="BE162" s="56">
        <v>0</v>
      </c>
      <c r="BF162" s="56">
        <v>1</v>
      </c>
      <c r="BG162" s="56">
        <v>1</v>
      </c>
      <c r="BH162" s="56">
        <v>0</v>
      </c>
      <c r="BI162" s="56">
        <v>1</v>
      </c>
      <c r="BJ162" s="56">
        <v>0</v>
      </c>
      <c r="BK162" s="56">
        <v>0</v>
      </c>
      <c r="BL162" s="56">
        <v>1</v>
      </c>
      <c r="BM162" s="56">
        <v>0</v>
      </c>
      <c r="BN162" s="56">
        <v>0</v>
      </c>
      <c r="BO162" s="56">
        <v>0</v>
      </c>
      <c r="BP162" s="56">
        <v>1</v>
      </c>
      <c r="BQ162" s="56">
        <v>0</v>
      </c>
      <c r="BR162" s="56">
        <v>0</v>
      </c>
      <c r="BS162" s="56">
        <v>0</v>
      </c>
      <c r="BT162" s="56">
        <v>0</v>
      </c>
      <c r="BU162" s="56">
        <v>0</v>
      </c>
      <c r="BV162" s="56">
        <v>0</v>
      </c>
      <c r="BW162" s="54"/>
      <c r="BX162" s="54" t="s">
        <v>788</v>
      </c>
    </row>
    <row r="163" spans="1:76" hidden="1" x14ac:dyDescent="0.35">
      <c r="A163" s="54" t="s">
        <v>935</v>
      </c>
      <c r="B163" s="54" t="s">
        <v>460</v>
      </c>
      <c r="C163" s="54" t="s">
        <v>206</v>
      </c>
      <c r="D163" s="54" t="s">
        <v>206</v>
      </c>
      <c r="E163" s="54" t="s">
        <v>408</v>
      </c>
      <c r="F163" s="54" t="s">
        <v>462</v>
      </c>
      <c r="G163" s="56">
        <v>35</v>
      </c>
      <c r="H163" s="54" t="s">
        <v>465</v>
      </c>
      <c r="I163" s="54" t="s">
        <v>883</v>
      </c>
      <c r="J163" s="56">
        <v>0</v>
      </c>
      <c r="K163" s="56">
        <v>0</v>
      </c>
      <c r="L163" s="56">
        <v>1</v>
      </c>
      <c r="M163" s="56">
        <v>0</v>
      </c>
      <c r="N163" s="56">
        <v>0</v>
      </c>
      <c r="O163" s="56">
        <v>0</v>
      </c>
      <c r="P163" s="56">
        <v>0</v>
      </c>
      <c r="Q163" s="56">
        <v>0</v>
      </c>
      <c r="R163" s="56">
        <v>0</v>
      </c>
      <c r="T163" s="54" t="s">
        <v>601</v>
      </c>
      <c r="U163" s="54"/>
      <c r="V163" s="54" t="s">
        <v>571</v>
      </c>
      <c r="W163" s="54" t="s">
        <v>530</v>
      </c>
      <c r="X163" s="54" t="s">
        <v>193</v>
      </c>
      <c r="Y163" s="54" t="s">
        <v>613</v>
      </c>
      <c r="Z163" s="54" t="s">
        <v>623</v>
      </c>
      <c r="AA163" s="54" t="s">
        <v>631</v>
      </c>
      <c r="AB163" s="54" t="s">
        <v>195</v>
      </c>
      <c r="AC163" s="54" t="s">
        <v>644</v>
      </c>
      <c r="AD163" s="56">
        <v>0</v>
      </c>
      <c r="AE163" s="56">
        <v>0</v>
      </c>
      <c r="AF163" s="56">
        <v>0</v>
      </c>
      <c r="AG163" s="56">
        <v>1</v>
      </c>
      <c r="AH163" s="56">
        <v>0</v>
      </c>
      <c r="AI163" s="56">
        <v>0</v>
      </c>
      <c r="AJ163" s="56">
        <v>0</v>
      </c>
      <c r="AK163" s="54" t="s">
        <v>686</v>
      </c>
      <c r="AL163" s="56">
        <v>0</v>
      </c>
      <c r="AM163" s="56">
        <v>0</v>
      </c>
      <c r="AN163" s="56">
        <v>0</v>
      </c>
      <c r="AO163" s="56">
        <v>1</v>
      </c>
      <c r="AP163" s="56">
        <v>0</v>
      </c>
      <c r="AQ163" s="56">
        <v>0</v>
      </c>
      <c r="AR163" s="56">
        <v>0</v>
      </c>
      <c r="AS163" s="56">
        <v>0</v>
      </c>
      <c r="AT163" s="56">
        <v>0</v>
      </c>
      <c r="AU163" s="56">
        <v>0</v>
      </c>
      <c r="AV163" s="56">
        <v>0</v>
      </c>
      <c r="AW163" s="56">
        <v>0</v>
      </c>
      <c r="AX163" s="56">
        <v>1</v>
      </c>
      <c r="AY163" s="56">
        <v>0</v>
      </c>
      <c r="AZ163" s="56">
        <v>0</v>
      </c>
      <c r="BA163" s="54" t="s">
        <v>530</v>
      </c>
      <c r="BB163" s="54" t="s">
        <v>789</v>
      </c>
      <c r="BC163" s="56">
        <v>0</v>
      </c>
      <c r="BD163" s="56">
        <v>0</v>
      </c>
      <c r="BE163" s="56">
        <v>0</v>
      </c>
      <c r="BF163" s="56">
        <v>1</v>
      </c>
      <c r="BG163" s="56">
        <v>1</v>
      </c>
      <c r="BH163" s="56">
        <v>0</v>
      </c>
      <c r="BI163" s="56">
        <v>0</v>
      </c>
      <c r="BJ163" s="56">
        <v>0</v>
      </c>
      <c r="BK163" s="56">
        <v>0</v>
      </c>
      <c r="BL163" s="56">
        <v>1</v>
      </c>
      <c r="BM163" s="56">
        <v>0</v>
      </c>
      <c r="BN163" s="56">
        <v>0</v>
      </c>
      <c r="BO163" s="56">
        <v>0</v>
      </c>
      <c r="BP163" s="56">
        <v>1</v>
      </c>
      <c r="BQ163" s="56">
        <v>0</v>
      </c>
      <c r="BR163" s="56">
        <v>0</v>
      </c>
      <c r="BS163" s="56">
        <v>0</v>
      </c>
      <c r="BT163" s="56">
        <v>0</v>
      </c>
      <c r="BU163" s="56">
        <v>0</v>
      </c>
      <c r="BV163" s="56">
        <v>0</v>
      </c>
      <c r="BW163" s="54"/>
      <c r="BX163" s="54"/>
    </row>
    <row r="164" spans="1:76" hidden="1" x14ac:dyDescent="0.35">
      <c r="A164" s="54" t="s">
        <v>935</v>
      </c>
      <c r="B164" s="54" t="s">
        <v>460</v>
      </c>
      <c r="C164" s="54" t="s">
        <v>206</v>
      </c>
      <c r="D164" s="54" t="s">
        <v>206</v>
      </c>
      <c r="E164" s="54" t="s">
        <v>408</v>
      </c>
      <c r="F164" s="54" t="s">
        <v>462</v>
      </c>
      <c r="G164" s="56">
        <v>30</v>
      </c>
      <c r="H164" s="54" t="s">
        <v>469</v>
      </c>
      <c r="I164" s="54" t="s">
        <v>458</v>
      </c>
      <c r="J164" s="56">
        <v>0</v>
      </c>
      <c r="K164" s="56">
        <v>0</v>
      </c>
      <c r="L164" s="56">
        <v>0</v>
      </c>
      <c r="M164" s="56">
        <v>0</v>
      </c>
      <c r="N164" s="56">
        <v>0</v>
      </c>
      <c r="O164" s="56">
        <v>0</v>
      </c>
      <c r="P164" s="56">
        <v>0</v>
      </c>
      <c r="Q164" s="56">
        <v>0</v>
      </c>
      <c r="R164" s="56">
        <v>1</v>
      </c>
      <c r="S164" s="54" t="s">
        <v>892</v>
      </c>
      <c r="T164" s="54" t="s">
        <v>601</v>
      </c>
      <c r="U164" s="54"/>
      <c r="V164" s="54" t="s">
        <v>571</v>
      </c>
      <c r="W164" s="54" t="s">
        <v>530</v>
      </c>
      <c r="X164" s="54" t="s">
        <v>193</v>
      </c>
      <c r="Y164" s="54" t="s">
        <v>613</v>
      </c>
      <c r="Z164" s="54" t="s">
        <v>621</v>
      </c>
      <c r="AA164" s="54" t="s">
        <v>632</v>
      </c>
      <c r="AB164" s="54" t="s">
        <v>193</v>
      </c>
      <c r="AC164" s="54"/>
      <c r="AD164" s="54"/>
      <c r="AE164" s="54"/>
      <c r="AF164" s="54"/>
      <c r="AG164" s="54"/>
      <c r="AH164" s="54"/>
      <c r="AI164" s="54"/>
      <c r="AJ164" s="54"/>
      <c r="AK164" s="54" t="s">
        <v>686</v>
      </c>
      <c r="AL164" s="56">
        <v>0</v>
      </c>
      <c r="AM164" s="56">
        <v>0</v>
      </c>
      <c r="AN164" s="56">
        <v>0</v>
      </c>
      <c r="AO164" s="56">
        <v>1</v>
      </c>
      <c r="AP164" s="56">
        <v>0</v>
      </c>
      <c r="AQ164" s="56">
        <v>0</v>
      </c>
      <c r="AR164" s="56">
        <v>0</v>
      </c>
      <c r="AS164" s="56">
        <v>0</v>
      </c>
      <c r="AT164" s="56">
        <v>0</v>
      </c>
      <c r="AU164" s="56">
        <v>0</v>
      </c>
      <c r="AV164" s="56">
        <v>0</v>
      </c>
      <c r="AW164" s="56">
        <v>0</v>
      </c>
      <c r="AX164" s="56">
        <v>1</v>
      </c>
      <c r="AY164" s="56">
        <v>0</v>
      </c>
      <c r="AZ164" s="56">
        <v>0</v>
      </c>
      <c r="BA164" s="54" t="s">
        <v>528</v>
      </c>
      <c r="BB164" s="54" t="s">
        <v>790</v>
      </c>
      <c r="BC164" s="56">
        <v>0</v>
      </c>
      <c r="BD164" s="56">
        <v>0</v>
      </c>
      <c r="BE164" s="56">
        <v>0</v>
      </c>
      <c r="BF164" s="56">
        <v>0</v>
      </c>
      <c r="BG164" s="56">
        <v>1</v>
      </c>
      <c r="BH164" s="56">
        <v>1</v>
      </c>
      <c r="BI164" s="56">
        <v>0</v>
      </c>
      <c r="BJ164" s="56">
        <v>0</v>
      </c>
      <c r="BK164" s="56">
        <v>0</v>
      </c>
      <c r="BL164" s="56">
        <v>1</v>
      </c>
      <c r="BM164" s="56">
        <v>0</v>
      </c>
      <c r="BN164" s="56">
        <v>0</v>
      </c>
      <c r="BO164" s="56">
        <v>0</v>
      </c>
      <c r="BP164" s="56">
        <v>1</v>
      </c>
      <c r="BQ164" s="56">
        <v>0</v>
      </c>
      <c r="BR164" s="56">
        <v>0</v>
      </c>
      <c r="BS164" s="56">
        <v>0</v>
      </c>
      <c r="BT164" s="56">
        <v>0</v>
      </c>
      <c r="BU164" s="56">
        <v>0</v>
      </c>
      <c r="BV164" s="56">
        <v>0</v>
      </c>
      <c r="BW164" s="54"/>
      <c r="BX164" s="54" t="s">
        <v>791</v>
      </c>
    </row>
    <row r="165" spans="1:76" x14ac:dyDescent="0.35">
      <c r="A165" s="54" t="s">
        <v>935</v>
      </c>
      <c r="B165" s="54" t="s">
        <v>460</v>
      </c>
      <c r="C165" s="54" t="s">
        <v>203</v>
      </c>
      <c r="D165" s="54" t="s">
        <v>213</v>
      </c>
      <c r="E165" s="54" t="s">
        <v>270</v>
      </c>
      <c r="F165" s="54" t="s">
        <v>460</v>
      </c>
      <c r="G165" s="56">
        <v>51</v>
      </c>
      <c r="H165" s="54" t="s">
        <v>469</v>
      </c>
      <c r="I165" s="54" t="s">
        <v>886</v>
      </c>
      <c r="J165" s="56">
        <v>0</v>
      </c>
      <c r="K165" s="56">
        <v>1</v>
      </c>
      <c r="L165" s="56">
        <v>0</v>
      </c>
      <c r="M165" s="56">
        <v>0</v>
      </c>
      <c r="N165" s="56">
        <v>0</v>
      </c>
      <c r="O165" s="56">
        <v>0</v>
      </c>
      <c r="P165" s="56">
        <v>0</v>
      </c>
      <c r="Q165" s="56">
        <v>0</v>
      </c>
      <c r="R165" s="56">
        <v>0</v>
      </c>
      <c r="T165" s="54" t="s">
        <v>587</v>
      </c>
      <c r="U165" s="54"/>
      <c r="V165" s="54" t="s">
        <v>571</v>
      </c>
      <c r="W165" s="54" t="s">
        <v>530</v>
      </c>
      <c r="X165" s="54" t="s">
        <v>195</v>
      </c>
      <c r="Y165" s="54" t="s">
        <v>609</v>
      </c>
      <c r="Z165" s="54" t="s">
        <v>623</v>
      </c>
      <c r="AA165" s="54" t="s">
        <v>632</v>
      </c>
      <c r="AB165" s="54" t="s">
        <v>195</v>
      </c>
      <c r="AC165" s="54" t="s">
        <v>656</v>
      </c>
      <c r="AD165" s="56">
        <v>0</v>
      </c>
      <c r="AE165" s="56">
        <v>0</v>
      </c>
      <c r="AF165" s="56">
        <v>0</v>
      </c>
      <c r="AG165" s="56">
        <v>1</v>
      </c>
      <c r="AH165" s="56">
        <v>1</v>
      </c>
      <c r="AI165" s="56">
        <v>0</v>
      </c>
      <c r="AJ165" s="56">
        <v>0</v>
      </c>
      <c r="AK165" s="54" t="s">
        <v>679</v>
      </c>
      <c r="AL165" s="56">
        <v>0</v>
      </c>
      <c r="AM165" s="56">
        <v>1</v>
      </c>
      <c r="AN165" s="56">
        <v>0</v>
      </c>
      <c r="AO165" s="56">
        <v>1</v>
      </c>
      <c r="AP165" s="56">
        <v>0</v>
      </c>
      <c r="AQ165" s="56">
        <v>0</v>
      </c>
      <c r="AR165" s="56">
        <v>0</v>
      </c>
      <c r="AS165" s="56">
        <v>0</v>
      </c>
      <c r="AT165" s="56">
        <v>0</v>
      </c>
      <c r="AU165" s="56">
        <v>0</v>
      </c>
      <c r="AV165" s="56">
        <v>0</v>
      </c>
      <c r="AW165" s="56">
        <v>0</v>
      </c>
      <c r="AX165" s="56">
        <v>1</v>
      </c>
      <c r="AY165" s="56">
        <v>0</v>
      </c>
      <c r="AZ165" s="56">
        <v>0</v>
      </c>
      <c r="BA165" s="54" t="s">
        <v>528</v>
      </c>
      <c r="BB165" s="54" t="s">
        <v>671</v>
      </c>
      <c r="BC165" s="56">
        <v>0</v>
      </c>
      <c r="BD165" s="56">
        <v>0</v>
      </c>
      <c r="BE165" s="56">
        <v>0</v>
      </c>
      <c r="BF165" s="56">
        <v>1</v>
      </c>
      <c r="BG165" s="56">
        <v>0</v>
      </c>
      <c r="BH165" s="56">
        <v>0</v>
      </c>
      <c r="BI165" s="56">
        <v>1</v>
      </c>
      <c r="BJ165" s="56">
        <v>0</v>
      </c>
      <c r="BK165" s="56">
        <v>0</v>
      </c>
      <c r="BL165" s="56">
        <v>1</v>
      </c>
      <c r="BM165" s="56">
        <v>0</v>
      </c>
      <c r="BN165" s="56">
        <v>0</v>
      </c>
      <c r="BO165" s="56">
        <v>0</v>
      </c>
      <c r="BP165" s="56">
        <v>0</v>
      </c>
      <c r="BQ165" s="56">
        <v>0</v>
      </c>
      <c r="BR165" s="56">
        <v>0</v>
      </c>
      <c r="BS165" s="56">
        <v>0</v>
      </c>
      <c r="BT165" s="56">
        <v>0</v>
      </c>
      <c r="BU165" s="56">
        <v>0</v>
      </c>
      <c r="BV165" s="56">
        <v>0</v>
      </c>
      <c r="BW165" s="54"/>
      <c r="BX165" s="54"/>
    </row>
    <row r="166" spans="1:76" hidden="1" x14ac:dyDescent="0.35">
      <c r="A166" s="54" t="s">
        <v>935</v>
      </c>
      <c r="B166" s="54" t="s">
        <v>460</v>
      </c>
      <c r="C166" s="54" t="s">
        <v>203</v>
      </c>
      <c r="D166" s="54" t="s">
        <v>213</v>
      </c>
      <c r="E166" s="54" t="s">
        <v>270</v>
      </c>
      <c r="F166" s="54" t="s">
        <v>460</v>
      </c>
      <c r="G166" s="56">
        <v>46</v>
      </c>
      <c r="H166" s="54" t="s">
        <v>465</v>
      </c>
      <c r="I166" s="54" t="s">
        <v>883</v>
      </c>
      <c r="J166" s="56">
        <v>0</v>
      </c>
      <c r="K166" s="56">
        <v>0</v>
      </c>
      <c r="L166" s="56">
        <v>1</v>
      </c>
      <c r="M166" s="56">
        <v>0</v>
      </c>
      <c r="N166" s="56">
        <v>0</v>
      </c>
      <c r="O166" s="56">
        <v>0</v>
      </c>
      <c r="P166" s="56">
        <v>0</v>
      </c>
      <c r="Q166" s="56">
        <v>0</v>
      </c>
      <c r="R166" s="56">
        <v>0</v>
      </c>
      <c r="T166" s="54" t="s">
        <v>587</v>
      </c>
      <c r="U166" s="54"/>
      <c r="V166" s="54" t="s">
        <v>571</v>
      </c>
      <c r="W166" s="54" t="s">
        <v>530</v>
      </c>
      <c r="X166" s="54" t="s">
        <v>195</v>
      </c>
      <c r="Y166" s="54" t="s">
        <v>609</v>
      </c>
      <c r="Z166" s="54" t="s">
        <v>623</v>
      </c>
      <c r="AA166" s="54" t="s">
        <v>632</v>
      </c>
      <c r="AB166" s="54" t="s">
        <v>195</v>
      </c>
      <c r="AC166" s="54" t="s">
        <v>644</v>
      </c>
      <c r="AD166" s="56">
        <v>0</v>
      </c>
      <c r="AE166" s="56">
        <v>0</v>
      </c>
      <c r="AF166" s="56">
        <v>0</v>
      </c>
      <c r="AG166" s="56">
        <v>1</v>
      </c>
      <c r="AH166" s="56">
        <v>0</v>
      </c>
      <c r="AI166" s="56">
        <v>0</v>
      </c>
      <c r="AJ166" s="56">
        <v>0</v>
      </c>
      <c r="AK166" s="54" t="s">
        <v>792</v>
      </c>
      <c r="AL166" s="56">
        <v>0</v>
      </c>
      <c r="AM166" s="56">
        <v>1</v>
      </c>
      <c r="AN166" s="56">
        <v>0</v>
      </c>
      <c r="AO166" s="56">
        <v>0</v>
      </c>
      <c r="AP166" s="56">
        <v>0</v>
      </c>
      <c r="AQ166" s="56">
        <v>0</v>
      </c>
      <c r="AR166" s="56">
        <v>0</v>
      </c>
      <c r="AS166" s="56">
        <v>0</v>
      </c>
      <c r="AT166" s="56">
        <v>0</v>
      </c>
      <c r="AU166" s="56">
        <v>0</v>
      </c>
      <c r="AV166" s="56">
        <v>0</v>
      </c>
      <c r="AW166" s="56">
        <v>0</v>
      </c>
      <c r="AX166" s="56">
        <v>1</v>
      </c>
      <c r="AY166" s="56">
        <v>0</v>
      </c>
      <c r="AZ166" s="56">
        <v>0</v>
      </c>
      <c r="BA166" s="54" t="s">
        <v>526</v>
      </c>
      <c r="BB166" s="54" t="s">
        <v>778</v>
      </c>
      <c r="BC166" s="56">
        <v>0</v>
      </c>
      <c r="BD166" s="56">
        <v>0</v>
      </c>
      <c r="BE166" s="56">
        <v>1</v>
      </c>
      <c r="BF166" s="56">
        <v>1</v>
      </c>
      <c r="BG166" s="56">
        <v>0</v>
      </c>
      <c r="BH166" s="56">
        <v>0</v>
      </c>
      <c r="BI166" s="56">
        <v>1</v>
      </c>
      <c r="BJ166" s="56">
        <v>0</v>
      </c>
      <c r="BK166" s="56">
        <v>0</v>
      </c>
      <c r="BL166" s="56">
        <v>1</v>
      </c>
      <c r="BM166" s="56">
        <v>0</v>
      </c>
      <c r="BN166" s="56">
        <v>0</v>
      </c>
      <c r="BO166" s="56">
        <v>0</v>
      </c>
      <c r="BP166" s="56">
        <v>0</v>
      </c>
      <c r="BQ166" s="56">
        <v>0</v>
      </c>
      <c r="BR166" s="56">
        <v>0</v>
      </c>
      <c r="BS166" s="56">
        <v>0</v>
      </c>
      <c r="BT166" s="56">
        <v>0</v>
      </c>
      <c r="BU166" s="56">
        <v>0</v>
      </c>
      <c r="BV166" s="56">
        <v>0</v>
      </c>
      <c r="BW166" s="54"/>
      <c r="BX166" s="54"/>
    </row>
    <row r="167" spans="1:76" hidden="1" x14ac:dyDescent="0.35">
      <c r="A167" s="54" t="s">
        <v>935</v>
      </c>
      <c r="B167" s="54" t="s">
        <v>460</v>
      </c>
      <c r="C167" s="54" t="s">
        <v>203</v>
      </c>
      <c r="D167" s="54" t="s">
        <v>213</v>
      </c>
      <c r="E167" s="54" t="s">
        <v>270</v>
      </c>
      <c r="F167" s="54" t="s">
        <v>460</v>
      </c>
      <c r="G167" s="56">
        <v>53</v>
      </c>
      <c r="H167" s="54" t="s">
        <v>471</v>
      </c>
      <c r="I167" s="54" t="s">
        <v>479</v>
      </c>
      <c r="J167" s="56">
        <v>0</v>
      </c>
      <c r="K167" s="56">
        <v>0</v>
      </c>
      <c r="L167" s="56">
        <v>0</v>
      </c>
      <c r="M167" s="56">
        <v>1</v>
      </c>
      <c r="N167" s="56">
        <v>0</v>
      </c>
      <c r="O167" s="56">
        <v>0</v>
      </c>
      <c r="P167" s="56">
        <v>0</v>
      </c>
      <c r="Q167" s="56">
        <v>0</v>
      </c>
      <c r="R167" s="56">
        <v>0</v>
      </c>
      <c r="T167" s="54" t="s">
        <v>587</v>
      </c>
      <c r="U167" s="54"/>
      <c r="V167" s="54" t="s">
        <v>573</v>
      </c>
      <c r="W167" s="54" t="s">
        <v>530</v>
      </c>
      <c r="X167" s="54" t="s">
        <v>195</v>
      </c>
      <c r="Y167" s="54" t="s">
        <v>609</v>
      </c>
      <c r="Z167" s="54" t="s">
        <v>623</v>
      </c>
      <c r="AA167" s="54" t="s">
        <v>632</v>
      </c>
      <c r="AB167" s="54" t="s">
        <v>195</v>
      </c>
      <c r="AC167" s="54" t="s">
        <v>656</v>
      </c>
      <c r="AD167" s="56">
        <v>0</v>
      </c>
      <c r="AE167" s="56">
        <v>0</v>
      </c>
      <c r="AF167" s="56">
        <v>0</v>
      </c>
      <c r="AG167" s="56">
        <v>1</v>
      </c>
      <c r="AH167" s="56">
        <v>1</v>
      </c>
      <c r="AI167" s="56">
        <v>0</v>
      </c>
      <c r="AJ167" s="56">
        <v>0</v>
      </c>
      <c r="AK167" s="54" t="s">
        <v>699</v>
      </c>
      <c r="AL167" s="56">
        <v>0</v>
      </c>
      <c r="AM167" s="56">
        <v>1</v>
      </c>
      <c r="AN167" s="56">
        <v>0</v>
      </c>
      <c r="AO167" s="56">
        <v>0</v>
      </c>
      <c r="AP167" s="56">
        <v>0</v>
      </c>
      <c r="AQ167" s="56">
        <v>0</v>
      </c>
      <c r="AR167" s="56">
        <v>1</v>
      </c>
      <c r="AS167" s="56">
        <v>0</v>
      </c>
      <c r="AT167" s="56">
        <v>0</v>
      </c>
      <c r="AU167" s="56">
        <v>0</v>
      </c>
      <c r="AV167" s="56">
        <v>0</v>
      </c>
      <c r="AW167" s="56">
        <v>0</v>
      </c>
      <c r="AX167" s="56">
        <v>0</v>
      </c>
      <c r="AY167" s="56">
        <v>0</v>
      </c>
      <c r="AZ167" s="56">
        <v>0</v>
      </c>
      <c r="BA167" s="54" t="s">
        <v>524</v>
      </c>
      <c r="BB167" s="54" t="s">
        <v>690</v>
      </c>
      <c r="BC167" s="56">
        <v>0</v>
      </c>
      <c r="BD167" s="56">
        <v>0</v>
      </c>
      <c r="BE167" s="56">
        <v>1</v>
      </c>
      <c r="BF167" s="56">
        <v>1</v>
      </c>
      <c r="BG167" s="56">
        <v>1</v>
      </c>
      <c r="BH167" s="56">
        <v>0</v>
      </c>
      <c r="BI167" s="56">
        <v>0</v>
      </c>
      <c r="BJ167" s="56">
        <v>0</v>
      </c>
      <c r="BK167" s="56">
        <v>0</v>
      </c>
      <c r="BL167" s="56">
        <v>0</v>
      </c>
      <c r="BM167" s="56">
        <v>0</v>
      </c>
      <c r="BN167" s="56">
        <v>0</v>
      </c>
      <c r="BO167" s="56">
        <v>0</v>
      </c>
      <c r="BP167" s="56">
        <v>0</v>
      </c>
      <c r="BQ167" s="56">
        <v>0</v>
      </c>
      <c r="BR167" s="56">
        <v>0</v>
      </c>
      <c r="BS167" s="56">
        <v>0</v>
      </c>
      <c r="BT167" s="56">
        <v>0</v>
      </c>
      <c r="BU167" s="56">
        <v>0</v>
      </c>
      <c r="BV167" s="56">
        <v>0</v>
      </c>
      <c r="BW167" s="54"/>
      <c r="BX167" s="54"/>
    </row>
    <row r="168" spans="1:76" x14ac:dyDescent="0.35">
      <c r="A168" s="54" t="s">
        <v>935</v>
      </c>
      <c r="B168" s="54" t="s">
        <v>460</v>
      </c>
      <c r="C168" s="54" t="s">
        <v>203</v>
      </c>
      <c r="D168" s="54" t="s">
        <v>213</v>
      </c>
      <c r="E168" s="54" t="s">
        <v>275</v>
      </c>
      <c r="F168" s="54" t="s">
        <v>460</v>
      </c>
      <c r="G168" s="56">
        <v>56</v>
      </c>
      <c r="H168" s="54" t="s">
        <v>469</v>
      </c>
      <c r="I168" s="54" t="s">
        <v>473</v>
      </c>
      <c r="J168" s="56">
        <v>1</v>
      </c>
      <c r="K168" s="56">
        <v>0</v>
      </c>
      <c r="L168" s="56">
        <v>0</v>
      </c>
      <c r="M168" s="56">
        <v>0</v>
      </c>
      <c r="N168" s="56">
        <v>0</v>
      </c>
      <c r="O168" s="56">
        <v>0</v>
      </c>
      <c r="P168" s="56">
        <v>0</v>
      </c>
      <c r="Q168" s="56">
        <v>0</v>
      </c>
      <c r="R168" s="56">
        <v>0</v>
      </c>
      <c r="T168" s="54" t="s">
        <v>587</v>
      </c>
      <c r="U168" s="54"/>
      <c r="V168" s="54" t="s">
        <v>573</v>
      </c>
      <c r="W168" s="54" t="s">
        <v>530</v>
      </c>
      <c r="X168" s="54" t="s">
        <v>195</v>
      </c>
      <c r="Y168" s="54" t="s">
        <v>609</v>
      </c>
      <c r="Z168" s="54" t="s">
        <v>621</v>
      </c>
      <c r="AA168" s="54" t="s">
        <v>632</v>
      </c>
      <c r="AB168" s="54" t="s">
        <v>193</v>
      </c>
      <c r="AC168" s="54"/>
      <c r="AD168" s="54"/>
      <c r="AE168" s="54"/>
      <c r="AF168" s="54"/>
      <c r="AG168" s="54"/>
      <c r="AH168" s="54"/>
      <c r="AI168" s="54"/>
      <c r="AJ168" s="54"/>
      <c r="AK168" s="54" t="s">
        <v>792</v>
      </c>
      <c r="AL168" s="56">
        <v>0</v>
      </c>
      <c r="AM168" s="56">
        <v>1</v>
      </c>
      <c r="AN168" s="56">
        <v>0</v>
      </c>
      <c r="AO168" s="56">
        <v>0</v>
      </c>
      <c r="AP168" s="56">
        <v>0</v>
      </c>
      <c r="AQ168" s="56">
        <v>0</v>
      </c>
      <c r="AR168" s="56">
        <v>0</v>
      </c>
      <c r="AS168" s="56">
        <v>0</v>
      </c>
      <c r="AT168" s="56">
        <v>0</v>
      </c>
      <c r="AU168" s="56">
        <v>0</v>
      </c>
      <c r="AV168" s="56">
        <v>0</v>
      </c>
      <c r="AW168" s="56">
        <v>0</v>
      </c>
      <c r="AX168" s="56">
        <v>1</v>
      </c>
      <c r="AY168" s="56">
        <v>0</v>
      </c>
      <c r="AZ168" s="56">
        <v>0</v>
      </c>
      <c r="BA168" s="54" t="s">
        <v>528</v>
      </c>
      <c r="BB168" s="54" t="s">
        <v>685</v>
      </c>
      <c r="BC168" s="56">
        <v>0</v>
      </c>
      <c r="BD168" s="56">
        <v>0</v>
      </c>
      <c r="BE168" s="56">
        <v>0</v>
      </c>
      <c r="BF168" s="56">
        <v>0</v>
      </c>
      <c r="BG168" s="56">
        <v>0</v>
      </c>
      <c r="BH168" s="56">
        <v>1</v>
      </c>
      <c r="BI168" s="56">
        <v>1</v>
      </c>
      <c r="BJ168" s="56">
        <v>0</v>
      </c>
      <c r="BK168" s="56">
        <v>0</v>
      </c>
      <c r="BL168" s="56">
        <v>1</v>
      </c>
      <c r="BM168" s="56">
        <v>0</v>
      </c>
      <c r="BN168" s="56">
        <v>0</v>
      </c>
      <c r="BO168" s="56">
        <v>0</v>
      </c>
      <c r="BP168" s="56">
        <v>0</v>
      </c>
      <c r="BQ168" s="56">
        <v>0</v>
      </c>
      <c r="BR168" s="56">
        <v>0</v>
      </c>
      <c r="BS168" s="56">
        <v>0</v>
      </c>
      <c r="BT168" s="56">
        <v>0</v>
      </c>
      <c r="BU168" s="56">
        <v>0</v>
      </c>
      <c r="BV168" s="56">
        <v>0</v>
      </c>
      <c r="BW168" s="54"/>
      <c r="BX168" s="54"/>
    </row>
    <row r="169" spans="1:76" hidden="1" x14ac:dyDescent="0.35">
      <c r="A169" s="54" t="s">
        <v>935</v>
      </c>
      <c r="B169" s="54" t="s">
        <v>460</v>
      </c>
      <c r="C169" s="54" t="s">
        <v>203</v>
      </c>
      <c r="D169" s="54" t="s">
        <v>203</v>
      </c>
      <c r="E169" s="54" t="s">
        <v>235</v>
      </c>
      <c r="F169" s="54" t="s">
        <v>460</v>
      </c>
      <c r="G169" s="56">
        <v>45</v>
      </c>
      <c r="H169" s="54" t="s">
        <v>469</v>
      </c>
      <c r="I169" s="54" t="s">
        <v>473</v>
      </c>
      <c r="J169" s="56">
        <v>1</v>
      </c>
      <c r="K169" s="56">
        <v>0</v>
      </c>
      <c r="L169" s="56">
        <v>0</v>
      </c>
      <c r="M169" s="56">
        <v>0</v>
      </c>
      <c r="N169" s="56">
        <v>0</v>
      </c>
      <c r="O169" s="56">
        <v>0</v>
      </c>
      <c r="P169" s="56">
        <v>0</v>
      </c>
      <c r="Q169" s="56">
        <v>0</v>
      </c>
      <c r="R169" s="56">
        <v>0</v>
      </c>
      <c r="T169" s="54" t="s">
        <v>601</v>
      </c>
      <c r="U169" s="54"/>
      <c r="V169" s="54" t="s">
        <v>571</v>
      </c>
      <c r="W169" s="54" t="s">
        <v>530</v>
      </c>
      <c r="X169" s="54" t="s">
        <v>193</v>
      </c>
      <c r="Y169" s="54" t="s">
        <v>617</v>
      </c>
      <c r="Z169" s="54" t="s">
        <v>621</v>
      </c>
      <c r="AA169" s="54" t="s">
        <v>633</v>
      </c>
      <c r="AB169" s="54" t="s">
        <v>193</v>
      </c>
      <c r="AC169" s="54"/>
      <c r="AD169" s="54"/>
      <c r="AE169" s="54"/>
      <c r="AF169" s="54"/>
      <c r="AG169" s="54"/>
      <c r="AH169" s="54"/>
      <c r="AI169" s="54"/>
      <c r="AJ169" s="54"/>
      <c r="AK169" s="54" t="s">
        <v>793</v>
      </c>
      <c r="AL169" s="56">
        <v>0</v>
      </c>
      <c r="AM169" s="56">
        <v>1</v>
      </c>
      <c r="AN169" s="56">
        <v>1</v>
      </c>
      <c r="AO169" s="56">
        <v>1</v>
      </c>
      <c r="AP169" s="56">
        <v>0</v>
      </c>
      <c r="AQ169" s="56">
        <v>0</v>
      </c>
      <c r="AR169" s="56">
        <v>0</v>
      </c>
      <c r="AS169" s="56">
        <v>0</v>
      </c>
      <c r="AT169" s="56">
        <v>0</v>
      </c>
      <c r="AU169" s="56">
        <v>0</v>
      </c>
      <c r="AV169" s="56">
        <v>0</v>
      </c>
      <c r="AW169" s="56">
        <v>1</v>
      </c>
      <c r="AX169" s="56">
        <v>1</v>
      </c>
      <c r="AY169" s="56">
        <v>0</v>
      </c>
      <c r="AZ169" s="56">
        <v>0</v>
      </c>
      <c r="BA169" s="54" t="s">
        <v>528</v>
      </c>
      <c r="BB169" s="54" t="s">
        <v>680</v>
      </c>
      <c r="BC169" s="56">
        <v>0</v>
      </c>
      <c r="BD169" s="56">
        <v>0</v>
      </c>
      <c r="BE169" s="56">
        <v>0</v>
      </c>
      <c r="BF169" s="56">
        <v>1</v>
      </c>
      <c r="BG169" s="56">
        <v>1</v>
      </c>
      <c r="BH169" s="56">
        <v>1</v>
      </c>
      <c r="BI169" s="56">
        <v>1</v>
      </c>
      <c r="BJ169" s="56">
        <v>0</v>
      </c>
      <c r="BK169" s="56">
        <v>0</v>
      </c>
      <c r="BL169" s="56">
        <v>1</v>
      </c>
      <c r="BM169" s="56">
        <v>0</v>
      </c>
      <c r="BN169" s="56">
        <v>0</v>
      </c>
      <c r="BO169" s="56">
        <v>0</v>
      </c>
      <c r="BP169" s="56">
        <v>0</v>
      </c>
      <c r="BQ169" s="56">
        <v>0</v>
      </c>
      <c r="BR169" s="56">
        <v>0</v>
      </c>
      <c r="BS169" s="56">
        <v>0</v>
      </c>
      <c r="BT169" s="56">
        <v>0</v>
      </c>
      <c r="BU169" s="56">
        <v>0</v>
      </c>
      <c r="BV169" s="56">
        <v>0</v>
      </c>
      <c r="BW169" s="54"/>
      <c r="BX169" s="54"/>
    </row>
    <row r="170" spans="1:76" hidden="1" x14ac:dyDescent="0.35">
      <c r="A170" s="54" t="s">
        <v>935</v>
      </c>
      <c r="B170" s="54" t="s">
        <v>460</v>
      </c>
      <c r="C170" s="54" t="s">
        <v>202</v>
      </c>
      <c r="D170" s="54" t="s">
        <v>202</v>
      </c>
      <c r="E170" s="54" t="s">
        <v>324</v>
      </c>
      <c r="F170" s="54" t="s">
        <v>460</v>
      </c>
      <c r="G170" s="56">
        <v>58</v>
      </c>
      <c r="H170" s="54" t="s">
        <v>465</v>
      </c>
      <c r="I170" s="54" t="s">
        <v>883</v>
      </c>
      <c r="J170" s="56">
        <v>0</v>
      </c>
      <c r="K170" s="56">
        <v>0</v>
      </c>
      <c r="L170" s="56">
        <v>1</v>
      </c>
      <c r="M170" s="56">
        <v>0</v>
      </c>
      <c r="N170" s="56">
        <v>0</v>
      </c>
      <c r="O170" s="56">
        <v>0</v>
      </c>
      <c r="P170" s="56">
        <v>0</v>
      </c>
      <c r="Q170" s="56">
        <v>0</v>
      </c>
      <c r="R170" s="56">
        <v>0</v>
      </c>
      <c r="T170" s="54" t="s">
        <v>599</v>
      </c>
      <c r="U170" s="54"/>
      <c r="V170" s="54" t="s">
        <v>573</v>
      </c>
      <c r="W170" s="54" t="s">
        <v>524</v>
      </c>
      <c r="X170" s="54" t="s">
        <v>193</v>
      </c>
      <c r="Y170" s="54" t="s">
        <v>617</v>
      </c>
      <c r="Z170" s="54" t="s">
        <v>621</v>
      </c>
      <c r="AA170" s="54" t="s">
        <v>632</v>
      </c>
      <c r="AB170" s="54" t="s">
        <v>193</v>
      </c>
      <c r="AC170" s="54"/>
      <c r="AD170" s="54"/>
      <c r="AE170" s="54"/>
      <c r="AF170" s="54"/>
      <c r="AG170" s="54"/>
      <c r="AH170" s="54"/>
      <c r="AI170" s="54"/>
      <c r="AJ170" s="54"/>
      <c r="AK170" s="54" t="s">
        <v>705</v>
      </c>
      <c r="AL170" s="56">
        <v>0</v>
      </c>
      <c r="AM170" s="56">
        <v>1</v>
      </c>
      <c r="AN170" s="56">
        <v>1</v>
      </c>
      <c r="AO170" s="56">
        <v>1</v>
      </c>
      <c r="AP170" s="56">
        <v>0</v>
      </c>
      <c r="AQ170" s="56">
        <v>0</v>
      </c>
      <c r="AR170" s="56">
        <v>0</v>
      </c>
      <c r="AS170" s="56">
        <v>0</v>
      </c>
      <c r="AT170" s="56">
        <v>0</v>
      </c>
      <c r="AU170" s="56">
        <v>0</v>
      </c>
      <c r="AV170" s="56">
        <v>0</v>
      </c>
      <c r="AW170" s="56">
        <v>0</v>
      </c>
      <c r="AX170" s="56">
        <v>0</v>
      </c>
      <c r="AY170" s="56">
        <v>0</v>
      </c>
      <c r="AZ170" s="56">
        <v>0</v>
      </c>
      <c r="BA170" s="54" t="s">
        <v>524</v>
      </c>
      <c r="BB170" s="54" t="s">
        <v>550</v>
      </c>
      <c r="BC170" s="56">
        <v>0</v>
      </c>
      <c r="BD170" s="56">
        <v>0</v>
      </c>
      <c r="BE170" s="56">
        <v>0</v>
      </c>
      <c r="BF170" s="56">
        <v>0</v>
      </c>
      <c r="BG170" s="56">
        <v>0</v>
      </c>
      <c r="BH170" s="56">
        <v>0</v>
      </c>
      <c r="BI170" s="56">
        <v>0</v>
      </c>
      <c r="BJ170" s="56">
        <v>0</v>
      </c>
      <c r="BK170" s="56">
        <v>0</v>
      </c>
      <c r="BL170" s="56">
        <v>1</v>
      </c>
      <c r="BM170" s="56">
        <v>0</v>
      </c>
      <c r="BN170" s="56">
        <v>0</v>
      </c>
      <c r="BO170" s="56">
        <v>0</v>
      </c>
      <c r="BP170" s="56">
        <v>0</v>
      </c>
      <c r="BQ170" s="56">
        <v>0</v>
      </c>
      <c r="BR170" s="56">
        <v>0</v>
      </c>
      <c r="BS170" s="56">
        <v>0</v>
      </c>
      <c r="BT170" s="56">
        <v>0</v>
      </c>
      <c r="BU170" s="56">
        <v>0</v>
      </c>
      <c r="BV170" s="56">
        <v>0</v>
      </c>
      <c r="BW170" s="54"/>
      <c r="BX170" s="54"/>
    </row>
    <row r="171" spans="1:76" hidden="1" x14ac:dyDescent="0.35">
      <c r="A171" s="54" t="s">
        <v>935</v>
      </c>
      <c r="B171" s="54" t="s">
        <v>460</v>
      </c>
      <c r="C171" s="54" t="s">
        <v>202</v>
      </c>
      <c r="D171" s="54" t="s">
        <v>202</v>
      </c>
      <c r="E171" s="54" t="s">
        <v>324</v>
      </c>
      <c r="F171" s="54" t="s">
        <v>460</v>
      </c>
      <c r="G171" s="56">
        <v>48</v>
      </c>
      <c r="H171" s="54" t="s">
        <v>471</v>
      </c>
      <c r="I171" s="54" t="s">
        <v>479</v>
      </c>
      <c r="J171" s="56">
        <v>0</v>
      </c>
      <c r="K171" s="56">
        <v>0</v>
      </c>
      <c r="L171" s="56">
        <v>0</v>
      </c>
      <c r="M171" s="56">
        <v>1</v>
      </c>
      <c r="N171" s="56">
        <v>0</v>
      </c>
      <c r="O171" s="56">
        <v>0</v>
      </c>
      <c r="P171" s="56">
        <v>0</v>
      </c>
      <c r="Q171" s="56">
        <v>0</v>
      </c>
      <c r="R171" s="56">
        <v>0</v>
      </c>
      <c r="T171" s="54" t="s">
        <v>599</v>
      </c>
      <c r="U171" s="54"/>
      <c r="V171" s="54" t="s">
        <v>579</v>
      </c>
      <c r="W171" s="54" t="s">
        <v>522</v>
      </c>
      <c r="X171" s="54" t="s">
        <v>193</v>
      </c>
      <c r="Y171" s="54" t="s">
        <v>617</v>
      </c>
      <c r="Z171" s="54" t="s">
        <v>621</v>
      </c>
      <c r="AA171" s="54" t="s">
        <v>632</v>
      </c>
      <c r="AB171" s="54" t="s">
        <v>193</v>
      </c>
      <c r="AC171" s="54"/>
      <c r="AD171" s="54"/>
      <c r="AE171" s="54"/>
      <c r="AF171" s="54"/>
      <c r="AG171" s="54"/>
      <c r="AH171" s="54"/>
      <c r="AI171" s="54"/>
      <c r="AJ171" s="54"/>
      <c r="AK171" s="54" t="s">
        <v>705</v>
      </c>
      <c r="AL171" s="56">
        <v>0</v>
      </c>
      <c r="AM171" s="56">
        <v>1</v>
      </c>
      <c r="AN171" s="56">
        <v>1</v>
      </c>
      <c r="AO171" s="56">
        <v>1</v>
      </c>
      <c r="AP171" s="56">
        <v>0</v>
      </c>
      <c r="AQ171" s="56">
        <v>0</v>
      </c>
      <c r="AR171" s="56">
        <v>0</v>
      </c>
      <c r="AS171" s="56">
        <v>0</v>
      </c>
      <c r="AT171" s="56">
        <v>0</v>
      </c>
      <c r="AU171" s="56">
        <v>0</v>
      </c>
      <c r="AV171" s="56">
        <v>0</v>
      </c>
      <c r="AW171" s="56">
        <v>0</v>
      </c>
      <c r="AX171" s="56">
        <v>0</v>
      </c>
      <c r="AY171" s="56">
        <v>0</v>
      </c>
      <c r="AZ171" s="56">
        <v>0</v>
      </c>
      <c r="BA171" s="54" t="s">
        <v>524</v>
      </c>
      <c r="BB171" s="54" t="s">
        <v>794</v>
      </c>
      <c r="BC171" s="56">
        <v>0</v>
      </c>
      <c r="BD171" s="56">
        <v>0</v>
      </c>
      <c r="BE171" s="56">
        <v>0</v>
      </c>
      <c r="BF171" s="56">
        <v>1</v>
      </c>
      <c r="BG171" s="56">
        <v>0</v>
      </c>
      <c r="BH171" s="56">
        <v>0</v>
      </c>
      <c r="BI171" s="56">
        <v>0</v>
      </c>
      <c r="BJ171" s="56">
        <v>0</v>
      </c>
      <c r="BK171" s="56">
        <v>0</v>
      </c>
      <c r="BL171" s="56">
        <v>0</v>
      </c>
      <c r="BM171" s="56">
        <v>0</v>
      </c>
      <c r="BN171" s="56">
        <v>0</v>
      </c>
      <c r="BO171" s="56">
        <v>1</v>
      </c>
      <c r="BP171" s="56">
        <v>0</v>
      </c>
      <c r="BQ171" s="56">
        <v>0</v>
      </c>
      <c r="BR171" s="56">
        <v>0</v>
      </c>
      <c r="BS171" s="56">
        <v>0</v>
      </c>
      <c r="BT171" s="56">
        <v>0</v>
      </c>
      <c r="BU171" s="56">
        <v>0</v>
      </c>
      <c r="BV171" s="56">
        <v>0</v>
      </c>
      <c r="BW171" s="54"/>
      <c r="BX171" s="54"/>
    </row>
    <row r="172" spans="1:76" hidden="1" x14ac:dyDescent="0.35">
      <c r="A172" s="54" t="s">
        <v>935</v>
      </c>
      <c r="B172" s="54" t="s">
        <v>460</v>
      </c>
      <c r="C172" s="54" t="s">
        <v>208</v>
      </c>
      <c r="D172" s="54" t="s">
        <v>215</v>
      </c>
      <c r="E172" s="54" t="s">
        <v>389</v>
      </c>
      <c r="F172" s="54" t="s">
        <v>460</v>
      </c>
      <c r="G172" s="56">
        <v>60</v>
      </c>
      <c r="H172" s="54" t="s">
        <v>471</v>
      </c>
      <c r="I172" s="54" t="s">
        <v>473</v>
      </c>
      <c r="J172" s="56">
        <v>1</v>
      </c>
      <c r="K172" s="56">
        <v>0</v>
      </c>
      <c r="L172" s="56">
        <v>0</v>
      </c>
      <c r="M172" s="56">
        <v>0</v>
      </c>
      <c r="N172" s="56">
        <v>0</v>
      </c>
      <c r="O172" s="56">
        <v>0</v>
      </c>
      <c r="P172" s="56">
        <v>0</v>
      </c>
      <c r="Q172" s="56">
        <v>0</v>
      </c>
      <c r="R172" s="56">
        <v>0</v>
      </c>
      <c r="T172" s="54" t="s">
        <v>599</v>
      </c>
      <c r="U172" s="54"/>
      <c r="V172" s="54" t="s">
        <v>579</v>
      </c>
      <c r="W172" s="54" t="s">
        <v>524</v>
      </c>
      <c r="X172" s="54" t="s">
        <v>193</v>
      </c>
      <c r="Y172" s="54" t="s">
        <v>613</v>
      </c>
      <c r="Z172" s="54" t="s">
        <v>621</v>
      </c>
      <c r="AA172" s="54" t="s">
        <v>632</v>
      </c>
      <c r="AB172" s="54" t="s">
        <v>193</v>
      </c>
      <c r="AC172" s="54"/>
      <c r="AD172" s="54"/>
      <c r="AE172" s="54"/>
      <c r="AF172" s="54"/>
      <c r="AG172" s="54"/>
      <c r="AH172" s="54"/>
      <c r="AI172" s="54"/>
      <c r="AJ172" s="54"/>
      <c r="AK172" s="54" t="s">
        <v>682</v>
      </c>
      <c r="AL172" s="56">
        <v>0</v>
      </c>
      <c r="AM172" s="56">
        <v>1</v>
      </c>
      <c r="AN172" s="56">
        <v>0</v>
      </c>
      <c r="AO172" s="56">
        <v>1</v>
      </c>
      <c r="AP172" s="56">
        <v>0</v>
      </c>
      <c r="AQ172" s="56">
        <v>0</v>
      </c>
      <c r="AR172" s="56">
        <v>0</v>
      </c>
      <c r="AS172" s="56">
        <v>0</v>
      </c>
      <c r="AT172" s="56">
        <v>0</v>
      </c>
      <c r="AU172" s="56">
        <v>0</v>
      </c>
      <c r="AV172" s="56">
        <v>0</v>
      </c>
      <c r="AW172" s="56">
        <v>0</v>
      </c>
      <c r="AX172" s="56">
        <v>0</v>
      </c>
      <c r="AY172" s="56">
        <v>0</v>
      </c>
      <c r="AZ172" s="56">
        <v>0</v>
      </c>
      <c r="BA172" s="54" t="s">
        <v>524</v>
      </c>
      <c r="BB172" s="54" t="s">
        <v>550</v>
      </c>
      <c r="BC172" s="56">
        <v>0</v>
      </c>
      <c r="BD172" s="56">
        <v>0</v>
      </c>
      <c r="BE172" s="56">
        <v>0</v>
      </c>
      <c r="BF172" s="56">
        <v>0</v>
      </c>
      <c r="BG172" s="56">
        <v>0</v>
      </c>
      <c r="BH172" s="56">
        <v>0</v>
      </c>
      <c r="BI172" s="56">
        <v>0</v>
      </c>
      <c r="BJ172" s="56">
        <v>0</v>
      </c>
      <c r="BK172" s="56">
        <v>0</v>
      </c>
      <c r="BL172" s="56">
        <v>1</v>
      </c>
      <c r="BM172" s="56">
        <v>0</v>
      </c>
      <c r="BN172" s="56">
        <v>0</v>
      </c>
      <c r="BO172" s="56">
        <v>0</v>
      </c>
      <c r="BP172" s="56">
        <v>0</v>
      </c>
      <c r="BQ172" s="56">
        <v>0</v>
      </c>
      <c r="BR172" s="56">
        <v>0</v>
      </c>
      <c r="BS172" s="56">
        <v>0</v>
      </c>
      <c r="BT172" s="56">
        <v>0</v>
      </c>
      <c r="BU172" s="56">
        <v>0</v>
      </c>
      <c r="BV172" s="56">
        <v>0</v>
      </c>
      <c r="BW172" s="54"/>
      <c r="BX172" s="54" t="s">
        <v>795</v>
      </c>
    </row>
    <row r="173" spans="1:76" hidden="1" x14ac:dyDescent="0.35">
      <c r="A173" s="54" t="s">
        <v>935</v>
      </c>
      <c r="B173" s="54" t="s">
        <v>460</v>
      </c>
      <c r="C173" s="54" t="s">
        <v>202</v>
      </c>
      <c r="D173" s="54" t="s">
        <v>202</v>
      </c>
      <c r="E173" s="54" t="s">
        <v>324</v>
      </c>
      <c r="F173" s="54" t="s">
        <v>460</v>
      </c>
      <c r="G173" s="56">
        <v>42</v>
      </c>
      <c r="H173" s="54" t="s">
        <v>469</v>
      </c>
      <c r="I173" s="54" t="s">
        <v>886</v>
      </c>
      <c r="J173" s="56">
        <v>0</v>
      </c>
      <c r="K173" s="56">
        <v>1</v>
      </c>
      <c r="L173" s="56">
        <v>0</v>
      </c>
      <c r="M173" s="56">
        <v>0</v>
      </c>
      <c r="N173" s="56">
        <v>0</v>
      </c>
      <c r="O173" s="56">
        <v>0</v>
      </c>
      <c r="P173" s="56">
        <v>0</v>
      </c>
      <c r="Q173" s="56">
        <v>0</v>
      </c>
      <c r="R173" s="56">
        <v>0</v>
      </c>
      <c r="T173" s="54" t="s">
        <v>599</v>
      </c>
      <c r="U173" s="54"/>
      <c r="V173" s="54" t="s">
        <v>573</v>
      </c>
      <c r="W173" s="54" t="s">
        <v>524</v>
      </c>
      <c r="X173" s="54" t="s">
        <v>193</v>
      </c>
      <c r="Y173" s="54" t="s">
        <v>617</v>
      </c>
      <c r="Z173" s="54" t="s">
        <v>621</v>
      </c>
      <c r="AA173" s="54" t="s">
        <v>632</v>
      </c>
      <c r="AB173" s="54" t="s">
        <v>193</v>
      </c>
      <c r="AC173" s="54"/>
      <c r="AD173" s="54"/>
      <c r="AE173" s="54"/>
      <c r="AF173" s="54"/>
      <c r="AG173" s="54"/>
      <c r="AH173" s="54"/>
      <c r="AI173" s="54"/>
      <c r="AJ173" s="54"/>
      <c r="AK173" s="54" t="s">
        <v>705</v>
      </c>
      <c r="AL173" s="56">
        <v>0</v>
      </c>
      <c r="AM173" s="56">
        <v>1</v>
      </c>
      <c r="AN173" s="56">
        <v>1</v>
      </c>
      <c r="AO173" s="56">
        <v>1</v>
      </c>
      <c r="AP173" s="56">
        <v>0</v>
      </c>
      <c r="AQ173" s="56">
        <v>0</v>
      </c>
      <c r="AR173" s="56">
        <v>0</v>
      </c>
      <c r="AS173" s="56">
        <v>0</v>
      </c>
      <c r="AT173" s="56">
        <v>0</v>
      </c>
      <c r="AU173" s="56">
        <v>0</v>
      </c>
      <c r="AV173" s="56">
        <v>0</v>
      </c>
      <c r="AW173" s="56">
        <v>0</v>
      </c>
      <c r="AX173" s="56">
        <v>0</v>
      </c>
      <c r="AY173" s="56">
        <v>0</v>
      </c>
      <c r="AZ173" s="56">
        <v>0</v>
      </c>
      <c r="BA173" s="54" t="s">
        <v>526</v>
      </c>
      <c r="BB173" s="54" t="s">
        <v>722</v>
      </c>
      <c r="BC173" s="56">
        <v>0</v>
      </c>
      <c r="BD173" s="56">
        <v>0</v>
      </c>
      <c r="BE173" s="56">
        <v>0</v>
      </c>
      <c r="BF173" s="56">
        <v>1</v>
      </c>
      <c r="BG173" s="56">
        <v>0</v>
      </c>
      <c r="BH173" s="56">
        <v>0</v>
      </c>
      <c r="BI173" s="56">
        <v>0</v>
      </c>
      <c r="BJ173" s="56">
        <v>0</v>
      </c>
      <c r="BK173" s="56">
        <v>0</v>
      </c>
      <c r="BL173" s="56">
        <v>1</v>
      </c>
      <c r="BM173" s="56">
        <v>0</v>
      </c>
      <c r="BN173" s="56">
        <v>0</v>
      </c>
      <c r="BO173" s="56">
        <v>0</v>
      </c>
      <c r="BP173" s="56">
        <v>0</v>
      </c>
      <c r="BQ173" s="56">
        <v>0</v>
      </c>
      <c r="BR173" s="56">
        <v>0</v>
      </c>
      <c r="BS173" s="56">
        <v>0</v>
      </c>
      <c r="BT173" s="56">
        <v>0</v>
      </c>
      <c r="BU173" s="56">
        <v>0</v>
      </c>
      <c r="BV173" s="56">
        <v>0</v>
      </c>
      <c r="BW173" s="54"/>
      <c r="BX173" s="54"/>
    </row>
    <row r="174" spans="1:76" hidden="1" x14ac:dyDescent="0.35">
      <c r="A174" s="54" t="s">
        <v>935</v>
      </c>
      <c r="B174" s="54" t="s">
        <v>460</v>
      </c>
      <c r="C174" s="54" t="s">
        <v>208</v>
      </c>
      <c r="D174" s="54" t="s">
        <v>215</v>
      </c>
      <c r="E174" s="54" t="s">
        <v>391</v>
      </c>
      <c r="F174" s="54" t="s">
        <v>460</v>
      </c>
      <c r="G174" s="56">
        <v>58</v>
      </c>
      <c r="H174" s="54" t="s">
        <v>471</v>
      </c>
      <c r="I174" s="54" t="s">
        <v>473</v>
      </c>
      <c r="J174" s="56">
        <v>1</v>
      </c>
      <c r="K174" s="56">
        <v>0</v>
      </c>
      <c r="L174" s="56">
        <v>0</v>
      </c>
      <c r="M174" s="56">
        <v>0</v>
      </c>
      <c r="N174" s="56">
        <v>0</v>
      </c>
      <c r="O174" s="56">
        <v>0</v>
      </c>
      <c r="P174" s="56">
        <v>0</v>
      </c>
      <c r="Q174" s="56">
        <v>0</v>
      </c>
      <c r="R174" s="56">
        <v>0</v>
      </c>
      <c r="T174" s="54" t="s">
        <v>599</v>
      </c>
      <c r="U174" s="54"/>
      <c r="V174" s="54" t="s">
        <v>577</v>
      </c>
      <c r="W174" s="54" t="s">
        <v>522</v>
      </c>
      <c r="X174" s="54" t="s">
        <v>193</v>
      </c>
      <c r="Y174" s="54" t="s">
        <v>613</v>
      </c>
      <c r="Z174" s="54" t="s">
        <v>621</v>
      </c>
      <c r="AA174" s="54" t="s">
        <v>631</v>
      </c>
      <c r="AB174" s="54" t="s">
        <v>193</v>
      </c>
      <c r="AC174" s="54"/>
      <c r="AD174" s="54"/>
      <c r="AE174" s="54"/>
      <c r="AF174" s="54"/>
      <c r="AG174" s="54"/>
      <c r="AH174" s="54"/>
      <c r="AI174" s="54"/>
      <c r="AJ174" s="54"/>
      <c r="AK174" s="54" t="s">
        <v>682</v>
      </c>
      <c r="AL174" s="56">
        <v>0</v>
      </c>
      <c r="AM174" s="56">
        <v>1</v>
      </c>
      <c r="AN174" s="56">
        <v>0</v>
      </c>
      <c r="AO174" s="56">
        <v>1</v>
      </c>
      <c r="AP174" s="56">
        <v>0</v>
      </c>
      <c r="AQ174" s="56">
        <v>0</v>
      </c>
      <c r="AR174" s="56">
        <v>0</v>
      </c>
      <c r="AS174" s="56">
        <v>0</v>
      </c>
      <c r="AT174" s="56">
        <v>0</v>
      </c>
      <c r="AU174" s="56">
        <v>0</v>
      </c>
      <c r="AV174" s="56">
        <v>0</v>
      </c>
      <c r="AW174" s="56">
        <v>0</v>
      </c>
      <c r="AX174" s="56">
        <v>0</v>
      </c>
      <c r="AY174" s="56">
        <v>0</v>
      </c>
      <c r="AZ174" s="56">
        <v>0</v>
      </c>
      <c r="BA174" s="54" t="s">
        <v>524</v>
      </c>
      <c r="BB174" s="54" t="s">
        <v>550</v>
      </c>
      <c r="BC174" s="56">
        <v>0</v>
      </c>
      <c r="BD174" s="56">
        <v>0</v>
      </c>
      <c r="BE174" s="56">
        <v>0</v>
      </c>
      <c r="BF174" s="56">
        <v>0</v>
      </c>
      <c r="BG174" s="56">
        <v>0</v>
      </c>
      <c r="BH174" s="56">
        <v>0</v>
      </c>
      <c r="BI174" s="56">
        <v>0</v>
      </c>
      <c r="BJ174" s="56">
        <v>0</v>
      </c>
      <c r="BK174" s="56">
        <v>0</v>
      </c>
      <c r="BL174" s="56">
        <v>1</v>
      </c>
      <c r="BM174" s="56">
        <v>0</v>
      </c>
      <c r="BN174" s="56">
        <v>0</v>
      </c>
      <c r="BO174" s="56">
        <v>0</v>
      </c>
      <c r="BP174" s="56">
        <v>0</v>
      </c>
      <c r="BQ174" s="56">
        <v>0</v>
      </c>
      <c r="BR174" s="56">
        <v>0</v>
      </c>
      <c r="BS174" s="56">
        <v>0</v>
      </c>
      <c r="BT174" s="56">
        <v>0</v>
      </c>
      <c r="BU174" s="56">
        <v>0</v>
      </c>
      <c r="BV174" s="56">
        <v>0</v>
      </c>
      <c r="BW174" s="54"/>
      <c r="BX174" s="54"/>
    </row>
    <row r="175" spans="1:76" hidden="1" x14ac:dyDescent="0.35">
      <c r="A175" s="54" t="s">
        <v>935</v>
      </c>
      <c r="B175" s="54" t="s">
        <v>460</v>
      </c>
      <c r="C175" s="54" t="s">
        <v>208</v>
      </c>
      <c r="D175" s="54" t="s">
        <v>208</v>
      </c>
      <c r="E175" s="54" t="s">
        <v>363</v>
      </c>
      <c r="F175" s="54" t="s">
        <v>460</v>
      </c>
      <c r="G175" s="56">
        <v>27</v>
      </c>
      <c r="H175" s="54" t="s">
        <v>469</v>
      </c>
      <c r="I175" s="54" t="s">
        <v>458</v>
      </c>
      <c r="J175" s="56">
        <v>0</v>
      </c>
      <c r="K175" s="56">
        <v>0</v>
      </c>
      <c r="L175" s="56">
        <v>0</v>
      </c>
      <c r="M175" s="56">
        <v>0</v>
      </c>
      <c r="N175" s="56">
        <v>0</v>
      </c>
      <c r="O175" s="56">
        <v>0</v>
      </c>
      <c r="P175" s="56">
        <v>0</v>
      </c>
      <c r="Q175" s="56">
        <v>0</v>
      </c>
      <c r="R175" s="56">
        <v>1</v>
      </c>
      <c r="S175" s="57" t="s">
        <v>887</v>
      </c>
      <c r="T175" s="54" t="s">
        <v>587</v>
      </c>
      <c r="U175" s="54"/>
      <c r="V175" s="54" t="s">
        <v>573</v>
      </c>
      <c r="W175" s="54" t="s">
        <v>530</v>
      </c>
      <c r="X175" s="54" t="s">
        <v>193</v>
      </c>
      <c r="Y175" s="54" t="s">
        <v>617</v>
      </c>
      <c r="Z175" s="54" t="s">
        <v>621</v>
      </c>
      <c r="AA175" s="54" t="s">
        <v>632</v>
      </c>
      <c r="AB175" s="54" t="s">
        <v>193</v>
      </c>
      <c r="AC175" s="54"/>
      <c r="AD175" s="54"/>
      <c r="AE175" s="54"/>
      <c r="AF175" s="54"/>
      <c r="AG175" s="54"/>
      <c r="AH175" s="54"/>
      <c r="AI175" s="54"/>
      <c r="AJ175" s="54"/>
      <c r="AK175" s="54" t="s">
        <v>652</v>
      </c>
      <c r="AL175" s="56">
        <v>0</v>
      </c>
      <c r="AM175" s="56">
        <v>0</v>
      </c>
      <c r="AN175" s="56">
        <v>0</v>
      </c>
      <c r="AO175" s="56">
        <v>1</v>
      </c>
      <c r="AP175" s="56">
        <v>0</v>
      </c>
      <c r="AQ175" s="56">
        <v>0</v>
      </c>
      <c r="AR175" s="56">
        <v>0</v>
      </c>
      <c r="AS175" s="56">
        <v>0</v>
      </c>
      <c r="AT175" s="56">
        <v>0</v>
      </c>
      <c r="AU175" s="56">
        <v>0</v>
      </c>
      <c r="AV175" s="56">
        <v>0</v>
      </c>
      <c r="AW175" s="56">
        <v>0</v>
      </c>
      <c r="AX175" s="56">
        <v>0</v>
      </c>
      <c r="AY175" s="56">
        <v>0</v>
      </c>
      <c r="AZ175" s="56">
        <v>0</v>
      </c>
      <c r="BA175" s="54" t="s">
        <v>530</v>
      </c>
      <c r="BB175" s="54" t="s">
        <v>796</v>
      </c>
      <c r="BC175" s="56">
        <v>0</v>
      </c>
      <c r="BD175" s="56">
        <v>1</v>
      </c>
      <c r="BE175" s="56">
        <v>0</v>
      </c>
      <c r="BF175" s="56">
        <v>0</v>
      </c>
      <c r="BG175" s="56">
        <v>0</v>
      </c>
      <c r="BH175" s="56">
        <v>0</v>
      </c>
      <c r="BI175" s="56">
        <v>0</v>
      </c>
      <c r="BJ175" s="56">
        <v>0</v>
      </c>
      <c r="BK175" s="56">
        <v>0</v>
      </c>
      <c r="BL175" s="56">
        <v>1</v>
      </c>
      <c r="BM175" s="56">
        <v>0</v>
      </c>
      <c r="BN175" s="56">
        <v>0</v>
      </c>
      <c r="BO175" s="56">
        <v>1</v>
      </c>
      <c r="BP175" s="56">
        <v>0</v>
      </c>
      <c r="BQ175" s="56">
        <v>0</v>
      </c>
      <c r="BR175" s="56">
        <v>0</v>
      </c>
      <c r="BS175" s="56">
        <v>0</v>
      </c>
      <c r="BT175" s="56">
        <v>0</v>
      </c>
      <c r="BU175" s="56">
        <v>0</v>
      </c>
      <c r="BV175" s="56">
        <v>0</v>
      </c>
      <c r="BW175" s="54"/>
      <c r="BX175" s="54"/>
    </row>
    <row r="176" spans="1:76" hidden="1" x14ac:dyDescent="0.35">
      <c r="A176" s="54" t="s">
        <v>935</v>
      </c>
      <c r="B176" s="54" t="s">
        <v>460</v>
      </c>
      <c r="C176" s="54" t="s">
        <v>208</v>
      </c>
      <c r="D176" s="54" t="s">
        <v>208</v>
      </c>
      <c r="E176" s="54" t="s">
        <v>363</v>
      </c>
      <c r="F176" s="54" t="s">
        <v>460</v>
      </c>
      <c r="G176" s="56">
        <v>35</v>
      </c>
      <c r="H176" s="54" t="s">
        <v>471</v>
      </c>
      <c r="I176" s="54" t="s">
        <v>479</v>
      </c>
      <c r="J176" s="56">
        <v>0</v>
      </c>
      <c r="K176" s="56">
        <v>0</v>
      </c>
      <c r="L176" s="56">
        <v>0</v>
      </c>
      <c r="M176" s="56">
        <v>1</v>
      </c>
      <c r="N176" s="56">
        <v>0</v>
      </c>
      <c r="O176" s="56">
        <v>0</v>
      </c>
      <c r="P176" s="56">
        <v>0</v>
      </c>
      <c r="Q176" s="56">
        <v>0</v>
      </c>
      <c r="R176" s="56">
        <v>0</v>
      </c>
      <c r="T176" s="54" t="s">
        <v>587</v>
      </c>
      <c r="U176" s="54"/>
      <c r="V176" s="54" t="s">
        <v>573</v>
      </c>
      <c r="W176" s="54" t="s">
        <v>528</v>
      </c>
      <c r="X176" s="57" t="s">
        <v>193</v>
      </c>
      <c r="Y176" s="54" t="s">
        <v>617</v>
      </c>
      <c r="Z176" s="54" t="s">
        <v>621</v>
      </c>
      <c r="AA176" s="54" t="s">
        <v>632</v>
      </c>
      <c r="AB176" s="54" t="s">
        <v>193</v>
      </c>
      <c r="AC176" s="54"/>
      <c r="AD176" s="54"/>
      <c r="AE176" s="54"/>
      <c r="AF176" s="54"/>
      <c r="AG176" s="54"/>
      <c r="AH176" s="54"/>
      <c r="AI176" s="54"/>
      <c r="AJ176" s="54"/>
      <c r="AK176" s="54" t="s">
        <v>682</v>
      </c>
      <c r="AL176" s="56">
        <v>0</v>
      </c>
      <c r="AM176" s="56">
        <v>1</v>
      </c>
      <c r="AN176" s="56">
        <v>0</v>
      </c>
      <c r="AO176" s="56">
        <v>1</v>
      </c>
      <c r="AP176" s="56">
        <v>0</v>
      </c>
      <c r="AQ176" s="56">
        <v>0</v>
      </c>
      <c r="AR176" s="56">
        <v>0</v>
      </c>
      <c r="AS176" s="56">
        <v>0</v>
      </c>
      <c r="AT176" s="56">
        <v>0</v>
      </c>
      <c r="AU176" s="56">
        <v>0</v>
      </c>
      <c r="AV176" s="56">
        <v>0</v>
      </c>
      <c r="AW176" s="56">
        <v>0</v>
      </c>
      <c r="AX176" s="56">
        <v>0</v>
      </c>
      <c r="AY176" s="56">
        <v>0</v>
      </c>
      <c r="AZ176" s="56">
        <v>0</v>
      </c>
      <c r="BA176" s="54" t="s">
        <v>526</v>
      </c>
      <c r="BB176" s="54" t="s">
        <v>797</v>
      </c>
      <c r="BC176" s="56">
        <v>1</v>
      </c>
      <c r="BD176" s="56">
        <v>0</v>
      </c>
      <c r="BE176" s="56">
        <v>0</v>
      </c>
      <c r="BF176" s="56">
        <v>0</v>
      </c>
      <c r="BG176" s="56">
        <v>0</v>
      </c>
      <c r="BH176" s="56">
        <v>1</v>
      </c>
      <c r="BI176" s="56">
        <v>0</v>
      </c>
      <c r="BJ176" s="56">
        <v>0</v>
      </c>
      <c r="BK176" s="56">
        <v>0</v>
      </c>
      <c r="BL176" s="56">
        <v>0</v>
      </c>
      <c r="BM176" s="56">
        <v>0</v>
      </c>
      <c r="BN176" s="56">
        <v>0</v>
      </c>
      <c r="BO176" s="56">
        <v>0</v>
      </c>
      <c r="BP176" s="56">
        <v>0</v>
      </c>
      <c r="BQ176" s="56">
        <v>0</v>
      </c>
      <c r="BR176" s="56">
        <v>0</v>
      </c>
      <c r="BS176" s="56">
        <v>0</v>
      </c>
      <c r="BT176" s="56">
        <v>0</v>
      </c>
      <c r="BU176" s="56">
        <v>0</v>
      </c>
      <c r="BV176" s="56">
        <v>0</v>
      </c>
      <c r="BW176" s="54"/>
      <c r="BX176" s="54"/>
    </row>
    <row r="177" spans="1:76" hidden="1" x14ac:dyDescent="0.35">
      <c r="A177" s="54" t="s">
        <v>935</v>
      </c>
      <c r="B177" s="54" t="s">
        <v>460</v>
      </c>
      <c r="C177" s="54" t="s">
        <v>208</v>
      </c>
      <c r="D177" s="54" t="s">
        <v>208</v>
      </c>
      <c r="E177" s="54" t="s">
        <v>367</v>
      </c>
      <c r="F177" s="54" t="s">
        <v>460</v>
      </c>
      <c r="G177" s="56">
        <v>38</v>
      </c>
      <c r="H177" s="54" t="s">
        <v>469</v>
      </c>
      <c r="I177" s="54" t="s">
        <v>458</v>
      </c>
      <c r="J177" s="56">
        <v>0</v>
      </c>
      <c r="K177" s="56">
        <v>0</v>
      </c>
      <c r="L177" s="56">
        <v>0</v>
      </c>
      <c r="M177" s="56">
        <v>0</v>
      </c>
      <c r="N177" s="56">
        <v>0</v>
      </c>
      <c r="O177" s="56">
        <v>0</v>
      </c>
      <c r="P177" s="56">
        <v>0</v>
      </c>
      <c r="Q177" s="56">
        <v>0</v>
      </c>
      <c r="R177" s="56">
        <v>1</v>
      </c>
      <c r="S177" s="57" t="s">
        <v>887</v>
      </c>
      <c r="T177" s="54" t="s">
        <v>599</v>
      </c>
      <c r="U177" s="54"/>
      <c r="V177" s="54" t="s">
        <v>569</v>
      </c>
      <c r="W177" s="54" t="s">
        <v>528</v>
      </c>
      <c r="X177" s="54" t="s">
        <v>193</v>
      </c>
      <c r="Y177" s="54" t="s">
        <v>617</v>
      </c>
      <c r="Z177" s="54" t="s">
        <v>621</v>
      </c>
      <c r="AA177" s="54" t="s">
        <v>634</v>
      </c>
      <c r="AB177" s="54" t="s">
        <v>193</v>
      </c>
      <c r="AC177" s="54"/>
      <c r="AD177" s="54"/>
      <c r="AE177" s="54"/>
      <c r="AF177" s="54"/>
      <c r="AG177" s="54"/>
      <c r="AH177" s="54"/>
      <c r="AI177" s="54"/>
      <c r="AJ177" s="54"/>
      <c r="AK177" s="54" t="s">
        <v>682</v>
      </c>
      <c r="AL177" s="56">
        <v>0</v>
      </c>
      <c r="AM177" s="56">
        <v>1</v>
      </c>
      <c r="AN177" s="56">
        <v>0</v>
      </c>
      <c r="AO177" s="56">
        <v>1</v>
      </c>
      <c r="AP177" s="56">
        <v>0</v>
      </c>
      <c r="AQ177" s="56">
        <v>0</v>
      </c>
      <c r="AR177" s="56">
        <v>0</v>
      </c>
      <c r="AS177" s="56">
        <v>0</v>
      </c>
      <c r="AT177" s="56">
        <v>0</v>
      </c>
      <c r="AU177" s="56">
        <v>0</v>
      </c>
      <c r="AV177" s="56">
        <v>0</v>
      </c>
      <c r="AW177" s="56">
        <v>0</v>
      </c>
      <c r="AX177" s="56">
        <v>0</v>
      </c>
      <c r="AY177" s="56">
        <v>0</v>
      </c>
      <c r="AZ177" s="56">
        <v>0</v>
      </c>
      <c r="BA177" s="54" t="s">
        <v>526</v>
      </c>
      <c r="BB177" s="54" t="s">
        <v>742</v>
      </c>
      <c r="BC177" s="56">
        <v>0</v>
      </c>
      <c r="BD177" s="56">
        <v>0</v>
      </c>
      <c r="BE177" s="56">
        <v>0</v>
      </c>
      <c r="BF177" s="56">
        <v>0</v>
      </c>
      <c r="BG177" s="56">
        <v>0</v>
      </c>
      <c r="BH177" s="56">
        <v>0</v>
      </c>
      <c r="BI177" s="56">
        <v>1</v>
      </c>
      <c r="BJ177" s="56">
        <v>0</v>
      </c>
      <c r="BK177" s="56">
        <v>0</v>
      </c>
      <c r="BL177" s="56">
        <v>1</v>
      </c>
      <c r="BM177" s="56">
        <v>0</v>
      </c>
      <c r="BN177" s="56">
        <v>0</v>
      </c>
      <c r="BO177" s="56">
        <v>0</v>
      </c>
      <c r="BP177" s="56">
        <v>0</v>
      </c>
      <c r="BQ177" s="56">
        <v>0</v>
      </c>
      <c r="BR177" s="56">
        <v>0</v>
      </c>
      <c r="BS177" s="56">
        <v>0</v>
      </c>
      <c r="BT177" s="56">
        <v>0</v>
      </c>
      <c r="BU177" s="56">
        <v>0</v>
      </c>
      <c r="BV177" s="56">
        <v>0</v>
      </c>
      <c r="BW177" s="54"/>
      <c r="BX177" s="54"/>
    </row>
    <row r="178" spans="1:76" hidden="1" x14ac:dyDescent="0.35">
      <c r="A178" s="54" t="s">
        <v>935</v>
      </c>
      <c r="B178" s="54" t="s">
        <v>460</v>
      </c>
      <c r="C178" s="54" t="s">
        <v>208</v>
      </c>
      <c r="D178" s="54" t="s">
        <v>208</v>
      </c>
      <c r="E178" s="54" t="s">
        <v>365</v>
      </c>
      <c r="F178" s="54" t="s">
        <v>460</v>
      </c>
      <c r="G178" s="56">
        <v>68</v>
      </c>
      <c r="H178" s="54" t="s">
        <v>465</v>
      </c>
      <c r="I178" s="54" t="s">
        <v>883</v>
      </c>
      <c r="J178" s="56">
        <v>0</v>
      </c>
      <c r="K178" s="56">
        <v>0</v>
      </c>
      <c r="L178" s="56">
        <v>1</v>
      </c>
      <c r="M178" s="56">
        <v>0</v>
      </c>
      <c r="N178" s="56">
        <v>0</v>
      </c>
      <c r="O178" s="56">
        <v>0</v>
      </c>
      <c r="P178" s="56">
        <v>0</v>
      </c>
      <c r="Q178" s="56">
        <v>0</v>
      </c>
      <c r="R178" s="56">
        <v>0</v>
      </c>
      <c r="T178" s="54" t="s">
        <v>599</v>
      </c>
      <c r="U178" s="54"/>
      <c r="V178" s="54" t="s">
        <v>575</v>
      </c>
      <c r="W178" s="54" t="s">
        <v>530</v>
      </c>
      <c r="X178" s="54" t="s">
        <v>195</v>
      </c>
      <c r="Y178" s="54" t="s">
        <v>609</v>
      </c>
      <c r="Z178" s="54" t="s">
        <v>621</v>
      </c>
      <c r="AA178" s="54" t="s">
        <v>633</v>
      </c>
      <c r="AB178" s="54" t="s">
        <v>193</v>
      </c>
      <c r="AC178" s="54"/>
      <c r="AD178" s="54"/>
      <c r="AE178" s="54"/>
      <c r="AF178" s="54"/>
      <c r="AG178" s="54"/>
      <c r="AH178" s="54"/>
      <c r="AI178" s="54"/>
      <c r="AJ178" s="54"/>
      <c r="AK178" s="54" t="s">
        <v>652</v>
      </c>
      <c r="AL178" s="56">
        <v>0</v>
      </c>
      <c r="AM178" s="56">
        <v>0</v>
      </c>
      <c r="AN178" s="56">
        <v>0</v>
      </c>
      <c r="AO178" s="56">
        <v>1</v>
      </c>
      <c r="AP178" s="56">
        <v>0</v>
      </c>
      <c r="AQ178" s="56">
        <v>0</v>
      </c>
      <c r="AR178" s="56">
        <v>0</v>
      </c>
      <c r="AS178" s="56">
        <v>0</v>
      </c>
      <c r="AT178" s="56">
        <v>0</v>
      </c>
      <c r="AU178" s="56">
        <v>0</v>
      </c>
      <c r="AV178" s="56">
        <v>0</v>
      </c>
      <c r="AW178" s="56">
        <v>0</v>
      </c>
      <c r="AX178" s="56">
        <v>0</v>
      </c>
      <c r="AY178" s="56">
        <v>0</v>
      </c>
      <c r="AZ178" s="56">
        <v>0</v>
      </c>
      <c r="BA178" s="54" t="s">
        <v>528</v>
      </c>
      <c r="BB178" s="54" t="s">
        <v>798</v>
      </c>
      <c r="BC178" s="56">
        <v>1</v>
      </c>
      <c r="BD178" s="56">
        <v>1</v>
      </c>
      <c r="BE178" s="56">
        <v>0</v>
      </c>
      <c r="BF178" s="56">
        <v>0</v>
      </c>
      <c r="BG178" s="56">
        <v>0</v>
      </c>
      <c r="BH178" s="56">
        <v>0</v>
      </c>
      <c r="BI178" s="56">
        <v>0</v>
      </c>
      <c r="BJ178" s="56">
        <v>0</v>
      </c>
      <c r="BK178" s="56">
        <v>0</v>
      </c>
      <c r="BL178" s="56">
        <v>1</v>
      </c>
      <c r="BM178" s="56">
        <v>0</v>
      </c>
      <c r="BN178" s="56">
        <v>0</v>
      </c>
      <c r="BO178" s="56">
        <v>0</v>
      </c>
      <c r="BP178" s="56">
        <v>0</v>
      </c>
      <c r="BQ178" s="56">
        <v>0</v>
      </c>
      <c r="BR178" s="56">
        <v>0</v>
      </c>
      <c r="BS178" s="56">
        <v>0</v>
      </c>
      <c r="BT178" s="56">
        <v>0</v>
      </c>
      <c r="BU178" s="56">
        <v>0</v>
      </c>
      <c r="BV178" s="56">
        <v>0</v>
      </c>
      <c r="BW178" s="54"/>
      <c r="BX178" s="54"/>
    </row>
    <row r="179" spans="1:76" hidden="1" x14ac:dyDescent="0.35">
      <c r="A179" s="54" t="s">
        <v>935</v>
      </c>
      <c r="B179" s="54" t="s">
        <v>460</v>
      </c>
      <c r="C179" s="54" t="s">
        <v>208</v>
      </c>
      <c r="D179" s="54" t="s">
        <v>208</v>
      </c>
      <c r="E179" s="54" t="s">
        <v>365</v>
      </c>
      <c r="F179" s="54" t="s">
        <v>460</v>
      </c>
      <c r="G179" s="56">
        <v>42</v>
      </c>
      <c r="H179" s="54" t="s">
        <v>469</v>
      </c>
      <c r="I179" s="54" t="s">
        <v>458</v>
      </c>
      <c r="J179" s="56">
        <v>0</v>
      </c>
      <c r="K179" s="56">
        <v>0</v>
      </c>
      <c r="L179" s="56">
        <v>0</v>
      </c>
      <c r="M179" s="56">
        <v>0</v>
      </c>
      <c r="N179" s="56">
        <v>0</v>
      </c>
      <c r="O179" s="56">
        <v>0</v>
      </c>
      <c r="P179" s="56">
        <v>0</v>
      </c>
      <c r="Q179" s="56">
        <v>0</v>
      </c>
      <c r="R179" s="56">
        <v>1</v>
      </c>
      <c r="S179" s="57" t="s">
        <v>887</v>
      </c>
      <c r="T179" s="54" t="s">
        <v>599</v>
      </c>
      <c r="U179" s="54"/>
      <c r="V179" s="54" t="s">
        <v>573</v>
      </c>
      <c r="W179" s="54" t="s">
        <v>528</v>
      </c>
      <c r="X179" s="54" t="s">
        <v>195</v>
      </c>
      <c r="Y179" s="54" t="s">
        <v>605</v>
      </c>
      <c r="Z179" s="54" t="s">
        <v>621</v>
      </c>
      <c r="AA179" s="54" t="s">
        <v>633</v>
      </c>
      <c r="AB179" s="54" t="s">
        <v>193</v>
      </c>
      <c r="AC179" s="54"/>
      <c r="AD179" s="54"/>
      <c r="AE179" s="54"/>
      <c r="AF179" s="54"/>
      <c r="AG179" s="54"/>
      <c r="AH179" s="54"/>
      <c r="AI179" s="54"/>
      <c r="AJ179" s="54"/>
      <c r="AK179" s="54" t="s">
        <v>799</v>
      </c>
      <c r="AL179" s="56">
        <v>0</v>
      </c>
      <c r="AM179" s="56">
        <v>1</v>
      </c>
      <c r="AN179" s="56">
        <v>1</v>
      </c>
      <c r="AO179" s="56">
        <v>0</v>
      </c>
      <c r="AP179" s="56">
        <v>0</v>
      </c>
      <c r="AQ179" s="56">
        <v>0</v>
      </c>
      <c r="AR179" s="56">
        <v>0</v>
      </c>
      <c r="AS179" s="56">
        <v>0</v>
      </c>
      <c r="AT179" s="56">
        <v>1</v>
      </c>
      <c r="AU179" s="56">
        <v>0</v>
      </c>
      <c r="AV179" s="56">
        <v>0</v>
      </c>
      <c r="AW179" s="56">
        <v>0</v>
      </c>
      <c r="AX179" s="56">
        <v>0</v>
      </c>
      <c r="AY179" s="56">
        <v>0</v>
      </c>
      <c r="AZ179" s="56">
        <v>0</v>
      </c>
      <c r="BA179" s="54" t="s">
        <v>526</v>
      </c>
      <c r="BB179" s="54" t="s">
        <v>800</v>
      </c>
      <c r="BC179" s="56">
        <v>1</v>
      </c>
      <c r="BD179" s="56">
        <v>0</v>
      </c>
      <c r="BE179" s="56">
        <v>0</v>
      </c>
      <c r="BF179" s="56">
        <v>1</v>
      </c>
      <c r="BG179" s="56">
        <v>0</v>
      </c>
      <c r="BH179" s="56">
        <v>0</v>
      </c>
      <c r="BI179" s="56">
        <v>0</v>
      </c>
      <c r="BJ179" s="56">
        <v>0</v>
      </c>
      <c r="BK179" s="56">
        <v>0</v>
      </c>
      <c r="BL179" s="56">
        <v>1</v>
      </c>
      <c r="BM179" s="56">
        <v>0</v>
      </c>
      <c r="BN179" s="56">
        <v>0</v>
      </c>
      <c r="BO179" s="56">
        <v>0</v>
      </c>
      <c r="BP179" s="56">
        <v>0</v>
      </c>
      <c r="BQ179" s="56">
        <v>0</v>
      </c>
      <c r="BR179" s="56">
        <v>0</v>
      </c>
      <c r="BS179" s="56">
        <v>0</v>
      </c>
      <c r="BT179" s="56">
        <v>0</v>
      </c>
      <c r="BU179" s="56">
        <v>0</v>
      </c>
      <c r="BV179" s="56">
        <v>0</v>
      </c>
      <c r="BW179" s="54"/>
      <c r="BX179" s="54"/>
    </row>
    <row r="180" spans="1:76" hidden="1" x14ac:dyDescent="0.35">
      <c r="A180" s="54" t="s">
        <v>935</v>
      </c>
      <c r="B180" s="54" t="s">
        <v>460</v>
      </c>
      <c r="C180" s="54" t="s">
        <v>203</v>
      </c>
      <c r="D180" s="54" t="s">
        <v>212</v>
      </c>
      <c r="E180" s="54" t="s">
        <v>320</v>
      </c>
      <c r="F180" s="54" t="s">
        <v>460</v>
      </c>
      <c r="G180" s="56">
        <v>40</v>
      </c>
      <c r="H180" s="54" t="s">
        <v>465</v>
      </c>
      <c r="I180" s="54" t="s">
        <v>893</v>
      </c>
      <c r="J180" s="56">
        <v>0</v>
      </c>
      <c r="K180" s="56">
        <v>0</v>
      </c>
      <c r="L180" s="56">
        <v>1</v>
      </c>
      <c r="M180" s="56">
        <v>0</v>
      </c>
      <c r="N180" s="56">
        <v>0</v>
      </c>
      <c r="O180" s="56">
        <v>0</v>
      </c>
      <c r="P180" s="56">
        <v>1</v>
      </c>
      <c r="Q180" s="56">
        <v>0</v>
      </c>
      <c r="R180" s="56">
        <v>0</v>
      </c>
      <c r="T180" s="54" t="s">
        <v>587</v>
      </c>
      <c r="U180" s="54"/>
      <c r="V180" s="54" t="s">
        <v>573</v>
      </c>
      <c r="W180" s="54" t="s">
        <v>526</v>
      </c>
      <c r="X180" s="54" t="s">
        <v>193</v>
      </c>
      <c r="Y180" s="54" t="s">
        <v>613</v>
      </c>
      <c r="Z180" s="54" t="s">
        <v>627</v>
      </c>
      <c r="AA180" s="54" t="s">
        <v>633</v>
      </c>
      <c r="AB180" s="54" t="s">
        <v>193</v>
      </c>
      <c r="AC180" s="54"/>
      <c r="AD180" s="54"/>
      <c r="AE180" s="54"/>
      <c r="AF180" s="54"/>
      <c r="AG180" s="54"/>
      <c r="AH180" s="54"/>
      <c r="AI180" s="54"/>
      <c r="AJ180" s="54"/>
      <c r="AK180" s="54" t="s">
        <v>692</v>
      </c>
      <c r="AL180" s="56">
        <v>0</v>
      </c>
      <c r="AM180" s="56">
        <v>0</v>
      </c>
      <c r="AN180" s="56">
        <v>0</v>
      </c>
      <c r="AO180" s="56">
        <v>1</v>
      </c>
      <c r="AP180" s="56">
        <v>0</v>
      </c>
      <c r="AQ180" s="56">
        <v>0</v>
      </c>
      <c r="AR180" s="56">
        <v>1</v>
      </c>
      <c r="AS180" s="56">
        <v>0</v>
      </c>
      <c r="AT180" s="56">
        <v>0</v>
      </c>
      <c r="AU180" s="56">
        <v>0</v>
      </c>
      <c r="AV180" s="56">
        <v>1</v>
      </c>
      <c r="AW180" s="56">
        <v>0</v>
      </c>
      <c r="AX180" s="56">
        <v>0</v>
      </c>
      <c r="AY180" s="56">
        <v>0</v>
      </c>
      <c r="AZ180" s="56">
        <v>0</v>
      </c>
      <c r="BA180" s="54" t="s">
        <v>528</v>
      </c>
      <c r="BB180" s="54" t="s">
        <v>654</v>
      </c>
      <c r="BC180" s="56">
        <v>0</v>
      </c>
      <c r="BD180" s="56">
        <v>0</v>
      </c>
      <c r="BE180" s="56">
        <v>1</v>
      </c>
      <c r="BF180" s="56">
        <v>1</v>
      </c>
      <c r="BG180" s="56">
        <v>0</v>
      </c>
      <c r="BH180" s="56">
        <v>0</v>
      </c>
      <c r="BI180" s="56">
        <v>0</v>
      </c>
      <c r="BJ180" s="56">
        <v>0</v>
      </c>
      <c r="BK180" s="56">
        <v>0</v>
      </c>
      <c r="BL180" s="56">
        <v>0</v>
      </c>
      <c r="BM180" s="56">
        <v>0</v>
      </c>
      <c r="BN180" s="56">
        <v>0</v>
      </c>
      <c r="BO180" s="56">
        <v>0</v>
      </c>
      <c r="BP180" s="56">
        <v>0</v>
      </c>
      <c r="BQ180" s="56">
        <v>0</v>
      </c>
      <c r="BR180" s="56">
        <v>0</v>
      </c>
      <c r="BS180" s="56">
        <v>0</v>
      </c>
      <c r="BT180" s="56">
        <v>0</v>
      </c>
      <c r="BU180" s="56">
        <v>0</v>
      </c>
      <c r="BV180" s="56">
        <v>0</v>
      </c>
      <c r="BW180" s="54"/>
      <c r="BX180" s="54"/>
    </row>
    <row r="181" spans="1:76" hidden="1" x14ac:dyDescent="0.35">
      <c r="A181" s="54" t="s">
        <v>935</v>
      </c>
      <c r="B181" s="54" t="s">
        <v>460</v>
      </c>
      <c r="C181" s="54" t="s">
        <v>203</v>
      </c>
      <c r="D181" s="54" t="s">
        <v>212</v>
      </c>
      <c r="E181" s="54" t="s">
        <v>320</v>
      </c>
      <c r="F181" s="54" t="s">
        <v>460</v>
      </c>
      <c r="G181" s="56">
        <v>35</v>
      </c>
      <c r="H181" s="54" t="s">
        <v>469</v>
      </c>
      <c r="I181" s="54" t="s">
        <v>886</v>
      </c>
      <c r="J181" s="56">
        <v>0</v>
      </c>
      <c r="K181" s="56">
        <v>1</v>
      </c>
      <c r="L181" s="56">
        <v>0</v>
      </c>
      <c r="M181" s="56">
        <v>0</v>
      </c>
      <c r="N181" s="56">
        <v>0</v>
      </c>
      <c r="O181" s="56">
        <v>0</v>
      </c>
      <c r="P181" s="56">
        <v>0</v>
      </c>
      <c r="Q181" s="56">
        <v>0</v>
      </c>
      <c r="R181" s="56">
        <v>0</v>
      </c>
      <c r="T181" s="54" t="s">
        <v>587</v>
      </c>
      <c r="U181" s="54"/>
      <c r="V181" s="54" t="s">
        <v>575</v>
      </c>
      <c r="W181" s="54" t="s">
        <v>524</v>
      </c>
      <c r="X181" s="54" t="s">
        <v>193</v>
      </c>
      <c r="Y181" s="54" t="s">
        <v>615</v>
      </c>
      <c r="Z181" s="54" t="s">
        <v>621</v>
      </c>
      <c r="AA181" s="54" t="s">
        <v>632</v>
      </c>
      <c r="AB181" s="54" t="s">
        <v>193</v>
      </c>
      <c r="AC181" s="54"/>
      <c r="AD181" s="54"/>
      <c r="AE181" s="54"/>
      <c r="AF181" s="54"/>
      <c r="AG181" s="54"/>
      <c r="AH181" s="54"/>
      <c r="AI181" s="54"/>
      <c r="AJ181" s="54"/>
      <c r="AK181" s="54" t="s">
        <v>653</v>
      </c>
      <c r="AL181" s="56">
        <v>0</v>
      </c>
      <c r="AM181" s="56">
        <v>0</v>
      </c>
      <c r="AN181" s="56">
        <v>0</v>
      </c>
      <c r="AO181" s="56">
        <v>1</v>
      </c>
      <c r="AP181" s="56">
        <v>0</v>
      </c>
      <c r="AQ181" s="56">
        <v>0</v>
      </c>
      <c r="AR181" s="56">
        <v>0</v>
      </c>
      <c r="AS181" s="56">
        <v>0</v>
      </c>
      <c r="AT181" s="56">
        <v>0</v>
      </c>
      <c r="AU181" s="56">
        <v>0</v>
      </c>
      <c r="AV181" s="56">
        <v>1</v>
      </c>
      <c r="AW181" s="56">
        <v>0</v>
      </c>
      <c r="AX181" s="56">
        <v>0</v>
      </c>
      <c r="AY181" s="56">
        <v>0</v>
      </c>
      <c r="AZ181" s="56">
        <v>0</v>
      </c>
      <c r="BA181" s="54" t="s">
        <v>526</v>
      </c>
      <c r="BB181" s="54" t="s">
        <v>538</v>
      </c>
      <c r="BC181" s="56">
        <v>0</v>
      </c>
      <c r="BD181" s="56">
        <v>0</v>
      </c>
      <c r="BE181" s="56">
        <v>0</v>
      </c>
      <c r="BF181" s="56">
        <v>1</v>
      </c>
      <c r="BG181" s="56">
        <v>0</v>
      </c>
      <c r="BH181" s="56">
        <v>0</v>
      </c>
      <c r="BI181" s="56">
        <v>0</v>
      </c>
      <c r="BJ181" s="56">
        <v>0</v>
      </c>
      <c r="BK181" s="56">
        <v>0</v>
      </c>
      <c r="BL181" s="56">
        <v>0</v>
      </c>
      <c r="BM181" s="56">
        <v>0</v>
      </c>
      <c r="BN181" s="56">
        <v>0</v>
      </c>
      <c r="BO181" s="56">
        <v>0</v>
      </c>
      <c r="BP181" s="56">
        <v>0</v>
      </c>
      <c r="BQ181" s="56">
        <v>0</v>
      </c>
      <c r="BR181" s="56">
        <v>0</v>
      </c>
      <c r="BS181" s="56">
        <v>0</v>
      </c>
      <c r="BT181" s="56">
        <v>0</v>
      </c>
      <c r="BU181" s="56">
        <v>0</v>
      </c>
      <c r="BV181" s="56">
        <v>0</v>
      </c>
      <c r="BW181" s="54"/>
      <c r="BX181" s="54"/>
    </row>
    <row r="182" spans="1:76" hidden="1" x14ac:dyDescent="0.35">
      <c r="A182" s="54" t="s">
        <v>935</v>
      </c>
      <c r="B182" s="54" t="s">
        <v>460</v>
      </c>
      <c r="C182" s="54" t="s">
        <v>203</v>
      </c>
      <c r="D182" s="54" t="s">
        <v>212</v>
      </c>
      <c r="E182" s="54" t="s">
        <v>320</v>
      </c>
      <c r="F182" s="54" t="s">
        <v>460</v>
      </c>
      <c r="G182" s="56">
        <v>33</v>
      </c>
      <c r="H182" s="54" t="s">
        <v>471</v>
      </c>
      <c r="I182" s="54" t="s">
        <v>487</v>
      </c>
      <c r="J182" s="56">
        <v>0</v>
      </c>
      <c r="K182" s="56">
        <v>0</v>
      </c>
      <c r="L182" s="56">
        <v>0</v>
      </c>
      <c r="M182" s="56">
        <v>0</v>
      </c>
      <c r="N182" s="56">
        <v>0</v>
      </c>
      <c r="O182" s="56">
        <v>0</v>
      </c>
      <c r="P182" s="56">
        <v>0</v>
      </c>
      <c r="Q182" s="56">
        <v>1</v>
      </c>
      <c r="R182" s="56">
        <v>0</v>
      </c>
      <c r="T182" s="54" t="s">
        <v>587</v>
      </c>
      <c r="U182" s="54"/>
      <c r="V182" s="54" t="s">
        <v>575</v>
      </c>
      <c r="W182" s="54" t="s">
        <v>524</v>
      </c>
      <c r="X182" s="54" t="s">
        <v>193</v>
      </c>
      <c r="Y182" s="54" t="s">
        <v>615</v>
      </c>
      <c r="Z182" s="54" t="s">
        <v>621</v>
      </c>
      <c r="AA182" s="54" t="s">
        <v>633</v>
      </c>
      <c r="AB182" s="54" t="s">
        <v>193</v>
      </c>
      <c r="AC182" s="54"/>
      <c r="AD182" s="54"/>
      <c r="AE182" s="54"/>
      <c r="AF182" s="54"/>
      <c r="AG182" s="54"/>
      <c r="AH182" s="54"/>
      <c r="AI182" s="54"/>
      <c r="AJ182" s="54"/>
      <c r="AK182" s="54" t="s">
        <v>653</v>
      </c>
      <c r="AL182" s="56">
        <v>0</v>
      </c>
      <c r="AM182" s="56">
        <v>0</v>
      </c>
      <c r="AN182" s="56">
        <v>0</v>
      </c>
      <c r="AO182" s="56">
        <v>1</v>
      </c>
      <c r="AP182" s="56">
        <v>0</v>
      </c>
      <c r="AQ182" s="56">
        <v>0</v>
      </c>
      <c r="AR182" s="56">
        <v>0</v>
      </c>
      <c r="AS182" s="56">
        <v>0</v>
      </c>
      <c r="AT182" s="56">
        <v>0</v>
      </c>
      <c r="AU182" s="56">
        <v>0</v>
      </c>
      <c r="AV182" s="56">
        <v>1</v>
      </c>
      <c r="AW182" s="56">
        <v>0</v>
      </c>
      <c r="AX182" s="56">
        <v>0</v>
      </c>
      <c r="AY182" s="56">
        <v>0</v>
      </c>
      <c r="AZ182" s="56">
        <v>0</v>
      </c>
      <c r="BA182" s="54" t="s">
        <v>526</v>
      </c>
      <c r="BB182" s="54" t="s">
        <v>719</v>
      </c>
      <c r="BC182" s="56">
        <v>0</v>
      </c>
      <c r="BD182" s="56">
        <v>0</v>
      </c>
      <c r="BE182" s="56">
        <v>0</v>
      </c>
      <c r="BF182" s="56">
        <v>0</v>
      </c>
      <c r="BG182" s="56">
        <v>0</v>
      </c>
      <c r="BH182" s="56">
        <v>0</v>
      </c>
      <c r="BI182" s="56">
        <v>0</v>
      </c>
      <c r="BJ182" s="56">
        <v>0</v>
      </c>
      <c r="BK182" s="56">
        <v>0</v>
      </c>
      <c r="BL182" s="56">
        <v>1</v>
      </c>
      <c r="BM182" s="56">
        <v>0</v>
      </c>
      <c r="BN182" s="56">
        <v>0</v>
      </c>
      <c r="BO182" s="56">
        <v>1</v>
      </c>
      <c r="BP182" s="56">
        <v>0</v>
      </c>
      <c r="BQ182" s="56">
        <v>0</v>
      </c>
      <c r="BR182" s="56">
        <v>0</v>
      </c>
      <c r="BS182" s="56">
        <v>0</v>
      </c>
      <c r="BT182" s="56">
        <v>0</v>
      </c>
      <c r="BU182" s="56">
        <v>0</v>
      </c>
      <c r="BV182" s="56">
        <v>0</v>
      </c>
      <c r="BW182" s="54"/>
      <c r="BX182" s="54"/>
    </row>
    <row r="183" spans="1:76" hidden="1" x14ac:dyDescent="0.35">
      <c r="A183" s="54" t="s">
        <v>935</v>
      </c>
      <c r="B183" s="54" t="s">
        <v>460</v>
      </c>
      <c r="C183" s="54" t="s">
        <v>203</v>
      </c>
      <c r="D183" s="54" t="s">
        <v>212</v>
      </c>
      <c r="E183" s="54" t="s">
        <v>318</v>
      </c>
      <c r="F183" s="54" t="s">
        <v>460</v>
      </c>
      <c r="G183" s="56">
        <v>47</v>
      </c>
      <c r="H183" s="54" t="s">
        <v>469</v>
      </c>
      <c r="I183" s="54" t="s">
        <v>487</v>
      </c>
      <c r="J183" s="56">
        <v>0</v>
      </c>
      <c r="K183" s="56">
        <v>0</v>
      </c>
      <c r="L183" s="56">
        <v>0</v>
      </c>
      <c r="M183" s="56">
        <v>0</v>
      </c>
      <c r="N183" s="56">
        <v>0</v>
      </c>
      <c r="O183" s="56">
        <v>0</v>
      </c>
      <c r="P183" s="56">
        <v>0</v>
      </c>
      <c r="Q183" s="56">
        <v>1</v>
      </c>
      <c r="R183" s="56">
        <v>0</v>
      </c>
      <c r="T183" s="54" t="s">
        <v>587</v>
      </c>
      <c r="U183" s="54"/>
      <c r="V183" s="54" t="s">
        <v>575</v>
      </c>
      <c r="W183" s="54" t="s">
        <v>526</v>
      </c>
      <c r="X183" s="54" t="s">
        <v>193</v>
      </c>
      <c r="Y183" s="54" t="s">
        <v>613</v>
      </c>
      <c r="Z183" s="54" t="s">
        <v>621</v>
      </c>
      <c r="AA183" s="54" t="s">
        <v>632</v>
      </c>
      <c r="AB183" s="54" t="s">
        <v>193</v>
      </c>
      <c r="AC183" s="54"/>
      <c r="AD183" s="54"/>
      <c r="AE183" s="54"/>
      <c r="AF183" s="54"/>
      <c r="AG183" s="54"/>
      <c r="AH183" s="54"/>
      <c r="AI183" s="54"/>
      <c r="AJ183" s="54"/>
      <c r="AK183" s="54" t="s">
        <v>692</v>
      </c>
      <c r="AL183" s="56">
        <v>0</v>
      </c>
      <c r="AM183" s="56">
        <v>0</v>
      </c>
      <c r="AN183" s="56">
        <v>0</v>
      </c>
      <c r="AO183" s="56">
        <v>1</v>
      </c>
      <c r="AP183" s="56">
        <v>0</v>
      </c>
      <c r="AQ183" s="56">
        <v>0</v>
      </c>
      <c r="AR183" s="56">
        <v>1</v>
      </c>
      <c r="AS183" s="56">
        <v>0</v>
      </c>
      <c r="AT183" s="56">
        <v>0</v>
      </c>
      <c r="AU183" s="56">
        <v>0</v>
      </c>
      <c r="AV183" s="56">
        <v>1</v>
      </c>
      <c r="AW183" s="56">
        <v>0</v>
      </c>
      <c r="AX183" s="56">
        <v>0</v>
      </c>
      <c r="AY183" s="56">
        <v>0</v>
      </c>
      <c r="AZ183" s="56">
        <v>0</v>
      </c>
      <c r="BA183" s="54" t="s">
        <v>528</v>
      </c>
      <c r="BB183" s="54" t="s">
        <v>702</v>
      </c>
      <c r="BC183" s="56">
        <v>0</v>
      </c>
      <c r="BD183" s="56">
        <v>0</v>
      </c>
      <c r="BE183" s="56">
        <v>0</v>
      </c>
      <c r="BF183" s="56">
        <v>0</v>
      </c>
      <c r="BG183" s="56">
        <v>1</v>
      </c>
      <c r="BH183" s="56">
        <v>1</v>
      </c>
      <c r="BI183" s="56">
        <v>0</v>
      </c>
      <c r="BJ183" s="56">
        <v>0</v>
      </c>
      <c r="BK183" s="56">
        <v>0</v>
      </c>
      <c r="BL183" s="56">
        <v>0</v>
      </c>
      <c r="BM183" s="56">
        <v>0</v>
      </c>
      <c r="BN183" s="56">
        <v>0</v>
      </c>
      <c r="BO183" s="56">
        <v>1</v>
      </c>
      <c r="BP183" s="56">
        <v>0</v>
      </c>
      <c r="BQ183" s="56">
        <v>0</v>
      </c>
      <c r="BR183" s="56">
        <v>0</v>
      </c>
      <c r="BS183" s="56">
        <v>0</v>
      </c>
      <c r="BT183" s="56">
        <v>0</v>
      </c>
      <c r="BU183" s="56">
        <v>0</v>
      </c>
      <c r="BV183" s="56">
        <v>0</v>
      </c>
      <c r="BW183" s="54"/>
      <c r="BX183" s="54"/>
    </row>
    <row r="184" spans="1:76" hidden="1" x14ac:dyDescent="0.35">
      <c r="A184" s="54" t="s">
        <v>935</v>
      </c>
      <c r="B184" s="54" t="s">
        <v>460</v>
      </c>
      <c r="C184" s="54" t="s">
        <v>203</v>
      </c>
      <c r="D184" s="54" t="s">
        <v>212</v>
      </c>
      <c r="E184" s="54" t="s">
        <v>318</v>
      </c>
      <c r="F184" s="54" t="s">
        <v>462</v>
      </c>
      <c r="G184" s="56">
        <v>50</v>
      </c>
      <c r="H184" s="54" t="s">
        <v>471</v>
      </c>
      <c r="I184" s="54" t="s">
        <v>487</v>
      </c>
      <c r="J184" s="56">
        <v>0</v>
      </c>
      <c r="K184" s="56">
        <v>0</v>
      </c>
      <c r="L184" s="56">
        <v>0</v>
      </c>
      <c r="M184" s="56">
        <v>0</v>
      </c>
      <c r="N184" s="56">
        <v>0</v>
      </c>
      <c r="O184" s="56">
        <v>0</v>
      </c>
      <c r="P184" s="56">
        <v>0</v>
      </c>
      <c r="Q184" s="56">
        <v>1</v>
      </c>
      <c r="R184" s="56">
        <v>0</v>
      </c>
      <c r="T184" s="54" t="s">
        <v>587</v>
      </c>
      <c r="U184" s="54"/>
      <c r="V184" s="54" t="s">
        <v>575</v>
      </c>
      <c r="W184" s="54" t="s">
        <v>528</v>
      </c>
      <c r="X184" s="54" t="s">
        <v>193</v>
      </c>
      <c r="Y184" s="54" t="s">
        <v>613</v>
      </c>
      <c r="Z184" s="54" t="s">
        <v>621</v>
      </c>
      <c r="AA184" s="54" t="s">
        <v>633</v>
      </c>
      <c r="AB184" s="54" t="s">
        <v>193</v>
      </c>
      <c r="AC184" s="54"/>
      <c r="AD184" s="54"/>
      <c r="AE184" s="54"/>
      <c r="AF184" s="54"/>
      <c r="AG184" s="54"/>
      <c r="AH184" s="54"/>
      <c r="AI184" s="54"/>
      <c r="AJ184" s="54"/>
      <c r="AK184" s="54" t="s">
        <v>653</v>
      </c>
      <c r="AL184" s="56">
        <v>0</v>
      </c>
      <c r="AM184" s="56">
        <v>0</v>
      </c>
      <c r="AN184" s="56">
        <v>0</v>
      </c>
      <c r="AO184" s="56">
        <v>1</v>
      </c>
      <c r="AP184" s="56">
        <v>0</v>
      </c>
      <c r="AQ184" s="56">
        <v>0</v>
      </c>
      <c r="AR184" s="56">
        <v>0</v>
      </c>
      <c r="AS184" s="56">
        <v>0</v>
      </c>
      <c r="AT184" s="56">
        <v>0</v>
      </c>
      <c r="AU184" s="56">
        <v>0</v>
      </c>
      <c r="AV184" s="56">
        <v>1</v>
      </c>
      <c r="AW184" s="56">
        <v>0</v>
      </c>
      <c r="AX184" s="56">
        <v>0</v>
      </c>
      <c r="AY184" s="56">
        <v>0</v>
      </c>
      <c r="AZ184" s="56">
        <v>0</v>
      </c>
      <c r="BA184" s="54" t="s">
        <v>528</v>
      </c>
      <c r="BB184" s="54" t="s">
        <v>671</v>
      </c>
      <c r="BC184" s="56">
        <v>0</v>
      </c>
      <c r="BD184" s="56">
        <v>0</v>
      </c>
      <c r="BE184" s="56">
        <v>0</v>
      </c>
      <c r="BF184" s="56">
        <v>1</v>
      </c>
      <c r="BG184" s="56">
        <v>0</v>
      </c>
      <c r="BH184" s="56">
        <v>0</v>
      </c>
      <c r="BI184" s="56">
        <v>1</v>
      </c>
      <c r="BJ184" s="56">
        <v>0</v>
      </c>
      <c r="BK184" s="56">
        <v>0</v>
      </c>
      <c r="BL184" s="56">
        <v>1</v>
      </c>
      <c r="BM184" s="56">
        <v>0</v>
      </c>
      <c r="BN184" s="56">
        <v>0</v>
      </c>
      <c r="BO184" s="56">
        <v>0</v>
      </c>
      <c r="BP184" s="56">
        <v>0</v>
      </c>
      <c r="BQ184" s="56">
        <v>0</v>
      </c>
      <c r="BR184" s="56">
        <v>0</v>
      </c>
      <c r="BS184" s="56">
        <v>0</v>
      </c>
      <c r="BT184" s="56">
        <v>0</v>
      </c>
      <c r="BU184" s="56">
        <v>0</v>
      </c>
      <c r="BV184" s="56">
        <v>0</v>
      </c>
      <c r="BW184" s="54"/>
      <c r="BX184" s="54"/>
    </row>
    <row r="185" spans="1:76" hidden="1" x14ac:dyDescent="0.35">
      <c r="A185" s="54" t="s">
        <v>935</v>
      </c>
      <c r="B185" s="54" t="s">
        <v>460</v>
      </c>
      <c r="C185" s="54" t="s">
        <v>203</v>
      </c>
      <c r="D185" s="54" t="s">
        <v>213</v>
      </c>
      <c r="E185" s="54" t="s">
        <v>294</v>
      </c>
      <c r="F185" s="54" t="s">
        <v>460</v>
      </c>
      <c r="G185" s="56">
        <v>55</v>
      </c>
      <c r="H185" s="54" t="s">
        <v>471</v>
      </c>
      <c r="I185" s="54" t="s">
        <v>479</v>
      </c>
      <c r="J185" s="56">
        <v>0</v>
      </c>
      <c r="K185" s="56">
        <v>0</v>
      </c>
      <c r="L185" s="56">
        <v>0</v>
      </c>
      <c r="M185" s="56">
        <v>1</v>
      </c>
      <c r="N185" s="56">
        <v>0</v>
      </c>
      <c r="O185" s="56">
        <v>0</v>
      </c>
      <c r="P185" s="56">
        <v>0</v>
      </c>
      <c r="Q185" s="56">
        <v>0</v>
      </c>
      <c r="R185" s="56">
        <v>0</v>
      </c>
      <c r="T185" s="54" t="s">
        <v>599</v>
      </c>
      <c r="U185" s="54"/>
      <c r="V185" s="54" t="s">
        <v>573</v>
      </c>
      <c r="W185" s="54" t="s">
        <v>530</v>
      </c>
      <c r="X185" s="54" t="s">
        <v>193</v>
      </c>
      <c r="Y185" s="54" t="s">
        <v>617</v>
      </c>
      <c r="Z185" s="54" t="s">
        <v>627</v>
      </c>
      <c r="AA185" s="54" t="s">
        <v>632</v>
      </c>
      <c r="AB185" s="54" t="s">
        <v>195</v>
      </c>
      <c r="AC185" s="54" t="s">
        <v>646</v>
      </c>
      <c r="AD185" s="56">
        <v>0</v>
      </c>
      <c r="AE185" s="56">
        <v>0</v>
      </c>
      <c r="AF185" s="56">
        <v>0</v>
      </c>
      <c r="AG185" s="56">
        <v>0</v>
      </c>
      <c r="AH185" s="56">
        <v>1</v>
      </c>
      <c r="AI185" s="56">
        <v>0</v>
      </c>
      <c r="AJ185" s="56">
        <v>0</v>
      </c>
      <c r="AK185" s="54" t="s">
        <v>692</v>
      </c>
      <c r="AL185" s="56">
        <v>0</v>
      </c>
      <c r="AM185" s="56">
        <v>0</v>
      </c>
      <c r="AN185" s="56">
        <v>0</v>
      </c>
      <c r="AO185" s="56">
        <v>1</v>
      </c>
      <c r="AP185" s="56">
        <v>0</v>
      </c>
      <c r="AQ185" s="56">
        <v>0</v>
      </c>
      <c r="AR185" s="56">
        <v>1</v>
      </c>
      <c r="AS185" s="56">
        <v>0</v>
      </c>
      <c r="AT185" s="56">
        <v>0</v>
      </c>
      <c r="AU185" s="56">
        <v>0</v>
      </c>
      <c r="AV185" s="56">
        <v>1</v>
      </c>
      <c r="AW185" s="56">
        <v>0</v>
      </c>
      <c r="AX185" s="56">
        <v>0</v>
      </c>
      <c r="AY185" s="56">
        <v>0</v>
      </c>
      <c r="AZ185" s="56">
        <v>0</v>
      </c>
      <c r="BA185" s="54" t="s">
        <v>530</v>
      </c>
      <c r="BB185" s="54" t="s">
        <v>767</v>
      </c>
      <c r="BC185" s="56">
        <v>0</v>
      </c>
      <c r="BD185" s="56">
        <v>0</v>
      </c>
      <c r="BE185" s="56">
        <v>1</v>
      </c>
      <c r="BF185" s="56">
        <v>1</v>
      </c>
      <c r="BG185" s="56">
        <v>0</v>
      </c>
      <c r="BH185" s="56">
        <v>0</v>
      </c>
      <c r="BI185" s="56">
        <v>1</v>
      </c>
      <c r="BJ185" s="56">
        <v>0</v>
      </c>
      <c r="BK185" s="56">
        <v>0</v>
      </c>
      <c r="BL185" s="56">
        <v>1</v>
      </c>
      <c r="BM185" s="56">
        <v>0</v>
      </c>
      <c r="BN185" s="56">
        <v>0</v>
      </c>
      <c r="BO185" s="56">
        <v>1</v>
      </c>
      <c r="BP185" s="56">
        <v>0</v>
      </c>
      <c r="BQ185" s="56">
        <v>0</v>
      </c>
      <c r="BR185" s="56">
        <v>0</v>
      </c>
      <c r="BS185" s="56">
        <v>0</v>
      </c>
      <c r="BT185" s="56">
        <v>0</v>
      </c>
      <c r="BU185" s="56">
        <v>0</v>
      </c>
      <c r="BV185" s="56">
        <v>0</v>
      </c>
      <c r="BW185" s="54"/>
      <c r="BX185" s="54"/>
    </row>
    <row r="186" spans="1:76" hidden="1" x14ac:dyDescent="0.35">
      <c r="A186" s="54" t="s">
        <v>935</v>
      </c>
      <c r="B186" s="54" t="s">
        <v>460</v>
      </c>
      <c r="C186" s="54" t="s">
        <v>203</v>
      </c>
      <c r="D186" s="54" t="s">
        <v>213</v>
      </c>
      <c r="E186" s="54" t="s">
        <v>294</v>
      </c>
      <c r="F186" s="54" t="s">
        <v>460</v>
      </c>
      <c r="G186" s="56">
        <v>46</v>
      </c>
      <c r="H186" s="54" t="s">
        <v>465</v>
      </c>
      <c r="I186" s="54" t="s">
        <v>883</v>
      </c>
      <c r="J186" s="56">
        <v>0</v>
      </c>
      <c r="K186" s="56">
        <v>0</v>
      </c>
      <c r="L186" s="56">
        <v>1</v>
      </c>
      <c r="M186" s="56">
        <v>0</v>
      </c>
      <c r="N186" s="56">
        <v>0</v>
      </c>
      <c r="O186" s="56">
        <v>0</v>
      </c>
      <c r="P186" s="56">
        <v>0</v>
      </c>
      <c r="Q186" s="56">
        <v>0</v>
      </c>
      <c r="R186" s="56">
        <v>0</v>
      </c>
      <c r="T186" s="54" t="s">
        <v>599</v>
      </c>
      <c r="U186" s="54"/>
      <c r="V186" s="54" t="s">
        <v>573</v>
      </c>
      <c r="W186" s="54" t="s">
        <v>530</v>
      </c>
      <c r="X186" s="54" t="s">
        <v>193</v>
      </c>
      <c r="Y186" s="54" t="s">
        <v>613</v>
      </c>
      <c r="Z186" s="54" t="s">
        <v>627</v>
      </c>
      <c r="AA186" s="54" t="s">
        <v>632</v>
      </c>
      <c r="AB186" s="54" t="s">
        <v>195</v>
      </c>
      <c r="AC186" s="54" t="s">
        <v>656</v>
      </c>
      <c r="AD186" s="56">
        <v>0</v>
      </c>
      <c r="AE186" s="56">
        <v>0</v>
      </c>
      <c r="AF186" s="56">
        <v>0</v>
      </c>
      <c r="AG186" s="56">
        <v>1</v>
      </c>
      <c r="AH186" s="56">
        <v>1</v>
      </c>
      <c r="AI186" s="56">
        <v>0</v>
      </c>
      <c r="AJ186" s="56">
        <v>0</v>
      </c>
      <c r="AK186" s="54" t="s">
        <v>801</v>
      </c>
      <c r="AL186" s="56">
        <v>0</v>
      </c>
      <c r="AM186" s="56">
        <v>1</v>
      </c>
      <c r="AN186" s="56">
        <v>1</v>
      </c>
      <c r="AO186" s="56">
        <v>1</v>
      </c>
      <c r="AP186" s="56">
        <v>0</v>
      </c>
      <c r="AQ186" s="56">
        <v>0</v>
      </c>
      <c r="AR186" s="56">
        <v>1</v>
      </c>
      <c r="AS186" s="56">
        <v>1</v>
      </c>
      <c r="AT186" s="56">
        <v>0</v>
      </c>
      <c r="AU186" s="56">
        <v>0</v>
      </c>
      <c r="AV186" s="56">
        <v>1</v>
      </c>
      <c r="AW186" s="56">
        <v>0</v>
      </c>
      <c r="AX186" s="56">
        <v>0</v>
      </c>
      <c r="AY186" s="56">
        <v>0</v>
      </c>
      <c r="AZ186" s="56">
        <v>0</v>
      </c>
      <c r="BA186" s="54" t="s">
        <v>530</v>
      </c>
      <c r="BB186" s="54" t="s">
        <v>802</v>
      </c>
      <c r="BC186" s="56">
        <v>0</v>
      </c>
      <c r="BD186" s="56">
        <v>0</v>
      </c>
      <c r="BE186" s="56">
        <v>1</v>
      </c>
      <c r="BF186" s="56">
        <v>1</v>
      </c>
      <c r="BG186" s="56">
        <v>1</v>
      </c>
      <c r="BH186" s="56">
        <v>0</v>
      </c>
      <c r="BI186" s="56">
        <v>1</v>
      </c>
      <c r="BJ186" s="56">
        <v>0</v>
      </c>
      <c r="BK186" s="56">
        <v>0</v>
      </c>
      <c r="BL186" s="56">
        <v>1</v>
      </c>
      <c r="BM186" s="56">
        <v>0</v>
      </c>
      <c r="BN186" s="56">
        <v>0</v>
      </c>
      <c r="BO186" s="56">
        <v>1</v>
      </c>
      <c r="BP186" s="56">
        <v>0</v>
      </c>
      <c r="BQ186" s="56">
        <v>0</v>
      </c>
      <c r="BR186" s="56">
        <v>0</v>
      </c>
      <c r="BS186" s="56">
        <v>0</v>
      </c>
      <c r="BT186" s="56">
        <v>0</v>
      </c>
      <c r="BU186" s="56">
        <v>0</v>
      </c>
      <c r="BV186" s="56">
        <v>0</v>
      </c>
      <c r="BW186" s="54"/>
      <c r="BX186" s="54" t="s">
        <v>803</v>
      </c>
    </row>
    <row r="187" spans="1:76" hidden="1" x14ac:dyDescent="0.35">
      <c r="A187" s="54" t="s">
        <v>935</v>
      </c>
      <c r="B187" s="54" t="s">
        <v>460</v>
      </c>
      <c r="C187" s="54" t="s">
        <v>203</v>
      </c>
      <c r="D187" s="54" t="s">
        <v>213</v>
      </c>
      <c r="E187" s="54" t="s">
        <v>283</v>
      </c>
      <c r="F187" s="54" t="s">
        <v>460</v>
      </c>
      <c r="G187" s="56">
        <v>49</v>
      </c>
      <c r="H187" s="54" t="s">
        <v>465</v>
      </c>
      <c r="I187" s="54" t="s">
        <v>883</v>
      </c>
      <c r="J187" s="56">
        <v>0</v>
      </c>
      <c r="K187" s="56">
        <v>0</v>
      </c>
      <c r="L187" s="56">
        <v>1</v>
      </c>
      <c r="M187" s="56">
        <v>0</v>
      </c>
      <c r="N187" s="56">
        <v>0</v>
      </c>
      <c r="O187" s="56">
        <v>0</v>
      </c>
      <c r="P187" s="56">
        <v>0</v>
      </c>
      <c r="Q187" s="56">
        <v>0</v>
      </c>
      <c r="R187" s="56">
        <v>0</v>
      </c>
      <c r="T187" s="54" t="s">
        <v>587</v>
      </c>
      <c r="U187" s="54"/>
      <c r="V187" s="54" t="s">
        <v>573</v>
      </c>
      <c r="W187" s="54" t="s">
        <v>530</v>
      </c>
      <c r="X187" s="54" t="s">
        <v>195</v>
      </c>
      <c r="Y187" s="54" t="s">
        <v>609</v>
      </c>
      <c r="Z187" s="54" t="s">
        <v>627</v>
      </c>
      <c r="AA187" s="54" t="s">
        <v>632</v>
      </c>
      <c r="AB187" s="54" t="s">
        <v>195</v>
      </c>
      <c r="AC187" s="54" t="s">
        <v>646</v>
      </c>
      <c r="AD187" s="56">
        <v>0</v>
      </c>
      <c r="AE187" s="56">
        <v>0</v>
      </c>
      <c r="AF187" s="56">
        <v>0</v>
      </c>
      <c r="AG187" s="56">
        <v>0</v>
      </c>
      <c r="AH187" s="56">
        <v>1</v>
      </c>
      <c r="AI187" s="56">
        <v>0</v>
      </c>
      <c r="AJ187" s="56">
        <v>0</v>
      </c>
      <c r="AK187" s="54" t="s">
        <v>768</v>
      </c>
      <c r="AL187" s="56">
        <v>0</v>
      </c>
      <c r="AM187" s="56">
        <v>1</v>
      </c>
      <c r="AN187" s="56">
        <v>0</v>
      </c>
      <c r="AO187" s="56">
        <v>1</v>
      </c>
      <c r="AP187" s="56">
        <v>0</v>
      </c>
      <c r="AQ187" s="56">
        <v>0</v>
      </c>
      <c r="AR187" s="56">
        <v>1</v>
      </c>
      <c r="AS187" s="56">
        <v>1</v>
      </c>
      <c r="AT187" s="56">
        <v>0</v>
      </c>
      <c r="AU187" s="56">
        <v>0</v>
      </c>
      <c r="AV187" s="56">
        <v>1</v>
      </c>
      <c r="AW187" s="56">
        <v>0</v>
      </c>
      <c r="AX187" s="56">
        <v>0</v>
      </c>
      <c r="AY187" s="56">
        <v>0</v>
      </c>
      <c r="AZ187" s="56">
        <v>0</v>
      </c>
      <c r="BA187" s="54" t="s">
        <v>530</v>
      </c>
      <c r="BB187" s="54" t="s">
        <v>804</v>
      </c>
      <c r="BC187" s="56">
        <v>0</v>
      </c>
      <c r="BD187" s="56">
        <v>0</v>
      </c>
      <c r="BE187" s="56">
        <v>0</v>
      </c>
      <c r="BF187" s="56">
        <v>1</v>
      </c>
      <c r="BG187" s="56">
        <v>1</v>
      </c>
      <c r="BH187" s="56">
        <v>0</v>
      </c>
      <c r="BI187" s="56">
        <v>0</v>
      </c>
      <c r="BJ187" s="56">
        <v>1</v>
      </c>
      <c r="BK187" s="56">
        <v>0</v>
      </c>
      <c r="BL187" s="56">
        <v>1</v>
      </c>
      <c r="BM187" s="56">
        <v>0</v>
      </c>
      <c r="BN187" s="56">
        <v>0</v>
      </c>
      <c r="BO187" s="56">
        <v>0</v>
      </c>
      <c r="BP187" s="56">
        <v>0</v>
      </c>
      <c r="BQ187" s="56">
        <v>0</v>
      </c>
      <c r="BR187" s="56">
        <v>0</v>
      </c>
      <c r="BS187" s="56">
        <v>0</v>
      </c>
      <c r="BT187" s="56">
        <v>0</v>
      </c>
      <c r="BU187" s="56">
        <v>0</v>
      </c>
      <c r="BV187" s="56">
        <v>0</v>
      </c>
      <c r="BW187" s="54"/>
      <c r="BX187" s="54"/>
    </row>
    <row r="188" spans="1:76" hidden="1" x14ac:dyDescent="0.35">
      <c r="A188" s="54" t="s">
        <v>935</v>
      </c>
      <c r="B188" s="54" t="s">
        <v>460</v>
      </c>
      <c r="C188" s="54" t="s">
        <v>203</v>
      </c>
      <c r="D188" s="54" t="s">
        <v>213</v>
      </c>
      <c r="E188" s="54" t="s">
        <v>213</v>
      </c>
      <c r="F188" s="54" t="s">
        <v>460</v>
      </c>
      <c r="G188" s="56">
        <v>50</v>
      </c>
      <c r="H188" s="54" t="s">
        <v>471</v>
      </c>
      <c r="I188" s="54" t="s">
        <v>479</v>
      </c>
      <c r="J188" s="56">
        <v>0</v>
      </c>
      <c r="K188" s="56">
        <v>0</v>
      </c>
      <c r="L188" s="56">
        <v>0</v>
      </c>
      <c r="M188" s="56">
        <v>1</v>
      </c>
      <c r="N188" s="56">
        <v>0</v>
      </c>
      <c r="O188" s="56">
        <v>0</v>
      </c>
      <c r="P188" s="56">
        <v>0</v>
      </c>
      <c r="Q188" s="56">
        <v>0</v>
      </c>
      <c r="R188" s="56">
        <v>0</v>
      </c>
      <c r="T188" s="54" t="s">
        <v>587</v>
      </c>
      <c r="U188" s="54"/>
      <c r="V188" s="54" t="s">
        <v>575</v>
      </c>
      <c r="W188" s="54" t="s">
        <v>526</v>
      </c>
      <c r="X188" s="54" t="s">
        <v>195</v>
      </c>
      <c r="Y188" s="54" t="s">
        <v>609</v>
      </c>
      <c r="Z188" s="54" t="s">
        <v>627</v>
      </c>
      <c r="AA188" s="54" t="s">
        <v>632</v>
      </c>
      <c r="AB188" s="54" t="s">
        <v>195</v>
      </c>
      <c r="AC188" s="54" t="s">
        <v>656</v>
      </c>
      <c r="AD188" s="56">
        <v>0</v>
      </c>
      <c r="AE188" s="56">
        <v>0</v>
      </c>
      <c r="AF188" s="56">
        <v>0</v>
      </c>
      <c r="AG188" s="56">
        <v>1</v>
      </c>
      <c r="AH188" s="56">
        <v>1</v>
      </c>
      <c r="AI188" s="56">
        <v>0</v>
      </c>
      <c r="AJ188" s="56">
        <v>0</v>
      </c>
      <c r="AK188" s="54" t="s">
        <v>661</v>
      </c>
      <c r="AL188" s="56">
        <v>0</v>
      </c>
      <c r="AM188" s="56">
        <v>1</v>
      </c>
      <c r="AN188" s="56">
        <v>0</v>
      </c>
      <c r="AO188" s="56">
        <v>1</v>
      </c>
      <c r="AP188" s="56">
        <v>0</v>
      </c>
      <c r="AQ188" s="56">
        <v>0</v>
      </c>
      <c r="AR188" s="56">
        <v>1</v>
      </c>
      <c r="AS188" s="56">
        <v>0</v>
      </c>
      <c r="AT188" s="56">
        <v>0</v>
      </c>
      <c r="AU188" s="56">
        <v>0</v>
      </c>
      <c r="AV188" s="56">
        <v>1</v>
      </c>
      <c r="AW188" s="56">
        <v>0</v>
      </c>
      <c r="AX188" s="56">
        <v>0</v>
      </c>
      <c r="AY188" s="56">
        <v>0</v>
      </c>
      <c r="AZ188" s="56">
        <v>0</v>
      </c>
      <c r="BA188" s="54" t="s">
        <v>530</v>
      </c>
      <c r="BB188" s="54" t="s">
        <v>738</v>
      </c>
      <c r="BC188" s="56">
        <v>0</v>
      </c>
      <c r="BD188" s="56">
        <v>0</v>
      </c>
      <c r="BE188" s="56">
        <v>1</v>
      </c>
      <c r="BF188" s="56">
        <v>1</v>
      </c>
      <c r="BG188" s="56">
        <v>1</v>
      </c>
      <c r="BH188" s="56">
        <v>0</v>
      </c>
      <c r="BI188" s="56">
        <v>1</v>
      </c>
      <c r="BJ188" s="56">
        <v>0</v>
      </c>
      <c r="BK188" s="56">
        <v>0</v>
      </c>
      <c r="BL188" s="56">
        <v>1</v>
      </c>
      <c r="BM188" s="56">
        <v>0</v>
      </c>
      <c r="BN188" s="56">
        <v>0</v>
      </c>
      <c r="BO188" s="56">
        <v>0</v>
      </c>
      <c r="BP188" s="56">
        <v>0</v>
      </c>
      <c r="BQ188" s="56">
        <v>0</v>
      </c>
      <c r="BR188" s="56">
        <v>0</v>
      </c>
      <c r="BS188" s="56">
        <v>0</v>
      </c>
      <c r="BT188" s="56">
        <v>0</v>
      </c>
      <c r="BU188" s="56">
        <v>0</v>
      </c>
      <c r="BV188" s="56">
        <v>0</v>
      </c>
      <c r="BW188" s="54"/>
      <c r="BX188" s="54"/>
    </row>
    <row r="189" spans="1:76" hidden="1" x14ac:dyDescent="0.35">
      <c r="A189" s="54" t="s">
        <v>935</v>
      </c>
      <c r="B189" s="54" t="s">
        <v>460</v>
      </c>
      <c r="C189" s="54" t="s">
        <v>203</v>
      </c>
      <c r="D189" s="54" t="s">
        <v>213</v>
      </c>
      <c r="E189" s="54" t="s">
        <v>213</v>
      </c>
      <c r="F189" s="54" t="s">
        <v>460</v>
      </c>
      <c r="G189" s="56">
        <v>53</v>
      </c>
      <c r="H189" s="54" t="s">
        <v>465</v>
      </c>
      <c r="I189" s="54" t="s">
        <v>883</v>
      </c>
      <c r="J189" s="56">
        <v>0</v>
      </c>
      <c r="K189" s="56">
        <v>0</v>
      </c>
      <c r="L189" s="56">
        <v>1</v>
      </c>
      <c r="M189" s="56">
        <v>0</v>
      </c>
      <c r="N189" s="56">
        <v>0</v>
      </c>
      <c r="O189" s="56">
        <v>0</v>
      </c>
      <c r="P189" s="56">
        <v>0</v>
      </c>
      <c r="Q189" s="56">
        <v>0</v>
      </c>
      <c r="R189" s="56">
        <v>0</v>
      </c>
      <c r="T189" s="54" t="s">
        <v>587</v>
      </c>
      <c r="U189" s="54"/>
      <c r="V189" s="54" t="s">
        <v>573</v>
      </c>
      <c r="W189" s="54" t="s">
        <v>528</v>
      </c>
      <c r="X189" s="54" t="s">
        <v>195</v>
      </c>
      <c r="Y189" s="54" t="s">
        <v>609</v>
      </c>
      <c r="Z189" s="54" t="s">
        <v>627</v>
      </c>
      <c r="AA189" s="54" t="s">
        <v>632</v>
      </c>
      <c r="AB189" s="54" t="s">
        <v>195</v>
      </c>
      <c r="AC189" s="54" t="s">
        <v>656</v>
      </c>
      <c r="AD189" s="56">
        <v>0</v>
      </c>
      <c r="AE189" s="56">
        <v>0</v>
      </c>
      <c r="AF189" s="56">
        <v>0</v>
      </c>
      <c r="AG189" s="56">
        <v>1</v>
      </c>
      <c r="AH189" s="56">
        <v>1</v>
      </c>
      <c r="AI189" s="56">
        <v>0</v>
      </c>
      <c r="AJ189" s="56">
        <v>0</v>
      </c>
      <c r="AK189" s="54" t="s">
        <v>692</v>
      </c>
      <c r="AL189" s="56">
        <v>0</v>
      </c>
      <c r="AM189" s="56">
        <v>0</v>
      </c>
      <c r="AN189" s="56">
        <v>0</v>
      </c>
      <c r="AO189" s="56">
        <v>1</v>
      </c>
      <c r="AP189" s="56">
        <v>0</v>
      </c>
      <c r="AQ189" s="56">
        <v>0</v>
      </c>
      <c r="AR189" s="56">
        <v>1</v>
      </c>
      <c r="AS189" s="56">
        <v>0</v>
      </c>
      <c r="AT189" s="56">
        <v>0</v>
      </c>
      <c r="AU189" s="56">
        <v>0</v>
      </c>
      <c r="AV189" s="56">
        <v>1</v>
      </c>
      <c r="AW189" s="56">
        <v>0</v>
      </c>
      <c r="AX189" s="56">
        <v>0</v>
      </c>
      <c r="AY189" s="56">
        <v>0</v>
      </c>
      <c r="AZ189" s="56">
        <v>0</v>
      </c>
      <c r="BA189" s="54" t="s">
        <v>530</v>
      </c>
      <c r="BB189" s="54" t="s">
        <v>805</v>
      </c>
      <c r="BC189" s="56">
        <v>0</v>
      </c>
      <c r="BD189" s="56">
        <v>0</v>
      </c>
      <c r="BE189" s="56">
        <v>0</v>
      </c>
      <c r="BF189" s="56">
        <v>1</v>
      </c>
      <c r="BG189" s="56">
        <v>1</v>
      </c>
      <c r="BH189" s="56">
        <v>0</v>
      </c>
      <c r="BI189" s="56">
        <v>0</v>
      </c>
      <c r="BJ189" s="56">
        <v>0</v>
      </c>
      <c r="BK189" s="56">
        <v>0</v>
      </c>
      <c r="BL189" s="56">
        <v>1</v>
      </c>
      <c r="BM189" s="56">
        <v>0</v>
      </c>
      <c r="BN189" s="56">
        <v>0</v>
      </c>
      <c r="BO189" s="56">
        <v>1</v>
      </c>
      <c r="BP189" s="56">
        <v>0</v>
      </c>
      <c r="BQ189" s="56">
        <v>0</v>
      </c>
      <c r="BR189" s="56">
        <v>0</v>
      </c>
      <c r="BS189" s="56">
        <v>0</v>
      </c>
      <c r="BT189" s="56">
        <v>0</v>
      </c>
      <c r="BU189" s="56">
        <v>0</v>
      </c>
      <c r="BV189" s="56">
        <v>0</v>
      </c>
      <c r="BW189" s="54"/>
      <c r="BX189" s="54" t="s">
        <v>806</v>
      </c>
    </row>
    <row r="190" spans="1:76" hidden="1" x14ac:dyDescent="0.35">
      <c r="A190" s="54" t="s">
        <v>935</v>
      </c>
      <c r="B190" s="54" t="s">
        <v>462</v>
      </c>
      <c r="C190" s="54" t="s">
        <v>203</v>
      </c>
      <c r="D190" s="54" t="s">
        <v>203</v>
      </c>
      <c r="E190" s="54" t="s">
        <v>225</v>
      </c>
      <c r="F190" s="54" t="s">
        <v>460</v>
      </c>
      <c r="G190" s="56">
        <v>43</v>
      </c>
      <c r="H190" s="54" t="s">
        <v>471</v>
      </c>
      <c r="I190" s="54" t="s">
        <v>479</v>
      </c>
      <c r="J190" s="56">
        <v>0</v>
      </c>
      <c r="K190" s="56">
        <v>0</v>
      </c>
      <c r="L190" s="56">
        <v>0</v>
      </c>
      <c r="M190" s="56">
        <v>1</v>
      </c>
      <c r="N190" s="56">
        <v>0</v>
      </c>
      <c r="O190" s="56">
        <v>0</v>
      </c>
      <c r="P190" s="56">
        <v>0</v>
      </c>
      <c r="Q190" s="56">
        <v>0</v>
      </c>
      <c r="R190" s="56">
        <v>0</v>
      </c>
      <c r="T190" s="54" t="s">
        <v>601</v>
      </c>
      <c r="U190" s="54"/>
      <c r="V190" s="54" t="s">
        <v>573</v>
      </c>
      <c r="W190" s="54" t="s">
        <v>530</v>
      </c>
      <c r="X190" s="54" t="s">
        <v>193</v>
      </c>
      <c r="Y190" s="54" t="s">
        <v>617</v>
      </c>
      <c r="Z190" s="54" t="s">
        <v>621</v>
      </c>
      <c r="AA190" s="54" t="s">
        <v>632</v>
      </c>
      <c r="AB190" s="54" t="s">
        <v>193</v>
      </c>
      <c r="AC190" s="54"/>
      <c r="AD190" s="54"/>
      <c r="AE190" s="54"/>
      <c r="AF190" s="54"/>
      <c r="AG190" s="54"/>
      <c r="AH190" s="54"/>
      <c r="AI190" s="54"/>
      <c r="AJ190" s="54"/>
      <c r="AK190" s="54" t="s">
        <v>807</v>
      </c>
      <c r="AL190" s="56">
        <v>0</v>
      </c>
      <c r="AM190" s="56">
        <v>1</v>
      </c>
      <c r="AN190" s="56">
        <v>0</v>
      </c>
      <c r="AO190" s="56">
        <v>1</v>
      </c>
      <c r="AP190" s="56">
        <v>0</v>
      </c>
      <c r="AQ190" s="56">
        <v>0</v>
      </c>
      <c r="AR190" s="56">
        <v>1</v>
      </c>
      <c r="AS190" s="56">
        <v>0</v>
      </c>
      <c r="AT190" s="56">
        <v>1</v>
      </c>
      <c r="AU190" s="56">
        <v>0</v>
      </c>
      <c r="AV190" s="56">
        <v>0</v>
      </c>
      <c r="AW190" s="56">
        <v>0</v>
      </c>
      <c r="AX190" s="56">
        <v>1</v>
      </c>
      <c r="AY190" s="56">
        <v>0</v>
      </c>
      <c r="AZ190" s="56">
        <v>0</v>
      </c>
      <c r="BA190" s="54" t="s">
        <v>528</v>
      </c>
      <c r="BB190" s="54" t="s">
        <v>808</v>
      </c>
      <c r="BC190" s="56">
        <v>0</v>
      </c>
      <c r="BD190" s="56">
        <v>1</v>
      </c>
      <c r="BE190" s="56">
        <v>0</v>
      </c>
      <c r="BF190" s="56">
        <v>1</v>
      </c>
      <c r="BG190" s="56">
        <v>0</v>
      </c>
      <c r="BH190" s="56">
        <v>1</v>
      </c>
      <c r="BI190" s="56">
        <v>0</v>
      </c>
      <c r="BJ190" s="56">
        <v>0</v>
      </c>
      <c r="BK190" s="56">
        <v>0</v>
      </c>
      <c r="BL190" s="56">
        <v>1</v>
      </c>
      <c r="BM190" s="56">
        <v>0</v>
      </c>
      <c r="BN190" s="56">
        <v>0</v>
      </c>
      <c r="BO190" s="56">
        <v>0</v>
      </c>
      <c r="BP190" s="56">
        <v>1</v>
      </c>
      <c r="BQ190" s="56">
        <v>0</v>
      </c>
      <c r="BR190" s="56">
        <v>0</v>
      </c>
      <c r="BS190" s="56">
        <v>0</v>
      </c>
      <c r="BT190" s="56">
        <v>0</v>
      </c>
      <c r="BU190" s="56">
        <v>0</v>
      </c>
      <c r="BV190" s="56">
        <v>0</v>
      </c>
      <c r="BW190" s="54"/>
      <c r="BX190" s="54"/>
    </row>
    <row r="191" spans="1:76" hidden="1" x14ac:dyDescent="0.35">
      <c r="A191" s="54" t="s">
        <v>935</v>
      </c>
      <c r="B191" s="54" t="s">
        <v>462</v>
      </c>
      <c r="C191" s="54" t="s">
        <v>202</v>
      </c>
      <c r="D191" s="54" t="s">
        <v>211</v>
      </c>
      <c r="E191" s="54" t="s">
        <v>333</v>
      </c>
      <c r="F191" s="54" t="s">
        <v>460</v>
      </c>
      <c r="G191" s="56">
        <v>26</v>
      </c>
      <c r="H191" s="54" t="s">
        <v>465</v>
      </c>
      <c r="I191" s="54" t="s">
        <v>883</v>
      </c>
      <c r="J191" s="56">
        <v>0</v>
      </c>
      <c r="K191" s="56">
        <v>0</v>
      </c>
      <c r="L191" s="56">
        <v>1</v>
      </c>
      <c r="M191" s="56">
        <v>0</v>
      </c>
      <c r="N191" s="56">
        <v>0</v>
      </c>
      <c r="O191" s="56">
        <v>0</v>
      </c>
      <c r="P191" s="56">
        <v>0</v>
      </c>
      <c r="Q191" s="56">
        <v>0</v>
      </c>
      <c r="R191" s="56">
        <v>0</v>
      </c>
      <c r="T191" s="54" t="s">
        <v>458</v>
      </c>
      <c r="U191" s="54" t="s">
        <v>809</v>
      </c>
      <c r="V191" s="54" t="s">
        <v>577</v>
      </c>
      <c r="W191" s="54" t="s">
        <v>528</v>
      </c>
      <c r="X191" s="54" t="s">
        <v>195</v>
      </c>
      <c r="Y191" s="54" t="s">
        <v>609</v>
      </c>
      <c r="Z191" s="54" t="s">
        <v>623</v>
      </c>
      <c r="AA191" s="54" t="s">
        <v>631</v>
      </c>
      <c r="AB191" s="54" t="s">
        <v>195</v>
      </c>
      <c r="AC191" s="54" t="s">
        <v>656</v>
      </c>
      <c r="AD191" s="56">
        <v>0</v>
      </c>
      <c r="AE191" s="56">
        <v>0</v>
      </c>
      <c r="AF191" s="56">
        <v>0</v>
      </c>
      <c r="AG191" s="56">
        <v>1</v>
      </c>
      <c r="AH191" s="56">
        <v>1</v>
      </c>
      <c r="AI191" s="56">
        <v>0</v>
      </c>
      <c r="AJ191" s="56">
        <v>0</v>
      </c>
      <c r="AK191" s="54" t="s">
        <v>658</v>
      </c>
      <c r="AL191" s="56">
        <v>0</v>
      </c>
      <c r="AM191" s="56">
        <v>1</v>
      </c>
      <c r="AN191" s="56">
        <v>0</v>
      </c>
      <c r="AO191" s="56">
        <v>1</v>
      </c>
      <c r="AP191" s="56">
        <v>0</v>
      </c>
      <c r="AQ191" s="56">
        <v>0</v>
      </c>
      <c r="AR191" s="56">
        <v>1</v>
      </c>
      <c r="AS191" s="56">
        <v>0</v>
      </c>
      <c r="AT191" s="56">
        <v>0</v>
      </c>
      <c r="AU191" s="56">
        <v>0</v>
      </c>
      <c r="AV191" s="56">
        <v>0</v>
      </c>
      <c r="AW191" s="56">
        <v>0</v>
      </c>
      <c r="AX191" s="56">
        <v>0</v>
      </c>
      <c r="AY191" s="56">
        <v>0</v>
      </c>
      <c r="AZ191" s="56">
        <v>0</v>
      </c>
      <c r="BA191" s="54" t="s">
        <v>530</v>
      </c>
      <c r="BB191" s="54" t="s">
        <v>659</v>
      </c>
      <c r="BC191" s="56">
        <v>0</v>
      </c>
      <c r="BD191" s="56">
        <v>1</v>
      </c>
      <c r="BE191" s="56">
        <v>0</v>
      </c>
      <c r="BF191" s="56">
        <v>1</v>
      </c>
      <c r="BG191" s="56">
        <v>0</v>
      </c>
      <c r="BH191" s="56">
        <v>1</v>
      </c>
      <c r="BI191" s="56">
        <v>1</v>
      </c>
      <c r="BJ191" s="56">
        <v>0</v>
      </c>
      <c r="BK191" s="56">
        <v>0</v>
      </c>
      <c r="BL191" s="56">
        <v>1</v>
      </c>
      <c r="BM191" s="56">
        <v>0</v>
      </c>
      <c r="BN191" s="56">
        <v>0</v>
      </c>
      <c r="BO191" s="56">
        <v>0</v>
      </c>
      <c r="BP191" s="56">
        <v>0</v>
      </c>
      <c r="BQ191" s="56">
        <v>0</v>
      </c>
      <c r="BR191" s="56">
        <v>0</v>
      </c>
      <c r="BS191" s="56">
        <v>0</v>
      </c>
      <c r="BT191" s="56">
        <v>0</v>
      </c>
      <c r="BU191" s="56">
        <v>0</v>
      </c>
      <c r="BV191" s="56">
        <v>0</v>
      </c>
      <c r="BW191" s="54"/>
      <c r="BX191" s="54"/>
    </row>
    <row r="192" spans="1:76" hidden="1" x14ac:dyDescent="0.35">
      <c r="A192" s="54" t="s">
        <v>935</v>
      </c>
      <c r="B192" s="54" t="s">
        <v>462</v>
      </c>
      <c r="C192" s="54" t="s">
        <v>202</v>
      </c>
      <c r="D192" s="54" t="s">
        <v>211</v>
      </c>
      <c r="E192" s="54" t="s">
        <v>332</v>
      </c>
      <c r="F192" s="54" t="s">
        <v>460</v>
      </c>
      <c r="G192" s="56">
        <v>44</v>
      </c>
      <c r="H192" s="54" t="s">
        <v>471</v>
      </c>
      <c r="I192" s="54" t="s">
        <v>479</v>
      </c>
      <c r="J192" s="56">
        <v>0</v>
      </c>
      <c r="K192" s="56">
        <v>0</v>
      </c>
      <c r="L192" s="56">
        <v>0</v>
      </c>
      <c r="M192" s="56">
        <v>1</v>
      </c>
      <c r="N192" s="56">
        <v>0</v>
      </c>
      <c r="O192" s="56">
        <v>0</v>
      </c>
      <c r="P192" s="56">
        <v>0</v>
      </c>
      <c r="Q192" s="56">
        <v>0</v>
      </c>
      <c r="R192" s="56">
        <v>0</v>
      </c>
      <c r="T192" s="54" t="s">
        <v>678</v>
      </c>
      <c r="U192" s="54"/>
      <c r="V192" s="54" t="s">
        <v>575</v>
      </c>
      <c r="W192" s="54" t="s">
        <v>530</v>
      </c>
      <c r="X192" s="54" t="s">
        <v>193</v>
      </c>
      <c r="Y192" s="54" t="s">
        <v>613</v>
      </c>
      <c r="Z192" s="54" t="s">
        <v>621</v>
      </c>
      <c r="AA192" s="54" t="s">
        <v>632</v>
      </c>
      <c r="AB192" s="54" t="s">
        <v>193</v>
      </c>
      <c r="AC192" s="54"/>
      <c r="AD192" s="54"/>
      <c r="AE192" s="54"/>
      <c r="AF192" s="54"/>
      <c r="AG192" s="54"/>
      <c r="AH192" s="54"/>
      <c r="AI192" s="54"/>
      <c r="AJ192" s="54"/>
      <c r="AK192" s="54" t="s">
        <v>658</v>
      </c>
      <c r="AL192" s="56">
        <v>0</v>
      </c>
      <c r="AM192" s="56">
        <v>1</v>
      </c>
      <c r="AN192" s="56">
        <v>0</v>
      </c>
      <c r="AO192" s="56">
        <v>1</v>
      </c>
      <c r="AP192" s="56">
        <v>0</v>
      </c>
      <c r="AQ192" s="56">
        <v>0</v>
      </c>
      <c r="AR192" s="56">
        <v>1</v>
      </c>
      <c r="AS192" s="56">
        <v>0</v>
      </c>
      <c r="AT192" s="56">
        <v>0</v>
      </c>
      <c r="AU192" s="56">
        <v>0</v>
      </c>
      <c r="AV192" s="56">
        <v>0</v>
      </c>
      <c r="AW192" s="56">
        <v>0</v>
      </c>
      <c r="AX192" s="56">
        <v>0</v>
      </c>
      <c r="AY192" s="56">
        <v>0</v>
      </c>
      <c r="AZ192" s="56">
        <v>0</v>
      </c>
      <c r="BA192" s="54" t="s">
        <v>530</v>
      </c>
      <c r="BB192" s="54" t="s">
        <v>810</v>
      </c>
      <c r="BC192" s="56">
        <v>0</v>
      </c>
      <c r="BD192" s="56">
        <v>1</v>
      </c>
      <c r="BE192" s="56">
        <v>0</v>
      </c>
      <c r="BF192" s="56">
        <v>1</v>
      </c>
      <c r="BG192" s="56">
        <v>0</v>
      </c>
      <c r="BH192" s="56">
        <v>1</v>
      </c>
      <c r="BI192" s="56">
        <v>0</v>
      </c>
      <c r="BJ192" s="56">
        <v>0</v>
      </c>
      <c r="BK192" s="56">
        <v>0</v>
      </c>
      <c r="BL192" s="56">
        <v>1</v>
      </c>
      <c r="BM192" s="56">
        <v>1</v>
      </c>
      <c r="BN192" s="56">
        <v>0</v>
      </c>
      <c r="BO192" s="56">
        <v>0</v>
      </c>
      <c r="BP192" s="56">
        <v>0</v>
      </c>
      <c r="BQ192" s="56">
        <v>0</v>
      </c>
      <c r="BR192" s="56">
        <v>0</v>
      </c>
      <c r="BS192" s="56">
        <v>0</v>
      </c>
      <c r="BT192" s="56">
        <v>0</v>
      </c>
      <c r="BU192" s="56">
        <v>0</v>
      </c>
      <c r="BV192" s="56">
        <v>0</v>
      </c>
      <c r="BW192" s="54"/>
      <c r="BX192" s="54"/>
    </row>
    <row r="193" spans="1:76" hidden="1" x14ac:dyDescent="0.35">
      <c r="A193" s="54" t="s">
        <v>935</v>
      </c>
      <c r="B193" s="54" t="s">
        <v>462</v>
      </c>
      <c r="C193" s="54" t="s">
        <v>202</v>
      </c>
      <c r="D193" s="54" t="s">
        <v>211</v>
      </c>
      <c r="E193" s="54" t="s">
        <v>334</v>
      </c>
      <c r="F193" s="54" t="s">
        <v>460</v>
      </c>
      <c r="G193" s="56">
        <v>60</v>
      </c>
      <c r="H193" s="54" t="s">
        <v>465</v>
      </c>
      <c r="I193" s="54" t="s">
        <v>883</v>
      </c>
      <c r="J193" s="56">
        <v>0</v>
      </c>
      <c r="K193" s="56">
        <v>0</v>
      </c>
      <c r="L193" s="56">
        <v>1</v>
      </c>
      <c r="M193" s="56">
        <v>0</v>
      </c>
      <c r="N193" s="56">
        <v>0</v>
      </c>
      <c r="O193" s="56">
        <v>0</v>
      </c>
      <c r="P193" s="56">
        <v>0</v>
      </c>
      <c r="Q193" s="56">
        <v>0</v>
      </c>
      <c r="R193" s="56">
        <v>0</v>
      </c>
      <c r="T193" s="54" t="s">
        <v>678</v>
      </c>
      <c r="U193" s="54"/>
      <c r="V193" s="54" t="s">
        <v>575</v>
      </c>
      <c r="W193" s="54" t="s">
        <v>530</v>
      </c>
      <c r="X193" s="54" t="s">
        <v>195</v>
      </c>
      <c r="Y193" s="54" t="s">
        <v>609</v>
      </c>
      <c r="Z193" s="54" t="s">
        <v>623</v>
      </c>
      <c r="AA193" s="54" t="s">
        <v>631</v>
      </c>
      <c r="AB193" s="54" t="s">
        <v>195</v>
      </c>
      <c r="AC193" s="54" t="s">
        <v>656</v>
      </c>
      <c r="AD193" s="56">
        <v>0</v>
      </c>
      <c r="AE193" s="56">
        <v>0</v>
      </c>
      <c r="AF193" s="56">
        <v>0</v>
      </c>
      <c r="AG193" s="56">
        <v>1</v>
      </c>
      <c r="AH193" s="56">
        <v>1</v>
      </c>
      <c r="AI193" s="56">
        <v>0</v>
      </c>
      <c r="AJ193" s="56">
        <v>0</v>
      </c>
      <c r="AK193" s="54" t="s">
        <v>658</v>
      </c>
      <c r="AL193" s="56">
        <v>0</v>
      </c>
      <c r="AM193" s="56">
        <v>1</v>
      </c>
      <c r="AN193" s="56">
        <v>0</v>
      </c>
      <c r="AO193" s="56">
        <v>1</v>
      </c>
      <c r="AP193" s="56">
        <v>0</v>
      </c>
      <c r="AQ193" s="56">
        <v>0</v>
      </c>
      <c r="AR193" s="56">
        <v>1</v>
      </c>
      <c r="AS193" s="56">
        <v>0</v>
      </c>
      <c r="AT193" s="56">
        <v>0</v>
      </c>
      <c r="AU193" s="56">
        <v>0</v>
      </c>
      <c r="AV193" s="56">
        <v>0</v>
      </c>
      <c r="AW193" s="56">
        <v>0</v>
      </c>
      <c r="AX193" s="56">
        <v>0</v>
      </c>
      <c r="AY193" s="56">
        <v>0</v>
      </c>
      <c r="AZ193" s="56">
        <v>0</v>
      </c>
      <c r="BA193" s="54" t="s">
        <v>530</v>
      </c>
      <c r="BB193" s="54" t="s">
        <v>811</v>
      </c>
      <c r="BC193" s="56">
        <v>0</v>
      </c>
      <c r="BD193" s="56">
        <v>1</v>
      </c>
      <c r="BE193" s="56">
        <v>0</v>
      </c>
      <c r="BF193" s="56">
        <v>1</v>
      </c>
      <c r="BG193" s="56">
        <v>0</v>
      </c>
      <c r="BH193" s="56">
        <v>1</v>
      </c>
      <c r="BI193" s="56">
        <v>0</v>
      </c>
      <c r="BJ193" s="56">
        <v>0</v>
      </c>
      <c r="BK193" s="56">
        <v>0</v>
      </c>
      <c r="BL193" s="56">
        <v>1</v>
      </c>
      <c r="BM193" s="56">
        <v>1</v>
      </c>
      <c r="BN193" s="56">
        <v>0</v>
      </c>
      <c r="BO193" s="56">
        <v>0</v>
      </c>
      <c r="BP193" s="56">
        <v>1</v>
      </c>
      <c r="BQ193" s="56">
        <v>0</v>
      </c>
      <c r="BR193" s="56">
        <v>0</v>
      </c>
      <c r="BS193" s="56">
        <v>0</v>
      </c>
      <c r="BT193" s="56">
        <v>0</v>
      </c>
      <c r="BU193" s="56">
        <v>0</v>
      </c>
      <c r="BV193" s="56">
        <v>0</v>
      </c>
      <c r="BW193" s="54"/>
      <c r="BX193" s="54"/>
    </row>
    <row r="194" spans="1:76" hidden="1" x14ac:dyDescent="0.35">
      <c r="A194" s="54" t="s">
        <v>935</v>
      </c>
      <c r="B194" s="54" t="s">
        <v>462</v>
      </c>
      <c r="C194" s="54" t="s">
        <v>202</v>
      </c>
      <c r="D194" s="54" t="s">
        <v>211</v>
      </c>
      <c r="E194" s="54" t="s">
        <v>334</v>
      </c>
      <c r="F194" s="54" t="s">
        <v>460</v>
      </c>
      <c r="G194" s="56">
        <v>48</v>
      </c>
      <c r="H194" s="54" t="s">
        <v>471</v>
      </c>
      <c r="I194" s="54" t="s">
        <v>479</v>
      </c>
      <c r="J194" s="56">
        <v>0</v>
      </c>
      <c r="K194" s="56">
        <v>0</v>
      </c>
      <c r="L194" s="56">
        <v>0</v>
      </c>
      <c r="M194" s="56">
        <v>1</v>
      </c>
      <c r="N194" s="56">
        <v>0</v>
      </c>
      <c r="O194" s="56">
        <v>0</v>
      </c>
      <c r="P194" s="56">
        <v>0</v>
      </c>
      <c r="Q194" s="56">
        <v>0</v>
      </c>
      <c r="R194" s="56">
        <v>0</v>
      </c>
      <c r="T194" s="54" t="s">
        <v>678</v>
      </c>
      <c r="U194" s="54"/>
      <c r="V194" s="54" t="s">
        <v>575</v>
      </c>
      <c r="W194" s="54" t="s">
        <v>530</v>
      </c>
      <c r="X194" s="54" t="s">
        <v>195</v>
      </c>
      <c r="Y194" s="54" t="s">
        <v>609</v>
      </c>
      <c r="Z194" s="54" t="s">
        <v>623</v>
      </c>
      <c r="AA194" s="54" t="s">
        <v>631</v>
      </c>
      <c r="AB194" s="54" t="s">
        <v>195</v>
      </c>
      <c r="AC194" s="54" t="s">
        <v>656</v>
      </c>
      <c r="AD194" s="56">
        <v>0</v>
      </c>
      <c r="AE194" s="56">
        <v>0</v>
      </c>
      <c r="AF194" s="56">
        <v>0</v>
      </c>
      <c r="AG194" s="56">
        <v>1</v>
      </c>
      <c r="AH194" s="56">
        <v>1</v>
      </c>
      <c r="AI194" s="56">
        <v>0</v>
      </c>
      <c r="AJ194" s="56">
        <v>0</v>
      </c>
      <c r="AK194" s="54" t="s">
        <v>658</v>
      </c>
      <c r="AL194" s="56">
        <v>0</v>
      </c>
      <c r="AM194" s="56">
        <v>1</v>
      </c>
      <c r="AN194" s="56">
        <v>0</v>
      </c>
      <c r="AO194" s="56">
        <v>1</v>
      </c>
      <c r="AP194" s="56">
        <v>0</v>
      </c>
      <c r="AQ194" s="56">
        <v>0</v>
      </c>
      <c r="AR194" s="56">
        <v>1</v>
      </c>
      <c r="AS194" s="56">
        <v>0</v>
      </c>
      <c r="AT194" s="56">
        <v>0</v>
      </c>
      <c r="AU194" s="56">
        <v>0</v>
      </c>
      <c r="AV194" s="56">
        <v>0</v>
      </c>
      <c r="AW194" s="56">
        <v>0</v>
      </c>
      <c r="AX194" s="56">
        <v>0</v>
      </c>
      <c r="AY194" s="56">
        <v>0</v>
      </c>
      <c r="AZ194" s="56">
        <v>0</v>
      </c>
      <c r="BA194" s="54" t="s">
        <v>528</v>
      </c>
      <c r="BB194" s="54" t="s">
        <v>812</v>
      </c>
      <c r="BC194" s="56">
        <v>0</v>
      </c>
      <c r="BD194" s="56">
        <v>1</v>
      </c>
      <c r="BE194" s="56">
        <v>0</v>
      </c>
      <c r="BF194" s="56">
        <v>0</v>
      </c>
      <c r="BG194" s="56">
        <v>0</v>
      </c>
      <c r="BH194" s="56">
        <v>1</v>
      </c>
      <c r="BI194" s="56">
        <v>0</v>
      </c>
      <c r="BJ194" s="56">
        <v>0</v>
      </c>
      <c r="BK194" s="56">
        <v>0</v>
      </c>
      <c r="BL194" s="56">
        <v>1</v>
      </c>
      <c r="BM194" s="56">
        <v>1</v>
      </c>
      <c r="BN194" s="56">
        <v>0</v>
      </c>
      <c r="BO194" s="56">
        <v>0</v>
      </c>
      <c r="BP194" s="56">
        <v>1</v>
      </c>
      <c r="BQ194" s="56">
        <v>0</v>
      </c>
      <c r="BR194" s="56">
        <v>0</v>
      </c>
      <c r="BS194" s="56">
        <v>0</v>
      </c>
      <c r="BT194" s="56">
        <v>0</v>
      </c>
      <c r="BU194" s="56">
        <v>0</v>
      </c>
      <c r="BV194" s="56">
        <v>0</v>
      </c>
      <c r="BW194" s="54"/>
      <c r="BX194" s="54"/>
    </row>
    <row r="195" spans="1:76" hidden="1" x14ac:dyDescent="0.35">
      <c r="A195" s="54" t="s">
        <v>935</v>
      </c>
      <c r="B195" s="54" t="s">
        <v>462</v>
      </c>
      <c r="C195" s="54" t="s">
        <v>203</v>
      </c>
      <c r="D195" s="54" t="s">
        <v>203</v>
      </c>
      <c r="E195" s="54" t="s">
        <v>227</v>
      </c>
      <c r="F195" s="54" t="s">
        <v>460</v>
      </c>
      <c r="G195" s="56">
        <v>41</v>
      </c>
      <c r="H195" s="54" t="s">
        <v>469</v>
      </c>
      <c r="I195" s="54" t="s">
        <v>473</v>
      </c>
      <c r="J195" s="56">
        <v>1</v>
      </c>
      <c r="K195" s="56">
        <v>0</v>
      </c>
      <c r="L195" s="56">
        <v>0</v>
      </c>
      <c r="M195" s="56">
        <v>0</v>
      </c>
      <c r="N195" s="56">
        <v>0</v>
      </c>
      <c r="O195" s="56">
        <v>0</v>
      </c>
      <c r="P195" s="56">
        <v>0</v>
      </c>
      <c r="Q195" s="56">
        <v>0</v>
      </c>
      <c r="R195" s="56">
        <v>0</v>
      </c>
      <c r="T195" s="54" t="s">
        <v>601</v>
      </c>
      <c r="U195" s="54"/>
      <c r="V195" s="54" t="s">
        <v>571</v>
      </c>
      <c r="W195" s="54" t="s">
        <v>530</v>
      </c>
      <c r="X195" s="54" t="s">
        <v>193</v>
      </c>
      <c r="Y195" s="54" t="s">
        <v>617</v>
      </c>
      <c r="Z195" s="54" t="s">
        <v>621</v>
      </c>
      <c r="AA195" s="54" t="s">
        <v>632</v>
      </c>
      <c r="AB195" s="54" t="s">
        <v>193</v>
      </c>
      <c r="AC195" s="54"/>
      <c r="AD195" s="54"/>
      <c r="AE195" s="54"/>
      <c r="AF195" s="54"/>
      <c r="AG195" s="54"/>
      <c r="AH195" s="54"/>
      <c r="AI195" s="54"/>
      <c r="AJ195" s="54"/>
      <c r="AK195" s="54" t="s">
        <v>813</v>
      </c>
      <c r="AL195" s="56">
        <v>0</v>
      </c>
      <c r="AM195" s="56">
        <v>1</v>
      </c>
      <c r="AN195" s="56">
        <v>1</v>
      </c>
      <c r="AO195" s="56">
        <v>1</v>
      </c>
      <c r="AP195" s="56">
        <v>1</v>
      </c>
      <c r="AQ195" s="56">
        <v>0</v>
      </c>
      <c r="AR195" s="56">
        <v>1</v>
      </c>
      <c r="AS195" s="56">
        <v>0</v>
      </c>
      <c r="AT195" s="56">
        <v>0</v>
      </c>
      <c r="AU195" s="56">
        <v>0</v>
      </c>
      <c r="AV195" s="56">
        <v>0</v>
      </c>
      <c r="AW195" s="56">
        <v>1</v>
      </c>
      <c r="AX195" s="56">
        <v>0</v>
      </c>
      <c r="AY195" s="56">
        <v>0</v>
      </c>
      <c r="AZ195" s="56">
        <v>0</v>
      </c>
      <c r="BA195" s="54" t="s">
        <v>530</v>
      </c>
      <c r="BB195" s="54" t="s">
        <v>814</v>
      </c>
      <c r="BC195" s="56">
        <v>0</v>
      </c>
      <c r="BD195" s="56">
        <v>1</v>
      </c>
      <c r="BE195" s="56">
        <v>0</v>
      </c>
      <c r="BF195" s="56">
        <v>1</v>
      </c>
      <c r="BG195" s="56">
        <v>0</v>
      </c>
      <c r="BH195" s="56">
        <v>1</v>
      </c>
      <c r="BI195" s="56">
        <v>1</v>
      </c>
      <c r="BJ195" s="56">
        <v>1</v>
      </c>
      <c r="BK195" s="56">
        <v>0</v>
      </c>
      <c r="BL195" s="56">
        <v>1</v>
      </c>
      <c r="BM195" s="56">
        <v>1</v>
      </c>
      <c r="BN195" s="56">
        <v>0</v>
      </c>
      <c r="BO195" s="56">
        <v>0</v>
      </c>
      <c r="BP195" s="56">
        <v>1</v>
      </c>
      <c r="BQ195" s="56">
        <v>0</v>
      </c>
      <c r="BR195" s="56">
        <v>0</v>
      </c>
      <c r="BS195" s="56">
        <v>0</v>
      </c>
      <c r="BT195" s="56">
        <v>0</v>
      </c>
      <c r="BU195" s="56">
        <v>0</v>
      </c>
      <c r="BV195" s="56">
        <v>0</v>
      </c>
      <c r="BW195" s="54"/>
      <c r="BX195" s="54"/>
    </row>
    <row r="196" spans="1:76" hidden="1" x14ac:dyDescent="0.35">
      <c r="A196" s="54" t="s">
        <v>935</v>
      </c>
      <c r="B196" s="54" t="s">
        <v>462</v>
      </c>
      <c r="C196" s="54" t="s">
        <v>203</v>
      </c>
      <c r="D196" s="54" t="s">
        <v>203</v>
      </c>
      <c r="E196" s="54" t="s">
        <v>227</v>
      </c>
      <c r="F196" s="54" t="s">
        <v>460</v>
      </c>
      <c r="G196" s="56">
        <v>62</v>
      </c>
      <c r="H196" s="54" t="s">
        <v>471</v>
      </c>
      <c r="I196" s="54" t="s">
        <v>479</v>
      </c>
      <c r="J196" s="56">
        <v>0</v>
      </c>
      <c r="K196" s="56">
        <v>0</v>
      </c>
      <c r="L196" s="56">
        <v>0</v>
      </c>
      <c r="M196" s="56">
        <v>1</v>
      </c>
      <c r="N196" s="56">
        <v>0</v>
      </c>
      <c r="O196" s="56">
        <v>0</v>
      </c>
      <c r="P196" s="56">
        <v>0</v>
      </c>
      <c r="Q196" s="56">
        <v>0</v>
      </c>
      <c r="R196" s="56">
        <v>0</v>
      </c>
      <c r="T196" s="54" t="s">
        <v>678</v>
      </c>
      <c r="U196" s="54"/>
      <c r="V196" s="54" t="s">
        <v>573</v>
      </c>
      <c r="W196" s="54" t="s">
        <v>530</v>
      </c>
      <c r="X196" s="54" t="s">
        <v>193</v>
      </c>
      <c r="Y196" s="54" t="s">
        <v>617</v>
      </c>
      <c r="Z196" s="54" t="s">
        <v>623</v>
      </c>
      <c r="AA196" s="54" t="s">
        <v>631</v>
      </c>
      <c r="AB196" s="54" t="s">
        <v>195</v>
      </c>
      <c r="AC196" s="54" t="s">
        <v>656</v>
      </c>
      <c r="AD196" s="56">
        <v>0</v>
      </c>
      <c r="AE196" s="56">
        <v>0</v>
      </c>
      <c r="AF196" s="56">
        <v>0</v>
      </c>
      <c r="AG196" s="56">
        <v>1</v>
      </c>
      <c r="AH196" s="56">
        <v>1</v>
      </c>
      <c r="AI196" s="56">
        <v>0</v>
      </c>
      <c r="AJ196" s="56">
        <v>0</v>
      </c>
      <c r="AK196" s="54" t="s">
        <v>658</v>
      </c>
      <c r="AL196" s="56">
        <v>0</v>
      </c>
      <c r="AM196" s="56">
        <v>1</v>
      </c>
      <c r="AN196" s="56">
        <v>0</v>
      </c>
      <c r="AO196" s="56">
        <v>1</v>
      </c>
      <c r="AP196" s="56">
        <v>0</v>
      </c>
      <c r="AQ196" s="56">
        <v>0</v>
      </c>
      <c r="AR196" s="56">
        <v>1</v>
      </c>
      <c r="AS196" s="56">
        <v>0</v>
      </c>
      <c r="AT196" s="56">
        <v>0</v>
      </c>
      <c r="AU196" s="56">
        <v>0</v>
      </c>
      <c r="AV196" s="56">
        <v>0</v>
      </c>
      <c r="AW196" s="56">
        <v>0</v>
      </c>
      <c r="AX196" s="56">
        <v>0</v>
      </c>
      <c r="AY196" s="56">
        <v>0</v>
      </c>
      <c r="AZ196" s="56">
        <v>0</v>
      </c>
      <c r="BA196" s="54" t="s">
        <v>530</v>
      </c>
      <c r="BB196" s="54" t="s">
        <v>815</v>
      </c>
      <c r="BC196" s="56">
        <v>0</v>
      </c>
      <c r="BD196" s="56">
        <v>1</v>
      </c>
      <c r="BE196" s="56">
        <v>0</v>
      </c>
      <c r="BF196" s="56">
        <v>1</v>
      </c>
      <c r="BG196" s="56">
        <v>0</v>
      </c>
      <c r="BH196" s="56">
        <v>1</v>
      </c>
      <c r="BI196" s="56">
        <v>0</v>
      </c>
      <c r="BJ196" s="56">
        <v>0</v>
      </c>
      <c r="BK196" s="56">
        <v>0</v>
      </c>
      <c r="BL196" s="56">
        <v>1</v>
      </c>
      <c r="BM196" s="56">
        <v>0</v>
      </c>
      <c r="BN196" s="56">
        <v>0</v>
      </c>
      <c r="BO196" s="56">
        <v>1</v>
      </c>
      <c r="BP196" s="56">
        <v>1</v>
      </c>
      <c r="BQ196" s="56">
        <v>0</v>
      </c>
      <c r="BR196" s="56">
        <v>0</v>
      </c>
      <c r="BS196" s="56">
        <v>0</v>
      </c>
      <c r="BT196" s="56">
        <v>0</v>
      </c>
      <c r="BU196" s="56">
        <v>0</v>
      </c>
      <c r="BV196" s="56">
        <v>0</v>
      </c>
      <c r="BW196" s="54"/>
      <c r="BX196" s="54"/>
    </row>
    <row r="197" spans="1:76" hidden="1" x14ac:dyDescent="0.35">
      <c r="A197" s="54" t="s">
        <v>935</v>
      </c>
      <c r="B197" s="54" t="s">
        <v>462</v>
      </c>
      <c r="C197" s="54" t="s">
        <v>203</v>
      </c>
      <c r="D197" s="54" t="s">
        <v>203</v>
      </c>
      <c r="E197" s="54" t="s">
        <v>227</v>
      </c>
      <c r="F197" s="54" t="s">
        <v>460</v>
      </c>
      <c r="G197" s="56">
        <v>54</v>
      </c>
      <c r="H197" s="54" t="s">
        <v>465</v>
      </c>
      <c r="I197" s="54" t="s">
        <v>883</v>
      </c>
      <c r="J197" s="56">
        <v>0</v>
      </c>
      <c r="K197" s="56">
        <v>0</v>
      </c>
      <c r="L197" s="56">
        <v>1</v>
      </c>
      <c r="M197" s="56">
        <v>0</v>
      </c>
      <c r="N197" s="56">
        <v>0</v>
      </c>
      <c r="O197" s="56">
        <v>0</v>
      </c>
      <c r="P197" s="56">
        <v>0</v>
      </c>
      <c r="Q197" s="56">
        <v>0</v>
      </c>
      <c r="R197" s="56">
        <v>0</v>
      </c>
      <c r="T197" s="54" t="s">
        <v>601</v>
      </c>
      <c r="U197" s="54"/>
      <c r="V197" s="54" t="s">
        <v>573</v>
      </c>
      <c r="W197" s="54" t="s">
        <v>530</v>
      </c>
      <c r="X197" s="54" t="s">
        <v>195</v>
      </c>
      <c r="Y197" s="54" t="s">
        <v>609</v>
      </c>
      <c r="Z197" s="54" t="s">
        <v>621</v>
      </c>
      <c r="AA197" s="54" t="s">
        <v>632</v>
      </c>
      <c r="AB197" s="54" t="s">
        <v>193</v>
      </c>
      <c r="AC197" s="54"/>
      <c r="AD197" s="54"/>
      <c r="AE197" s="54"/>
      <c r="AF197" s="54"/>
      <c r="AG197" s="54"/>
      <c r="AH197" s="54"/>
      <c r="AI197" s="54"/>
      <c r="AJ197" s="54"/>
      <c r="AK197" s="54" t="s">
        <v>816</v>
      </c>
      <c r="AL197" s="56">
        <v>0</v>
      </c>
      <c r="AM197" s="56">
        <v>1</v>
      </c>
      <c r="AN197" s="56">
        <v>1</v>
      </c>
      <c r="AO197" s="56">
        <v>0</v>
      </c>
      <c r="AP197" s="56">
        <v>0</v>
      </c>
      <c r="AQ197" s="56">
        <v>0</v>
      </c>
      <c r="AR197" s="56">
        <v>1</v>
      </c>
      <c r="AS197" s="56">
        <v>0</v>
      </c>
      <c r="AT197" s="56">
        <v>0</v>
      </c>
      <c r="AU197" s="56">
        <v>0</v>
      </c>
      <c r="AV197" s="56">
        <v>0</v>
      </c>
      <c r="AW197" s="56">
        <v>0</v>
      </c>
      <c r="AX197" s="56">
        <v>1</v>
      </c>
      <c r="AY197" s="56">
        <v>0</v>
      </c>
      <c r="AZ197" s="56">
        <v>0</v>
      </c>
      <c r="BA197" s="54" t="s">
        <v>530</v>
      </c>
      <c r="BB197" s="54" t="s">
        <v>811</v>
      </c>
      <c r="BC197" s="56">
        <v>0</v>
      </c>
      <c r="BD197" s="56">
        <v>1</v>
      </c>
      <c r="BE197" s="56">
        <v>0</v>
      </c>
      <c r="BF197" s="56">
        <v>1</v>
      </c>
      <c r="BG197" s="56">
        <v>0</v>
      </c>
      <c r="BH197" s="56">
        <v>1</v>
      </c>
      <c r="BI197" s="56">
        <v>0</v>
      </c>
      <c r="BJ197" s="56">
        <v>0</v>
      </c>
      <c r="BK197" s="56">
        <v>0</v>
      </c>
      <c r="BL197" s="56">
        <v>1</v>
      </c>
      <c r="BM197" s="56">
        <v>1</v>
      </c>
      <c r="BN197" s="56">
        <v>0</v>
      </c>
      <c r="BO197" s="56">
        <v>0</v>
      </c>
      <c r="BP197" s="56">
        <v>1</v>
      </c>
      <c r="BQ197" s="56">
        <v>0</v>
      </c>
      <c r="BR197" s="56">
        <v>0</v>
      </c>
      <c r="BS197" s="56">
        <v>0</v>
      </c>
      <c r="BT197" s="56">
        <v>0</v>
      </c>
      <c r="BU197" s="56">
        <v>0</v>
      </c>
      <c r="BV197" s="56">
        <v>0</v>
      </c>
      <c r="BW197" s="54"/>
      <c r="BX197" s="54"/>
    </row>
    <row r="198" spans="1:76" hidden="1" x14ac:dyDescent="0.35">
      <c r="A198" s="54" t="s">
        <v>935</v>
      </c>
      <c r="B198" s="54" t="s">
        <v>460</v>
      </c>
      <c r="C198" s="54" t="s">
        <v>208</v>
      </c>
      <c r="D198" s="54" t="s">
        <v>208</v>
      </c>
      <c r="E198" s="54" t="s">
        <v>371</v>
      </c>
      <c r="F198" s="54" t="s">
        <v>460</v>
      </c>
      <c r="G198" s="56">
        <v>42</v>
      </c>
      <c r="H198" s="54" t="s">
        <v>465</v>
      </c>
      <c r="I198" s="54" t="s">
        <v>883</v>
      </c>
      <c r="J198" s="56">
        <v>0</v>
      </c>
      <c r="K198" s="56">
        <v>0</v>
      </c>
      <c r="L198" s="56">
        <v>1</v>
      </c>
      <c r="M198" s="56">
        <v>0</v>
      </c>
      <c r="N198" s="56">
        <v>0</v>
      </c>
      <c r="O198" s="56">
        <v>0</v>
      </c>
      <c r="P198" s="56">
        <v>0</v>
      </c>
      <c r="Q198" s="56">
        <v>0</v>
      </c>
      <c r="R198" s="56">
        <v>0</v>
      </c>
      <c r="T198" s="54" t="s">
        <v>587</v>
      </c>
      <c r="U198" s="54"/>
      <c r="V198" s="54" t="s">
        <v>575</v>
      </c>
      <c r="W198" s="54" t="s">
        <v>524</v>
      </c>
      <c r="X198" s="54" t="s">
        <v>193</v>
      </c>
      <c r="Y198" s="54" t="s">
        <v>613</v>
      </c>
      <c r="Z198" s="54" t="s">
        <v>621</v>
      </c>
      <c r="AA198" s="54" t="s">
        <v>633</v>
      </c>
      <c r="AB198" s="54" t="s">
        <v>193</v>
      </c>
      <c r="AC198" s="54"/>
      <c r="AD198" s="54"/>
      <c r="AE198" s="54"/>
      <c r="AF198" s="54"/>
      <c r="AG198" s="54"/>
      <c r="AH198" s="54"/>
      <c r="AI198" s="54"/>
      <c r="AJ198" s="54"/>
      <c r="AK198" s="54" t="s">
        <v>699</v>
      </c>
      <c r="AL198" s="56">
        <v>0</v>
      </c>
      <c r="AM198" s="56">
        <v>1</v>
      </c>
      <c r="AN198" s="56">
        <v>0</v>
      </c>
      <c r="AO198" s="56">
        <v>0</v>
      </c>
      <c r="AP198" s="56">
        <v>0</v>
      </c>
      <c r="AQ198" s="56">
        <v>0</v>
      </c>
      <c r="AR198" s="56">
        <v>1</v>
      </c>
      <c r="AS198" s="56">
        <v>0</v>
      </c>
      <c r="AT198" s="56">
        <v>0</v>
      </c>
      <c r="AU198" s="56">
        <v>0</v>
      </c>
      <c r="AV198" s="56">
        <v>0</v>
      </c>
      <c r="AW198" s="56">
        <v>0</v>
      </c>
      <c r="AX198" s="56">
        <v>0</v>
      </c>
      <c r="AY198" s="56">
        <v>0</v>
      </c>
      <c r="AZ198" s="56">
        <v>0</v>
      </c>
      <c r="BA198" s="54" t="s">
        <v>528</v>
      </c>
      <c r="BB198" s="54" t="s">
        <v>817</v>
      </c>
      <c r="BC198" s="56">
        <v>1</v>
      </c>
      <c r="BD198" s="56">
        <v>0</v>
      </c>
      <c r="BE198" s="56">
        <v>0</v>
      </c>
      <c r="BF198" s="56">
        <v>0</v>
      </c>
      <c r="BG198" s="56">
        <v>0</v>
      </c>
      <c r="BH198" s="56">
        <v>1</v>
      </c>
      <c r="BI198" s="56">
        <v>0</v>
      </c>
      <c r="BJ198" s="56">
        <v>0</v>
      </c>
      <c r="BK198" s="56">
        <v>0</v>
      </c>
      <c r="BL198" s="56">
        <v>1</v>
      </c>
      <c r="BM198" s="56">
        <v>0</v>
      </c>
      <c r="BN198" s="56">
        <v>0</v>
      </c>
      <c r="BO198" s="56">
        <v>0</v>
      </c>
      <c r="BP198" s="56">
        <v>0</v>
      </c>
      <c r="BQ198" s="56">
        <v>0</v>
      </c>
      <c r="BR198" s="56">
        <v>0</v>
      </c>
      <c r="BS198" s="56">
        <v>0</v>
      </c>
      <c r="BT198" s="56">
        <v>0</v>
      </c>
      <c r="BU198" s="56">
        <v>0</v>
      </c>
      <c r="BV198" s="56">
        <v>0</v>
      </c>
      <c r="BW198" s="54"/>
      <c r="BX198" s="54"/>
    </row>
    <row r="199" spans="1:76" x14ac:dyDescent="0.35">
      <c r="A199" s="54" t="s">
        <v>935</v>
      </c>
      <c r="B199" s="54" t="s">
        <v>460</v>
      </c>
      <c r="C199" s="54" t="s">
        <v>206</v>
      </c>
      <c r="D199" s="54" t="s">
        <v>217</v>
      </c>
      <c r="E199" s="54" t="s">
        <v>217</v>
      </c>
      <c r="F199" s="54" t="s">
        <v>460</v>
      </c>
      <c r="G199" s="56">
        <v>36</v>
      </c>
      <c r="H199" s="54" t="s">
        <v>469</v>
      </c>
      <c r="I199" s="54" t="s">
        <v>487</v>
      </c>
      <c r="J199" s="56">
        <v>0</v>
      </c>
      <c r="K199" s="56">
        <v>0</v>
      </c>
      <c r="L199" s="56">
        <v>0</v>
      </c>
      <c r="M199" s="56">
        <v>0</v>
      </c>
      <c r="N199" s="56">
        <v>0</v>
      </c>
      <c r="O199" s="56">
        <v>0</v>
      </c>
      <c r="P199" s="56">
        <v>0</v>
      </c>
      <c r="Q199" s="56">
        <v>1</v>
      </c>
      <c r="R199" s="56">
        <v>0</v>
      </c>
      <c r="T199" s="54" t="s">
        <v>676</v>
      </c>
      <c r="U199" s="54"/>
      <c r="V199" s="54" t="s">
        <v>575</v>
      </c>
      <c r="W199" s="54" t="s">
        <v>528</v>
      </c>
      <c r="X199" s="54" t="s">
        <v>195</v>
      </c>
      <c r="Y199" s="54" t="s">
        <v>609</v>
      </c>
      <c r="Z199" s="54" t="s">
        <v>621</v>
      </c>
      <c r="AA199" s="54" t="s">
        <v>633</v>
      </c>
      <c r="AB199" s="54" t="s">
        <v>193</v>
      </c>
      <c r="AC199" s="54"/>
      <c r="AD199" s="54"/>
      <c r="AE199" s="54"/>
      <c r="AF199" s="54"/>
      <c r="AG199" s="54"/>
      <c r="AH199" s="54"/>
      <c r="AI199" s="54"/>
      <c r="AJ199" s="54"/>
      <c r="AK199" s="54" t="s">
        <v>699</v>
      </c>
      <c r="AL199" s="56">
        <v>0</v>
      </c>
      <c r="AM199" s="56">
        <v>1</v>
      </c>
      <c r="AN199" s="56">
        <v>0</v>
      </c>
      <c r="AO199" s="56">
        <v>0</v>
      </c>
      <c r="AP199" s="56">
        <v>0</v>
      </c>
      <c r="AQ199" s="56">
        <v>0</v>
      </c>
      <c r="AR199" s="56">
        <v>1</v>
      </c>
      <c r="AS199" s="56">
        <v>0</v>
      </c>
      <c r="AT199" s="56">
        <v>0</v>
      </c>
      <c r="AU199" s="56">
        <v>0</v>
      </c>
      <c r="AV199" s="56">
        <v>0</v>
      </c>
      <c r="AW199" s="56">
        <v>0</v>
      </c>
      <c r="AX199" s="56">
        <v>0</v>
      </c>
      <c r="AY199" s="56">
        <v>0</v>
      </c>
      <c r="AZ199" s="56">
        <v>0</v>
      </c>
      <c r="BA199" s="54" t="s">
        <v>530</v>
      </c>
      <c r="BB199" s="54" t="s">
        <v>742</v>
      </c>
      <c r="BC199" s="56">
        <v>0</v>
      </c>
      <c r="BD199" s="56">
        <v>0</v>
      </c>
      <c r="BE199" s="56">
        <v>0</v>
      </c>
      <c r="BF199" s="56">
        <v>0</v>
      </c>
      <c r="BG199" s="56">
        <v>0</v>
      </c>
      <c r="BH199" s="56">
        <v>0</v>
      </c>
      <c r="BI199" s="56">
        <v>1</v>
      </c>
      <c r="BJ199" s="56">
        <v>0</v>
      </c>
      <c r="BK199" s="56">
        <v>0</v>
      </c>
      <c r="BL199" s="56">
        <v>1</v>
      </c>
      <c r="BM199" s="56">
        <v>0</v>
      </c>
      <c r="BN199" s="56">
        <v>0</v>
      </c>
      <c r="BO199" s="56">
        <v>0</v>
      </c>
      <c r="BP199" s="56">
        <v>0</v>
      </c>
      <c r="BQ199" s="56">
        <v>0</v>
      </c>
      <c r="BR199" s="56">
        <v>0</v>
      </c>
      <c r="BS199" s="56">
        <v>0</v>
      </c>
      <c r="BT199" s="56">
        <v>0</v>
      </c>
      <c r="BU199" s="56">
        <v>0</v>
      </c>
      <c r="BV199" s="56">
        <v>0</v>
      </c>
      <c r="BW199" s="54"/>
      <c r="BX199" s="54"/>
    </row>
    <row r="200" spans="1:76" hidden="1" x14ac:dyDescent="0.35">
      <c r="A200" s="54" t="s">
        <v>935</v>
      </c>
      <c r="B200" s="54" t="s">
        <v>460</v>
      </c>
      <c r="C200" s="54" t="s">
        <v>208</v>
      </c>
      <c r="D200" s="54" t="s">
        <v>208</v>
      </c>
      <c r="E200" s="54" t="s">
        <v>370</v>
      </c>
      <c r="F200" s="54" t="s">
        <v>460</v>
      </c>
      <c r="G200" s="56">
        <v>38</v>
      </c>
      <c r="H200" s="54" t="s">
        <v>471</v>
      </c>
      <c r="I200" s="54" t="s">
        <v>487</v>
      </c>
      <c r="J200" s="56">
        <v>0</v>
      </c>
      <c r="K200" s="56">
        <v>0</v>
      </c>
      <c r="L200" s="56">
        <v>0</v>
      </c>
      <c r="M200" s="56">
        <v>0</v>
      </c>
      <c r="N200" s="56">
        <v>0</v>
      </c>
      <c r="O200" s="56">
        <v>0</v>
      </c>
      <c r="P200" s="56">
        <v>0</v>
      </c>
      <c r="Q200" s="56">
        <v>1</v>
      </c>
      <c r="R200" s="56">
        <v>0</v>
      </c>
      <c r="T200" s="54" t="s">
        <v>599</v>
      </c>
      <c r="U200" s="54"/>
      <c r="V200" s="54" t="s">
        <v>573</v>
      </c>
      <c r="W200" s="54" t="s">
        <v>526</v>
      </c>
      <c r="X200" s="54" t="s">
        <v>193</v>
      </c>
      <c r="Y200" s="54" t="s">
        <v>613</v>
      </c>
      <c r="Z200" s="54" t="s">
        <v>621</v>
      </c>
      <c r="AA200" s="54" t="s">
        <v>633</v>
      </c>
      <c r="AB200" s="54" t="s">
        <v>193</v>
      </c>
      <c r="AC200" s="54"/>
      <c r="AD200" s="54"/>
      <c r="AE200" s="54"/>
      <c r="AF200" s="54"/>
      <c r="AG200" s="54"/>
      <c r="AH200" s="54"/>
      <c r="AI200" s="54"/>
      <c r="AJ200" s="54"/>
      <c r="AK200" s="54" t="s">
        <v>699</v>
      </c>
      <c r="AL200" s="56">
        <v>0</v>
      </c>
      <c r="AM200" s="56">
        <v>1</v>
      </c>
      <c r="AN200" s="56">
        <v>0</v>
      </c>
      <c r="AO200" s="56">
        <v>0</v>
      </c>
      <c r="AP200" s="56">
        <v>0</v>
      </c>
      <c r="AQ200" s="56">
        <v>0</v>
      </c>
      <c r="AR200" s="56">
        <v>1</v>
      </c>
      <c r="AS200" s="56">
        <v>0</v>
      </c>
      <c r="AT200" s="56">
        <v>0</v>
      </c>
      <c r="AU200" s="56">
        <v>0</v>
      </c>
      <c r="AV200" s="56">
        <v>0</v>
      </c>
      <c r="AW200" s="56">
        <v>0</v>
      </c>
      <c r="AX200" s="56">
        <v>0</v>
      </c>
      <c r="AY200" s="56">
        <v>0</v>
      </c>
      <c r="AZ200" s="56">
        <v>0</v>
      </c>
      <c r="BA200" s="54" t="s">
        <v>530</v>
      </c>
      <c r="BB200" s="54" t="s">
        <v>818</v>
      </c>
      <c r="BC200" s="56">
        <v>0</v>
      </c>
      <c r="BD200" s="56">
        <v>0</v>
      </c>
      <c r="BE200" s="56">
        <v>0</v>
      </c>
      <c r="BF200" s="56">
        <v>0</v>
      </c>
      <c r="BG200" s="56">
        <v>1</v>
      </c>
      <c r="BH200" s="56">
        <v>1</v>
      </c>
      <c r="BI200" s="56">
        <v>1</v>
      </c>
      <c r="BJ200" s="56">
        <v>0</v>
      </c>
      <c r="BK200" s="56">
        <v>0</v>
      </c>
      <c r="BL200" s="56">
        <v>0</v>
      </c>
      <c r="BM200" s="56">
        <v>0</v>
      </c>
      <c r="BN200" s="56">
        <v>0</v>
      </c>
      <c r="BO200" s="56">
        <v>0</v>
      </c>
      <c r="BP200" s="56">
        <v>0</v>
      </c>
      <c r="BQ200" s="56">
        <v>0</v>
      </c>
      <c r="BR200" s="56">
        <v>0</v>
      </c>
      <c r="BS200" s="56">
        <v>0</v>
      </c>
      <c r="BT200" s="56">
        <v>0</v>
      </c>
      <c r="BU200" s="56">
        <v>0</v>
      </c>
      <c r="BV200" s="56">
        <v>0</v>
      </c>
      <c r="BW200" s="54"/>
      <c r="BX200" s="54"/>
    </row>
    <row r="201" spans="1:76" hidden="1" x14ac:dyDescent="0.35">
      <c r="A201" s="54" t="s">
        <v>935</v>
      </c>
      <c r="B201" s="54" t="s">
        <v>460</v>
      </c>
      <c r="C201" s="54" t="s">
        <v>208</v>
      </c>
      <c r="D201" s="54" t="s">
        <v>215</v>
      </c>
      <c r="E201" s="54" t="s">
        <v>394</v>
      </c>
      <c r="F201" s="54" t="s">
        <v>460</v>
      </c>
      <c r="G201" s="56">
        <v>39</v>
      </c>
      <c r="H201" s="54" t="s">
        <v>469</v>
      </c>
      <c r="I201" s="54" t="s">
        <v>483</v>
      </c>
      <c r="J201" s="56">
        <v>0</v>
      </c>
      <c r="K201" s="56">
        <v>0</v>
      </c>
      <c r="L201" s="56">
        <v>0</v>
      </c>
      <c r="M201" s="56">
        <v>0</v>
      </c>
      <c r="N201" s="56">
        <v>0</v>
      </c>
      <c r="O201" s="56">
        <v>1</v>
      </c>
      <c r="P201" s="56">
        <v>0</v>
      </c>
      <c r="Q201" s="56">
        <v>0</v>
      </c>
      <c r="R201" s="56">
        <v>0</v>
      </c>
      <c r="T201" s="54" t="s">
        <v>599</v>
      </c>
      <c r="U201" s="54"/>
      <c r="V201" s="54" t="s">
        <v>573</v>
      </c>
      <c r="W201" s="54" t="s">
        <v>530</v>
      </c>
      <c r="X201" s="54" t="s">
        <v>193</v>
      </c>
      <c r="Y201" s="54" t="s">
        <v>617</v>
      </c>
      <c r="Z201" s="54" t="s">
        <v>621</v>
      </c>
      <c r="AA201" s="54" t="s">
        <v>631</v>
      </c>
      <c r="AB201" s="54" t="s">
        <v>193</v>
      </c>
      <c r="AC201" s="54"/>
      <c r="AD201" s="54"/>
      <c r="AE201" s="54"/>
      <c r="AF201" s="54"/>
      <c r="AG201" s="54"/>
      <c r="AH201" s="54"/>
      <c r="AI201" s="54"/>
      <c r="AJ201" s="54"/>
      <c r="AK201" s="54" t="s">
        <v>682</v>
      </c>
      <c r="AL201" s="56">
        <v>0</v>
      </c>
      <c r="AM201" s="56">
        <v>1</v>
      </c>
      <c r="AN201" s="56">
        <v>0</v>
      </c>
      <c r="AO201" s="56">
        <v>1</v>
      </c>
      <c r="AP201" s="56">
        <v>0</v>
      </c>
      <c r="AQ201" s="56">
        <v>0</v>
      </c>
      <c r="AR201" s="56">
        <v>0</v>
      </c>
      <c r="AS201" s="56">
        <v>0</v>
      </c>
      <c r="AT201" s="56">
        <v>0</v>
      </c>
      <c r="AU201" s="56">
        <v>0</v>
      </c>
      <c r="AV201" s="56">
        <v>0</v>
      </c>
      <c r="AW201" s="56">
        <v>0</v>
      </c>
      <c r="AX201" s="56">
        <v>0</v>
      </c>
      <c r="AY201" s="56">
        <v>0</v>
      </c>
      <c r="AZ201" s="56">
        <v>0</v>
      </c>
      <c r="BA201" s="54" t="s">
        <v>528</v>
      </c>
      <c r="BB201" s="54" t="s">
        <v>671</v>
      </c>
      <c r="BC201" s="56">
        <v>0</v>
      </c>
      <c r="BD201" s="56">
        <v>0</v>
      </c>
      <c r="BE201" s="56">
        <v>0</v>
      </c>
      <c r="BF201" s="56">
        <v>1</v>
      </c>
      <c r="BG201" s="56">
        <v>0</v>
      </c>
      <c r="BH201" s="56">
        <v>0</v>
      </c>
      <c r="BI201" s="56">
        <v>1</v>
      </c>
      <c r="BJ201" s="56">
        <v>0</v>
      </c>
      <c r="BK201" s="56">
        <v>0</v>
      </c>
      <c r="BL201" s="56">
        <v>1</v>
      </c>
      <c r="BM201" s="56">
        <v>0</v>
      </c>
      <c r="BN201" s="56">
        <v>0</v>
      </c>
      <c r="BO201" s="56">
        <v>0</v>
      </c>
      <c r="BP201" s="56">
        <v>0</v>
      </c>
      <c r="BQ201" s="56">
        <v>0</v>
      </c>
      <c r="BR201" s="56">
        <v>0</v>
      </c>
      <c r="BS201" s="56">
        <v>0</v>
      </c>
      <c r="BT201" s="56">
        <v>0</v>
      </c>
      <c r="BU201" s="56">
        <v>0</v>
      </c>
      <c r="BV201" s="56">
        <v>0</v>
      </c>
      <c r="BW201" s="54"/>
      <c r="BX201" s="54"/>
    </row>
    <row r="202" spans="1:76" hidden="1" x14ac:dyDescent="0.35">
      <c r="A202" s="54" t="s">
        <v>935</v>
      </c>
      <c r="B202" s="54" t="s">
        <v>460</v>
      </c>
      <c r="C202" s="54" t="s">
        <v>203</v>
      </c>
      <c r="D202" s="54" t="s">
        <v>213</v>
      </c>
      <c r="E202" s="54" t="s">
        <v>275</v>
      </c>
      <c r="F202" s="54" t="s">
        <v>460</v>
      </c>
      <c r="G202" s="56">
        <v>56</v>
      </c>
      <c r="H202" s="54" t="s">
        <v>471</v>
      </c>
      <c r="I202" s="54" t="s">
        <v>479</v>
      </c>
      <c r="J202" s="56">
        <v>0</v>
      </c>
      <c r="K202" s="56">
        <v>0</v>
      </c>
      <c r="L202" s="56">
        <v>0</v>
      </c>
      <c r="M202" s="56">
        <v>1</v>
      </c>
      <c r="N202" s="56">
        <v>0</v>
      </c>
      <c r="O202" s="56">
        <v>0</v>
      </c>
      <c r="P202" s="56">
        <v>0</v>
      </c>
      <c r="Q202" s="56">
        <v>0</v>
      </c>
      <c r="R202" s="56">
        <v>0</v>
      </c>
      <c r="T202" s="54" t="s">
        <v>587</v>
      </c>
      <c r="U202" s="54"/>
      <c r="V202" s="54" t="s">
        <v>573</v>
      </c>
      <c r="W202" s="54" t="s">
        <v>528</v>
      </c>
      <c r="X202" s="54" t="s">
        <v>195</v>
      </c>
      <c r="Y202" s="54" t="s">
        <v>609</v>
      </c>
      <c r="Z202" s="54" t="s">
        <v>623</v>
      </c>
      <c r="AA202" s="54" t="s">
        <v>631</v>
      </c>
      <c r="AB202" s="54" t="s">
        <v>195</v>
      </c>
      <c r="AC202" s="54" t="s">
        <v>656</v>
      </c>
      <c r="AD202" s="56">
        <v>0</v>
      </c>
      <c r="AE202" s="56">
        <v>0</v>
      </c>
      <c r="AF202" s="56">
        <v>0</v>
      </c>
      <c r="AG202" s="56">
        <v>1</v>
      </c>
      <c r="AH202" s="56">
        <v>1</v>
      </c>
      <c r="AI202" s="56">
        <v>0</v>
      </c>
      <c r="AJ202" s="56">
        <v>0</v>
      </c>
      <c r="AK202" s="54" t="s">
        <v>819</v>
      </c>
      <c r="AL202" s="56">
        <v>0</v>
      </c>
      <c r="AM202" s="56">
        <v>1</v>
      </c>
      <c r="AN202" s="56">
        <v>1</v>
      </c>
      <c r="AO202" s="56">
        <v>0</v>
      </c>
      <c r="AP202" s="56">
        <v>0</v>
      </c>
      <c r="AQ202" s="56">
        <v>0</v>
      </c>
      <c r="AR202" s="56">
        <v>0</v>
      </c>
      <c r="AS202" s="56">
        <v>1</v>
      </c>
      <c r="AT202" s="56">
        <v>0</v>
      </c>
      <c r="AU202" s="56">
        <v>0</v>
      </c>
      <c r="AV202" s="56">
        <v>0</v>
      </c>
      <c r="AW202" s="56">
        <v>0</v>
      </c>
      <c r="AX202" s="56">
        <v>0</v>
      </c>
      <c r="AY202" s="56">
        <v>0</v>
      </c>
      <c r="AZ202" s="56">
        <v>0</v>
      </c>
      <c r="BA202" s="54" t="s">
        <v>526</v>
      </c>
      <c r="BB202" s="54" t="s">
        <v>701</v>
      </c>
      <c r="BC202" s="56">
        <v>0</v>
      </c>
      <c r="BD202" s="56">
        <v>0</v>
      </c>
      <c r="BE202" s="56">
        <v>0</v>
      </c>
      <c r="BF202" s="56">
        <v>0</v>
      </c>
      <c r="BG202" s="56">
        <v>1</v>
      </c>
      <c r="BH202" s="56">
        <v>0</v>
      </c>
      <c r="BI202" s="56">
        <v>0</v>
      </c>
      <c r="BJ202" s="56">
        <v>0</v>
      </c>
      <c r="BK202" s="56">
        <v>0</v>
      </c>
      <c r="BL202" s="56">
        <v>1</v>
      </c>
      <c r="BM202" s="56">
        <v>0</v>
      </c>
      <c r="BN202" s="56">
        <v>0</v>
      </c>
      <c r="BO202" s="56">
        <v>0</v>
      </c>
      <c r="BP202" s="56">
        <v>0</v>
      </c>
      <c r="BQ202" s="56">
        <v>0</v>
      </c>
      <c r="BR202" s="56">
        <v>0</v>
      </c>
      <c r="BS202" s="56">
        <v>0</v>
      </c>
      <c r="BT202" s="56">
        <v>0</v>
      </c>
      <c r="BU202" s="56">
        <v>0</v>
      </c>
      <c r="BV202" s="56">
        <v>0</v>
      </c>
      <c r="BW202" s="54"/>
      <c r="BX202" s="54" t="s">
        <v>820</v>
      </c>
    </row>
    <row r="203" spans="1:76" hidden="1" x14ac:dyDescent="0.35">
      <c r="A203" s="54" t="s">
        <v>935</v>
      </c>
      <c r="B203" s="54" t="s">
        <v>460</v>
      </c>
      <c r="C203" s="54" t="s">
        <v>203</v>
      </c>
      <c r="D203" s="54" t="s">
        <v>213</v>
      </c>
      <c r="E203" s="54" t="s">
        <v>275</v>
      </c>
      <c r="F203" s="54" t="s">
        <v>460</v>
      </c>
      <c r="G203" s="56">
        <v>35</v>
      </c>
      <c r="H203" s="54" t="s">
        <v>465</v>
      </c>
      <c r="I203" s="54" t="s">
        <v>883</v>
      </c>
      <c r="J203" s="56">
        <v>0</v>
      </c>
      <c r="K203" s="56">
        <v>0</v>
      </c>
      <c r="L203" s="56">
        <v>1</v>
      </c>
      <c r="M203" s="56">
        <v>0</v>
      </c>
      <c r="N203" s="56">
        <v>0</v>
      </c>
      <c r="O203" s="56">
        <v>0</v>
      </c>
      <c r="P203" s="56">
        <v>0</v>
      </c>
      <c r="Q203" s="56">
        <v>0</v>
      </c>
      <c r="R203" s="56">
        <v>0</v>
      </c>
      <c r="T203" s="54" t="s">
        <v>587</v>
      </c>
      <c r="U203" s="54"/>
      <c r="V203" s="54" t="s">
        <v>573</v>
      </c>
      <c r="W203" s="54" t="s">
        <v>528</v>
      </c>
      <c r="X203" s="54" t="s">
        <v>193</v>
      </c>
      <c r="Y203" s="54" t="s">
        <v>613</v>
      </c>
      <c r="Z203" s="54" t="s">
        <v>621</v>
      </c>
      <c r="AA203" s="54" t="s">
        <v>631</v>
      </c>
      <c r="AB203" s="54" t="s">
        <v>193</v>
      </c>
      <c r="AC203" s="54"/>
      <c r="AD203" s="54"/>
      <c r="AE203" s="54"/>
      <c r="AF203" s="54"/>
      <c r="AG203" s="54"/>
      <c r="AH203" s="54"/>
      <c r="AI203" s="54"/>
      <c r="AJ203" s="54"/>
      <c r="AK203" s="54" t="s">
        <v>821</v>
      </c>
      <c r="AL203" s="56">
        <v>0</v>
      </c>
      <c r="AM203" s="56">
        <v>1</v>
      </c>
      <c r="AN203" s="56">
        <v>1</v>
      </c>
      <c r="AO203" s="56">
        <v>0</v>
      </c>
      <c r="AP203" s="56">
        <v>0</v>
      </c>
      <c r="AQ203" s="56">
        <v>0</v>
      </c>
      <c r="AR203" s="56">
        <v>1</v>
      </c>
      <c r="AS203" s="56">
        <v>0</v>
      </c>
      <c r="AT203" s="56">
        <v>0</v>
      </c>
      <c r="AU203" s="56">
        <v>0</v>
      </c>
      <c r="AV203" s="56">
        <v>0</v>
      </c>
      <c r="AW203" s="56">
        <v>0</v>
      </c>
      <c r="AX203" s="56">
        <v>0</v>
      </c>
      <c r="AY203" s="56">
        <v>0</v>
      </c>
      <c r="AZ203" s="56">
        <v>0</v>
      </c>
      <c r="BA203" s="54" t="s">
        <v>526</v>
      </c>
      <c r="BB203" s="54" t="s">
        <v>674</v>
      </c>
      <c r="BC203" s="56">
        <v>0</v>
      </c>
      <c r="BD203" s="56">
        <v>0</v>
      </c>
      <c r="BE203" s="56">
        <v>0</v>
      </c>
      <c r="BF203" s="56">
        <v>1</v>
      </c>
      <c r="BG203" s="56">
        <v>0</v>
      </c>
      <c r="BH203" s="56">
        <v>1</v>
      </c>
      <c r="BI203" s="56">
        <v>0</v>
      </c>
      <c r="BJ203" s="56">
        <v>0</v>
      </c>
      <c r="BK203" s="56">
        <v>0</v>
      </c>
      <c r="BL203" s="56">
        <v>1</v>
      </c>
      <c r="BM203" s="56">
        <v>0</v>
      </c>
      <c r="BN203" s="56">
        <v>0</v>
      </c>
      <c r="BO203" s="56">
        <v>0</v>
      </c>
      <c r="BP203" s="56">
        <v>0</v>
      </c>
      <c r="BQ203" s="56">
        <v>0</v>
      </c>
      <c r="BR203" s="56">
        <v>0</v>
      </c>
      <c r="BS203" s="56">
        <v>0</v>
      </c>
      <c r="BT203" s="56">
        <v>0</v>
      </c>
      <c r="BU203" s="56">
        <v>0</v>
      </c>
      <c r="BV203" s="56">
        <v>0</v>
      </c>
      <c r="BW203" s="54"/>
      <c r="BX203" s="54"/>
    </row>
    <row r="204" spans="1:76" hidden="1" x14ac:dyDescent="0.35">
      <c r="A204" s="54" t="s">
        <v>935</v>
      </c>
      <c r="B204" s="54" t="s">
        <v>460</v>
      </c>
      <c r="C204" s="54" t="s">
        <v>208</v>
      </c>
      <c r="D204" s="54" t="s">
        <v>215</v>
      </c>
      <c r="E204" s="54" t="s">
        <v>394</v>
      </c>
      <c r="F204" s="54" t="s">
        <v>460</v>
      </c>
      <c r="G204" s="56">
        <v>30</v>
      </c>
      <c r="H204" s="54" t="s">
        <v>471</v>
      </c>
      <c r="I204" s="54" t="s">
        <v>479</v>
      </c>
      <c r="J204" s="56">
        <v>0</v>
      </c>
      <c r="K204" s="56">
        <v>0</v>
      </c>
      <c r="L204" s="56">
        <v>0</v>
      </c>
      <c r="M204" s="56">
        <v>1</v>
      </c>
      <c r="N204" s="56">
        <v>0</v>
      </c>
      <c r="O204" s="56">
        <v>0</v>
      </c>
      <c r="P204" s="56">
        <v>0</v>
      </c>
      <c r="Q204" s="56">
        <v>0</v>
      </c>
      <c r="R204" s="56">
        <v>0</v>
      </c>
      <c r="T204" s="54" t="s">
        <v>587</v>
      </c>
      <c r="U204" s="54"/>
      <c r="V204" s="54" t="s">
        <v>575</v>
      </c>
      <c r="W204" s="54" t="s">
        <v>528</v>
      </c>
      <c r="X204" s="54" t="s">
        <v>195</v>
      </c>
      <c r="Y204" s="54" t="s">
        <v>609</v>
      </c>
      <c r="Z204" s="54" t="s">
        <v>623</v>
      </c>
      <c r="AA204" s="54" t="s">
        <v>631</v>
      </c>
      <c r="AB204" s="54" t="s">
        <v>195</v>
      </c>
      <c r="AC204" s="54" t="s">
        <v>656</v>
      </c>
      <c r="AD204" s="56">
        <v>0</v>
      </c>
      <c r="AE204" s="56">
        <v>0</v>
      </c>
      <c r="AF204" s="56">
        <v>0</v>
      </c>
      <c r="AG204" s="56">
        <v>1</v>
      </c>
      <c r="AH204" s="56">
        <v>1</v>
      </c>
      <c r="AI204" s="56">
        <v>0</v>
      </c>
      <c r="AJ204" s="56">
        <v>0</v>
      </c>
      <c r="AK204" s="54" t="s">
        <v>681</v>
      </c>
      <c r="AL204" s="56">
        <v>0</v>
      </c>
      <c r="AM204" s="56">
        <v>1</v>
      </c>
      <c r="AN204" s="56">
        <v>1</v>
      </c>
      <c r="AO204" s="56">
        <v>0</v>
      </c>
      <c r="AP204" s="56">
        <v>0</v>
      </c>
      <c r="AQ204" s="56">
        <v>0</v>
      </c>
      <c r="AR204" s="56">
        <v>0</v>
      </c>
      <c r="AS204" s="56">
        <v>0</v>
      </c>
      <c r="AT204" s="56">
        <v>0</v>
      </c>
      <c r="AU204" s="56">
        <v>0</v>
      </c>
      <c r="AV204" s="56">
        <v>0</v>
      </c>
      <c r="AW204" s="56">
        <v>0</v>
      </c>
      <c r="AX204" s="56">
        <v>0</v>
      </c>
      <c r="AY204" s="56">
        <v>0</v>
      </c>
      <c r="AZ204" s="56">
        <v>0</v>
      </c>
      <c r="BA204" s="54" t="s">
        <v>530</v>
      </c>
      <c r="BB204" s="54" t="s">
        <v>822</v>
      </c>
      <c r="BC204" s="56">
        <v>0</v>
      </c>
      <c r="BD204" s="56">
        <v>0</v>
      </c>
      <c r="BE204" s="56">
        <v>0</v>
      </c>
      <c r="BF204" s="56">
        <v>0</v>
      </c>
      <c r="BG204" s="56">
        <v>1</v>
      </c>
      <c r="BH204" s="56">
        <v>0</v>
      </c>
      <c r="BI204" s="56">
        <v>1</v>
      </c>
      <c r="BJ204" s="56">
        <v>0</v>
      </c>
      <c r="BK204" s="56">
        <v>0</v>
      </c>
      <c r="BL204" s="56">
        <v>0</v>
      </c>
      <c r="BM204" s="56">
        <v>0</v>
      </c>
      <c r="BN204" s="56">
        <v>0</v>
      </c>
      <c r="BO204" s="56">
        <v>0</v>
      </c>
      <c r="BP204" s="56">
        <v>0</v>
      </c>
      <c r="BQ204" s="56">
        <v>0</v>
      </c>
      <c r="BR204" s="56">
        <v>0</v>
      </c>
      <c r="BS204" s="56">
        <v>0</v>
      </c>
      <c r="BT204" s="56">
        <v>0</v>
      </c>
      <c r="BU204" s="56">
        <v>0</v>
      </c>
      <c r="BV204" s="56">
        <v>0</v>
      </c>
      <c r="BW204" s="54"/>
      <c r="BX204" s="54"/>
    </row>
    <row r="205" spans="1:76" hidden="1" x14ac:dyDescent="0.35">
      <c r="A205" s="54" t="s">
        <v>935</v>
      </c>
      <c r="B205" s="54" t="s">
        <v>462</v>
      </c>
      <c r="C205" s="54" t="s">
        <v>204</v>
      </c>
      <c r="D205" s="54" t="s">
        <v>204</v>
      </c>
      <c r="E205" s="54" t="s">
        <v>439</v>
      </c>
      <c r="F205" s="54" t="s">
        <v>460</v>
      </c>
      <c r="G205" s="56">
        <v>36</v>
      </c>
      <c r="H205" s="54" t="s">
        <v>471</v>
      </c>
      <c r="I205" s="54" t="s">
        <v>479</v>
      </c>
      <c r="J205" s="56">
        <v>0</v>
      </c>
      <c r="K205" s="56">
        <v>0</v>
      </c>
      <c r="L205" s="56">
        <v>0</v>
      </c>
      <c r="M205" s="56">
        <v>1</v>
      </c>
      <c r="N205" s="56">
        <v>0</v>
      </c>
      <c r="O205" s="56">
        <v>0</v>
      </c>
      <c r="P205" s="56">
        <v>0</v>
      </c>
      <c r="Q205" s="56">
        <v>0</v>
      </c>
      <c r="R205" s="56">
        <v>0</v>
      </c>
      <c r="T205" s="54" t="s">
        <v>599</v>
      </c>
      <c r="U205" s="54"/>
      <c r="V205" s="54" t="s">
        <v>577</v>
      </c>
      <c r="W205" s="54" t="s">
        <v>526</v>
      </c>
      <c r="X205" s="54" t="s">
        <v>193</v>
      </c>
      <c r="Y205" s="54" t="s">
        <v>617</v>
      </c>
      <c r="Z205" s="54" t="s">
        <v>621</v>
      </c>
      <c r="AA205" s="54" t="s">
        <v>631</v>
      </c>
      <c r="AB205" s="54" t="s">
        <v>193</v>
      </c>
      <c r="AC205" s="54"/>
      <c r="AD205" s="54"/>
      <c r="AE205" s="54"/>
      <c r="AF205" s="54"/>
      <c r="AG205" s="54"/>
      <c r="AH205" s="54"/>
      <c r="AI205" s="54"/>
      <c r="AJ205" s="54"/>
      <c r="AK205" s="54" t="s">
        <v>658</v>
      </c>
      <c r="AL205" s="56">
        <v>0</v>
      </c>
      <c r="AM205" s="56">
        <v>1</v>
      </c>
      <c r="AN205" s="56">
        <v>0</v>
      </c>
      <c r="AO205" s="56">
        <v>1</v>
      </c>
      <c r="AP205" s="56">
        <v>0</v>
      </c>
      <c r="AQ205" s="56">
        <v>0</v>
      </c>
      <c r="AR205" s="56">
        <v>1</v>
      </c>
      <c r="AS205" s="56">
        <v>0</v>
      </c>
      <c r="AT205" s="56">
        <v>0</v>
      </c>
      <c r="AU205" s="56">
        <v>0</v>
      </c>
      <c r="AV205" s="56">
        <v>0</v>
      </c>
      <c r="AW205" s="56">
        <v>0</v>
      </c>
      <c r="AX205" s="56">
        <v>0</v>
      </c>
      <c r="AY205" s="56">
        <v>0</v>
      </c>
      <c r="AZ205" s="56">
        <v>0</v>
      </c>
      <c r="BA205" s="54" t="s">
        <v>528</v>
      </c>
      <c r="BB205" s="54" t="s">
        <v>655</v>
      </c>
      <c r="BC205" s="56">
        <v>1</v>
      </c>
      <c r="BD205" s="56">
        <v>0</v>
      </c>
      <c r="BE205" s="56">
        <v>0</v>
      </c>
      <c r="BF205" s="56">
        <v>1</v>
      </c>
      <c r="BG205" s="56">
        <v>0</v>
      </c>
      <c r="BH205" s="56">
        <v>0</v>
      </c>
      <c r="BI205" s="56">
        <v>0</v>
      </c>
      <c r="BJ205" s="56">
        <v>0</v>
      </c>
      <c r="BK205" s="56">
        <v>0</v>
      </c>
      <c r="BL205" s="56">
        <v>0</v>
      </c>
      <c r="BM205" s="56">
        <v>0</v>
      </c>
      <c r="BN205" s="56">
        <v>0</v>
      </c>
      <c r="BO205" s="56">
        <v>0</v>
      </c>
      <c r="BP205" s="56">
        <v>0</v>
      </c>
      <c r="BQ205" s="56">
        <v>0</v>
      </c>
      <c r="BR205" s="56">
        <v>0</v>
      </c>
      <c r="BS205" s="56">
        <v>0</v>
      </c>
      <c r="BT205" s="56">
        <v>0</v>
      </c>
      <c r="BU205" s="56">
        <v>0</v>
      </c>
      <c r="BV205" s="56">
        <v>0</v>
      </c>
      <c r="BW205" s="54"/>
      <c r="BX205" s="54"/>
    </row>
    <row r="206" spans="1:76" hidden="1" x14ac:dyDescent="0.35">
      <c r="A206" s="54" t="s">
        <v>935</v>
      </c>
      <c r="B206" s="54" t="s">
        <v>462</v>
      </c>
      <c r="C206" s="54" t="s">
        <v>204</v>
      </c>
      <c r="D206" s="54" t="s">
        <v>204</v>
      </c>
      <c r="E206" s="54" t="s">
        <v>439</v>
      </c>
      <c r="F206" s="54" t="s">
        <v>460</v>
      </c>
      <c r="G206" s="56">
        <v>30</v>
      </c>
      <c r="H206" s="54" t="s">
        <v>465</v>
      </c>
      <c r="I206" s="54" t="s">
        <v>883</v>
      </c>
      <c r="J206" s="56">
        <v>0</v>
      </c>
      <c r="K206" s="56">
        <v>0</v>
      </c>
      <c r="L206" s="56">
        <v>1</v>
      </c>
      <c r="M206" s="56">
        <v>0</v>
      </c>
      <c r="N206" s="56">
        <v>0</v>
      </c>
      <c r="O206" s="56">
        <v>0</v>
      </c>
      <c r="P206" s="56">
        <v>0</v>
      </c>
      <c r="Q206" s="56">
        <v>0</v>
      </c>
      <c r="R206" s="56">
        <v>0</v>
      </c>
      <c r="T206" s="54" t="s">
        <v>599</v>
      </c>
      <c r="U206" s="54"/>
      <c r="V206" s="54" t="s">
        <v>575</v>
      </c>
      <c r="W206" s="54" t="s">
        <v>526</v>
      </c>
      <c r="X206" s="54" t="s">
        <v>195</v>
      </c>
      <c r="Y206" s="54" t="s">
        <v>609</v>
      </c>
      <c r="Z206" s="54" t="s">
        <v>621</v>
      </c>
      <c r="AA206" s="54" t="s">
        <v>631</v>
      </c>
      <c r="AB206" s="54" t="s">
        <v>193</v>
      </c>
      <c r="AC206" s="54"/>
      <c r="AD206" s="54"/>
      <c r="AE206" s="54"/>
      <c r="AF206" s="54"/>
      <c r="AG206" s="54"/>
      <c r="AH206" s="54"/>
      <c r="AI206" s="54"/>
      <c r="AJ206" s="54"/>
      <c r="AK206" s="54" t="s">
        <v>823</v>
      </c>
      <c r="AL206" s="56">
        <v>0</v>
      </c>
      <c r="AM206" s="56">
        <v>1</v>
      </c>
      <c r="AN206" s="56">
        <v>0</v>
      </c>
      <c r="AO206" s="56">
        <v>0</v>
      </c>
      <c r="AP206" s="56">
        <v>1</v>
      </c>
      <c r="AQ206" s="56">
        <v>0</v>
      </c>
      <c r="AR206" s="56">
        <v>0</v>
      </c>
      <c r="AS206" s="56">
        <v>0</v>
      </c>
      <c r="AT206" s="56">
        <v>0</v>
      </c>
      <c r="AU206" s="56">
        <v>0</v>
      </c>
      <c r="AV206" s="56">
        <v>0</v>
      </c>
      <c r="AW206" s="56">
        <v>0</v>
      </c>
      <c r="AX206" s="56">
        <v>0</v>
      </c>
      <c r="AY206" s="56">
        <v>0</v>
      </c>
      <c r="AZ206" s="56">
        <v>0</v>
      </c>
      <c r="BA206" s="54" t="s">
        <v>528</v>
      </c>
      <c r="BB206" s="54" t="s">
        <v>824</v>
      </c>
      <c r="BC206" s="56">
        <v>0</v>
      </c>
      <c r="BD206" s="56">
        <v>1</v>
      </c>
      <c r="BE206" s="56">
        <v>0</v>
      </c>
      <c r="BF206" s="56">
        <v>1</v>
      </c>
      <c r="BG206" s="56">
        <v>0</v>
      </c>
      <c r="BH206" s="56">
        <v>0</v>
      </c>
      <c r="BI206" s="56">
        <v>0</v>
      </c>
      <c r="BJ206" s="56">
        <v>0</v>
      </c>
      <c r="BK206" s="56">
        <v>0</v>
      </c>
      <c r="BL206" s="56">
        <v>0</v>
      </c>
      <c r="BM206" s="56">
        <v>0</v>
      </c>
      <c r="BN206" s="56">
        <v>0</v>
      </c>
      <c r="BO206" s="56">
        <v>1</v>
      </c>
      <c r="BP206" s="56">
        <v>0</v>
      </c>
      <c r="BQ206" s="56">
        <v>0</v>
      </c>
      <c r="BR206" s="56">
        <v>0</v>
      </c>
      <c r="BS206" s="56">
        <v>0</v>
      </c>
      <c r="BT206" s="56">
        <v>0</v>
      </c>
      <c r="BU206" s="56">
        <v>0</v>
      </c>
      <c r="BV206" s="56">
        <v>0</v>
      </c>
      <c r="BW206" s="54"/>
      <c r="BX206" s="54" t="s">
        <v>825</v>
      </c>
    </row>
    <row r="207" spans="1:76" hidden="1" x14ac:dyDescent="0.35">
      <c r="A207" s="54" t="s">
        <v>935</v>
      </c>
      <c r="B207" s="54" t="s">
        <v>462</v>
      </c>
      <c r="C207" s="54" t="s">
        <v>206</v>
      </c>
      <c r="D207" s="54" t="s">
        <v>214</v>
      </c>
      <c r="E207" s="54" t="s">
        <v>432</v>
      </c>
      <c r="F207" s="54" t="s">
        <v>460</v>
      </c>
      <c r="G207" s="56">
        <v>46</v>
      </c>
      <c r="H207" s="54" t="s">
        <v>465</v>
      </c>
      <c r="I207" s="54" t="s">
        <v>883</v>
      </c>
      <c r="J207" s="56">
        <v>0</v>
      </c>
      <c r="K207" s="56">
        <v>0</v>
      </c>
      <c r="L207" s="56">
        <v>1</v>
      </c>
      <c r="M207" s="56">
        <v>0</v>
      </c>
      <c r="N207" s="56">
        <v>0</v>
      </c>
      <c r="O207" s="56">
        <v>0</v>
      </c>
      <c r="P207" s="56">
        <v>0</v>
      </c>
      <c r="Q207" s="56">
        <v>0</v>
      </c>
      <c r="R207" s="56">
        <v>0</v>
      </c>
      <c r="T207" s="54" t="s">
        <v>657</v>
      </c>
      <c r="U207" s="54"/>
      <c r="V207" s="54" t="s">
        <v>573</v>
      </c>
      <c r="W207" s="54" t="s">
        <v>526</v>
      </c>
      <c r="X207" s="54" t="s">
        <v>195</v>
      </c>
      <c r="Y207" s="54" t="s">
        <v>609</v>
      </c>
      <c r="Z207" s="54" t="s">
        <v>621</v>
      </c>
      <c r="AA207" s="54" t="s">
        <v>631</v>
      </c>
      <c r="AB207" s="54" t="s">
        <v>193</v>
      </c>
      <c r="AC207" s="54"/>
      <c r="AD207" s="54"/>
      <c r="AE207" s="54"/>
      <c r="AF207" s="54"/>
      <c r="AG207" s="54"/>
      <c r="AH207" s="54"/>
      <c r="AI207" s="54"/>
      <c r="AJ207" s="54"/>
      <c r="AK207" s="54" t="s">
        <v>682</v>
      </c>
      <c r="AL207" s="56">
        <v>0</v>
      </c>
      <c r="AM207" s="56">
        <v>1</v>
      </c>
      <c r="AN207" s="56">
        <v>0</v>
      </c>
      <c r="AO207" s="56">
        <v>1</v>
      </c>
      <c r="AP207" s="56">
        <v>0</v>
      </c>
      <c r="AQ207" s="56">
        <v>0</v>
      </c>
      <c r="AR207" s="56">
        <v>0</v>
      </c>
      <c r="AS207" s="56">
        <v>0</v>
      </c>
      <c r="AT207" s="56">
        <v>0</v>
      </c>
      <c r="AU207" s="56">
        <v>0</v>
      </c>
      <c r="AV207" s="56">
        <v>0</v>
      </c>
      <c r="AW207" s="56">
        <v>0</v>
      </c>
      <c r="AX207" s="56">
        <v>0</v>
      </c>
      <c r="AY207" s="56">
        <v>0</v>
      </c>
      <c r="AZ207" s="56">
        <v>0</v>
      </c>
      <c r="BA207" s="54" t="s">
        <v>524</v>
      </c>
      <c r="BB207" s="54" t="s">
        <v>826</v>
      </c>
      <c r="BC207" s="56">
        <v>0</v>
      </c>
      <c r="BD207" s="56">
        <v>0</v>
      </c>
      <c r="BE207" s="56">
        <v>0</v>
      </c>
      <c r="BF207" s="56">
        <v>1</v>
      </c>
      <c r="BG207" s="56">
        <v>0</v>
      </c>
      <c r="BH207" s="56">
        <v>1</v>
      </c>
      <c r="BI207" s="56">
        <v>0</v>
      </c>
      <c r="BJ207" s="56">
        <v>0</v>
      </c>
      <c r="BK207" s="56">
        <v>0</v>
      </c>
      <c r="BL207" s="56">
        <v>0</v>
      </c>
      <c r="BM207" s="56">
        <v>0</v>
      </c>
      <c r="BN207" s="56">
        <v>0</v>
      </c>
      <c r="BO207" s="56">
        <v>0</v>
      </c>
      <c r="BP207" s="56">
        <v>0</v>
      </c>
      <c r="BQ207" s="56">
        <v>0</v>
      </c>
      <c r="BR207" s="56">
        <v>0</v>
      </c>
      <c r="BS207" s="56">
        <v>0</v>
      </c>
      <c r="BT207" s="56">
        <v>0</v>
      </c>
      <c r="BU207" s="56">
        <v>0</v>
      </c>
      <c r="BV207" s="56">
        <v>0</v>
      </c>
      <c r="BW207" s="54"/>
      <c r="BX207" s="54" t="s">
        <v>827</v>
      </c>
    </row>
    <row r="208" spans="1:76" hidden="1" x14ac:dyDescent="0.35">
      <c r="A208" s="54" t="s">
        <v>935</v>
      </c>
      <c r="B208" s="54" t="s">
        <v>462</v>
      </c>
      <c r="C208" s="54" t="s">
        <v>206</v>
      </c>
      <c r="D208" s="54" t="s">
        <v>214</v>
      </c>
      <c r="E208" s="54" t="s">
        <v>432</v>
      </c>
      <c r="F208" s="54" t="s">
        <v>460</v>
      </c>
      <c r="G208" s="56">
        <v>30</v>
      </c>
      <c r="H208" s="54" t="s">
        <v>471</v>
      </c>
      <c r="I208" s="54" t="s">
        <v>479</v>
      </c>
      <c r="J208" s="56">
        <v>0</v>
      </c>
      <c r="K208" s="56">
        <v>0</v>
      </c>
      <c r="L208" s="56">
        <v>0</v>
      </c>
      <c r="M208" s="56">
        <v>1</v>
      </c>
      <c r="N208" s="56">
        <v>0</v>
      </c>
      <c r="O208" s="56">
        <v>0</v>
      </c>
      <c r="P208" s="56">
        <v>0</v>
      </c>
      <c r="Q208" s="56">
        <v>0</v>
      </c>
      <c r="R208" s="56">
        <v>0</v>
      </c>
      <c r="T208" s="54" t="s">
        <v>657</v>
      </c>
      <c r="U208" s="54"/>
      <c r="V208" s="54" t="s">
        <v>573</v>
      </c>
      <c r="W208" s="54" t="s">
        <v>524</v>
      </c>
      <c r="X208" s="54" t="s">
        <v>195</v>
      </c>
      <c r="Y208" s="54" t="s">
        <v>609</v>
      </c>
      <c r="Z208" s="54" t="s">
        <v>621</v>
      </c>
      <c r="AA208" s="54" t="s">
        <v>631</v>
      </c>
      <c r="AB208" s="54" t="s">
        <v>193</v>
      </c>
      <c r="AC208" s="54"/>
      <c r="AD208" s="54"/>
      <c r="AE208" s="54"/>
      <c r="AF208" s="54"/>
      <c r="AG208" s="54"/>
      <c r="AH208" s="54"/>
      <c r="AI208" s="54"/>
      <c r="AJ208" s="54"/>
      <c r="AK208" s="54" t="s">
        <v>682</v>
      </c>
      <c r="AL208" s="56">
        <v>0</v>
      </c>
      <c r="AM208" s="56">
        <v>1</v>
      </c>
      <c r="AN208" s="56">
        <v>0</v>
      </c>
      <c r="AO208" s="56">
        <v>1</v>
      </c>
      <c r="AP208" s="56">
        <v>0</v>
      </c>
      <c r="AQ208" s="56">
        <v>0</v>
      </c>
      <c r="AR208" s="56">
        <v>0</v>
      </c>
      <c r="AS208" s="56">
        <v>0</v>
      </c>
      <c r="AT208" s="56">
        <v>0</v>
      </c>
      <c r="AU208" s="56">
        <v>0</v>
      </c>
      <c r="AV208" s="56">
        <v>0</v>
      </c>
      <c r="AW208" s="56">
        <v>0</v>
      </c>
      <c r="AX208" s="56">
        <v>0</v>
      </c>
      <c r="AY208" s="56">
        <v>0</v>
      </c>
      <c r="AZ208" s="56">
        <v>0</v>
      </c>
      <c r="BA208" s="54" t="s">
        <v>526</v>
      </c>
      <c r="BB208" s="54" t="s">
        <v>828</v>
      </c>
      <c r="BC208" s="56">
        <v>0</v>
      </c>
      <c r="BD208" s="56">
        <v>0</v>
      </c>
      <c r="BE208" s="56">
        <v>0</v>
      </c>
      <c r="BF208" s="56">
        <v>0</v>
      </c>
      <c r="BG208" s="56">
        <v>0</v>
      </c>
      <c r="BH208" s="56">
        <v>0</v>
      </c>
      <c r="BI208" s="56">
        <v>0</v>
      </c>
      <c r="BJ208" s="56">
        <v>0</v>
      </c>
      <c r="BK208" s="56">
        <v>0</v>
      </c>
      <c r="BL208" s="56">
        <v>0</v>
      </c>
      <c r="BM208" s="56">
        <v>0</v>
      </c>
      <c r="BN208" s="56">
        <v>1</v>
      </c>
      <c r="BO208" s="56">
        <v>1</v>
      </c>
      <c r="BP208" s="56">
        <v>0</v>
      </c>
      <c r="BQ208" s="56">
        <v>0</v>
      </c>
      <c r="BR208" s="56">
        <v>0</v>
      </c>
      <c r="BS208" s="56">
        <v>0</v>
      </c>
      <c r="BT208" s="56">
        <v>0</v>
      </c>
      <c r="BU208" s="56">
        <v>0</v>
      </c>
      <c r="BV208" s="56">
        <v>0</v>
      </c>
      <c r="BW208" s="54"/>
      <c r="BX208" s="54"/>
    </row>
    <row r="209" spans="1:76" hidden="1" x14ac:dyDescent="0.35">
      <c r="A209" s="54" t="s">
        <v>936</v>
      </c>
      <c r="B209" s="54" t="s">
        <v>460</v>
      </c>
      <c r="C209" s="54" t="s">
        <v>208</v>
      </c>
      <c r="D209" s="54" t="s">
        <v>208</v>
      </c>
      <c r="E209" s="54" t="s">
        <v>357</v>
      </c>
      <c r="F209" s="54" t="s">
        <v>460</v>
      </c>
      <c r="G209" s="56">
        <v>42</v>
      </c>
      <c r="H209" s="54" t="s">
        <v>471</v>
      </c>
      <c r="I209" s="54" t="s">
        <v>479</v>
      </c>
      <c r="J209" s="56">
        <v>0</v>
      </c>
      <c r="K209" s="56">
        <v>0</v>
      </c>
      <c r="L209" s="56">
        <v>0</v>
      </c>
      <c r="M209" s="56">
        <v>1</v>
      </c>
      <c r="N209" s="56">
        <v>0</v>
      </c>
      <c r="O209" s="56">
        <v>0</v>
      </c>
      <c r="P209" s="56">
        <v>0</v>
      </c>
      <c r="Q209" s="56">
        <v>0</v>
      </c>
      <c r="R209" s="56">
        <v>0</v>
      </c>
      <c r="T209" s="54" t="s">
        <v>587</v>
      </c>
      <c r="U209" s="54"/>
      <c r="V209" s="54" t="s">
        <v>571</v>
      </c>
      <c r="W209" s="54" t="s">
        <v>528</v>
      </c>
      <c r="X209" s="54" t="s">
        <v>195</v>
      </c>
      <c r="Y209" s="54" t="s">
        <v>609</v>
      </c>
      <c r="Z209" s="54" t="s">
        <v>621</v>
      </c>
      <c r="AA209" s="54" t="s">
        <v>633</v>
      </c>
      <c r="AB209" s="54" t="s">
        <v>193</v>
      </c>
      <c r="AC209" s="54"/>
      <c r="AD209" s="54"/>
      <c r="AE209" s="54"/>
      <c r="AF209" s="54"/>
      <c r="AG209" s="54"/>
      <c r="AH209" s="54"/>
      <c r="AI209" s="54"/>
      <c r="AJ209" s="54"/>
      <c r="AK209" s="54" t="s">
        <v>651</v>
      </c>
      <c r="AL209" s="56">
        <v>0</v>
      </c>
      <c r="AM209" s="56">
        <v>0</v>
      </c>
      <c r="AN209" s="56">
        <v>0</v>
      </c>
      <c r="AO209" s="56">
        <v>1</v>
      </c>
      <c r="AP209" s="56">
        <v>0</v>
      </c>
      <c r="AQ209" s="56">
        <v>0</v>
      </c>
      <c r="AR209" s="56">
        <v>1</v>
      </c>
      <c r="AS209" s="56">
        <v>0</v>
      </c>
      <c r="AT209" s="56">
        <v>0</v>
      </c>
      <c r="AU209" s="56">
        <v>0</v>
      </c>
      <c r="AV209" s="56">
        <v>0</v>
      </c>
      <c r="AW209" s="56">
        <v>0</v>
      </c>
      <c r="AX209" s="56">
        <v>0</v>
      </c>
      <c r="AY209" s="56">
        <v>0</v>
      </c>
      <c r="AZ209" s="56">
        <v>0</v>
      </c>
      <c r="BA209" s="54" t="s">
        <v>528</v>
      </c>
      <c r="BB209" s="54" t="s">
        <v>762</v>
      </c>
      <c r="BC209" s="56">
        <v>0</v>
      </c>
      <c r="BD209" s="56">
        <v>1</v>
      </c>
      <c r="BE209" s="56">
        <v>0</v>
      </c>
      <c r="BF209" s="56">
        <v>1</v>
      </c>
      <c r="BG209" s="56">
        <v>0</v>
      </c>
      <c r="BH209" s="56">
        <v>1</v>
      </c>
      <c r="BI209" s="56">
        <v>0</v>
      </c>
      <c r="BJ209" s="56">
        <v>0</v>
      </c>
      <c r="BK209" s="56">
        <v>0</v>
      </c>
      <c r="BL209" s="56">
        <v>1</v>
      </c>
      <c r="BM209" s="56">
        <v>0</v>
      </c>
      <c r="BN209" s="56">
        <v>0</v>
      </c>
      <c r="BO209" s="56">
        <v>0</v>
      </c>
      <c r="BP209" s="56">
        <v>0</v>
      </c>
      <c r="BQ209" s="56">
        <v>0</v>
      </c>
      <c r="BR209" s="56">
        <v>0</v>
      </c>
      <c r="BS209" s="56">
        <v>0</v>
      </c>
      <c r="BT209" s="56">
        <v>0</v>
      </c>
      <c r="BU209" s="56">
        <v>0</v>
      </c>
      <c r="BV209" s="56">
        <v>0</v>
      </c>
      <c r="BW209" s="54"/>
      <c r="BX209" s="54"/>
    </row>
    <row r="210" spans="1:76" hidden="1" x14ac:dyDescent="0.35">
      <c r="A210" s="54" t="s">
        <v>936</v>
      </c>
      <c r="B210" s="54" t="s">
        <v>460</v>
      </c>
      <c r="C210" s="54" t="s">
        <v>208</v>
      </c>
      <c r="D210" s="54" t="s">
        <v>208</v>
      </c>
      <c r="E210" s="54" t="s">
        <v>357</v>
      </c>
      <c r="F210" s="54" t="s">
        <v>460</v>
      </c>
      <c r="G210" s="56">
        <v>35</v>
      </c>
      <c r="H210" s="54" t="s">
        <v>467</v>
      </c>
      <c r="I210" s="54" t="s">
        <v>458</v>
      </c>
      <c r="J210" s="56">
        <v>0</v>
      </c>
      <c r="K210" s="56">
        <v>0</v>
      </c>
      <c r="L210" s="56">
        <v>0</v>
      </c>
      <c r="M210" s="56">
        <v>0</v>
      </c>
      <c r="N210" s="56">
        <v>0</v>
      </c>
      <c r="O210" s="56">
        <v>0</v>
      </c>
      <c r="P210" s="56">
        <v>0</v>
      </c>
      <c r="Q210" s="56">
        <v>0</v>
      </c>
      <c r="R210" s="56">
        <v>1</v>
      </c>
      <c r="S210" s="57" t="s">
        <v>884</v>
      </c>
      <c r="T210" s="54" t="s">
        <v>587</v>
      </c>
      <c r="U210" s="54"/>
      <c r="V210" s="54" t="s">
        <v>571</v>
      </c>
      <c r="W210" s="54" t="s">
        <v>528</v>
      </c>
      <c r="X210" s="54" t="s">
        <v>195</v>
      </c>
      <c r="Y210" s="54" t="s">
        <v>609</v>
      </c>
      <c r="Z210" s="54" t="s">
        <v>621</v>
      </c>
      <c r="AA210" s="54" t="s">
        <v>633</v>
      </c>
      <c r="AB210" s="54" t="s">
        <v>193</v>
      </c>
      <c r="AC210" s="54"/>
      <c r="AD210" s="54"/>
      <c r="AE210" s="54"/>
      <c r="AF210" s="54"/>
      <c r="AG210" s="54"/>
      <c r="AH210" s="54"/>
      <c r="AI210" s="54"/>
      <c r="AJ210" s="54"/>
      <c r="AK210" s="54" t="s">
        <v>651</v>
      </c>
      <c r="AL210" s="56">
        <v>0</v>
      </c>
      <c r="AM210" s="56">
        <v>0</v>
      </c>
      <c r="AN210" s="56">
        <v>0</v>
      </c>
      <c r="AO210" s="56">
        <v>1</v>
      </c>
      <c r="AP210" s="56">
        <v>0</v>
      </c>
      <c r="AQ210" s="56">
        <v>0</v>
      </c>
      <c r="AR210" s="56">
        <v>1</v>
      </c>
      <c r="AS210" s="56">
        <v>0</v>
      </c>
      <c r="AT210" s="56">
        <v>0</v>
      </c>
      <c r="AU210" s="56">
        <v>0</v>
      </c>
      <c r="AV210" s="56">
        <v>0</v>
      </c>
      <c r="AW210" s="56">
        <v>0</v>
      </c>
      <c r="AX210" s="56">
        <v>0</v>
      </c>
      <c r="AY210" s="56">
        <v>0</v>
      </c>
      <c r="AZ210" s="56">
        <v>0</v>
      </c>
      <c r="BA210" s="54" t="s">
        <v>528</v>
      </c>
      <c r="BB210" s="54" t="s">
        <v>829</v>
      </c>
      <c r="BC210" s="56">
        <v>1</v>
      </c>
      <c r="BD210" s="56">
        <v>1</v>
      </c>
      <c r="BE210" s="56">
        <v>0</v>
      </c>
      <c r="BF210" s="56">
        <v>1</v>
      </c>
      <c r="BG210" s="56">
        <v>1</v>
      </c>
      <c r="BH210" s="56">
        <v>0</v>
      </c>
      <c r="BI210" s="56">
        <v>0</v>
      </c>
      <c r="BJ210" s="56">
        <v>0</v>
      </c>
      <c r="BK210" s="56">
        <v>0</v>
      </c>
      <c r="BL210" s="56">
        <v>1</v>
      </c>
      <c r="BM210" s="56">
        <v>0</v>
      </c>
      <c r="BN210" s="56">
        <v>0</v>
      </c>
      <c r="BO210" s="56">
        <v>0</v>
      </c>
      <c r="BP210" s="56">
        <v>0</v>
      </c>
      <c r="BQ210" s="56">
        <v>0</v>
      </c>
      <c r="BR210" s="56">
        <v>0</v>
      </c>
      <c r="BS210" s="56">
        <v>0</v>
      </c>
      <c r="BT210" s="56">
        <v>0</v>
      </c>
      <c r="BU210" s="56">
        <v>0</v>
      </c>
      <c r="BV210" s="56">
        <v>0</v>
      </c>
      <c r="BW210" s="54"/>
      <c r="BX210" s="54"/>
    </row>
    <row r="211" spans="1:76" x14ac:dyDescent="0.35">
      <c r="A211" s="54" t="s">
        <v>936</v>
      </c>
      <c r="B211" s="54" t="s">
        <v>460</v>
      </c>
      <c r="C211" s="54" t="s">
        <v>208</v>
      </c>
      <c r="D211" s="54" t="s">
        <v>208</v>
      </c>
      <c r="E211" s="54" t="s">
        <v>357</v>
      </c>
      <c r="F211" s="54" t="s">
        <v>460</v>
      </c>
      <c r="G211" s="56">
        <v>36</v>
      </c>
      <c r="H211" s="54" t="s">
        <v>469</v>
      </c>
      <c r="I211" s="54" t="s">
        <v>483</v>
      </c>
      <c r="J211" s="56">
        <v>0</v>
      </c>
      <c r="K211" s="56">
        <v>0</v>
      </c>
      <c r="L211" s="56">
        <v>0</v>
      </c>
      <c r="M211" s="56">
        <v>0</v>
      </c>
      <c r="N211" s="56">
        <v>0</v>
      </c>
      <c r="O211" s="56">
        <v>1</v>
      </c>
      <c r="P211" s="56">
        <v>0</v>
      </c>
      <c r="Q211" s="56">
        <v>0</v>
      </c>
      <c r="R211" s="56">
        <v>0</v>
      </c>
      <c r="T211" s="54" t="s">
        <v>676</v>
      </c>
      <c r="U211" s="54"/>
      <c r="V211" s="54" t="s">
        <v>573</v>
      </c>
      <c r="W211" s="54" t="s">
        <v>530</v>
      </c>
      <c r="X211" s="54" t="s">
        <v>195</v>
      </c>
      <c r="Y211" s="54" t="s">
        <v>609</v>
      </c>
      <c r="Z211" s="54" t="s">
        <v>621</v>
      </c>
      <c r="AA211" s="54" t="s">
        <v>632</v>
      </c>
      <c r="AB211" s="54" t="s">
        <v>193</v>
      </c>
      <c r="AC211" s="54"/>
      <c r="AD211" s="54"/>
      <c r="AE211" s="54"/>
      <c r="AF211" s="54"/>
      <c r="AG211" s="54"/>
      <c r="AH211" s="54"/>
      <c r="AI211" s="54"/>
      <c r="AJ211" s="54"/>
      <c r="AK211" s="54" t="s">
        <v>658</v>
      </c>
      <c r="AL211" s="56">
        <v>0</v>
      </c>
      <c r="AM211" s="56">
        <v>1</v>
      </c>
      <c r="AN211" s="56">
        <v>0</v>
      </c>
      <c r="AO211" s="56">
        <v>1</v>
      </c>
      <c r="AP211" s="56">
        <v>0</v>
      </c>
      <c r="AQ211" s="56">
        <v>0</v>
      </c>
      <c r="AR211" s="56">
        <v>1</v>
      </c>
      <c r="AS211" s="56">
        <v>0</v>
      </c>
      <c r="AT211" s="56">
        <v>0</v>
      </c>
      <c r="AU211" s="56">
        <v>0</v>
      </c>
      <c r="AV211" s="56">
        <v>0</v>
      </c>
      <c r="AW211" s="56">
        <v>0</v>
      </c>
      <c r="AX211" s="56">
        <v>0</v>
      </c>
      <c r="AY211" s="56">
        <v>0</v>
      </c>
      <c r="AZ211" s="56">
        <v>0</v>
      </c>
      <c r="BA211" s="54" t="s">
        <v>528</v>
      </c>
      <c r="BB211" s="54" t="s">
        <v>830</v>
      </c>
      <c r="BC211" s="56">
        <v>0</v>
      </c>
      <c r="BD211" s="56">
        <v>0</v>
      </c>
      <c r="BE211" s="56">
        <v>1</v>
      </c>
      <c r="BF211" s="56">
        <v>1</v>
      </c>
      <c r="BG211" s="56">
        <v>0</v>
      </c>
      <c r="BH211" s="56">
        <v>1</v>
      </c>
      <c r="BI211" s="56">
        <v>0</v>
      </c>
      <c r="BJ211" s="56">
        <v>0</v>
      </c>
      <c r="BK211" s="56">
        <v>0</v>
      </c>
      <c r="BL211" s="56">
        <v>1</v>
      </c>
      <c r="BM211" s="56">
        <v>0</v>
      </c>
      <c r="BN211" s="56">
        <v>0</v>
      </c>
      <c r="BO211" s="56">
        <v>0</v>
      </c>
      <c r="BP211" s="56">
        <v>1</v>
      </c>
      <c r="BQ211" s="56">
        <v>0</v>
      </c>
      <c r="BR211" s="56">
        <v>0</v>
      </c>
      <c r="BS211" s="56">
        <v>0</v>
      </c>
      <c r="BT211" s="56">
        <v>0</v>
      </c>
      <c r="BU211" s="56">
        <v>0</v>
      </c>
      <c r="BV211" s="56">
        <v>0</v>
      </c>
      <c r="BW211" s="54"/>
      <c r="BX211" s="54" t="s">
        <v>831</v>
      </c>
    </row>
    <row r="212" spans="1:76" hidden="1" x14ac:dyDescent="0.35">
      <c r="A212" s="54" t="s">
        <v>936</v>
      </c>
      <c r="B212" s="54" t="s">
        <v>460</v>
      </c>
      <c r="C212" s="54" t="s">
        <v>208</v>
      </c>
      <c r="D212" s="54" t="s">
        <v>208</v>
      </c>
      <c r="E212" s="54" t="s">
        <v>355</v>
      </c>
      <c r="F212" s="54" t="s">
        <v>460</v>
      </c>
      <c r="G212" s="56">
        <v>30</v>
      </c>
      <c r="H212" s="54" t="s">
        <v>469</v>
      </c>
      <c r="I212" s="54" t="s">
        <v>473</v>
      </c>
      <c r="J212" s="56">
        <v>1</v>
      </c>
      <c r="K212" s="56">
        <v>0</v>
      </c>
      <c r="L212" s="56">
        <v>0</v>
      </c>
      <c r="M212" s="56">
        <v>0</v>
      </c>
      <c r="N212" s="56">
        <v>0</v>
      </c>
      <c r="O212" s="56">
        <v>0</v>
      </c>
      <c r="P212" s="56">
        <v>0</v>
      </c>
      <c r="Q212" s="56">
        <v>0</v>
      </c>
      <c r="R212" s="56">
        <v>0</v>
      </c>
      <c r="T212" s="54" t="s">
        <v>599</v>
      </c>
      <c r="U212" s="54"/>
      <c r="V212" s="54" t="s">
        <v>571</v>
      </c>
      <c r="W212" s="54" t="s">
        <v>530</v>
      </c>
      <c r="X212" s="54" t="s">
        <v>193</v>
      </c>
      <c r="Y212" s="54" t="s">
        <v>617</v>
      </c>
      <c r="Z212" s="54" t="s">
        <v>621</v>
      </c>
      <c r="AA212" s="54" t="s">
        <v>633</v>
      </c>
      <c r="AB212" s="54" t="s">
        <v>193</v>
      </c>
      <c r="AC212" s="54"/>
      <c r="AD212" s="54"/>
      <c r="AE212" s="54"/>
      <c r="AF212" s="54"/>
      <c r="AG212" s="54"/>
      <c r="AH212" s="54"/>
      <c r="AI212" s="54"/>
      <c r="AJ212" s="54"/>
      <c r="AK212" s="54" t="s">
        <v>686</v>
      </c>
      <c r="AL212" s="56">
        <v>0</v>
      </c>
      <c r="AM212" s="56">
        <v>0</v>
      </c>
      <c r="AN212" s="56">
        <v>0</v>
      </c>
      <c r="AO212" s="56">
        <v>1</v>
      </c>
      <c r="AP212" s="56">
        <v>0</v>
      </c>
      <c r="AQ212" s="56">
        <v>0</v>
      </c>
      <c r="AR212" s="56">
        <v>0</v>
      </c>
      <c r="AS212" s="56">
        <v>0</v>
      </c>
      <c r="AT212" s="56">
        <v>0</v>
      </c>
      <c r="AU212" s="56">
        <v>0</v>
      </c>
      <c r="AV212" s="56">
        <v>0</v>
      </c>
      <c r="AW212" s="56">
        <v>0</v>
      </c>
      <c r="AX212" s="56">
        <v>1</v>
      </c>
      <c r="AY212" s="56">
        <v>0</v>
      </c>
      <c r="AZ212" s="56">
        <v>0</v>
      </c>
      <c r="BA212" s="54" t="s">
        <v>528</v>
      </c>
      <c r="BB212" s="54" t="s">
        <v>832</v>
      </c>
      <c r="BC212" s="56">
        <v>0</v>
      </c>
      <c r="BD212" s="56">
        <v>0</v>
      </c>
      <c r="BE212" s="56">
        <v>1</v>
      </c>
      <c r="BF212" s="56">
        <v>1</v>
      </c>
      <c r="BG212" s="56">
        <v>0</v>
      </c>
      <c r="BH212" s="56">
        <v>0</v>
      </c>
      <c r="BI212" s="56">
        <v>0</v>
      </c>
      <c r="BJ212" s="56">
        <v>0</v>
      </c>
      <c r="BK212" s="56">
        <v>0</v>
      </c>
      <c r="BL212" s="56">
        <v>1</v>
      </c>
      <c r="BM212" s="56">
        <v>0</v>
      </c>
      <c r="BN212" s="56">
        <v>0</v>
      </c>
      <c r="BO212" s="56">
        <v>0</v>
      </c>
      <c r="BP212" s="56">
        <v>0</v>
      </c>
      <c r="BQ212" s="56">
        <v>0</v>
      </c>
      <c r="BR212" s="56">
        <v>0</v>
      </c>
      <c r="BS212" s="56">
        <v>0</v>
      </c>
      <c r="BT212" s="56">
        <v>1</v>
      </c>
      <c r="BU212" s="56">
        <v>0</v>
      </c>
      <c r="BV212" s="56">
        <v>0</v>
      </c>
      <c r="BW212" s="54" t="s">
        <v>833</v>
      </c>
      <c r="BX212" s="54"/>
    </row>
    <row r="213" spans="1:76" hidden="1" x14ac:dyDescent="0.35">
      <c r="A213" s="54" t="s">
        <v>936</v>
      </c>
      <c r="B213" s="54" t="s">
        <v>460</v>
      </c>
      <c r="C213" s="54" t="s">
        <v>208</v>
      </c>
      <c r="D213" s="54" t="s">
        <v>208</v>
      </c>
      <c r="E213" s="54" t="s">
        <v>355</v>
      </c>
      <c r="F213" s="54" t="s">
        <v>460</v>
      </c>
      <c r="G213" s="56">
        <v>35</v>
      </c>
      <c r="H213" s="54" t="s">
        <v>465</v>
      </c>
      <c r="I213" s="54" t="s">
        <v>883</v>
      </c>
      <c r="J213" s="56">
        <v>0</v>
      </c>
      <c r="K213" s="56">
        <v>0</v>
      </c>
      <c r="L213" s="56">
        <v>1</v>
      </c>
      <c r="M213" s="56">
        <v>0</v>
      </c>
      <c r="N213" s="56">
        <v>0</v>
      </c>
      <c r="O213" s="56">
        <v>0</v>
      </c>
      <c r="P213" s="56">
        <v>0</v>
      </c>
      <c r="Q213" s="56">
        <v>0</v>
      </c>
      <c r="R213" s="56">
        <v>0</v>
      </c>
      <c r="T213" s="54" t="s">
        <v>599</v>
      </c>
      <c r="U213" s="54"/>
      <c r="V213" s="54" t="s">
        <v>571</v>
      </c>
      <c r="W213" s="54" t="s">
        <v>530</v>
      </c>
      <c r="X213" s="54" t="s">
        <v>193</v>
      </c>
      <c r="Y213" s="54" t="s">
        <v>617</v>
      </c>
      <c r="Z213" s="54" t="s">
        <v>621</v>
      </c>
      <c r="AA213" s="54" t="s">
        <v>633</v>
      </c>
      <c r="AB213" s="54" t="s">
        <v>193</v>
      </c>
      <c r="AC213" s="54"/>
      <c r="AD213" s="54"/>
      <c r="AE213" s="54"/>
      <c r="AF213" s="54"/>
      <c r="AG213" s="54"/>
      <c r="AH213" s="54"/>
      <c r="AI213" s="54"/>
      <c r="AJ213" s="54"/>
      <c r="AK213" s="54" t="s">
        <v>652</v>
      </c>
      <c r="AL213" s="56">
        <v>0</v>
      </c>
      <c r="AM213" s="56">
        <v>0</v>
      </c>
      <c r="AN213" s="56">
        <v>0</v>
      </c>
      <c r="AO213" s="56">
        <v>1</v>
      </c>
      <c r="AP213" s="56">
        <v>0</v>
      </c>
      <c r="AQ213" s="56">
        <v>0</v>
      </c>
      <c r="AR213" s="56">
        <v>0</v>
      </c>
      <c r="AS213" s="56">
        <v>0</v>
      </c>
      <c r="AT213" s="56">
        <v>0</v>
      </c>
      <c r="AU213" s="56">
        <v>0</v>
      </c>
      <c r="AV213" s="56">
        <v>0</v>
      </c>
      <c r="AW213" s="56">
        <v>0</v>
      </c>
      <c r="AX213" s="56">
        <v>0</v>
      </c>
      <c r="AY213" s="56">
        <v>0</v>
      </c>
      <c r="AZ213" s="56">
        <v>0</v>
      </c>
      <c r="BA213" s="54" t="s">
        <v>526</v>
      </c>
      <c r="BB213" s="54" t="s">
        <v>834</v>
      </c>
      <c r="BC213" s="56">
        <v>0</v>
      </c>
      <c r="BD213" s="56">
        <v>0</v>
      </c>
      <c r="BE213" s="56">
        <v>1</v>
      </c>
      <c r="BF213" s="56">
        <v>1</v>
      </c>
      <c r="BG213" s="56">
        <v>0</v>
      </c>
      <c r="BH213" s="56">
        <v>0</v>
      </c>
      <c r="BI213" s="56">
        <v>0</v>
      </c>
      <c r="BJ213" s="56">
        <v>0</v>
      </c>
      <c r="BK213" s="56">
        <v>0</v>
      </c>
      <c r="BL213" s="56">
        <v>1</v>
      </c>
      <c r="BM213" s="56">
        <v>1</v>
      </c>
      <c r="BN213" s="56">
        <v>0</v>
      </c>
      <c r="BO213" s="56">
        <v>0</v>
      </c>
      <c r="BP213" s="56">
        <v>0</v>
      </c>
      <c r="BQ213" s="56">
        <v>0</v>
      </c>
      <c r="BR213" s="56">
        <v>0</v>
      </c>
      <c r="BS213" s="56">
        <v>0</v>
      </c>
      <c r="BT213" s="56">
        <v>0</v>
      </c>
      <c r="BU213" s="56">
        <v>0</v>
      </c>
      <c r="BV213" s="56">
        <v>0</v>
      </c>
      <c r="BW213" s="54"/>
      <c r="BX213" s="54"/>
    </row>
    <row r="214" spans="1:76" hidden="1" x14ac:dyDescent="0.35">
      <c r="A214" s="54" t="s">
        <v>936</v>
      </c>
      <c r="B214" s="54" t="s">
        <v>460</v>
      </c>
      <c r="C214" s="54" t="s">
        <v>208</v>
      </c>
      <c r="D214" s="54" t="s">
        <v>208</v>
      </c>
      <c r="E214" s="54" t="s">
        <v>355</v>
      </c>
      <c r="F214" s="54" t="s">
        <v>460</v>
      </c>
      <c r="G214" s="56">
        <v>67</v>
      </c>
      <c r="H214" s="54" t="s">
        <v>471</v>
      </c>
      <c r="I214" s="54" t="s">
        <v>479</v>
      </c>
      <c r="J214" s="56">
        <v>0</v>
      </c>
      <c r="K214" s="56">
        <v>0</v>
      </c>
      <c r="L214" s="56">
        <v>0</v>
      </c>
      <c r="M214" s="56">
        <v>1</v>
      </c>
      <c r="N214" s="56">
        <v>0</v>
      </c>
      <c r="O214" s="56">
        <v>0</v>
      </c>
      <c r="P214" s="56">
        <v>0</v>
      </c>
      <c r="Q214" s="56">
        <v>0</v>
      </c>
      <c r="R214" s="56">
        <v>0</v>
      </c>
      <c r="T214" s="54" t="s">
        <v>599</v>
      </c>
      <c r="U214" s="54"/>
      <c r="V214" s="54" t="s">
        <v>571</v>
      </c>
      <c r="W214" s="54" t="s">
        <v>528</v>
      </c>
      <c r="X214" s="54" t="s">
        <v>193</v>
      </c>
      <c r="Y214" s="54" t="s">
        <v>617</v>
      </c>
      <c r="Z214" s="54" t="s">
        <v>621</v>
      </c>
      <c r="AA214" s="54" t="s">
        <v>634</v>
      </c>
      <c r="AB214" s="54" t="s">
        <v>193</v>
      </c>
      <c r="AC214" s="54"/>
      <c r="AD214" s="54"/>
      <c r="AE214" s="54"/>
      <c r="AF214" s="54"/>
      <c r="AG214" s="54"/>
      <c r="AH214" s="54"/>
      <c r="AI214" s="54"/>
      <c r="AJ214" s="54"/>
      <c r="AK214" s="54" t="s">
        <v>651</v>
      </c>
      <c r="AL214" s="56">
        <v>0</v>
      </c>
      <c r="AM214" s="56">
        <v>0</v>
      </c>
      <c r="AN214" s="56">
        <v>0</v>
      </c>
      <c r="AO214" s="56">
        <v>1</v>
      </c>
      <c r="AP214" s="56">
        <v>0</v>
      </c>
      <c r="AQ214" s="56">
        <v>0</v>
      </c>
      <c r="AR214" s="56">
        <v>1</v>
      </c>
      <c r="AS214" s="56">
        <v>0</v>
      </c>
      <c r="AT214" s="56">
        <v>0</v>
      </c>
      <c r="AU214" s="56">
        <v>0</v>
      </c>
      <c r="AV214" s="56">
        <v>0</v>
      </c>
      <c r="AW214" s="56">
        <v>0</v>
      </c>
      <c r="AX214" s="56">
        <v>0</v>
      </c>
      <c r="AY214" s="56">
        <v>0</v>
      </c>
      <c r="AZ214" s="56">
        <v>0</v>
      </c>
      <c r="BA214" s="54" t="s">
        <v>528</v>
      </c>
      <c r="BB214" s="54" t="s">
        <v>706</v>
      </c>
      <c r="BC214" s="56">
        <v>0</v>
      </c>
      <c r="BD214" s="56">
        <v>0</v>
      </c>
      <c r="BE214" s="56">
        <v>0</v>
      </c>
      <c r="BF214" s="56">
        <v>0</v>
      </c>
      <c r="BG214" s="56">
        <v>1</v>
      </c>
      <c r="BH214" s="56">
        <v>1</v>
      </c>
      <c r="BI214" s="56">
        <v>0</v>
      </c>
      <c r="BJ214" s="56">
        <v>0</v>
      </c>
      <c r="BK214" s="56">
        <v>0</v>
      </c>
      <c r="BL214" s="56">
        <v>1</v>
      </c>
      <c r="BM214" s="56">
        <v>0</v>
      </c>
      <c r="BN214" s="56">
        <v>0</v>
      </c>
      <c r="BO214" s="56">
        <v>0</v>
      </c>
      <c r="BP214" s="56">
        <v>0</v>
      </c>
      <c r="BQ214" s="56">
        <v>0</v>
      </c>
      <c r="BR214" s="56">
        <v>0</v>
      </c>
      <c r="BS214" s="56">
        <v>0</v>
      </c>
      <c r="BT214" s="56">
        <v>0</v>
      </c>
      <c r="BU214" s="56">
        <v>0</v>
      </c>
      <c r="BV214" s="56">
        <v>0</v>
      </c>
      <c r="BW214" s="54"/>
      <c r="BX214" s="54" t="s">
        <v>835</v>
      </c>
    </row>
    <row r="215" spans="1:76" x14ac:dyDescent="0.35">
      <c r="A215" s="54" t="s">
        <v>936</v>
      </c>
      <c r="B215" s="54" t="s">
        <v>460</v>
      </c>
      <c r="C215" s="54" t="s">
        <v>208</v>
      </c>
      <c r="D215" s="54" t="s">
        <v>208</v>
      </c>
      <c r="E215" s="54" t="s">
        <v>359</v>
      </c>
      <c r="F215" s="54" t="s">
        <v>462</v>
      </c>
      <c r="G215" s="56">
        <v>40</v>
      </c>
      <c r="H215" s="54" t="s">
        <v>469</v>
      </c>
      <c r="I215" s="54" t="s">
        <v>886</v>
      </c>
      <c r="J215" s="56">
        <v>0</v>
      </c>
      <c r="K215" s="56">
        <v>1</v>
      </c>
      <c r="L215" s="56">
        <v>0</v>
      </c>
      <c r="M215" s="56">
        <v>0</v>
      </c>
      <c r="N215" s="56">
        <v>0</v>
      </c>
      <c r="O215" s="56">
        <v>0</v>
      </c>
      <c r="P215" s="56">
        <v>0</v>
      </c>
      <c r="Q215" s="56">
        <v>0</v>
      </c>
      <c r="R215" s="56">
        <v>0</v>
      </c>
      <c r="T215" s="54" t="s">
        <v>676</v>
      </c>
      <c r="U215" s="54"/>
      <c r="V215" s="54" t="s">
        <v>571</v>
      </c>
      <c r="W215" s="54" t="s">
        <v>528</v>
      </c>
      <c r="X215" s="54" t="s">
        <v>195</v>
      </c>
      <c r="Y215" s="54" t="s">
        <v>609</v>
      </c>
      <c r="Z215" s="54" t="s">
        <v>621</v>
      </c>
      <c r="AA215" s="54" t="s">
        <v>633</v>
      </c>
      <c r="AB215" s="54" t="s">
        <v>193</v>
      </c>
      <c r="AC215" s="54"/>
      <c r="AD215" s="54"/>
      <c r="AE215" s="54"/>
      <c r="AF215" s="54"/>
      <c r="AG215" s="54"/>
      <c r="AH215" s="54"/>
      <c r="AI215" s="54"/>
      <c r="AJ215" s="54"/>
      <c r="AK215" s="54" t="s">
        <v>652</v>
      </c>
      <c r="AL215" s="56">
        <v>0</v>
      </c>
      <c r="AM215" s="56">
        <v>0</v>
      </c>
      <c r="AN215" s="56">
        <v>0</v>
      </c>
      <c r="AO215" s="56">
        <v>1</v>
      </c>
      <c r="AP215" s="56">
        <v>0</v>
      </c>
      <c r="AQ215" s="56">
        <v>0</v>
      </c>
      <c r="AR215" s="56">
        <v>0</v>
      </c>
      <c r="AS215" s="56">
        <v>0</v>
      </c>
      <c r="AT215" s="56">
        <v>0</v>
      </c>
      <c r="AU215" s="56">
        <v>0</v>
      </c>
      <c r="AV215" s="56">
        <v>0</v>
      </c>
      <c r="AW215" s="56">
        <v>0</v>
      </c>
      <c r="AX215" s="56">
        <v>0</v>
      </c>
      <c r="AY215" s="56">
        <v>0</v>
      </c>
      <c r="AZ215" s="56">
        <v>0</v>
      </c>
      <c r="BA215" s="54" t="s">
        <v>530</v>
      </c>
      <c r="BB215" s="54" t="s">
        <v>836</v>
      </c>
      <c r="BC215" s="56">
        <v>0</v>
      </c>
      <c r="BD215" s="56">
        <v>0</v>
      </c>
      <c r="BE215" s="56">
        <v>1</v>
      </c>
      <c r="BF215" s="56">
        <v>0</v>
      </c>
      <c r="BG215" s="56">
        <v>1</v>
      </c>
      <c r="BH215" s="56">
        <v>1</v>
      </c>
      <c r="BI215" s="56">
        <v>0</v>
      </c>
      <c r="BJ215" s="56">
        <v>0</v>
      </c>
      <c r="BK215" s="56">
        <v>0</v>
      </c>
      <c r="BL215" s="56">
        <v>1</v>
      </c>
      <c r="BM215" s="56">
        <v>0</v>
      </c>
      <c r="BN215" s="56">
        <v>0</v>
      </c>
      <c r="BO215" s="56">
        <v>1</v>
      </c>
      <c r="BP215" s="56">
        <v>0</v>
      </c>
      <c r="BQ215" s="56">
        <v>0</v>
      </c>
      <c r="BR215" s="56">
        <v>0</v>
      </c>
      <c r="BS215" s="56">
        <v>0</v>
      </c>
      <c r="BT215" s="56">
        <v>0</v>
      </c>
      <c r="BU215" s="56">
        <v>0</v>
      </c>
      <c r="BV215" s="56">
        <v>0</v>
      </c>
      <c r="BW215" s="54"/>
      <c r="BX215" s="54"/>
    </row>
    <row r="216" spans="1:76" hidden="1" x14ac:dyDescent="0.35">
      <c r="A216" s="54" t="s">
        <v>936</v>
      </c>
      <c r="B216" s="54" t="s">
        <v>460</v>
      </c>
      <c r="C216" s="54" t="s">
        <v>208</v>
      </c>
      <c r="D216" s="54" t="s">
        <v>208</v>
      </c>
      <c r="E216" s="54" t="s">
        <v>359</v>
      </c>
      <c r="F216" s="54" t="s">
        <v>462</v>
      </c>
      <c r="G216" s="56">
        <v>23</v>
      </c>
      <c r="H216" s="54" t="s">
        <v>471</v>
      </c>
      <c r="I216" s="54" t="s">
        <v>479</v>
      </c>
      <c r="J216" s="56">
        <v>0</v>
      </c>
      <c r="K216" s="56">
        <v>0</v>
      </c>
      <c r="L216" s="56">
        <v>0</v>
      </c>
      <c r="M216" s="56">
        <v>1</v>
      </c>
      <c r="N216" s="56">
        <v>0</v>
      </c>
      <c r="O216" s="56">
        <v>0</v>
      </c>
      <c r="P216" s="56">
        <v>0</v>
      </c>
      <c r="Q216" s="56">
        <v>0</v>
      </c>
      <c r="R216" s="56">
        <v>0</v>
      </c>
      <c r="T216" s="54" t="s">
        <v>676</v>
      </c>
      <c r="U216" s="54"/>
      <c r="V216" s="54" t="s">
        <v>571</v>
      </c>
      <c r="W216" s="54" t="s">
        <v>526</v>
      </c>
      <c r="X216" s="54" t="s">
        <v>195</v>
      </c>
      <c r="Y216" s="54" t="s">
        <v>609</v>
      </c>
      <c r="Z216" s="54" t="s">
        <v>621</v>
      </c>
      <c r="AA216" s="54" t="s">
        <v>632</v>
      </c>
      <c r="AB216" s="54" t="s">
        <v>193</v>
      </c>
      <c r="AC216" s="54"/>
      <c r="AD216" s="54"/>
      <c r="AE216" s="54"/>
      <c r="AF216" s="54"/>
      <c r="AG216" s="54"/>
      <c r="AH216" s="54"/>
      <c r="AI216" s="54"/>
      <c r="AJ216" s="54"/>
      <c r="AK216" s="54" t="s">
        <v>652</v>
      </c>
      <c r="AL216" s="56">
        <v>0</v>
      </c>
      <c r="AM216" s="56">
        <v>0</v>
      </c>
      <c r="AN216" s="56">
        <v>0</v>
      </c>
      <c r="AO216" s="56">
        <v>1</v>
      </c>
      <c r="AP216" s="56">
        <v>0</v>
      </c>
      <c r="AQ216" s="56">
        <v>0</v>
      </c>
      <c r="AR216" s="56">
        <v>0</v>
      </c>
      <c r="AS216" s="56">
        <v>0</v>
      </c>
      <c r="AT216" s="56">
        <v>0</v>
      </c>
      <c r="AU216" s="56">
        <v>0</v>
      </c>
      <c r="AV216" s="56">
        <v>0</v>
      </c>
      <c r="AW216" s="56">
        <v>0</v>
      </c>
      <c r="AX216" s="56">
        <v>0</v>
      </c>
      <c r="AY216" s="56">
        <v>0</v>
      </c>
      <c r="AZ216" s="56">
        <v>0</v>
      </c>
      <c r="BA216" s="54" t="s">
        <v>528</v>
      </c>
      <c r="BB216" s="54" t="s">
        <v>837</v>
      </c>
      <c r="BC216" s="56">
        <v>1</v>
      </c>
      <c r="BD216" s="56">
        <v>0</v>
      </c>
      <c r="BE216" s="56">
        <v>0</v>
      </c>
      <c r="BF216" s="56">
        <v>1</v>
      </c>
      <c r="BG216" s="56">
        <v>0</v>
      </c>
      <c r="BH216" s="56">
        <v>1</v>
      </c>
      <c r="BI216" s="56">
        <v>0</v>
      </c>
      <c r="BJ216" s="56">
        <v>0</v>
      </c>
      <c r="BK216" s="56">
        <v>0</v>
      </c>
      <c r="BL216" s="56">
        <v>0</v>
      </c>
      <c r="BM216" s="56">
        <v>0</v>
      </c>
      <c r="BN216" s="56">
        <v>0</v>
      </c>
      <c r="BO216" s="56">
        <v>0</v>
      </c>
      <c r="BP216" s="56">
        <v>1</v>
      </c>
      <c r="BQ216" s="56">
        <v>0</v>
      </c>
      <c r="BR216" s="56">
        <v>0</v>
      </c>
      <c r="BS216" s="56">
        <v>0</v>
      </c>
      <c r="BT216" s="56">
        <v>0</v>
      </c>
      <c r="BU216" s="56">
        <v>0</v>
      </c>
      <c r="BV216" s="56">
        <v>0</v>
      </c>
      <c r="BW216" s="54"/>
      <c r="BX216" s="54" t="s">
        <v>838</v>
      </c>
    </row>
    <row r="217" spans="1:76" hidden="1" x14ac:dyDescent="0.35">
      <c r="A217" s="54" t="s">
        <v>936</v>
      </c>
      <c r="B217" s="54" t="s">
        <v>460</v>
      </c>
      <c r="C217" s="54" t="s">
        <v>208</v>
      </c>
      <c r="D217" s="54" t="s">
        <v>208</v>
      </c>
      <c r="E217" s="54" t="s">
        <v>359</v>
      </c>
      <c r="F217" s="54" t="s">
        <v>462</v>
      </c>
      <c r="G217" s="56">
        <v>45</v>
      </c>
      <c r="H217" s="54" t="s">
        <v>467</v>
      </c>
      <c r="I217" s="54" t="s">
        <v>458</v>
      </c>
      <c r="J217" s="56">
        <v>0</v>
      </c>
      <c r="K217" s="56">
        <v>0</v>
      </c>
      <c r="L217" s="56">
        <v>0</v>
      </c>
      <c r="M217" s="56">
        <v>0</v>
      </c>
      <c r="N217" s="56">
        <v>0</v>
      </c>
      <c r="O217" s="56">
        <v>0</v>
      </c>
      <c r="P217" s="56">
        <v>0</v>
      </c>
      <c r="Q217" s="56">
        <v>0</v>
      </c>
      <c r="R217" s="56">
        <v>1</v>
      </c>
      <c r="S217" s="57" t="s">
        <v>894</v>
      </c>
      <c r="T217" s="54" t="s">
        <v>676</v>
      </c>
      <c r="U217" s="54"/>
      <c r="V217" s="54" t="s">
        <v>573</v>
      </c>
      <c r="W217" s="54" t="s">
        <v>526</v>
      </c>
      <c r="X217" s="54" t="s">
        <v>195</v>
      </c>
      <c r="Y217" s="54" t="s">
        <v>609</v>
      </c>
      <c r="Z217" s="54" t="s">
        <v>621</v>
      </c>
      <c r="AA217" s="54" t="s">
        <v>632</v>
      </c>
      <c r="AB217" s="54" t="s">
        <v>193</v>
      </c>
      <c r="AC217" s="54"/>
      <c r="AD217" s="54"/>
      <c r="AE217" s="54"/>
      <c r="AF217" s="54"/>
      <c r="AG217" s="54"/>
      <c r="AH217" s="54"/>
      <c r="AI217" s="54"/>
      <c r="AJ217" s="54"/>
      <c r="AK217" s="54" t="s">
        <v>652</v>
      </c>
      <c r="AL217" s="56">
        <v>0</v>
      </c>
      <c r="AM217" s="56">
        <v>0</v>
      </c>
      <c r="AN217" s="56">
        <v>0</v>
      </c>
      <c r="AO217" s="56">
        <v>1</v>
      </c>
      <c r="AP217" s="56">
        <v>0</v>
      </c>
      <c r="AQ217" s="56">
        <v>0</v>
      </c>
      <c r="AR217" s="56">
        <v>0</v>
      </c>
      <c r="AS217" s="56">
        <v>0</v>
      </c>
      <c r="AT217" s="56">
        <v>0</v>
      </c>
      <c r="AU217" s="56">
        <v>0</v>
      </c>
      <c r="AV217" s="56">
        <v>0</v>
      </c>
      <c r="AW217" s="56">
        <v>0</v>
      </c>
      <c r="AX217" s="56">
        <v>0</v>
      </c>
      <c r="AY217" s="56">
        <v>0</v>
      </c>
      <c r="AZ217" s="56">
        <v>0</v>
      </c>
      <c r="BA217" s="54" t="s">
        <v>528</v>
      </c>
      <c r="BB217" s="54" t="s">
        <v>762</v>
      </c>
      <c r="BC217" s="56">
        <v>0</v>
      </c>
      <c r="BD217" s="56">
        <v>1</v>
      </c>
      <c r="BE217" s="56">
        <v>0</v>
      </c>
      <c r="BF217" s="56">
        <v>1</v>
      </c>
      <c r="BG217" s="56">
        <v>0</v>
      </c>
      <c r="BH217" s="56">
        <v>1</v>
      </c>
      <c r="BI217" s="56">
        <v>0</v>
      </c>
      <c r="BJ217" s="56">
        <v>0</v>
      </c>
      <c r="BK217" s="56">
        <v>0</v>
      </c>
      <c r="BL217" s="56">
        <v>1</v>
      </c>
      <c r="BM217" s="56">
        <v>0</v>
      </c>
      <c r="BN217" s="56">
        <v>0</v>
      </c>
      <c r="BO217" s="56">
        <v>0</v>
      </c>
      <c r="BP217" s="56">
        <v>0</v>
      </c>
      <c r="BQ217" s="56">
        <v>0</v>
      </c>
      <c r="BR217" s="56">
        <v>0</v>
      </c>
      <c r="BS217" s="56">
        <v>0</v>
      </c>
      <c r="BT217" s="56">
        <v>0</v>
      </c>
      <c r="BU217" s="56">
        <v>0</v>
      </c>
      <c r="BV217" s="56">
        <v>0</v>
      </c>
      <c r="BW217" s="54"/>
      <c r="BX217" s="54"/>
    </row>
    <row r="218" spans="1:76" hidden="1" x14ac:dyDescent="0.35">
      <c r="A218" s="54" t="s">
        <v>936</v>
      </c>
      <c r="B218" s="54" t="s">
        <v>460</v>
      </c>
      <c r="C218" s="54" t="s">
        <v>203</v>
      </c>
      <c r="D218" s="54" t="s">
        <v>213</v>
      </c>
      <c r="E218" s="54" t="s">
        <v>273</v>
      </c>
      <c r="F218" s="54" t="s">
        <v>460</v>
      </c>
      <c r="G218" s="56">
        <v>54</v>
      </c>
      <c r="H218" s="54" t="s">
        <v>469</v>
      </c>
      <c r="I218" s="54" t="s">
        <v>886</v>
      </c>
      <c r="J218" s="56">
        <v>0</v>
      </c>
      <c r="K218" s="56">
        <v>1</v>
      </c>
      <c r="L218" s="56">
        <v>0</v>
      </c>
      <c r="M218" s="56">
        <v>0</v>
      </c>
      <c r="N218" s="56">
        <v>0</v>
      </c>
      <c r="O218" s="56">
        <v>0</v>
      </c>
      <c r="P218" s="56">
        <v>0</v>
      </c>
      <c r="Q218" s="56">
        <v>0</v>
      </c>
      <c r="R218" s="56">
        <v>0</v>
      </c>
      <c r="T218" s="54" t="s">
        <v>587</v>
      </c>
      <c r="U218" s="54"/>
      <c r="V218" s="54" t="s">
        <v>571</v>
      </c>
      <c r="W218" s="54" t="s">
        <v>530</v>
      </c>
      <c r="X218" s="54" t="s">
        <v>193</v>
      </c>
      <c r="Y218" s="54" t="s">
        <v>617</v>
      </c>
      <c r="Z218" s="54" t="s">
        <v>621</v>
      </c>
      <c r="AA218" s="54" t="s">
        <v>633</v>
      </c>
      <c r="AB218" s="54" t="s">
        <v>193</v>
      </c>
      <c r="AC218" s="54"/>
      <c r="AD218" s="54"/>
      <c r="AE218" s="54"/>
      <c r="AF218" s="54"/>
      <c r="AG218" s="54"/>
      <c r="AH218" s="54"/>
      <c r="AI218" s="54"/>
      <c r="AJ218" s="54"/>
      <c r="AK218" s="54" t="s">
        <v>792</v>
      </c>
      <c r="AL218" s="56">
        <v>0</v>
      </c>
      <c r="AM218" s="56">
        <v>1</v>
      </c>
      <c r="AN218" s="56">
        <v>0</v>
      </c>
      <c r="AO218" s="56">
        <v>0</v>
      </c>
      <c r="AP218" s="56">
        <v>0</v>
      </c>
      <c r="AQ218" s="56">
        <v>0</v>
      </c>
      <c r="AR218" s="56">
        <v>0</v>
      </c>
      <c r="AS218" s="56">
        <v>0</v>
      </c>
      <c r="AT218" s="56">
        <v>0</v>
      </c>
      <c r="AU218" s="56">
        <v>0</v>
      </c>
      <c r="AV218" s="56">
        <v>0</v>
      </c>
      <c r="AW218" s="56">
        <v>0</v>
      </c>
      <c r="AX218" s="56">
        <v>1</v>
      </c>
      <c r="AY218" s="56">
        <v>0</v>
      </c>
      <c r="AZ218" s="56">
        <v>0</v>
      </c>
      <c r="BA218" s="54" t="s">
        <v>528</v>
      </c>
      <c r="BB218" s="54" t="s">
        <v>839</v>
      </c>
      <c r="BC218" s="56">
        <v>0</v>
      </c>
      <c r="BD218" s="56">
        <v>0</v>
      </c>
      <c r="BE218" s="56">
        <v>1</v>
      </c>
      <c r="BF218" s="56">
        <v>0</v>
      </c>
      <c r="BG218" s="56">
        <v>1</v>
      </c>
      <c r="BH218" s="56">
        <v>0</v>
      </c>
      <c r="BI218" s="56">
        <v>1</v>
      </c>
      <c r="BJ218" s="56">
        <v>0</v>
      </c>
      <c r="BK218" s="56">
        <v>0</v>
      </c>
      <c r="BL218" s="56">
        <v>1</v>
      </c>
      <c r="BM218" s="56">
        <v>0</v>
      </c>
      <c r="BN218" s="56">
        <v>0</v>
      </c>
      <c r="BO218" s="56">
        <v>0</v>
      </c>
      <c r="BP218" s="56">
        <v>0</v>
      </c>
      <c r="BQ218" s="56">
        <v>0</v>
      </c>
      <c r="BR218" s="56">
        <v>0</v>
      </c>
      <c r="BS218" s="56">
        <v>0</v>
      </c>
      <c r="BT218" s="56">
        <v>0</v>
      </c>
      <c r="BU218" s="56">
        <v>0</v>
      </c>
      <c r="BV218" s="56">
        <v>0</v>
      </c>
      <c r="BW218" s="54"/>
      <c r="BX218" s="54"/>
    </row>
    <row r="219" spans="1:76" hidden="1" x14ac:dyDescent="0.35">
      <c r="A219" s="54" t="s">
        <v>936</v>
      </c>
      <c r="B219" s="54" t="s">
        <v>460</v>
      </c>
      <c r="C219" s="54" t="s">
        <v>203</v>
      </c>
      <c r="D219" s="54" t="s">
        <v>213</v>
      </c>
      <c r="E219" s="54" t="s">
        <v>273</v>
      </c>
      <c r="F219" s="54" t="s">
        <v>460</v>
      </c>
      <c r="G219" s="56">
        <v>46</v>
      </c>
      <c r="H219" s="54" t="s">
        <v>471</v>
      </c>
      <c r="I219" s="54" t="s">
        <v>479</v>
      </c>
      <c r="J219" s="56">
        <v>0</v>
      </c>
      <c r="K219" s="56">
        <v>0</v>
      </c>
      <c r="L219" s="56">
        <v>0</v>
      </c>
      <c r="M219" s="56">
        <v>1</v>
      </c>
      <c r="N219" s="56">
        <v>0</v>
      </c>
      <c r="O219" s="56">
        <v>0</v>
      </c>
      <c r="P219" s="56">
        <v>0</v>
      </c>
      <c r="Q219" s="56">
        <v>0</v>
      </c>
      <c r="R219" s="56">
        <v>0</v>
      </c>
      <c r="T219" s="54" t="s">
        <v>587</v>
      </c>
      <c r="U219" s="54"/>
      <c r="V219" s="54" t="s">
        <v>573</v>
      </c>
      <c r="W219" s="54" t="s">
        <v>530</v>
      </c>
      <c r="X219" s="54" t="s">
        <v>193</v>
      </c>
      <c r="Y219" s="54" t="s">
        <v>617</v>
      </c>
      <c r="Z219" s="54" t="s">
        <v>621</v>
      </c>
      <c r="AA219" s="54" t="s">
        <v>632</v>
      </c>
      <c r="AB219" s="54" t="s">
        <v>193</v>
      </c>
      <c r="AC219" s="54"/>
      <c r="AD219" s="54"/>
      <c r="AE219" s="54"/>
      <c r="AF219" s="54"/>
      <c r="AG219" s="54"/>
      <c r="AH219" s="54"/>
      <c r="AI219" s="54"/>
      <c r="AJ219" s="54"/>
      <c r="AK219" s="54" t="s">
        <v>840</v>
      </c>
      <c r="AL219" s="56">
        <v>0</v>
      </c>
      <c r="AM219" s="56">
        <v>1</v>
      </c>
      <c r="AN219" s="56">
        <v>0</v>
      </c>
      <c r="AO219" s="56">
        <v>0</v>
      </c>
      <c r="AP219" s="56">
        <v>0</v>
      </c>
      <c r="AQ219" s="56">
        <v>0</v>
      </c>
      <c r="AR219" s="56">
        <v>1</v>
      </c>
      <c r="AS219" s="56">
        <v>0</v>
      </c>
      <c r="AT219" s="56">
        <v>0</v>
      </c>
      <c r="AU219" s="56">
        <v>0</v>
      </c>
      <c r="AV219" s="56">
        <v>0</v>
      </c>
      <c r="AW219" s="56">
        <v>0</v>
      </c>
      <c r="AX219" s="56">
        <v>1</v>
      </c>
      <c r="AY219" s="56">
        <v>0</v>
      </c>
      <c r="AZ219" s="56">
        <v>0</v>
      </c>
      <c r="BA219" s="54" t="s">
        <v>526</v>
      </c>
      <c r="BB219" s="54" t="s">
        <v>735</v>
      </c>
      <c r="BC219" s="56">
        <v>0</v>
      </c>
      <c r="BD219" s="56">
        <v>0</v>
      </c>
      <c r="BE219" s="56">
        <v>0</v>
      </c>
      <c r="BF219" s="56">
        <v>1</v>
      </c>
      <c r="BG219" s="56">
        <v>0</v>
      </c>
      <c r="BH219" s="56">
        <v>1</v>
      </c>
      <c r="BI219" s="56">
        <v>1</v>
      </c>
      <c r="BJ219" s="56">
        <v>0</v>
      </c>
      <c r="BK219" s="56">
        <v>0</v>
      </c>
      <c r="BL219" s="56">
        <v>0</v>
      </c>
      <c r="BM219" s="56">
        <v>0</v>
      </c>
      <c r="BN219" s="56">
        <v>0</v>
      </c>
      <c r="BO219" s="56">
        <v>0</v>
      </c>
      <c r="BP219" s="56">
        <v>0</v>
      </c>
      <c r="BQ219" s="56">
        <v>0</v>
      </c>
      <c r="BR219" s="56">
        <v>0</v>
      </c>
      <c r="BS219" s="56">
        <v>0</v>
      </c>
      <c r="BT219" s="56">
        <v>0</v>
      </c>
      <c r="BU219" s="56">
        <v>0</v>
      </c>
      <c r="BV219" s="56">
        <v>0</v>
      </c>
      <c r="BW219" s="54"/>
      <c r="BX219" s="54"/>
    </row>
    <row r="220" spans="1:76" hidden="1" x14ac:dyDescent="0.35">
      <c r="A220" s="54" t="s">
        <v>936</v>
      </c>
      <c r="B220" s="54" t="s">
        <v>460</v>
      </c>
      <c r="C220" s="54" t="s">
        <v>203</v>
      </c>
      <c r="D220" s="54" t="s">
        <v>213</v>
      </c>
      <c r="E220" s="54" t="s">
        <v>273</v>
      </c>
      <c r="F220" s="54" t="s">
        <v>460</v>
      </c>
      <c r="G220" s="56">
        <v>50</v>
      </c>
      <c r="H220" s="54" t="s">
        <v>465</v>
      </c>
      <c r="I220" s="54" t="s">
        <v>883</v>
      </c>
      <c r="J220" s="56">
        <v>0</v>
      </c>
      <c r="K220" s="56">
        <v>0</v>
      </c>
      <c r="L220" s="56">
        <v>1</v>
      </c>
      <c r="M220" s="56">
        <v>0</v>
      </c>
      <c r="N220" s="56">
        <v>0</v>
      </c>
      <c r="O220" s="56">
        <v>0</v>
      </c>
      <c r="P220" s="56">
        <v>0</v>
      </c>
      <c r="Q220" s="56">
        <v>0</v>
      </c>
      <c r="R220" s="56">
        <v>0</v>
      </c>
      <c r="T220" s="54" t="s">
        <v>676</v>
      </c>
      <c r="U220" s="54"/>
      <c r="V220" s="54" t="s">
        <v>575</v>
      </c>
      <c r="W220" s="54" t="s">
        <v>530</v>
      </c>
      <c r="X220" s="54" t="s">
        <v>193</v>
      </c>
      <c r="Y220" s="54" t="s">
        <v>617</v>
      </c>
      <c r="Z220" s="54" t="s">
        <v>621</v>
      </c>
      <c r="AA220" s="54" t="s">
        <v>632</v>
      </c>
      <c r="AB220" s="54" t="s">
        <v>193</v>
      </c>
      <c r="AC220" s="54"/>
      <c r="AD220" s="54"/>
      <c r="AE220" s="54"/>
      <c r="AF220" s="54"/>
      <c r="AG220" s="54"/>
      <c r="AH220" s="54"/>
      <c r="AI220" s="54"/>
      <c r="AJ220" s="54"/>
      <c r="AK220" s="54" t="s">
        <v>841</v>
      </c>
      <c r="AL220" s="56">
        <v>0</v>
      </c>
      <c r="AM220" s="56">
        <v>1</v>
      </c>
      <c r="AN220" s="56">
        <v>0</v>
      </c>
      <c r="AO220" s="56">
        <v>0</v>
      </c>
      <c r="AP220" s="56">
        <v>0</v>
      </c>
      <c r="AQ220" s="56">
        <v>0</v>
      </c>
      <c r="AR220" s="56">
        <v>1</v>
      </c>
      <c r="AS220" s="56">
        <v>0</v>
      </c>
      <c r="AT220" s="56">
        <v>0</v>
      </c>
      <c r="AU220" s="56">
        <v>0</v>
      </c>
      <c r="AV220" s="56">
        <v>0</v>
      </c>
      <c r="AW220" s="56">
        <v>1</v>
      </c>
      <c r="AX220" s="56">
        <v>1</v>
      </c>
      <c r="AY220" s="56">
        <v>0</v>
      </c>
      <c r="AZ220" s="56">
        <v>0</v>
      </c>
      <c r="BA220" s="54" t="s">
        <v>528</v>
      </c>
      <c r="BB220" s="54" t="s">
        <v>745</v>
      </c>
      <c r="BC220" s="56">
        <v>0</v>
      </c>
      <c r="BD220" s="56">
        <v>0</v>
      </c>
      <c r="BE220" s="56">
        <v>0</v>
      </c>
      <c r="BF220" s="56">
        <v>1</v>
      </c>
      <c r="BG220" s="56">
        <v>0</v>
      </c>
      <c r="BH220" s="56">
        <v>1</v>
      </c>
      <c r="BI220" s="56">
        <v>1</v>
      </c>
      <c r="BJ220" s="56">
        <v>0</v>
      </c>
      <c r="BK220" s="56">
        <v>0</v>
      </c>
      <c r="BL220" s="56">
        <v>1</v>
      </c>
      <c r="BM220" s="56">
        <v>0</v>
      </c>
      <c r="BN220" s="56">
        <v>0</v>
      </c>
      <c r="BO220" s="56">
        <v>0</v>
      </c>
      <c r="BP220" s="56">
        <v>0</v>
      </c>
      <c r="BQ220" s="56">
        <v>0</v>
      </c>
      <c r="BR220" s="56">
        <v>0</v>
      </c>
      <c r="BS220" s="56">
        <v>0</v>
      </c>
      <c r="BT220" s="56">
        <v>0</v>
      </c>
      <c r="BU220" s="56">
        <v>0</v>
      </c>
      <c r="BV220" s="56">
        <v>0</v>
      </c>
      <c r="BW220" s="54"/>
      <c r="BX220" s="54"/>
    </row>
    <row r="221" spans="1:76" hidden="1" x14ac:dyDescent="0.35">
      <c r="A221" s="54" t="s">
        <v>936</v>
      </c>
      <c r="B221" s="54" t="s">
        <v>460</v>
      </c>
      <c r="C221" s="54" t="s">
        <v>203</v>
      </c>
      <c r="D221" s="54" t="s">
        <v>203</v>
      </c>
      <c r="E221" s="54" t="s">
        <v>235</v>
      </c>
      <c r="F221" s="54" t="s">
        <v>460</v>
      </c>
      <c r="G221" s="56">
        <v>42</v>
      </c>
      <c r="H221" s="54" t="s">
        <v>465</v>
      </c>
      <c r="I221" s="54" t="s">
        <v>883</v>
      </c>
      <c r="J221" s="56">
        <v>0</v>
      </c>
      <c r="K221" s="56">
        <v>0</v>
      </c>
      <c r="L221" s="56">
        <v>1</v>
      </c>
      <c r="M221" s="56">
        <v>0</v>
      </c>
      <c r="N221" s="56">
        <v>0</v>
      </c>
      <c r="O221" s="56">
        <v>0</v>
      </c>
      <c r="P221" s="56">
        <v>0</v>
      </c>
      <c r="Q221" s="56">
        <v>0</v>
      </c>
      <c r="R221" s="56">
        <v>0</v>
      </c>
      <c r="T221" s="54" t="s">
        <v>601</v>
      </c>
      <c r="U221" s="54"/>
      <c r="V221" s="54" t="s">
        <v>573</v>
      </c>
      <c r="W221" s="54" t="s">
        <v>530</v>
      </c>
      <c r="X221" s="54" t="s">
        <v>193</v>
      </c>
      <c r="Y221" s="54" t="s">
        <v>617</v>
      </c>
      <c r="Z221" s="54" t="s">
        <v>621</v>
      </c>
      <c r="AA221" s="54" t="s">
        <v>632</v>
      </c>
      <c r="AB221" s="54" t="s">
        <v>193</v>
      </c>
      <c r="AC221" s="54"/>
      <c r="AD221" s="54"/>
      <c r="AE221" s="54"/>
      <c r="AF221" s="54"/>
      <c r="AG221" s="54"/>
      <c r="AH221" s="54"/>
      <c r="AI221" s="54"/>
      <c r="AJ221" s="54"/>
      <c r="AK221" s="54" t="s">
        <v>842</v>
      </c>
      <c r="AL221" s="56">
        <v>0</v>
      </c>
      <c r="AM221" s="56">
        <v>1</v>
      </c>
      <c r="AN221" s="56">
        <v>0</v>
      </c>
      <c r="AO221" s="56">
        <v>1</v>
      </c>
      <c r="AP221" s="56">
        <v>0</v>
      </c>
      <c r="AQ221" s="56">
        <v>0</v>
      </c>
      <c r="AR221" s="56">
        <v>0</v>
      </c>
      <c r="AS221" s="56">
        <v>0</v>
      </c>
      <c r="AT221" s="56">
        <v>0</v>
      </c>
      <c r="AU221" s="56">
        <v>0</v>
      </c>
      <c r="AV221" s="56">
        <v>0</v>
      </c>
      <c r="AW221" s="56">
        <v>1</v>
      </c>
      <c r="AX221" s="56">
        <v>1</v>
      </c>
      <c r="AY221" s="56">
        <v>0</v>
      </c>
      <c r="AZ221" s="56">
        <v>0</v>
      </c>
      <c r="BA221" s="54" t="s">
        <v>528</v>
      </c>
      <c r="BB221" s="54" t="s">
        <v>843</v>
      </c>
      <c r="BC221" s="56">
        <v>0</v>
      </c>
      <c r="BD221" s="56">
        <v>0</v>
      </c>
      <c r="BE221" s="56">
        <v>1</v>
      </c>
      <c r="BF221" s="56">
        <v>1</v>
      </c>
      <c r="BG221" s="56">
        <v>1</v>
      </c>
      <c r="BH221" s="56">
        <v>1</v>
      </c>
      <c r="BI221" s="56">
        <v>1</v>
      </c>
      <c r="BJ221" s="56">
        <v>0</v>
      </c>
      <c r="BK221" s="56">
        <v>0</v>
      </c>
      <c r="BL221" s="56">
        <v>1</v>
      </c>
      <c r="BM221" s="56">
        <v>0</v>
      </c>
      <c r="BN221" s="56">
        <v>0</v>
      </c>
      <c r="BO221" s="56">
        <v>0</v>
      </c>
      <c r="BP221" s="56">
        <v>0</v>
      </c>
      <c r="BQ221" s="56">
        <v>0</v>
      </c>
      <c r="BR221" s="56">
        <v>0</v>
      </c>
      <c r="BS221" s="56">
        <v>0</v>
      </c>
      <c r="BT221" s="56">
        <v>0</v>
      </c>
      <c r="BU221" s="56">
        <v>0</v>
      </c>
      <c r="BV221" s="56">
        <v>0</v>
      </c>
      <c r="BW221" s="54"/>
      <c r="BX221" s="54"/>
    </row>
    <row r="222" spans="1:76" hidden="1" x14ac:dyDescent="0.35">
      <c r="A222" s="54" t="s">
        <v>936</v>
      </c>
      <c r="B222" s="54" t="s">
        <v>460</v>
      </c>
      <c r="C222" s="54" t="s">
        <v>203</v>
      </c>
      <c r="D222" s="54" t="s">
        <v>203</v>
      </c>
      <c r="E222" s="54" t="s">
        <v>235</v>
      </c>
      <c r="F222" s="54" t="s">
        <v>460</v>
      </c>
      <c r="G222" s="56">
        <v>39</v>
      </c>
      <c r="H222" s="54" t="s">
        <v>471</v>
      </c>
      <c r="I222" s="54" t="s">
        <v>487</v>
      </c>
      <c r="J222" s="56">
        <v>0</v>
      </c>
      <c r="K222" s="56">
        <v>0</v>
      </c>
      <c r="L222" s="56">
        <v>0</v>
      </c>
      <c r="M222" s="56">
        <v>0</v>
      </c>
      <c r="N222" s="56">
        <v>0</v>
      </c>
      <c r="O222" s="56">
        <v>0</v>
      </c>
      <c r="P222" s="56">
        <v>0</v>
      </c>
      <c r="Q222" s="56">
        <v>1</v>
      </c>
      <c r="R222" s="56">
        <v>0</v>
      </c>
      <c r="T222" s="54" t="s">
        <v>601</v>
      </c>
      <c r="U222" s="54"/>
      <c r="V222" s="54" t="s">
        <v>571</v>
      </c>
      <c r="W222" s="54" t="s">
        <v>530</v>
      </c>
      <c r="X222" s="54" t="s">
        <v>193</v>
      </c>
      <c r="Y222" s="54" t="s">
        <v>617</v>
      </c>
      <c r="Z222" s="54" t="s">
        <v>621</v>
      </c>
      <c r="AA222" s="54" t="s">
        <v>632</v>
      </c>
      <c r="AB222" s="54" t="s">
        <v>193</v>
      </c>
      <c r="AC222" s="54"/>
      <c r="AD222" s="54"/>
      <c r="AE222" s="54"/>
      <c r="AF222" s="54"/>
      <c r="AG222" s="54"/>
      <c r="AH222" s="54"/>
      <c r="AI222" s="54"/>
      <c r="AJ222" s="54"/>
      <c r="AK222" s="54" t="s">
        <v>842</v>
      </c>
      <c r="AL222" s="56">
        <v>0</v>
      </c>
      <c r="AM222" s="56">
        <v>1</v>
      </c>
      <c r="AN222" s="56">
        <v>0</v>
      </c>
      <c r="AO222" s="56">
        <v>1</v>
      </c>
      <c r="AP222" s="56">
        <v>0</v>
      </c>
      <c r="AQ222" s="56">
        <v>0</v>
      </c>
      <c r="AR222" s="56">
        <v>0</v>
      </c>
      <c r="AS222" s="56">
        <v>0</v>
      </c>
      <c r="AT222" s="56">
        <v>0</v>
      </c>
      <c r="AU222" s="56">
        <v>0</v>
      </c>
      <c r="AV222" s="56">
        <v>0</v>
      </c>
      <c r="AW222" s="56">
        <v>1</v>
      </c>
      <c r="AX222" s="56">
        <v>1</v>
      </c>
      <c r="AY222" s="56">
        <v>0</v>
      </c>
      <c r="AZ222" s="56">
        <v>0</v>
      </c>
      <c r="BA222" s="54" t="s">
        <v>528</v>
      </c>
      <c r="BB222" s="54" t="s">
        <v>804</v>
      </c>
      <c r="BC222" s="56">
        <v>0</v>
      </c>
      <c r="BD222" s="56">
        <v>0</v>
      </c>
      <c r="BE222" s="56">
        <v>0</v>
      </c>
      <c r="BF222" s="56">
        <v>1</v>
      </c>
      <c r="BG222" s="56">
        <v>1</v>
      </c>
      <c r="BH222" s="56">
        <v>0</v>
      </c>
      <c r="BI222" s="56">
        <v>0</v>
      </c>
      <c r="BJ222" s="56">
        <v>1</v>
      </c>
      <c r="BK222" s="56">
        <v>0</v>
      </c>
      <c r="BL222" s="56">
        <v>1</v>
      </c>
      <c r="BM222" s="56">
        <v>0</v>
      </c>
      <c r="BN222" s="56">
        <v>0</v>
      </c>
      <c r="BO222" s="56">
        <v>0</v>
      </c>
      <c r="BP222" s="56">
        <v>0</v>
      </c>
      <c r="BQ222" s="56">
        <v>0</v>
      </c>
      <c r="BR222" s="56">
        <v>0</v>
      </c>
      <c r="BS222" s="56">
        <v>0</v>
      </c>
      <c r="BT222" s="56">
        <v>0</v>
      </c>
      <c r="BU222" s="56">
        <v>0</v>
      </c>
      <c r="BV222" s="56">
        <v>0</v>
      </c>
      <c r="BW222" s="54"/>
      <c r="BX222" s="54"/>
    </row>
    <row r="223" spans="1:76" x14ac:dyDescent="0.35">
      <c r="A223" s="54" t="s">
        <v>936</v>
      </c>
      <c r="B223" s="54" t="s">
        <v>460</v>
      </c>
      <c r="C223" s="54" t="s">
        <v>208</v>
      </c>
      <c r="D223" s="54" t="s">
        <v>208</v>
      </c>
      <c r="E223" s="54" t="s">
        <v>358</v>
      </c>
      <c r="F223" s="54" t="s">
        <v>460</v>
      </c>
      <c r="G223" s="56">
        <v>54</v>
      </c>
      <c r="H223" s="54" t="s">
        <v>469</v>
      </c>
      <c r="I223" s="54" t="s">
        <v>886</v>
      </c>
      <c r="J223" s="56">
        <v>0</v>
      </c>
      <c r="K223" s="56">
        <v>1</v>
      </c>
      <c r="L223" s="56">
        <v>0</v>
      </c>
      <c r="M223" s="56">
        <v>0</v>
      </c>
      <c r="N223" s="56">
        <v>0</v>
      </c>
      <c r="O223" s="56">
        <v>0</v>
      </c>
      <c r="P223" s="56">
        <v>0</v>
      </c>
      <c r="Q223" s="56">
        <v>0</v>
      </c>
      <c r="R223" s="56">
        <v>0</v>
      </c>
      <c r="T223" s="54" t="s">
        <v>587</v>
      </c>
      <c r="U223" s="54"/>
      <c r="V223" s="54" t="s">
        <v>577</v>
      </c>
      <c r="W223" s="54" t="s">
        <v>526</v>
      </c>
      <c r="X223" s="54" t="s">
        <v>195</v>
      </c>
      <c r="Y223" s="54" t="s">
        <v>609</v>
      </c>
      <c r="Z223" s="54" t="s">
        <v>621</v>
      </c>
      <c r="AA223" s="54" t="s">
        <v>636</v>
      </c>
      <c r="AB223" s="54" t="s">
        <v>193</v>
      </c>
      <c r="AC223" s="54"/>
      <c r="AD223" s="54"/>
      <c r="AE223" s="54"/>
      <c r="AF223" s="54"/>
      <c r="AG223" s="54"/>
      <c r="AH223" s="54"/>
      <c r="AI223" s="54"/>
      <c r="AJ223" s="54"/>
      <c r="AK223" s="54" t="s">
        <v>652</v>
      </c>
      <c r="AL223" s="56">
        <v>0</v>
      </c>
      <c r="AM223" s="56">
        <v>0</v>
      </c>
      <c r="AN223" s="56">
        <v>0</v>
      </c>
      <c r="AO223" s="56">
        <v>1</v>
      </c>
      <c r="AP223" s="56">
        <v>0</v>
      </c>
      <c r="AQ223" s="56">
        <v>0</v>
      </c>
      <c r="AR223" s="56">
        <v>0</v>
      </c>
      <c r="AS223" s="56">
        <v>0</v>
      </c>
      <c r="AT223" s="56">
        <v>0</v>
      </c>
      <c r="AU223" s="56">
        <v>0</v>
      </c>
      <c r="AV223" s="56">
        <v>0</v>
      </c>
      <c r="AW223" s="56">
        <v>0</v>
      </c>
      <c r="AX223" s="56">
        <v>0</v>
      </c>
      <c r="AY223" s="56">
        <v>0</v>
      </c>
      <c r="AZ223" s="56">
        <v>0</v>
      </c>
      <c r="BA223" s="54" t="s">
        <v>530</v>
      </c>
      <c r="BB223" s="54" t="s">
        <v>680</v>
      </c>
      <c r="BC223" s="56">
        <v>0</v>
      </c>
      <c r="BD223" s="56">
        <v>0</v>
      </c>
      <c r="BE223" s="56">
        <v>0</v>
      </c>
      <c r="BF223" s="56">
        <v>1</v>
      </c>
      <c r="BG223" s="56">
        <v>1</v>
      </c>
      <c r="BH223" s="56">
        <v>1</v>
      </c>
      <c r="BI223" s="56">
        <v>1</v>
      </c>
      <c r="BJ223" s="56">
        <v>0</v>
      </c>
      <c r="BK223" s="56">
        <v>0</v>
      </c>
      <c r="BL223" s="56">
        <v>1</v>
      </c>
      <c r="BM223" s="56">
        <v>0</v>
      </c>
      <c r="BN223" s="56">
        <v>0</v>
      </c>
      <c r="BO223" s="56">
        <v>0</v>
      </c>
      <c r="BP223" s="56">
        <v>0</v>
      </c>
      <c r="BQ223" s="56">
        <v>0</v>
      </c>
      <c r="BR223" s="56">
        <v>0</v>
      </c>
      <c r="BS223" s="56">
        <v>0</v>
      </c>
      <c r="BT223" s="56">
        <v>0</v>
      </c>
      <c r="BU223" s="56">
        <v>0</v>
      </c>
      <c r="BV223" s="56">
        <v>0</v>
      </c>
      <c r="BW223" s="54"/>
      <c r="BX223" s="54"/>
    </row>
    <row r="224" spans="1:76" hidden="1" x14ac:dyDescent="0.35">
      <c r="A224" s="54" t="s">
        <v>936</v>
      </c>
      <c r="B224" s="54" t="s">
        <v>460</v>
      </c>
      <c r="C224" s="54" t="s">
        <v>208</v>
      </c>
      <c r="D224" s="54" t="s">
        <v>208</v>
      </c>
      <c r="E224" s="54" t="s">
        <v>358</v>
      </c>
      <c r="F224" s="54" t="s">
        <v>460</v>
      </c>
      <c r="G224" s="56">
        <v>49</v>
      </c>
      <c r="H224" s="54" t="s">
        <v>471</v>
      </c>
      <c r="I224" s="54" t="s">
        <v>479</v>
      </c>
      <c r="J224" s="56">
        <v>0</v>
      </c>
      <c r="K224" s="56">
        <v>0</v>
      </c>
      <c r="L224" s="56">
        <v>0</v>
      </c>
      <c r="M224" s="56">
        <v>1</v>
      </c>
      <c r="N224" s="56">
        <v>0</v>
      </c>
      <c r="O224" s="56">
        <v>0</v>
      </c>
      <c r="P224" s="56">
        <v>0</v>
      </c>
      <c r="Q224" s="56">
        <v>0</v>
      </c>
      <c r="R224" s="56">
        <v>0</v>
      </c>
      <c r="T224" s="54" t="s">
        <v>587</v>
      </c>
      <c r="U224" s="54"/>
      <c r="V224" s="54" t="s">
        <v>577</v>
      </c>
      <c r="W224" s="54" t="s">
        <v>528</v>
      </c>
      <c r="X224" s="54" t="s">
        <v>195</v>
      </c>
      <c r="Y224" s="54" t="s">
        <v>609</v>
      </c>
      <c r="Z224" s="54" t="s">
        <v>621</v>
      </c>
      <c r="AA224" s="54" t="s">
        <v>633</v>
      </c>
      <c r="AB224" s="54" t="s">
        <v>193</v>
      </c>
      <c r="AC224" s="54"/>
      <c r="AD224" s="54"/>
      <c r="AE224" s="54"/>
      <c r="AF224" s="54"/>
      <c r="AG224" s="54"/>
      <c r="AH224" s="54"/>
      <c r="AI224" s="54"/>
      <c r="AJ224" s="54"/>
      <c r="AK224" s="54" t="s">
        <v>652</v>
      </c>
      <c r="AL224" s="56">
        <v>0</v>
      </c>
      <c r="AM224" s="56">
        <v>0</v>
      </c>
      <c r="AN224" s="56">
        <v>0</v>
      </c>
      <c r="AO224" s="56">
        <v>1</v>
      </c>
      <c r="AP224" s="56">
        <v>0</v>
      </c>
      <c r="AQ224" s="56">
        <v>0</v>
      </c>
      <c r="AR224" s="56">
        <v>0</v>
      </c>
      <c r="AS224" s="56">
        <v>0</v>
      </c>
      <c r="AT224" s="56">
        <v>0</v>
      </c>
      <c r="AU224" s="56">
        <v>0</v>
      </c>
      <c r="AV224" s="56">
        <v>0</v>
      </c>
      <c r="AW224" s="56">
        <v>0</v>
      </c>
      <c r="AX224" s="56">
        <v>0</v>
      </c>
      <c r="AY224" s="56">
        <v>0</v>
      </c>
      <c r="AZ224" s="56">
        <v>0</v>
      </c>
      <c r="BA224" s="54" t="s">
        <v>526</v>
      </c>
      <c r="BB224" s="54" t="s">
        <v>844</v>
      </c>
      <c r="BC224" s="56">
        <v>0</v>
      </c>
      <c r="BD224" s="56">
        <v>0</v>
      </c>
      <c r="BE224" s="56">
        <v>1</v>
      </c>
      <c r="BF224" s="56">
        <v>1</v>
      </c>
      <c r="BG224" s="56">
        <v>1</v>
      </c>
      <c r="BH224" s="56">
        <v>0</v>
      </c>
      <c r="BI224" s="56">
        <v>1</v>
      </c>
      <c r="BJ224" s="56">
        <v>0</v>
      </c>
      <c r="BK224" s="56">
        <v>0</v>
      </c>
      <c r="BL224" s="56">
        <v>0</v>
      </c>
      <c r="BM224" s="56">
        <v>0</v>
      </c>
      <c r="BN224" s="56">
        <v>0</v>
      </c>
      <c r="BO224" s="56">
        <v>0</v>
      </c>
      <c r="BP224" s="56">
        <v>0</v>
      </c>
      <c r="BQ224" s="56">
        <v>0</v>
      </c>
      <c r="BR224" s="56">
        <v>0</v>
      </c>
      <c r="BS224" s="56">
        <v>0</v>
      </c>
      <c r="BT224" s="56">
        <v>0</v>
      </c>
      <c r="BU224" s="56">
        <v>0</v>
      </c>
      <c r="BV224" s="56">
        <v>0</v>
      </c>
      <c r="BW224" s="54"/>
      <c r="BX224" s="54"/>
    </row>
    <row r="225" spans="1:76" hidden="1" x14ac:dyDescent="0.35">
      <c r="A225" s="54" t="s">
        <v>936</v>
      </c>
      <c r="B225" s="54" t="s">
        <v>460</v>
      </c>
      <c r="C225" s="54" t="s">
        <v>208</v>
      </c>
      <c r="D225" s="54" t="s">
        <v>208</v>
      </c>
      <c r="E225" s="54" t="s">
        <v>358</v>
      </c>
      <c r="F225" s="54" t="s">
        <v>460</v>
      </c>
      <c r="G225" s="56">
        <v>40</v>
      </c>
      <c r="H225" s="54" t="s">
        <v>467</v>
      </c>
      <c r="I225" s="54" t="s">
        <v>458</v>
      </c>
      <c r="J225" s="56">
        <v>0</v>
      </c>
      <c r="K225" s="56">
        <v>0</v>
      </c>
      <c r="L225" s="56">
        <v>0</v>
      </c>
      <c r="M225" s="56">
        <v>0</v>
      </c>
      <c r="N225" s="56">
        <v>0</v>
      </c>
      <c r="O225" s="56">
        <v>0</v>
      </c>
      <c r="P225" s="56">
        <v>0</v>
      </c>
      <c r="Q225" s="56">
        <v>0</v>
      </c>
      <c r="R225" s="56">
        <v>1</v>
      </c>
      <c r="S225" s="54" t="s">
        <v>895</v>
      </c>
      <c r="T225" s="54" t="s">
        <v>587</v>
      </c>
      <c r="U225" s="54"/>
      <c r="V225" s="54" t="s">
        <v>575</v>
      </c>
      <c r="W225" s="54" t="s">
        <v>526</v>
      </c>
      <c r="X225" s="54" t="s">
        <v>195</v>
      </c>
      <c r="Y225" s="54" t="s">
        <v>609</v>
      </c>
      <c r="Z225" s="54" t="s">
        <v>621</v>
      </c>
      <c r="AA225" s="54" t="s">
        <v>633</v>
      </c>
      <c r="AB225" s="54" t="s">
        <v>193</v>
      </c>
      <c r="AC225" s="54"/>
      <c r="AD225" s="54"/>
      <c r="AE225" s="54"/>
      <c r="AF225" s="54"/>
      <c r="AG225" s="54"/>
      <c r="AH225" s="54"/>
      <c r="AI225" s="54"/>
      <c r="AJ225" s="54"/>
      <c r="AK225" s="54" t="s">
        <v>744</v>
      </c>
      <c r="AL225" s="56">
        <v>0</v>
      </c>
      <c r="AM225" s="56">
        <v>0</v>
      </c>
      <c r="AN225" s="56">
        <v>0</v>
      </c>
      <c r="AO225" s="56">
        <v>0</v>
      </c>
      <c r="AP225" s="56">
        <v>0</v>
      </c>
      <c r="AQ225" s="56">
        <v>0</v>
      </c>
      <c r="AR225" s="56">
        <v>1</v>
      </c>
      <c r="AS225" s="56">
        <v>0</v>
      </c>
      <c r="AT225" s="56">
        <v>0</v>
      </c>
      <c r="AU225" s="56">
        <v>0</v>
      </c>
      <c r="AV225" s="56">
        <v>0</v>
      </c>
      <c r="AW225" s="56">
        <v>0</v>
      </c>
      <c r="AX225" s="56">
        <v>0</v>
      </c>
      <c r="AY225" s="56">
        <v>0</v>
      </c>
      <c r="AZ225" s="56">
        <v>0</v>
      </c>
      <c r="BA225" s="54" t="s">
        <v>526</v>
      </c>
      <c r="BB225" s="54" t="s">
        <v>674</v>
      </c>
      <c r="BC225" s="56">
        <v>0</v>
      </c>
      <c r="BD225" s="56">
        <v>0</v>
      </c>
      <c r="BE225" s="56">
        <v>0</v>
      </c>
      <c r="BF225" s="56">
        <v>1</v>
      </c>
      <c r="BG225" s="56">
        <v>0</v>
      </c>
      <c r="BH225" s="56">
        <v>1</v>
      </c>
      <c r="BI225" s="56">
        <v>0</v>
      </c>
      <c r="BJ225" s="56">
        <v>0</v>
      </c>
      <c r="BK225" s="56">
        <v>0</v>
      </c>
      <c r="BL225" s="56">
        <v>1</v>
      </c>
      <c r="BM225" s="56">
        <v>0</v>
      </c>
      <c r="BN225" s="56">
        <v>0</v>
      </c>
      <c r="BO225" s="56">
        <v>0</v>
      </c>
      <c r="BP225" s="56">
        <v>0</v>
      </c>
      <c r="BQ225" s="56">
        <v>0</v>
      </c>
      <c r="BR225" s="56">
        <v>0</v>
      </c>
      <c r="BS225" s="56">
        <v>0</v>
      </c>
      <c r="BT225" s="56">
        <v>0</v>
      </c>
      <c r="BU225" s="56">
        <v>0</v>
      </c>
      <c r="BV225" s="56">
        <v>0</v>
      </c>
      <c r="BW225" s="54"/>
      <c r="BX225" s="54"/>
    </row>
    <row r="226" spans="1:76" hidden="1" x14ac:dyDescent="0.35">
      <c r="A226" s="54" t="s">
        <v>936</v>
      </c>
      <c r="B226" s="54" t="s">
        <v>460</v>
      </c>
      <c r="C226" s="54" t="s">
        <v>203</v>
      </c>
      <c r="D226" s="54" t="s">
        <v>213</v>
      </c>
      <c r="E226" s="54" t="s">
        <v>247</v>
      </c>
      <c r="F226" s="54" t="s">
        <v>460</v>
      </c>
      <c r="G226" s="56">
        <v>47</v>
      </c>
      <c r="H226" s="54" t="s">
        <v>469</v>
      </c>
      <c r="I226" s="54" t="s">
        <v>473</v>
      </c>
      <c r="J226" s="56">
        <v>1</v>
      </c>
      <c r="K226" s="56">
        <v>0</v>
      </c>
      <c r="L226" s="56">
        <v>0</v>
      </c>
      <c r="M226" s="56">
        <v>0</v>
      </c>
      <c r="N226" s="56">
        <v>0</v>
      </c>
      <c r="O226" s="56">
        <v>0</v>
      </c>
      <c r="P226" s="56">
        <v>0</v>
      </c>
      <c r="Q226" s="56">
        <v>0</v>
      </c>
      <c r="R226" s="56">
        <v>0</v>
      </c>
      <c r="T226" s="54" t="s">
        <v>587</v>
      </c>
      <c r="U226" s="54"/>
      <c r="V226" s="54" t="s">
        <v>571</v>
      </c>
      <c r="W226" s="54" t="s">
        <v>530</v>
      </c>
      <c r="X226" s="54" t="s">
        <v>193</v>
      </c>
      <c r="Y226" s="54" t="s">
        <v>617</v>
      </c>
      <c r="Z226" s="54" t="s">
        <v>621</v>
      </c>
      <c r="AA226" s="54" t="s">
        <v>633</v>
      </c>
      <c r="AB226" s="54" t="s">
        <v>193</v>
      </c>
      <c r="AC226" s="54"/>
      <c r="AD226" s="54"/>
      <c r="AE226" s="54"/>
      <c r="AF226" s="54"/>
      <c r="AG226" s="54"/>
      <c r="AH226" s="54"/>
      <c r="AI226" s="54"/>
      <c r="AJ226" s="54"/>
      <c r="AK226" s="54" t="s">
        <v>652</v>
      </c>
      <c r="AL226" s="56">
        <v>0</v>
      </c>
      <c r="AM226" s="56">
        <v>0</v>
      </c>
      <c r="AN226" s="56">
        <v>0</v>
      </c>
      <c r="AO226" s="56">
        <v>1</v>
      </c>
      <c r="AP226" s="56">
        <v>0</v>
      </c>
      <c r="AQ226" s="56">
        <v>0</v>
      </c>
      <c r="AR226" s="56">
        <v>0</v>
      </c>
      <c r="AS226" s="56">
        <v>0</v>
      </c>
      <c r="AT226" s="56">
        <v>0</v>
      </c>
      <c r="AU226" s="56">
        <v>0</v>
      </c>
      <c r="AV226" s="56">
        <v>0</v>
      </c>
      <c r="AW226" s="56">
        <v>0</v>
      </c>
      <c r="AX226" s="56">
        <v>0</v>
      </c>
      <c r="AY226" s="56">
        <v>0</v>
      </c>
      <c r="AZ226" s="56">
        <v>0</v>
      </c>
      <c r="BA226" s="54" t="s">
        <v>530</v>
      </c>
      <c r="BB226" s="54" t="s">
        <v>675</v>
      </c>
      <c r="BC226" s="56">
        <v>0</v>
      </c>
      <c r="BD226" s="56">
        <v>0</v>
      </c>
      <c r="BE226" s="56">
        <v>0</v>
      </c>
      <c r="BF226" s="56">
        <v>1</v>
      </c>
      <c r="BG226" s="56">
        <v>1</v>
      </c>
      <c r="BH226" s="56">
        <v>0</v>
      </c>
      <c r="BI226" s="56">
        <v>1</v>
      </c>
      <c r="BJ226" s="56">
        <v>0</v>
      </c>
      <c r="BK226" s="56">
        <v>0</v>
      </c>
      <c r="BL226" s="56">
        <v>1</v>
      </c>
      <c r="BM226" s="56">
        <v>0</v>
      </c>
      <c r="BN226" s="56">
        <v>0</v>
      </c>
      <c r="BO226" s="56">
        <v>0</v>
      </c>
      <c r="BP226" s="56">
        <v>0</v>
      </c>
      <c r="BQ226" s="56">
        <v>0</v>
      </c>
      <c r="BR226" s="56">
        <v>0</v>
      </c>
      <c r="BS226" s="56">
        <v>0</v>
      </c>
      <c r="BT226" s="56">
        <v>0</v>
      </c>
      <c r="BU226" s="56">
        <v>0</v>
      </c>
      <c r="BV226" s="56">
        <v>0</v>
      </c>
      <c r="BW226" s="54"/>
      <c r="BX226" s="54"/>
    </row>
    <row r="227" spans="1:76" hidden="1" x14ac:dyDescent="0.35">
      <c r="A227" s="54" t="s">
        <v>936</v>
      </c>
      <c r="B227" s="54" t="s">
        <v>460</v>
      </c>
      <c r="C227" s="54" t="s">
        <v>203</v>
      </c>
      <c r="D227" s="54" t="s">
        <v>213</v>
      </c>
      <c r="E227" s="54" t="s">
        <v>247</v>
      </c>
      <c r="F227" s="54" t="s">
        <v>460</v>
      </c>
      <c r="G227" s="56">
        <v>43</v>
      </c>
      <c r="H227" s="54" t="s">
        <v>471</v>
      </c>
      <c r="I227" s="54" t="s">
        <v>479</v>
      </c>
      <c r="J227" s="56">
        <v>0</v>
      </c>
      <c r="K227" s="56">
        <v>0</v>
      </c>
      <c r="L227" s="56">
        <v>0</v>
      </c>
      <c r="M227" s="56">
        <v>1</v>
      </c>
      <c r="N227" s="56">
        <v>0</v>
      </c>
      <c r="O227" s="56">
        <v>0</v>
      </c>
      <c r="P227" s="56">
        <v>0</v>
      </c>
      <c r="Q227" s="56">
        <v>0</v>
      </c>
      <c r="R227" s="56">
        <v>0</v>
      </c>
      <c r="T227" s="54" t="s">
        <v>587</v>
      </c>
      <c r="U227" s="54"/>
      <c r="V227" s="54" t="s">
        <v>571</v>
      </c>
      <c r="W227" s="54" t="s">
        <v>530</v>
      </c>
      <c r="X227" s="54" t="s">
        <v>193</v>
      </c>
      <c r="Y227" s="54" t="s">
        <v>617</v>
      </c>
      <c r="Z227" s="54" t="s">
        <v>621</v>
      </c>
      <c r="AA227" s="54" t="s">
        <v>633</v>
      </c>
      <c r="AB227" s="54" t="s">
        <v>193</v>
      </c>
      <c r="AC227" s="54"/>
      <c r="AD227" s="54"/>
      <c r="AE227" s="54"/>
      <c r="AF227" s="54"/>
      <c r="AG227" s="54"/>
      <c r="AH227" s="54"/>
      <c r="AI227" s="54"/>
      <c r="AJ227" s="54"/>
      <c r="AK227" s="54" t="s">
        <v>652</v>
      </c>
      <c r="AL227" s="56">
        <v>0</v>
      </c>
      <c r="AM227" s="56">
        <v>0</v>
      </c>
      <c r="AN227" s="56">
        <v>0</v>
      </c>
      <c r="AO227" s="56">
        <v>1</v>
      </c>
      <c r="AP227" s="56">
        <v>0</v>
      </c>
      <c r="AQ227" s="56">
        <v>0</v>
      </c>
      <c r="AR227" s="56">
        <v>0</v>
      </c>
      <c r="AS227" s="56">
        <v>0</v>
      </c>
      <c r="AT227" s="56">
        <v>0</v>
      </c>
      <c r="AU227" s="56">
        <v>0</v>
      </c>
      <c r="AV227" s="56">
        <v>0</v>
      </c>
      <c r="AW227" s="56">
        <v>0</v>
      </c>
      <c r="AX227" s="56">
        <v>0</v>
      </c>
      <c r="AY227" s="56">
        <v>0</v>
      </c>
      <c r="AZ227" s="56">
        <v>0</v>
      </c>
      <c r="BA227" s="54" t="s">
        <v>530</v>
      </c>
      <c r="BB227" s="54" t="s">
        <v>680</v>
      </c>
      <c r="BC227" s="56">
        <v>0</v>
      </c>
      <c r="BD227" s="56">
        <v>0</v>
      </c>
      <c r="BE227" s="56">
        <v>0</v>
      </c>
      <c r="BF227" s="56">
        <v>1</v>
      </c>
      <c r="BG227" s="56">
        <v>1</v>
      </c>
      <c r="BH227" s="56">
        <v>1</v>
      </c>
      <c r="BI227" s="56">
        <v>1</v>
      </c>
      <c r="BJ227" s="56">
        <v>0</v>
      </c>
      <c r="BK227" s="56">
        <v>0</v>
      </c>
      <c r="BL227" s="56">
        <v>1</v>
      </c>
      <c r="BM227" s="56">
        <v>0</v>
      </c>
      <c r="BN227" s="56">
        <v>0</v>
      </c>
      <c r="BO227" s="56">
        <v>0</v>
      </c>
      <c r="BP227" s="56">
        <v>0</v>
      </c>
      <c r="BQ227" s="56">
        <v>0</v>
      </c>
      <c r="BR227" s="56">
        <v>0</v>
      </c>
      <c r="BS227" s="56">
        <v>0</v>
      </c>
      <c r="BT227" s="56">
        <v>0</v>
      </c>
      <c r="BU227" s="56">
        <v>0</v>
      </c>
      <c r="BV227" s="56">
        <v>0</v>
      </c>
      <c r="BW227" s="54"/>
      <c r="BX227" s="54"/>
    </row>
    <row r="228" spans="1:76" hidden="1" x14ac:dyDescent="0.35">
      <c r="A228" s="54" t="s">
        <v>936</v>
      </c>
      <c r="B228" s="54" t="s">
        <v>460</v>
      </c>
      <c r="C228" s="54" t="s">
        <v>202</v>
      </c>
      <c r="D228" s="54" t="s">
        <v>211</v>
      </c>
      <c r="E228" s="54" t="s">
        <v>345</v>
      </c>
      <c r="F228" s="54" t="s">
        <v>460</v>
      </c>
      <c r="G228" s="56">
        <v>53</v>
      </c>
      <c r="H228" s="54" t="s">
        <v>469</v>
      </c>
      <c r="I228" s="54" t="s">
        <v>473</v>
      </c>
      <c r="J228" s="56">
        <v>1</v>
      </c>
      <c r="K228" s="56">
        <v>0</v>
      </c>
      <c r="L228" s="56">
        <v>0</v>
      </c>
      <c r="M228" s="56">
        <v>0</v>
      </c>
      <c r="N228" s="56">
        <v>0</v>
      </c>
      <c r="O228" s="56">
        <v>0</v>
      </c>
      <c r="P228" s="56">
        <v>0</v>
      </c>
      <c r="Q228" s="56">
        <v>0</v>
      </c>
      <c r="R228" s="56">
        <v>0</v>
      </c>
      <c r="T228" s="54" t="s">
        <v>678</v>
      </c>
      <c r="U228" s="54"/>
      <c r="V228" s="54" t="s">
        <v>577</v>
      </c>
      <c r="W228" s="54" t="s">
        <v>524</v>
      </c>
      <c r="X228" s="54" t="s">
        <v>193</v>
      </c>
      <c r="Y228" s="54" t="s">
        <v>613</v>
      </c>
      <c r="Z228" s="54" t="s">
        <v>621</v>
      </c>
      <c r="AA228" s="54" t="s">
        <v>634</v>
      </c>
      <c r="AB228" s="54" t="s">
        <v>193</v>
      </c>
      <c r="AC228" s="54"/>
      <c r="AD228" s="54"/>
      <c r="AE228" s="54"/>
      <c r="AF228" s="54"/>
      <c r="AG228" s="54"/>
      <c r="AH228" s="54"/>
      <c r="AI228" s="54"/>
      <c r="AJ228" s="54"/>
      <c r="AK228" s="54" t="s">
        <v>658</v>
      </c>
      <c r="AL228" s="56">
        <v>0</v>
      </c>
      <c r="AM228" s="56">
        <v>1</v>
      </c>
      <c r="AN228" s="56">
        <v>0</v>
      </c>
      <c r="AO228" s="56">
        <v>1</v>
      </c>
      <c r="AP228" s="56">
        <v>0</v>
      </c>
      <c r="AQ228" s="56">
        <v>0</v>
      </c>
      <c r="AR228" s="56">
        <v>1</v>
      </c>
      <c r="AS228" s="56">
        <v>0</v>
      </c>
      <c r="AT228" s="56">
        <v>0</v>
      </c>
      <c r="AU228" s="56">
        <v>0</v>
      </c>
      <c r="AV228" s="56">
        <v>0</v>
      </c>
      <c r="AW228" s="56">
        <v>0</v>
      </c>
      <c r="AX228" s="56">
        <v>0</v>
      </c>
      <c r="AY228" s="56">
        <v>0</v>
      </c>
      <c r="AZ228" s="56">
        <v>0</v>
      </c>
      <c r="BA228" s="54" t="s">
        <v>524</v>
      </c>
      <c r="BB228" s="54" t="s">
        <v>757</v>
      </c>
      <c r="BC228" s="56">
        <v>0</v>
      </c>
      <c r="BD228" s="56">
        <v>0</v>
      </c>
      <c r="BE228" s="56">
        <v>0</v>
      </c>
      <c r="BF228" s="56">
        <v>1</v>
      </c>
      <c r="BG228" s="56">
        <v>1</v>
      </c>
      <c r="BH228" s="56">
        <v>1</v>
      </c>
      <c r="BI228" s="56">
        <v>0</v>
      </c>
      <c r="BJ228" s="56">
        <v>0</v>
      </c>
      <c r="BK228" s="56">
        <v>0</v>
      </c>
      <c r="BL228" s="56">
        <v>1</v>
      </c>
      <c r="BM228" s="56">
        <v>0</v>
      </c>
      <c r="BN228" s="56">
        <v>0</v>
      </c>
      <c r="BO228" s="56">
        <v>0</v>
      </c>
      <c r="BP228" s="56">
        <v>0</v>
      </c>
      <c r="BQ228" s="56">
        <v>0</v>
      </c>
      <c r="BR228" s="56">
        <v>0</v>
      </c>
      <c r="BS228" s="56">
        <v>0</v>
      </c>
      <c r="BT228" s="56">
        <v>0</v>
      </c>
      <c r="BU228" s="56">
        <v>0</v>
      </c>
      <c r="BV228" s="56">
        <v>0</v>
      </c>
      <c r="BW228" s="54"/>
      <c r="BX228" s="54"/>
    </row>
    <row r="229" spans="1:76" hidden="1" x14ac:dyDescent="0.35">
      <c r="A229" s="54" t="s">
        <v>936</v>
      </c>
      <c r="B229" s="54" t="s">
        <v>460</v>
      </c>
      <c r="C229" s="54" t="s">
        <v>202</v>
      </c>
      <c r="D229" s="54" t="s">
        <v>211</v>
      </c>
      <c r="E229" s="54" t="s">
        <v>345</v>
      </c>
      <c r="F229" s="54" t="s">
        <v>460</v>
      </c>
      <c r="G229" s="56">
        <v>32</v>
      </c>
      <c r="H229" s="54" t="s">
        <v>465</v>
      </c>
      <c r="I229" s="54" t="s">
        <v>883</v>
      </c>
      <c r="J229" s="56">
        <v>0</v>
      </c>
      <c r="K229" s="56">
        <v>0</v>
      </c>
      <c r="L229" s="56">
        <v>1</v>
      </c>
      <c r="M229" s="56">
        <v>0</v>
      </c>
      <c r="N229" s="56">
        <v>0</v>
      </c>
      <c r="O229" s="56">
        <v>0</v>
      </c>
      <c r="P229" s="56">
        <v>0</v>
      </c>
      <c r="Q229" s="56">
        <v>0</v>
      </c>
      <c r="R229" s="56">
        <v>0</v>
      </c>
      <c r="T229" s="54" t="s">
        <v>678</v>
      </c>
      <c r="U229" s="54"/>
      <c r="V229" s="54" t="s">
        <v>577</v>
      </c>
      <c r="W229" s="54" t="s">
        <v>524</v>
      </c>
      <c r="X229" s="54" t="s">
        <v>193</v>
      </c>
      <c r="Y229" s="54" t="s">
        <v>613</v>
      </c>
      <c r="Z229" s="54" t="s">
        <v>621</v>
      </c>
      <c r="AA229" s="54" t="s">
        <v>631</v>
      </c>
      <c r="AB229" s="54" t="s">
        <v>193</v>
      </c>
      <c r="AC229" s="54"/>
      <c r="AD229" s="54"/>
      <c r="AE229" s="54"/>
      <c r="AF229" s="54"/>
      <c r="AG229" s="54"/>
      <c r="AH229" s="54"/>
      <c r="AI229" s="54"/>
      <c r="AJ229" s="54"/>
      <c r="AK229" s="54" t="s">
        <v>658</v>
      </c>
      <c r="AL229" s="56">
        <v>0</v>
      </c>
      <c r="AM229" s="56">
        <v>1</v>
      </c>
      <c r="AN229" s="56">
        <v>0</v>
      </c>
      <c r="AO229" s="56">
        <v>1</v>
      </c>
      <c r="AP229" s="56">
        <v>0</v>
      </c>
      <c r="AQ229" s="56">
        <v>0</v>
      </c>
      <c r="AR229" s="56">
        <v>1</v>
      </c>
      <c r="AS229" s="56">
        <v>0</v>
      </c>
      <c r="AT229" s="56">
        <v>0</v>
      </c>
      <c r="AU229" s="56">
        <v>0</v>
      </c>
      <c r="AV229" s="56">
        <v>0</v>
      </c>
      <c r="AW229" s="56">
        <v>0</v>
      </c>
      <c r="AX229" s="56">
        <v>0</v>
      </c>
      <c r="AY229" s="56">
        <v>0</v>
      </c>
      <c r="AZ229" s="56">
        <v>0</v>
      </c>
      <c r="BA229" s="54" t="s">
        <v>526</v>
      </c>
      <c r="BB229" s="54" t="s">
        <v>722</v>
      </c>
      <c r="BC229" s="56">
        <v>0</v>
      </c>
      <c r="BD229" s="56">
        <v>0</v>
      </c>
      <c r="BE229" s="56">
        <v>0</v>
      </c>
      <c r="BF229" s="56">
        <v>1</v>
      </c>
      <c r="BG229" s="56">
        <v>0</v>
      </c>
      <c r="BH229" s="56">
        <v>0</v>
      </c>
      <c r="BI229" s="56">
        <v>0</v>
      </c>
      <c r="BJ229" s="56">
        <v>0</v>
      </c>
      <c r="BK229" s="56">
        <v>0</v>
      </c>
      <c r="BL229" s="56">
        <v>1</v>
      </c>
      <c r="BM229" s="56">
        <v>0</v>
      </c>
      <c r="BN229" s="56">
        <v>0</v>
      </c>
      <c r="BO229" s="56">
        <v>0</v>
      </c>
      <c r="BP229" s="56">
        <v>0</v>
      </c>
      <c r="BQ229" s="56">
        <v>0</v>
      </c>
      <c r="BR229" s="56">
        <v>0</v>
      </c>
      <c r="BS229" s="56">
        <v>0</v>
      </c>
      <c r="BT229" s="56">
        <v>0</v>
      </c>
      <c r="BU229" s="56">
        <v>0</v>
      </c>
      <c r="BV229" s="56">
        <v>0</v>
      </c>
      <c r="BW229" s="54"/>
      <c r="BX229" s="54"/>
    </row>
    <row r="230" spans="1:76" hidden="1" x14ac:dyDescent="0.35">
      <c r="A230" s="54" t="s">
        <v>936</v>
      </c>
      <c r="B230" s="54" t="s">
        <v>460</v>
      </c>
      <c r="C230" s="54" t="s">
        <v>202</v>
      </c>
      <c r="D230" s="54" t="s">
        <v>211</v>
      </c>
      <c r="E230" s="54" t="s">
        <v>345</v>
      </c>
      <c r="F230" s="54" t="s">
        <v>460</v>
      </c>
      <c r="G230" s="56">
        <v>45</v>
      </c>
      <c r="H230" s="54" t="s">
        <v>471</v>
      </c>
      <c r="I230" s="54" t="s">
        <v>479</v>
      </c>
      <c r="J230" s="56">
        <v>0</v>
      </c>
      <c r="K230" s="56">
        <v>0</v>
      </c>
      <c r="L230" s="56">
        <v>0</v>
      </c>
      <c r="M230" s="56">
        <v>1</v>
      </c>
      <c r="N230" s="56">
        <v>0</v>
      </c>
      <c r="O230" s="56">
        <v>0</v>
      </c>
      <c r="P230" s="56">
        <v>0</v>
      </c>
      <c r="Q230" s="56">
        <v>0</v>
      </c>
      <c r="R230" s="56">
        <v>0</v>
      </c>
      <c r="T230" s="54" t="s">
        <v>678</v>
      </c>
      <c r="U230" s="54"/>
      <c r="V230" s="54" t="s">
        <v>577</v>
      </c>
      <c r="W230" s="54" t="s">
        <v>524</v>
      </c>
      <c r="X230" s="54" t="s">
        <v>193</v>
      </c>
      <c r="Y230" s="54" t="s">
        <v>613</v>
      </c>
      <c r="Z230" s="54" t="s">
        <v>621</v>
      </c>
      <c r="AA230" s="54" t="s">
        <v>631</v>
      </c>
      <c r="AB230" s="54" t="s">
        <v>193</v>
      </c>
      <c r="AC230" s="54"/>
      <c r="AD230" s="54"/>
      <c r="AE230" s="54"/>
      <c r="AF230" s="54"/>
      <c r="AG230" s="54"/>
      <c r="AH230" s="54"/>
      <c r="AI230" s="54"/>
      <c r="AJ230" s="54"/>
      <c r="AK230" s="54" t="s">
        <v>658</v>
      </c>
      <c r="AL230" s="56">
        <v>0</v>
      </c>
      <c r="AM230" s="56">
        <v>1</v>
      </c>
      <c r="AN230" s="56">
        <v>0</v>
      </c>
      <c r="AO230" s="56">
        <v>1</v>
      </c>
      <c r="AP230" s="56">
        <v>0</v>
      </c>
      <c r="AQ230" s="56">
        <v>0</v>
      </c>
      <c r="AR230" s="56">
        <v>1</v>
      </c>
      <c r="AS230" s="56">
        <v>0</v>
      </c>
      <c r="AT230" s="56">
        <v>0</v>
      </c>
      <c r="AU230" s="56">
        <v>0</v>
      </c>
      <c r="AV230" s="56">
        <v>0</v>
      </c>
      <c r="AW230" s="56">
        <v>0</v>
      </c>
      <c r="AX230" s="56">
        <v>0</v>
      </c>
      <c r="AY230" s="56">
        <v>0</v>
      </c>
      <c r="AZ230" s="56">
        <v>0</v>
      </c>
      <c r="BA230" s="54" t="s">
        <v>526</v>
      </c>
      <c r="BB230" s="54" t="s">
        <v>683</v>
      </c>
      <c r="BC230" s="56">
        <v>0</v>
      </c>
      <c r="BD230" s="56">
        <v>0</v>
      </c>
      <c r="BE230" s="56">
        <v>0</v>
      </c>
      <c r="BF230" s="56">
        <v>1</v>
      </c>
      <c r="BG230" s="56">
        <v>1</v>
      </c>
      <c r="BH230" s="56">
        <v>0</v>
      </c>
      <c r="BI230" s="56">
        <v>0</v>
      </c>
      <c r="BJ230" s="56">
        <v>0</v>
      </c>
      <c r="BK230" s="56">
        <v>0</v>
      </c>
      <c r="BL230" s="56">
        <v>1</v>
      </c>
      <c r="BM230" s="56">
        <v>0</v>
      </c>
      <c r="BN230" s="56">
        <v>0</v>
      </c>
      <c r="BO230" s="56">
        <v>0</v>
      </c>
      <c r="BP230" s="56">
        <v>0</v>
      </c>
      <c r="BQ230" s="56">
        <v>0</v>
      </c>
      <c r="BR230" s="56">
        <v>0</v>
      </c>
      <c r="BS230" s="56">
        <v>0</v>
      </c>
      <c r="BT230" s="56">
        <v>0</v>
      </c>
      <c r="BU230" s="56">
        <v>0</v>
      </c>
      <c r="BV230" s="56">
        <v>0</v>
      </c>
      <c r="BW230" s="54"/>
      <c r="BX230" s="54"/>
    </row>
    <row r="231" spans="1:76" hidden="1" x14ac:dyDescent="0.35">
      <c r="A231" s="54" t="s">
        <v>936</v>
      </c>
      <c r="B231" s="54" t="s">
        <v>460</v>
      </c>
      <c r="C231" s="54" t="s">
        <v>203</v>
      </c>
      <c r="D231" s="54" t="s">
        <v>203</v>
      </c>
      <c r="E231" s="54" t="s">
        <v>237</v>
      </c>
      <c r="F231" s="54" t="s">
        <v>460</v>
      </c>
      <c r="G231" s="56">
        <v>45</v>
      </c>
      <c r="H231" s="54" t="s">
        <v>471</v>
      </c>
      <c r="I231" s="54" t="s">
        <v>479</v>
      </c>
      <c r="J231" s="56">
        <v>0</v>
      </c>
      <c r="K231" s="56">
        <v>0</v>
      </c>
      <c r="L231" s="56">
        <v>0</v>
      </c>
      <c r="M231" s="56">
        <v>1</v>
      </c>
      <c r="N231" s="56">
        <v>0</v>
      </c>
      <c r="O231" s="56">
        <v>0</v>
      </c>
      <c r="P231" s="56">
        <v>0</v>
      </c>
      <c r="Q231" s="56">
        <v>0</v>
      </c>
      <c r="R231" s="56">
        <v>0</v>
      </c>
      <c r="T231" s="54" t="s">
        <v>678</v>
      </c>
      <c r="U231" s="54"/>
      <c r="V231" s="54" t="s">
        <v>571</v>
      </c>
      <c r="W231" s="54" t="s">
        <v>528</v>
      </c>
      <c r="X231" s="54" t="s">
        <v>193</v>
      </c>
      <c r="Y231" s="54" t="s">
        <v>617</v>
      </c>
      <c r="Z231" s="54" t="s">
        <v>621</v>
      </c>
      <c r="AA231" s="54" t="s">
        <v>632</v>
      </c>
      <c r="AB231" s="54" t="s">
        <v>193</v>
      </c>
      <c r="AC231" s="54"/>
      <c r="AD231" s="54"/>
      <c r="AE231" s="54"/>
      <c r="AF231" s="54"/>
      <c r="AG231" s="54"/>
      <c r="AH231" s="54"/>
      <c r="AI231" s="54"/>
      <c r="AJ231" s="54"/>
      <c r="AK231" s="54" t="s">
        <v>658</v>
      </c>
      <c r="AL231" s="56">
        <v>0</v>
      </c>
      <c r="AM231" s="56">
        <v>1</v>
      </c>
      <c r="AN231" s="56">
        <v>0</v>
      </c>
      <c r="AO231" s="56">
        <v>1</v>
      </c>
      <c r="AP231" s="56">
        <v>0</v>
      </c>
      <c r="AQ231" s="56">
        <v>0</v>
      </c>
      <c r="AR231" s="56">
        <v>1</v>
      </c>
      <c r="AS231" s="56">
        <v>0</v>
      </c>
      <c r="AT231" s="56">
        <v>0</v>
      </c>
      <c r="AU231" s="56">
        <v>0</v>
      </c>
      <c r="AV231" s="56">
        <v>0</v>
      </c>
      <c r="AW231" s="56">
        <v>0</v>
      </c>
      <c r="AX231" s="56">
        <v>0</v>
      </c>
      <c r="AY231" s="56">
        <v>0</v>
      </c>
      <c r="AZ231" s="56">
        <v>0</v>
      </c>
      <c r="BA231" s="54" t="s">
        <v>528</v>
      </c>
      <c r="BB231" s="54" t="s">
        <v>683</v>
      </c>
      <c r="BC231" s="56">
        <v>0</v>
      </c>
      <c r="BD231" s="56">
        <v>0</v>
      </c>
      <c r="BE231" s="56">
        <v>0</v>
      </c>
      <c r="BF231" s="56">
        <v>1</v>
      </c>
      <c r="BG231" s="56">
        <v>1</v>
      </c>
      <c r="BH231" s="56">
        <v>0</v>
      </c>
      <c r="BI231" s="56">
        <v>0</v>
      </c>
      <c r="BJ231" s="56">
        <v>0</v>
      </c>
      <c r="BK231" s="56">
        <v>0</v>
      </c>
      <c r="BL231" s="56">
        <v>1</v>
      </c>
      <c r="BM231" s="56">
        <v>0</v>
      </c>
      <c r="BN231" s="56">
        <v>0</v>
      </c>
      <c r="BO231" s="56">
        <v>0</v>
      </c>
      <c r="BP231" s="56">
        <v>0</v>
      </c>
      <c r="BQ231" s="56">
        <v>0</v>
      </c>
      <c r="BR231" s="56">
        <v>0</v>
      </c>
      <c r="BS231" s="56">
        <v>0</v>
      </c>
      <c r="BT231" s="56">
        <v>0</v>
      </c>
      <c r="BU231" s="56">
        <v>0</v>
      </c>
      <c r="BV231" s="56">
        <v>0</v>
      </c>
      <c r="BW231" s="54"/>
      <c r="BX231" s="54"/>
    </row>
    <row r="232" spans="1:76" hidden="1" x14ac:dyDescent="0.35">
      <c r="A232" s="54" t="s">
        <v>936</v>
      </c>
      <c r="B232" s="54" t="s">
        <v>460</v>
      </c>
      <c r="C232" s="54" t="s">
        <v>203</v>
      </c>
      <c r="D232" s="54" t="s">
        <v>203</v>
      </c>
      <c r="E232" s="54" t="s">
        <v>237</v>
      </c>
      <c r="F232" s="54" t="s">
        <v>460</v>
      </c>
      <c r="G232" s="56">
        <v>63</v>
      </c>
      <c r="H232" s="54" t="s">
        <v>465</v>
      </c>
      <c r="I232" s="54" t="s">
        <v>883</v>
      </c>
      <c r="J232" s="56">
        <v>0</v>
      </c>
      <c r="K232" s="56">
        <v>0</v>
      </c>
      <c r="L232" s="56">
        <v>1</v>
      </c>
      <c r="M232" s="56">
        <v>0</v>
      </c>
      <c r="N232" s="56">
        <v>0</v>
      </c>
      <c r="O232" s="56">
        <v>0</v>
      </c>
      <c r="P232" s="56">
        <v>0</v>
      </c>
      <c r="Q232" s="56">
        <v>0</v>
      </c>
      <c r="R232" s="56">
        <v>0</v>
      </c>
      <c r="T232" s="54" t="s">
        <v>678</v>
      </c>
      <c r="U232" s="54"/>
      <c r="V232" s="54" t="s">
        <v>571</v>
      </c>
      <c r="W232" s="54" t="s">
        <v>528</v>
      </c>
      <c r="X232" s="54" t="s">
        <v>193</v>
      </c>
      <c r="Y232" s="54" t="s">
        <v>617</v>
      </c>
      <c r="Z232" s="54" t="s">
        <v>621</v>
      </c>
      <c r="AA232" s="54" t="s">
        <v>632</v>
      </c>
      <c r="AB232" s="54" t="s">
        <v>193</v>
      </c>
      <c r="AC232" s="54"/>
      <c r="AD232" s="54"/>
      <c r="AE232" s="54"/>
      <c r="AF232" s="54"/>
      <c r="AG232" s="54"/>
      <c r="AH232" s="54"/>
      <c r="AI232" s="54"/>
      <c r="AJ232" s="54"/>
      <c r="AK232" s="54" t="s">
        <v>740</v>
      </c>
      <c r="AL232" s="56">
        <v>0</v>
      </c>
      <c r="AM232" s="56">
        <v>1</v>
      </c>
      <c r="AN232" s="56">
        <v>1</v>
      </c>
      <c r="AO232" s="56">
        <v>1</v>
      </c>
      <c r="AP232" s="56">
        <v>0</v>
      </c>
      <c r="AQ232" s="56">
        <v>0</v>
      </c>
      <c r="AR232" s="56">
        <v>1</v>
      </c>
      <c r="AS232" s="56">
        <v>0</v>
      </c>
      <c r="AT232" s="56">
        <v>0</v>
      </c>
      <c r="AU232" s="56">
        <v>0</v>
      </c>
      <c r="AV232" s="56">
        <v>0</v>
      </c>
      <c r="AW232" s="56">
        <v>0</v>
      </c>
      <c r="AX232" s="56">
        <v>0</v>
      </c>
      <c r="AY232" s="56">
        <v>0</v>
      </c>
      <c r="AZ232" s="56">
        <v>0</v>
      </c>
      <c r="BA232" s="54" t="s">
        <v>526</v>
      </c>
      <c r="BB232" s="54" t="s">
        <v>701</v>
      </c>
      <c r="BC232" s="56">
        <v>0</v>
      </c>
      <c r="BD232" s="56">
        <v>0</v>
      </c>
      <c r="BE232" s="56">
        <v>0</v>
      </c>
      <c r="BF232" s="56">
        <v>0</v>
      </c>
      <c r="BG232" s="56">
        <v>1</v>
      </c>
      <c r="BH232" s="56">
        <v>0</v>
      </c>
      <c r="BI232" s="56">
        <v>0</v>
      </c>
      <c r="BJ232" s="56">
        <v>0</v>
      </c>
      <c r="BK232" s="56">
        <v>0</v>
      </c>
      <c r="BL232" s="56">
        <v>1</v>
      </c>
      <c r="BM232" s="56">
        <v>0</v>
      </c>
      <c r="BN232" s="56">
        <v>0</v>
      </c>
      <c r="BO232" s="56">
        <v>0</v>
      </c>
      <c r="BP232" s="56">
        <v>0</v>
      </c>
      <c r="BQ232" s="56">
        <v>0</v>
      </c>
      <c r="BR232" s="56">
        <v>0</v>
      </c>
      <c r="BS232" s="56">
        <v>0</v>
      </c>
      <c r="BT232" s="56">
        <v>0</v>
      </c>
      <c r="BU232" s="56">
        <v>0</v>
      </c>
      <c r="BV232" s="56">
        <v>0</v>
      </c>
      <c r="BW232" s="54"/>
      <c r="BX232" s="54"/>
    </row>
    <row r="233" spans="1:76" hidden="1" x14ac:dyDescent="0.35">
      <c r="A233" s="54" t="s">
        <v>936</v>
      </c>
      <c r="B233" s="54" t="s">
        <v>460</v>
      </c>
      <c r="C233" s="54" t="s">
        <v>203</v>
      </c>
      <c r="D233" s="54" t="s">
        <v>203</v>
      </c>
      <c r="E233" s="54" t="s">
        <v>231</v>
      </c>
      <c r="F233" s="54" t="s">
        <v>460</v>
      </c>
      <c r="G233" s="56">
        <v>60</v>
      </c>
      <c r="H233" s="54" t="s">
        <v>465</v>
      </c>
      <c r="I233" s="54" t="s">
        <v>883</v>
      </c>
      <c r="J233" s="56">
        <v>0</v>
      </c>
      <c r="K233" s="56">
        <v>0</v>
      </c>
      <c r="L233" s="56">
        <v>1</v>
      </c>
      <c r="M233" s="56">
        <v>0</v>
      </c>
      <c r="N233" s="56">
        <v>0</v>
      </c>
      <c r="O233" s="56">
        <v>0</v>
      </c>
      <c r="P233" s="56">
        <v>0</v>
      </c>
      <c r="Q233" s="56">
        <v>0</v>
      </c>
      <c r="R233" s="56">
        <v>0</v>
      </c>
      <c r="T233" s="54" t="s">
        <v>678</v>
      </c>
      <c r="U233" s="54"/>
      <c r="V233" s="54" t="s">
        <v>571</v>
      </c>
      <c r="W233" s="54" t="s">
        <v>524</v>
      </c>
      <c r="X233" s="54" t="s">
        <v>195</v>
      </c>
      <c r="Y233" s="54" t="s">
        <v>605</v>
      </c>
      <c r="Z233" s="54" t="s">
        <v>627</v>
      </c>
      <c r="AA233" s="54" t="s">
        <v>631</v>
      </c>
      <c r="AB233" s="54" t="s">
        <v>193</v>
      </c>
      <c r="AC233" s="54"/>
      <c r="AD233" s="54"/>
      <c r="AE233" s="54"/>
      <c r="AF233" s="54"/>
      <c r="AG233" s="54"/>
      <c r="AH233" s="54"/>
      <c r="AI233" s="54"/>
      <c r="AJ233" s="54"/>
      <c r="AK233" s="54" t="s">
        <v>658</v>
      </c>
      <c r="AL233" s="56">
        <v>0</v>
      </c>
      <c r="AM233" s="56">
        <v>1</v>
      </c>
      <c r="AN233" s="56">
        <v>0</v>
      </c>
      <c r="AO233" s="56">
        <v>1</v>
      </c>
      <c r="AP233" s="56">
        <v>0</v>
      </c>
      <c r="AQ233" s="56">
        <v>0</v>
      </c>
      <c r="AR233" s="56">
        <v>1</v>
      </c>
      <c r="AS233" s="56">
        <v>0</v>
      </c>
      <c r="AT233" s="56">
        <v>0</v>
      </c>
      <c r="AU233" s="56">
        <v>0</v>
      </c>
      <c r="AV233" s="56">
        <v>0</v>
      </c>
      <c r="AW233" s="56">
        <v>0</v>
      </c>
      <c r="AX233" s="56">
        <v>0</v>
      </c>
      <c r="AY233" s="56">
        <v>0</v>
      </c>
      <c r="AZ233" s="56">
        <v>0</v>
      </c>
      <c r="BA233" s="54" t="s">
        <v>528</v>
      </c>
      <c r="BB233" s="54" t="s">
        <v>700</v>
      </c>
      <c r="BC233" s="56">
        <v>0</v>
      </c>
      <c r="BD233" s="56">
        <v>0</v>
      </c>
      <c r="BE233" s="56">
        <v>0</v>
      </c>
      <c r="BF233" s="56">
        <v>0</v>
      </c>
      <c r="BG233" s="56">
        <v>1</v>
      </c>
      <c r="BH233" s="56">
        <v>0</v>
      </c>
      <c r="BI233" s="56">
        <v>1</v>
      </c>
      <c r="BJ233" s="56">
        <v>0</v>
      </c>
      <c r="BK233" s="56">
        <v>0</v>
      </c>
      <c r="BL233" s="56">
        <v>1</v>
      </c>
      <c r="BM233" s="56">
        <v>0</v>
      </c>
      <c r="BN233" s="56">
        <v>0</v>
      </c>
      <c r="BO233" s="56">
        <v>0</v>
      </c>
      <c r="BP233" s="56">
        <v>0</v>
      </c>
      <c r="BQ233" s="56">
        <v>0</v>
      </c>
      <c r="BR233" s="56">
        <v>0</v>
      </c>
      <c r="BS233" s="56">
        <v>0</v>
      </c>
      <c r="BT233" s="56">
        <v>0</v>
      </c>
      <c r="BU233" s="56">
        <v>0</v>
      </c>
      <c r="BV233" s="56">
        <v>0</v>
      </c>
      <c r="BW233" s="54"/>
      <c r="BX233" s="54"/>
    </row>
    <row r="234" spans="1:76" hidden="1" x14ac:dyDescent="0.35">
      <c r="A234" s="54" t="s">
        <v>936</v>
      </c>
      <c r="B234" s="54" t="s">
        <v>460</v>
      </c>
      <c r="C234" s="54" t="s">
        <v>203</v>
      </c>
      <c r="D234" s="54" t="s">
        <v>203</v>
      </c>
      <c r="E234" s="54" t="s">
        <v>238</v>
      </c>
      <c r="F234" s="54" t="s">
        <v>460</v>
      </c>
      <c r="G234" s="56">
        <v>52</v>
      </c>
      <c r="H234" s="54" t="s">
        <v>469</v>
      </c>
      <c r="I234" s="54" t="s">
        <v>886</v>
      </c>
      <c r="J234" s="56">
        <v>0</v>
      </c>
      <c r="K234" s="56">
        <v>1</v>
      </c>
      <c r="L234" s="56">
        <v>0</v>
      </c>
      <c r="M234" s="56">
        <v>0</v>
      </c>
      <c r="N234" s="56">
        <v>0</v>
      </c>
      <c r="O234" s="56">
        <v>0</v>
      </c>
      <c r="P234" s="56">
        <v>0</v>
      </c>
      <c r="Q234" s="56">
        <v>0</v>
      </c>
      <c r="R234" s="56">
        <v>0</v>
      </c>
      <c r="T234" s="54" t="s">
        <v>599</v>
      </c>
      <c r="U234" s="54"/>
      <c r="V234" s="54" t="s">
        <v>571</v>
      </c>
      <c r="W234" s="54" t="s">
        <v>528</v>
      </c>
      <c r="X234" s="54" t="s">
        <v>193</v>
      </c>
      <c r="Y234" s="54" t="s">
        <v>617</v>
      </c>
      <c r="Z234" s="54" t="s">
        <v>621</v>
      </c>
      <c r="AA234" s="54" t="s">
        <v>632</v>
      </c>
      <c r="AB234" s="54" t="s">
        <v>193</v>
      </c>
      <c r="AC234" s="54"/>
      <c r="AD234" s="54"/>
      <c r="AE234" s="54"/>
      <c r="AF234" s="54"/>
      <c r="AG234" s="54"/>
      <c r="AH234" s="54"/>
      <c r="AI234" s="54"/>
      <c r="AJ234" s="54"/>
      <c r="AK234" s="54" t="s">
        <v>658</v>
      </c>
      <c r="AL234" s="56">
        <v>0</v>
      </c>
      <c r="AM234" s="56">
        <v>1</v>
      </c>
      <c r="AN234" s="56">
        <v>0</v>
      </c>
      <c r="AO234" s="56">
        <v>1</v>
      </c>
      <c r="AP234" s="56">
        <v>0</v>
      </c>
      <c r="AQ234" s="56">
        <v>0</v>
      </c>
      <c r="AR234" s="56">
        <v>1</v>
      </c>
      <c r="AS234" s="56">
        <v>0</v>
      </c>
      <c r="AT234" s="56">
        <v>0</v>
      </c>
      <c r="AU234" s="56">
        <v>0</v>
      </c>
      <c r="AV234" s="56">
        <v>0</v>
      </c>
      <c r="AW234" s="56">
        <v>0</v>
      </c>
      <c r="AX234" s="56">
        <v>0</v>
      </c>
      <c r="AY234" s="56">
        <v>0</v>
      </c>
      <c r="AZ234" s="56">
        <v>0</v>
      </c>
      <c r="BA234" s="54" t="s">
        <v>526</v>
      </c>
      <c r="BB234" s="54" t="s">
        <v>706</v>
      </c>
      <c r="BC234" s="56">
        <v>0</v>
      </c>
      <c r="BD234" s="56">
        <v>0</v>
      </c>
      <c r="BE234" s="56">
        <v>0</v>
      </c>
      <c r="BF234" s="56">
        <v>0</v>
      </c>
      <c r="BG234" s="56">
        <v>1</v>
      </c>
      <c r="BH234" s="56">
        <v>1</v>
      </c>
      <c r="BI234" s="56">
        <v>0</v>
      </c>
      <c r="BJ234" s="56">
        <v>0</v>
      </c>
      <c r="BK234" s="56">
        <v>0</v>
      </c>
      <c r="BL234" s="56">
        <v>1</v>
      </c>
      <c r="BM234" s="56">
        <v>0</v>
      </c>
      <c r="BN234" s="56">
        <v>0</v>
      </c>
      <c r="BO234" s="56">
        <v>0</v>
      </c>
      <c r="BP234" s="56">
        <v>0</v>
      </c>
      <c r="BQ234" s="56">
        <v>0</v>
      </c>
      <c r="BR234" s="56">
        <v>0</v>
      </c>
      <c r="BS234" s="56">
        <v>0</v>
      </c>
      <c r="BT234" s="56">
        <v>0</v>
      </c>
      <c r="BU234" s="56">
        <v>0</v>
      </c>
      <c r="BV234" s="56">
        <v>0</v>
      </c>
      <c r="BW234" s="54"/>
      <c r="BX234" s="54"/>
    </row>
    <row r="235" spans="1:76" hidden="1" x14ac:dyDescent="0.35">
      <c r="A235" s="54" t="s">
        <v>936</v>
      </c>
      <c r="B235" s="54" t="s">
        <v>460</v>
      </c>
      <c r="C235" s="54" t="s">
        <v>203</v>
      </c>
      <c r="D235" s="54" t="s">
        <v>203</v>
      </c>
      <c r="E235" s="54" t="s">
        <v>233</v>
      </c>
      <c r="F235" s="54" t="s">
        <v>460</v>
      </c>
      <c r="G235" s="56">
        <v>74</v>
      </c>
      <c r="H235" s="54" t="s">
        <v>469</v>
      </c>
      <c r="I235" s="54" t="s">
        <v>886</v>
      </c>
      <c r="J235" s="56">
        <v>0</v>
      </c>
      <c r="K235" s="56">
        <v>1</v>
      </c>
      <c r="L235" s="56">
        <v>0</v>
      </c>
      <c r="M235" s="56">
        <v>0</v>
      </c>
      <c r="N235" s="56">
        <v>0</v>
      </c>
      <c r="O235" s="56">
        <v>0</v>
      </c>
      <c r="P235" s="56">
        <v>0</v>
      </c>
      <c r="Q235" s="56">
        <v>0</v>
      </c>
      <c r="R235" s="56">
        <v>0</v>
      </c>
      <c r="T235" s="54" t="s">
        <v>678</v>
      </c>
      <c r="U235" s="54"/>
      <c r="V235" s="54" t="s">
        <v>571</v>
      </c>
      <c r="W235" s="54" t="s">
        <v>528</v>
      </c>
      <c r="X235" s="54" t="s">
        <v>193</v>
      </c>
      <c r="Y235" s="54" t="s">
        <v>617</v>
      </c>
      <c r="Z235" s="54" t="s">
        <v>621</v>
      </c>
      <c r="AA235" s="54" t="s">
        <v>632</v>
      </c>
      <c r="AB235" s="54" t="s">
        <v>193</v>
      </c>
      <c r="AC235" s="54"/>
      <c r="AD235" s="54"/>
      <c r="AE235" s="54"/>
      <c r="AF235" s="54"/>
      <c r="AG235" s="54"/>
      <c r="AH235" s="54"/>
      <c r="AI235" s="54"/>
      <c r="AJ235" s="54"/>
      <c r="AK235" s="54" t="s">
        <v>658</v>
      </c>
      <c r="AL235" s="56">
        <v>0</v>
      </c>
      <c r="AM235" s="56">
        <v>1</v>
      </c>
      <c r="AN235" s="56">
        <v>0</v>
      </c>
      <c r="AO235" s="56">
        <v>1</v>
      </c>
      <c r="AP235" s="56">
        <v>0</v>
      </c>
      <c r="AQ235" s="56">
        <v>0</v>
      </c>
      <c r="AR235" s="56">
        <v>1</v>
      </c>
      <c r="AS235" s="56">
        <v>0</v>
      </c>
      <c r="AT235" s="56">
        <v>0</v>
      </c>
      <c r="AU235" s="56">
        <v>0</v>
      </c>
      <c r="AV235" s="56">
        <v>0</v>
      </c>
      <c r="AW235" s="56">
        <v>0</v>
      </c>
      <c r="AX235" s="56">
        <v>0</v>
      </c>
      <c r="AY235" s="56">
        <v>0</v>
      </c>
      <c r="AZ235" s="56">
        <v>0</v>
      </c>
      <c r="BA235" s="54" t="s">
        <v>526</v>
      </c>
      <c r="BB235" s="54" t="s">
        <v>706</v>
      </c>
      <c r="BC235" s="56">
        <v>0</v>
      </c>
      <c r="BD235" s="56">
        <v>0</v>
      </c>
      <c r="BE235" s="56">
        <v>0</v>
      </c>
      <c r="BF235" s="56">
        <v>0</v>
      </c>
      <c r="BG235" s="56">
        <v>1</v>
      </c>
      <c r="BH235" s="56">
        <v>1</v>
      </c>
      <c r="BI235" s="56">
        <v>0</v>
      </c>
      <c r="BJ235" s="56">
        <v>0</v>
      </c>
      <c r="BK235" s="56">
        <v>0</v>
      </c>
      <c r="BL235" s="56">
        <v>1</v>
      </c>
      <c r="BM235" s="56">
        <v>0</v>
      </c>
      <c r="BN235" s="56">
        <v>0</v>
      </c>
      <c r="BO235" s="56">
        <v>0</v>
      </c>
      <c r="BP235" s="56">
        <v>0</v>
      </c>
      <c r="BQ235" s="56">
        <v>0</v>
      </c>
      <c r="BR235" s="56">
        <v>0</v>
      </c>
      <c r="BS235" s="56">
        <v>0</v>
      </c>
      <c r="BT235" s="56">
        <v>0</v>
      </c>
      <c r="BU235" s="56">
        <v>0</v>
      </c>
      <c r="BV235" s="56">
        <v>0</v>
      </c>
      <c r="BW235" s="54"/>
      <c r="BX235" s="54"/>
    </row>
    <row r="236" spans="1:76" hidden="1" x14ac:dyDescent="0.35">
      <c r="A236" s="54" t="s">
        <v>936</v>
      </c>
      <c r="B236" s="54" t="s">
        <v>462</v>
      </c>
      <c r="C236" s="54" t="s">
        <v>208</v>
      </c>
      <c r="D236" s="54" t="s">
        <v>208</v>
      </c>
      <c r="E236" s="54" t="s">
        <v>381</v>
      </c>
      <c r="F236" s="54" t="s">
        <v>460</v>
      </c>
      <c r="G236" s="56">
        <v>49</v>
      </c>
      <c r="H236" s="54" t="s">
        <v>469</v>
      </c>
      <c r="I236" s="54" t="s">
        <v>886</v>
      </c>
      <c r="J236" s="56">
        <v>0</v>
      </c>
      <c r="K236" s="56">
        <v>1</v>
      </c>
      <c r="L236" s="56">
        <v>0</v>
      </c>
      <c r="M236" s="56">
        <v>0</v>
      </c>
      <c r="N236" s="56">
        <v>0</v>
      </c>
      <c r="O236" s="56">
        <v>0</v>
      </c>
      <c r="P236" s="56">
        <v>0</v>
      </c>
      <c r="Q236" s="56">
        <v>0</v>
      </c>
      <c r="R236" s="56">
        <v>0</v>
      </c>
      <c r="T236" s="54" t="s">
        <v>676</v>
      </c>
      <c r="U236" s="54"/>
      <c r="V236" s="54" t="s">
        <v>573</v>
      </c>
      <c r="W236" s="54" t="s">
        <v>524</v>
      </c>
      <c r="X236" s="54" t="s">
        <v>193</v>
      </c>
      <c r="Y236" s="54" t="s">
        <v>617</v>
      </c>
      <c r="Z236" s="54" t="s">
        <v>621</v>
      </c>
      <c r="AA236" s="54" t="s">
        <v>631</v>
      </c>
      <c r="AB236" s="54" t="s">
        <v>193</v>
      </c>
      <c r="AC236" s="54"/>
      <c r="AD236" s="54"/>
      <c r="AE236" s="54"/>
      <c r="AF236" s="54"/>
      <c r="AG236" s="54"/>
      <c r="AH236" s="54"/>
      <c r="AI236" s="54"/>
      <c r="AJ236" s="54"/>
      <c r="AK236" s="54" t="s">
        <v>682</v>
      </c>
      <c r="AL236" s="56">
        <v>0</v>
      </c>
      <c r="AM236" s="56">
        <v>1</v>
      </c>
      <c r="AN236" s="56">
        <v>0</v>
      </c>
      <c r="AO236" s="56">
        <v>1</v>
      </c>
      <c r="AP236" s="56">
        <v>0</v>
      </c>
      <c r="AQ236" s="56">
        <v>0</v>
      </c>
      <c r="AR236" s="56">
        <v>0</v>
      </c>
      <c r="AS236" s="56">
        <v>0</v>
      </c>
      <c r="AT236" s="56">
        <v>0</v>
      </c>
      <c r="AU236" s="56">
        <v>0</v>
      </c>
      <c r="AV236" s="56">
        <v>0</v>
      </c>
      <c r="AW236" s="56">
        <v>0</v>
      </c>
      <c r="AX236" s="56">
        <v>0</v>
      </c>
      <c r="AY236" s="56">
        <v>0</v>
      </c>
      <c r="AZ236" s="56">
        <v>0</v>
      </c>
      <c r="BA236" s="54" t="s">
        <v>526</v>
      </c>
      <c r="BB236" s="54" t="s">
        <v>845</v>
      </c>
      <c r="BC236" s="56">
        <v>0</v>
      </c>
      <c r="BD236" s="56">
        <v>1</v>
      </c>
      <c r="BE236" s="56">
        <v>0</v>
      </c>
      <c r="BF236" s="56">
        <v>0</v>
      </c>
      <c r="BG236" s="56">
        <v>1</v>
      </c>
      <c r="BH236" s="56">
        <v>1</v>
      </c>
      <c r="BI236" s="56">
        <v>0</v>
      </c>
      <c r="BJ236" s="56">
        <v>0</v>
      </c>
      <c r="BK236" s="56">
        <v>0</v>
      </c>
      <c r="BL236" s="56">
        <v>0</v>
      </c>
      <c r="BM236" s="56">
        <v>0</v>
      </c>
      <c r="BN236" s="56">
        <v>0</v>
      </c>
      <c r="BO236" s="56">
        <v>0</v>
      </c>
      <c r="BP236" s="56">
        <v>0</v>
      </c>
      <c r="BQ236" s="56">
        <v>0</v>
      </c>
      <c r="BR236" s="56">
        <v>0</v>
      </c>
      <c r="BS236" s="56">
        <v>0</v>
      </c>
      <c r="BT236" s="56">
        <v>0</v>
      </c>
      <c r="BU236" s="56">
        <v>0</v>
      </c>
      <c r="BV236" s="56">
        <v>0</v>
      </c>
      <c r="BW236" s="54"/>
      <c r="BX236" s="54"/>
    </row>
    <row r="237" spans="1:76" hidden="1" x14ac:dyDescent="0.35">
      <c r="A237" s="54" t="s">
        <v>936</v>
      </c>
      <c r="B237" s="54" t="s">
        <v>462</v>
      </c>
      <c r="C237" s="54" t="s">
        <v>208</v>
      </c>
      <c r="D237" s="54" t="s">
        <v>208</v>
      </c>
      <c r="E237" s="54" t="s">
        <v>381</v>
      </c>
      <c r="F237" s="54" t="s">
        <v>460</v>
      </c>
      <c r="G237" s="56">
        <v>44</v>
      </c>
      <c r="H237" s="54" t="s">
        <v>471</v>
      </c>
      <c r="I237" s="54" t="s">
        <v>479</v>
      </c>
      <c r="J237" s="56">
        <v>0</v>
      </c>
      <c r="K237" s="56">
        <v>0</v>
      </c>
      <c r="L237" s="56">
        <v>0</v>
      </c>
      <c r="M237" s="56">
        <v>1</v>
      </c>
      <c r="N237" s="56">
        <v>0</v>
      </c>
      <c r="O237" s="56">
        <v>0</v>
      </c>
      <c r="P237" s="56">
        <v>0</v>
      </c>
      <c r="Q237" s="56">
        <v>0</v>
      </c>
      <c r="R237" s="56">
        <v>0</v>
      </c>
      <c r="T237" s="54" t="s">
        <v>676</v>
      </c>
      <c r="U237" s="54"/>
      <c r="V237" s="54" t="s">
        <v>573</v>
      </c>
      <c r="W237" s="54" t="s">
        <v>524</v>
      </c>
      <c r="X237" s="57" t="s">
        <v>195</v>
      </c>
      <c r="Y237" s="54" t="s">
        <v>609</v>
      </c>
      <c r="Z237" s="54" t="s">
        <v>621</v>
      </c>
      <c r="AA237" s="54" t="s">
        <v>631</v>
      </c>
      <c r="AB237" s="54" t="s">
        <v>193</v>
      </c>
      <c r="AC237" s="54"/>
      <c r="AD237" s="54"/>
      <c r="AE237" s="54"/>
      <c r="AF237" s="54"/>
      <c r="AG237" s="54"/>
      <c r="AH237" s="54"/>
      <c r="AI237" s="54"/>
      <c r="AJ237" s="54"/>
      <c r="AK237" s="54" t="s">
        <v>658</v>
      </c>
      <c r="AL237" s="56">
        <v>0</v>
      </c>
      <c r="AM237" s="56">
        <v>1</v>
      </c>
      <c r="AN237" s="56">
        <v>0</v>
      </c>
      <c r="AO237" s="56">
        <v>1</v>
      </c>
      <c r="AP237" s="56">
        <v>0</v>
      </c>
      <c r="AQ237" s="56">
        <v>0</v>
      </c>
      <c r="AR237" s="56">
        <v>1</v>
      </c>
      <c r="AS237" s="56">
        <v>0</v>
      </c>
      <c r="AT237" s="56">
        <v>0</v>
      </c>
      <c r="AU237" s="56">
        <v>0</v>
      </c>
      <c r="AV237" s="56">
        <v>0</v>
      </c>
      <c r="AW237" s="56">
        <v>0</v>
      </c>
      <c r="AX237" s="56">
        <v>0</v>
      </c>
      <c r="AY237" s="56">
        <v>0</v>
      </c>
      <c r="AZ237" s="56">
        <v>0</v>
      </c>
      <c r="BA237" s="54" t="s">
        <v>526</v>
      </c>
      <c r="BB237" s="54" t="s">
        <v>794</v>
      </c>
      <c r="BC237" s="56">
        <v>0</v>
      </c>
      <c r="BD237" s="56">
        <v>0</v>
      </c>
      <c r="BE237" s="56">
        <v>0</v>
      </c>
      <c r="BF237" s="56">
        <v>1</v>
      </c>
      <c r="BG237" s="56">
        <v>0</v>
      </c>
      <c r="BH237" s="56">
        <v>0</v>
      </c>
      <c r="BI237" s="56">
        <v>0</v>
      </c>
      <c r="BJ237" s="56">
        <v>0</v>
      </c>
      <c r="BK237" s="56">
        <v>0</v>
      </c>
      <c r="BL237" s="56">
        <v>0</v>
      </c>
      <c r="BM237" s="56">
        <v>0</v>
      </c>
      <c r="BN237" s="56">
        <v>0</v>
      </c>
      <c r="BO237" s="56">
        <v>1</v>
      </c>
      <c r="BP237" s="56">
        <v>0</v>
      </c>
      <c r="BQ237" s="56">
        <v>0</v>
      </c>
      <c r="BR237" s="56">
        <v>0</v>
      </c>
      <c r="BS237" s="56">
        <v>0</v>
      </c>
      <c r="BT237" s="56">
        <v>0</v>
      </c>
      <c r="BU237" s="56">
        <v>0</v>
      </c>
      <c r="BV237" s="56">
        <v>0</v>
      </c>
      <c r="BW237" s="54"/>
      <c r="BX237" s="54"/>
    </row>
    <row r="238" spans="1:76" hidden="1" x14ac:dyDescent="0.35">
      <c r="A238" s="54" t="s">
        <v>936</v>
      </c>
      <c r="B238" s="54" t="s">
        <v>462</v>
      </c>
      <c r="C238" s="54" t="s">
        <v>208</v>
      </c>
      <c r="D238" s="54" t="s">
        <v>208</v>
      </c>
      <c r="E238" s="54" t="s">
        <v>381</v>
      </c>
      <c r="F238" s="54" t="s">
        <v>460</v>
      </c>
      <c r="G238" s="56">
        <v>54</v>
      </c>
      <c r="H238" s="54" t="s">
        <v>467</v>
      </c>
      <c r="I238" s="54" t="s">
        <v>458</v>
      </c>
      <c r="J238" s="56">
        <v>0</v>
      </c>
      <c r="K238" s="56">
        <v>0</v>
      </c>
      <c r="L238" s="56">
        <v>0</v>
      </c>
      <c r="M238" s="56">
        <v>0</v>
      </c>
      <c r="N238" s="56">
        <v>0</v>
      </c>
      <c r="O238" s="56">
        <v>0</v>
      </c>
      <c r="P238" s="56">
        <v>0</v>
      </c>
      <c r="Q238" s="56">
        <v>0</v>
      </c>
      <c r="R238" s="56">
        <v>1</v>
      </c>
      <c r="S238" s="57" t="s">
        <v>884</v>
      </c>
      <c r="T238" s="54" t="s">
        <v>676</v>
      </c>
      <c r="U238" s="54"/>
      <c r="V238" s="54" t="s">
        <v>573</v>
      </c>
      <c r="W238" s="54" t="s">
        <v>526</v>
      </c>
      <c r="X238" s="54" t="s">
        <v>195</v>
      </c>
      <c r="Y238" s="54" t="s">
        <v>609</v>
      </c>
      <c r="Z238" s="54" t="s">
        <v>621</v>
      </c>
      <c r="AA238" s="54" t="s">
        <v>631</v>
      </c>
      <c r="AB238" s="54" t="s">
        <v>193</v>
      </c>
      <c r="AC238" s="54"/>
      <c r="AD238" s="54"/>
      <c r="AE238" s="54"/>
      <c r="AF238" s="54"/>
      <c r="AG238" s="54"/>
      <c r="AH238" s="54"/>
      <c r="AI238" s="54"/>
      <c r="AJ238" s="54"/>
      <c r="AK238" s="54" t="s">
        <v>658</v>
      </c>
      <c r="AL238" s="56">
        <v>0</v>
      </c>
      <c r="AM238" s="56">
        <v>1</v>
      </c>
      <c r="AN238" s="56">
        <v>0</v>
      </c>
      <c r="AO238" s="56">
        <v>1</v>
      </c>
      <c r="AP238" s="56">
        <v>0</v>
      </c>
      <c r="AQ238" s="56">
        <v>0</v>
      </c>
      <c r="AR238" s="56">
        <v>1</v>
      </c>
      <c r="AS238" s="56">
        <v>0</v>
      </c>
      <c r="AT238" s="56">
        <v>0</v>
      </c>
      <c r="AU238" s="56">
        <v>0</v>
      </c>
      <c r="AV238" s="56">
        <v>0</v>
      </c>
      <c r="AW238" s="56">
        <v>0</v>
      </c>
      <c r="AX238" s="56">
        <v>0</v>
      </c>
      <c r="AY238" s="56">
        <v>0</v>
      </c>
      <c r="AZ238" s="56">
        <v>0</v>
      </c>
      <c r="BA238" s="54" t="s">
        <v>528</v>
      </c>
      <c r="BB238" s="54" t="s">
        <v>797</v>
      </c>
      <c r="BC238" s="56">
        <v>1</v>
      </c>
      <c r="BD238" s="56">
        <v>0</v>
      </c>
      <c r="BE238" s="56">
        <v>0</v>
      </c>
      <c r="BF238" s="56">
        <v>0</v>
      </c>
      <c r="BG238" s="56">
        <v>0</v>
      </c>
      <c r="BH238" s="56">
        <v>1</v>
      </c>
      <c r="BI238" s="56">
        <v>0</v>
      </c>
      <c r="BJ238" s="56">
        <v>0</v>
      </c>
      <c r="BK238" s="56">
        <v>0</v>
      </c>
      <c r="BL238" s="56">
        <v>0</v>
      </c>
      <c r="BM238" s="56">
        <v>0</v>
      </c>
      <c r="BN238" s="56">
        <v>0</v>
      </c>
      <c r="BO238" s="56">
        <v>0</v>
      </c>
      <c r="BP238" s="56">
        <v>0</v>
      </c>
      <c r="BQ238" s="56">
        <v>0</v>
      </c>
      <c r="BR238" s="56">
        <v>0</v>
      </c>
      <c r="BS238" s="56">
        <v>0</v>
      </c>
      <c r="BT238" s="56">
        <v>0</v>
      </c>
      <c r="BU238" s="56">
        <v>0</v>
      </c>
      <c r="BV238" s="56">
        <v>0</v>
      </c>
      <c r="BW238" s="54"/>
      <c r="BX238" s="54"/>
    </row>
    <row r="239" spans="1:76" hidden="1" x14ac:dyDescent="0.35">
      <c r="A239" s="54" t="s">
        <v>936</v>
      </c>
      <c r="B239" s="54" t="s">
        <v>460</v>
      </c>
      <c r="C239" s="54" t="s">
        <v>208</v>
      </c>
      <c r="D239" s="54" t="s">
        <v>215</v>
      </c>
      <c r="E239" s="54" t="s">
        <v>391</v>
      </c>
      <c r="F239" s="54" t="s">
        <v>460</v>
      </c>
      <c r="G239" s="56">
        <v>41</v>
      </c>
      <c r="H239" s="54" t="s">
        <v>465</v>
      </c>
      <c r="I239" s="54" t="s">
        <v>487</v>
      </c>
      <c r="J239" s="56">
        <v>0</v>
      </c>
      <c r="K239" s="56">
        <v>0</v>
      </c>
      <c r="L239" s="56">
        <v>0</v>
      </c>
      <c r="M239" s="56">
        <v>0</v>
      </c>
      <c r="N239" s="56">
        <v>0</v>
      </c>
      <c r="O239" s="56">
        <v>0</v>
      </c>
      <c r="P239" s="56">
        <v>0</v>
      </c>
      <c r="Q239" s="56">
        <v>1</v>
      </c>
      <c r="R239" s="56">
        <v>0</v>
      </c>
      <c r="T239" s="54" t="s">
        <v>599</v>
      </c>
      <c r="U239" s="54"/>
      <c r="V239" s="54" t="s">
        <v>577</v>
      </c>
      <c r="W239" s="54" t="s">
        <v>522</v>
      </c>
      <c r="X239" s="54" t="s">
        <v>193</v>
      </c>
      <c r="Y239" s="54" t="s">
        <v>613</v>
      </c>
      <c r="Z239" s="54" t="s">
        <v>621</v>
      </c>
      <c r="AA239" s="54" t="s">
        <v>632</v>
      </c>
      <c r="AB239" s="54" t="s">
        <v>193</v>
      </c>
      <c r="AC239" s="54"/>
      <c r="AD239" s="54"/>
      <c r="AE239" s="54"/>
      <c r="AF239" s="54"/>
      <c r="AG239" s="54"/>
      <c r="AH239" s="54"/>
      <c r="AI239" s="54"/>
      <c r="AJ239" s="54"/>
      <c r="AK239" s="54" t="s">
        <v>682</v>
      </c>
      <c r="AL239" s="56">
        <v>0</v>
      </c>
      <c r="AM239" s="56">
        <v>1</v>
      </c>
      <c r="AN239" s="56">
        <v>0</v>
      </c>
      <c r="AO239" s="56">
        <v>1</v>
      </c>
      <c r="AP239" s="56">
        <v>0</v>
      </c>
      <c r="AQ239" s="56">
        <v>0</v>
      </c>
      <c r="AR239" s="56">
        <v>0</v>
      </c>
      <c r="AS239" s="56">
        <v>0</v>
      </c>
      <c r="AT239" s="56">
        <v>0</v>
      </c>
      <c r="AU239" s="56">
        <v>0</v>
      </c>
      <c r="AV239" s="56">
        <v>0</v>
      </c>
      <c r="AW239" s="56">
        <v>0</v>
      </c>
      <c r="AX239" s="56">
        <v>0</v>
      </c>
      <c r="AY239" s="56">
        <v>0</v>
      </c>
      <c r="AZ239" s="56">
        <v>0</v>
      </c>
      <c r="BA239" s="54" t="s">
        <v>524</v>
      </c>
      <c r="BB239" s="54" t="s">
        <v>550</v>
      </c>
      <c r="BC239" s="56">
        <v>0</v>
      </c>
      <c r="BD239" s="56">
        <v>0</v>
      </c>
      <c r="BE239" s="56">
        <v>0</v>
      </c>
      <c r="BF239" s="56">
        <v>0</v>
      </c>
      <c r="BG239" s="56">
        <v>0</v>
      </c>
      <c r="BH239" s="56">
        <v>0</v>
      </c>
      <c r="BI239" s="56">
        <v>0</v>
      </c>
      <c r="BJ239" s="56">
        <v>0</v>
      </c>
      <c r="BK239" s="56">
        <v>0</v>
      </c>
      <c r="BL239" s="56">
        <v>1</v>
      </c>
      <c r="BM239" s="56">
        <v>0</v>
      </c>
      <c r="BN239" s="56">
        <v>0</v>
      </c>
      <c r="BO239" s="56">
        <v>0</v>
      </c>
      <c r="BP239" s="56">
        <v>0</v>
      </c>
      <c r="BQ239" s="56">
        <v>0</v>
      </c>
      <c r="BR239" s="56">
        <v>0</v>
      </c>
      <c r="BS239" s="56">
        <v>0</v>
      </c>
      <c r="BT239" s="56">
        <v>0</v>
      </c>
      <c r="BU239" s="56">
        <v>0</v>
      </c>
      <c r="BV239" s="56">
        <v>0</v>
      </c>
      <c r="BW239" s="54"/>
      <c r="BX239" s="54"/>
    </row>
    <row r="240" spans="1:76" hidden="1" x14ac:dyDescent="0.35">
      <c r="A240" s="54" t="s">
        <v>936</v>
      </c>
      <c r="B240" s="54" t="s">
        <v>460</v>
      </c>
      <c r="C240" s="54" t="s">
        <v>203</v>
      </c>
      <c r="D240" s="54" t="s">
        <v>213</v>
      </c>
      <c r="E240" s="54" t="s">
        <v>296</v>
      </c>
      <c r="F240" s="54" t="s">
        <v>460</v>
      </c>
      <c r="G240" s="56">
        <v>43</v>
      </c>
      <c r="H240" s="54" t="s">
        <v>469</v>
      </c>
      <c r="I240" s="54" t="s">
        <v>487</v>
      </c>
      <c r="J240" s="56">
        <v>0</v>
      </c>
      <c r="K240" s="56">
        <v>0</v>
      </c>
      <c r="L240" s="56">
        <v>0</v>
      </c>
      <c r="M240" s="56">
        <v>0</v>
      </c>
      <c r="N240" s="56">
        <v>0</v>
      </c>
      <c r="O240" s="56">
        <v>0</v>
      </c>
      <c r="P240" s="56">
        <v>0</v>
      </c>
      <c r="Q240" s="56">
        <v>1</v>
      </c>
      <c r="R240" s="56">
        <v>0</v>
      </c>
      <c r="T240" s="54" t="s">
        <v>599</v>
      </c>
      <c r="U240" s="54"/>
      <c r="V240" s="54" t="s">
        <v>571</v>
      </c>
      <c r="W240" s="54" t="s">
        <v>524</v>
      </c>
      <c r="X240" s="54" t="s">
        <v>193</v>
      </c>
      <c r="Y240" s="54" t="s">
        <v>617</v>
      </c>
      <c r="Z240" s="54" t="s">
        <v>621</v>
      </c>
      <c r="AA240" s="54" t="s">
        <v>632</v>
      </c>
      <c r="AB240" s="54" t="s">
        <v>193</v>
      </c>
      <c r="AC240" s="54"/>
      <c r="AD240" s="54"/>
      <c r="AE240" s="54"/>
      <c r="AF240" s="54"/>
      <c r="AG240" s="54"/>
      <c r="AH240" s="54"/>
      <c r="AI240" s="54"/>
      <c r="AJ240" s="54"/>
      <c r="AK240" s="54" t="s">
        <v>682</v>
      </c>
      <c r="AL240" s="56">
        <v>0</v>
      </c>
      <c r="AM240" s="56">
        <v>1</v>
      </c>
      <c r="AN240" s="56">
        <v>0</v>
      </c>
      <c r="AO240" s="56">
        <v>1</v>
      </c>
      <c r="AP240" s="56">
        <v>0</v>
      </c>
      <c r="AQ240" s="56">
        <v>0</v>
      </c>
      <c r="AR240" s="56">
        <v>0</v>
      </c>
      <c r="AS240" s="56">
        <v>0</v>
      </c>
      <c r="AT240" s="56">
        <v>0</v>
      </c>
      <c r="AU240" s="56">
        <v>0</v>
      </c>
      <c r="AV240" s="56">
        <v>0</v>
      </c>
      <c r="AW240" s="56">
        <v>0</v>
      </c>
      <c r="AX240" s="56">
        <v>0</v>
      </c>
      <c r="AY240" s="56">
        <v>0</v>
      </c>
      <c r="AZ240" s="56">
        <v>0</v>
      </c>
      <c r="BA240" s="54" t="s">
        <v>524</v>
      </c>
      <c r="BB240" s="54" t="s">
        <v>550</v>
      </c>
      <c r="BC240" s="56">
        <v>0</v>
      </c>
      <c r="BD240" s="56">
        <v>0</v>
      </c>
      <c r="BE240" s="56">
        <v>0</v>
      </c>
      <c r="BF240" s="56">
        <v>0</v>
      </c>
      <c r="BG240" s="56">
        <v>0</v>
      </c>
      <c r="BH240" s="56">
        <v>0</v>
      </c>
      <c r="BI240" s="56">
        <v>0</v>
      </c>
      <c r="BJ240" s="56">
        <v>0</v>
      </c>
      <c r="BK240" s="56">
        <v>0</v>
      </c>
      <c r="BL240" s="56">
        <v>1</v>
      </c>
      <c r="BM240" s="56">
        <v>0</v>
      </c>
      <c r="BN240" s="56">
        <v>0</v>
      </c>
      <c r="BO240" s="56">
        <v>0</v>
      </c>
      <c r="BP240" s="56">
        <v>0</v>
      </c>
      <c r="BQ240" s="56">
        <v>0</v>
      </c>
      <c r="BR240" s="56">
        <v>0</v>
      </c>
      <c r="BS240" s="56">
        <v>0</v>
      </c>
      <c r="BT240" s="56">
        <v>0</v>
      </c>
      <c r="BU240" s="56">
        <v>0</v>
      </c>
      <c r="BV240" s="56">
        <v>0</v>
      </c>
      <c r="BW240" s="54"/>
      <c r="BX240" s="54"/>
    </row>
    <row r="241" spans="1:76" hidden="1" x14ac:dyDescent="0.35">
      <c r="A241" s="54" t="s">
        <v>936</v>
      </c>
      <c r="B241" s="54" t="s">
        <v>460</v>
      </c>
      <c r="C241" s="54" t="s">
        <v>203</v>
      </c>
      <c r="D241" s="54" t="s">
        <v>213</v>
      </c>
      <c r="E241" s="54" t="s">
        <v>296</v>
      </c>
      <c r="F241" s="54" t="s">
        <v>460</v>
      </c>
      <c r="G241" s="56">
        <v>41</v>
      </c>
      <c r="H241" s="54" t="s">
        <v>465</v>
      </c>
      <c r="I241" s="54" t="s">
        <v>487</v>
      </c>
      <c r="J241" s="56">
        <v>0</v>
      </c>
      <c r="K241" s="56">
        <v>0</v>
      </c>
      <c r="L241" s="56">
        <v>0</v>
      </c>
      <c r="M241" s="56">
        <v>0</v>
      </c>
      <c r="N241" s="56">
        <v>0</v>
      </c>
      <c r="O241" s="56">
        <v>0</v>
      </c>
      <c r="P241" s="56">
        <v>0</v>
      </c>
      <c r="Q241" s="56">
        <v>1</v>
      </c>
      <c r="R241" s="56">
        <v>0</v>
      </c>
      <c r="T241" s="54" t="s">
        <v>599</v>
      </c>
      <c r="U241" s="54"/>
      <c r="V241" s="54" t="s">
        <v>575</v>
      </c>
      <c r="W241" s="54" t="s">
        <v>522</v>
      </c>
      <c r="X241" s="54" t="s">
        <v>193</v>
      </c>
      <c r="Y241" s="54" t="s">
        <v>613</v>
      </c>
      <c r="Z241" s="54" t="s">
        <v>621</v>
      </c>
      <c r="AA241" s="54" t="s">
        <v>631</v>
      </c>
      <c r="AB241" s="54" t="s">
        <v>193</v>
      </c>
      <c r="AC241" s="54"/>
      <c r="AD241" s="54"/>
      <c r="AE241" s="54"/>
      <c r="AF241" s="54"/>
      <c r="AG241" s="54"/>
      <c r="AH241" s="54"/>
      <c r="AI241" s="54"/>
      <c r="AJ241" s="54"/>
      <c r="AK241" s="54" t="s">
        <v>682</v>
      </c>
      <c r="AL241" s="56">
        <v>0</v>
      </c>
      <c r="AM241" s="56">
        <v>1</v>
      </c>
      <c r="AN241" s="56">
        <v>0</v>
      </c>
      <c r="AO241" s="56">
        <v>1</v>
      </c>
      <c r="AP241" s="56">
        <v>0</v>
      </c>
      <c r="AQ241" s="56">
        <v>0</v>
      </c>
      <c r="AR241" s="56">
        <v>0</v>
      </c>
      <c r="AS241" s="56">
        <v>0</v>
      </c>
      <c r="AT241" s="56">
        <v>0</v>
      </c>
      <c r="AU241" s="56">
        <v>0</v>
      </c>
      <c r="AV241" s="56">
        <v>0</v>
      </c>
      <c r="AW241" s="56">
        <v>0</v>
      </c>
      <c r="AX241" s="56">
        <v>0</v>
      </c>
      <c r="AY241" s="56">
        <v>0</v>
      </c>
      <c r="AZ241" s="56">
        <v>0</v>
      </c>
      <c r="BA241" s="54" t="s">
        <v>524</v>
      </c>
      <c r="BB241" s="54" t="s">
        <v>550</v>
      </c>
      <c r="BC241" s="56">
        <v>0</v>
      </c>
      <c r="BD241" s="56">
        <v>0</v>
      </c>
      <c r="BE241" s="56">
        <v>0</v>
      </c>
      <c r="BF241" s="56">
        <v>0</v>
      </c>
      <c r="BG241" s="56">
        <v>0</v>
      </c>
      <c r="BH241" s="56">
        <v>0</v>
      </c>
      <c r="BI241" s="56">
        <v>0</v>
      </c>
      <c r="BJ241" s="56">
        <v>0</v>
      </c>
      <c r="BK241" s="56">
        <v>0</v>
      </c>
      <c r="BL241" s="56">
        <v>1</v>
      </c>
      <c r="BM241" s="56">
        <v>0</v>
      </c>
      <c r="BN241" s="56">
        <v>0</v>
      </c>
      <c r="BO241" s="56">
        <v>0</v>
      </c>
      <c r="BP241" s="56">
        <v>0</v>
      </c>
      <c r="BQ241" s="56">
        <v>0</v>
      </c>
      <c r="BR241" s="56">
        <v>0</v>
      </c>
      <c r="BS241" s="56">
        <v>0</v>
      </c>
      <c r="BT241" s="56">
        <v>0</v>
      </c>
      <c r="BU241" s="56">
        <v>0</v>
      </c>
      <c r="BV241" s="56">
        <v>0</v>
      </c>
      <c r="BW241" s="54"/>
      <c r="BX241" s="54"/>
    </row>
    <row r="242" spans="1:76" hidden="1" x14ac:dyDescent="0.35">
      <c r="A242" s="54" t="s">
        <v>936</v>
      </c>
      <c r="B242" s="54" t="s">
        <v>460</v>
      </c>
      <c r="C242" s="54" t="s">
        <v>203</v>
      </c>
      <c r="D242" s="54" t="s">
        <v>213</v>
      </c>
      <c r="E242" s="54" t="s">
        <v>296</v>
      </c>
      <c r="F242" s="54" t="s">
        <v>460</v>
      </c>
      <c r="G242" s="56">
        <v>39</v>
      </c>
      <c r="H242" s="54" t="s">
        <v>471</v>
      </c>
      <c r="I242" s="54" t="s">
        <v>479</v>
      </c>
      <c r="J242" s="56">
        <v>0</v>
      </c>
      <c r="K242" s="56">
        <v>0</v>
      </c>
      <c r="L242" s="56">
        <v>0</v>
      </c>
      <c r="M242" s="56">
        <v>1</v>
      </c>
      <c r="N242" s="56">
        <v>0</v>
      </c>
      <c r="O242" s="56">
        <v>0</v>
      </c>
      <c r="P242" s="56">
        <v>0</v>
      </c>
      <c r="Q242" s="56">
        <v>0</v>
      </c>
      <c r="R242" s="56">
        <v>0</v>
      </c>
      <c r="T242" s="54" t="s">
        <v>599</v>
      </c>
      <c r="U242" s="54"/>
      <c r="V242" s="54" t="s">
        <v>577</v>
      </c>
      <c r="W242" s="54" t="s">
        <v>522</v>
      </c>
      <c r="X242" s="54" t="s">
        <v>193</v>
      </c>
      <c r="Y242" s="54" t="s">
        <v>613</v>
      </c>
      <c r="Z242" s="54" t="s">
        <v>621</v>
      </c>
      <c r="AA242" s="54" t="s">
        <v>632</v>
      </c>
      <c r="AB242" s="54" t="s">
        <v>193</v>
      </c>
      <c r="AC242" s="54"/>
      <c r="AD242" s="54"/>
      <c r="AE242" s="54"/>
      <c r="AF242" s="54"/>
      <c r="AG242" s="54"/>
      <c r="AH242" s="54"/>
      <c r="AI242" s="54"/>
      <c r="AJ242" s="54"/>
      <c r="AK242" s="54" t="s">
        <v>682</v>
      </c>
      <c r="AL242" s="56">
        <v>0</v>
      </c>
      <c r="AM242" s="56">
        <v>1</v>
      </c>
      <c r="AN242" s="56">
        <v>0</v>
      </c>
      <c r="AO242" s="56">
        <v>1</v>
      </c>
      <c r="AP242" s="56">
        <v>0</v>
      </c>
      <c r="AQ242" s="56">
        <v>0</v>
      </c>
      <c r="AR242" s="56">
        <v>0</v>
      </c>
      <c r="AS242" s="56">
        <v>0</v>
      </c>
      <c r="AT242" s="56">
        <v>0</v>
      </c>
      <c r="AU242" s="56">
        <v>0</v>
      </c>
      <c r="AV242" s="56">
        <v>0</v>
      </c>
      <c r="AW242" s="56">
        <v>0</v>
      </c>
      <c r="AX242" s="56">
        <v>0</v>
      </c>
      <c r="AY242" s="56">
        <v>0</v>
      </c>
      <c r="AZ242" s="56">
        <v>0</v>
      </c>
      <c r="BA242" s="54" t="s">
        <v>524</v>
      </c>
      <c r="BB242" s="54" t="s">
        <v>556</v>
      </c>
      <c r="BC242" s="56">
        <v>0</v>
      </c>
      <c r="BD242" s="56">
        <v>0</v>
      </c>
      <c r="BE242" s="56">
        <v>0</v>
      </c>
      <c r="BF242" s="56">
        <v>0</v>
      </c>
      <c r="BG242" s="56">
        <v>0</v>
      </c>
      <c r="BH242" s="56">
        <v>0</v>
      </c>
      <c r="BI242" s="56">
        <v>0</v>
      </c>
      <c r="BJ242" s="56">
        <v>0</v>
      </c>
      <c r="BK242" s="56">
        <v>0</v>
      </c>
      <c r="BL242" s="56">
        <v>0</v>
      </c>
      <c r="BM242" s="56">
        <v>0</v>
      </c>
      <c r="BN242" s="56">
        <v>0</v>
      </c>
      <c r="BO242" s="56">
        <v>1</v>
      </c>
      <c r="BP242" s="56">
        <v>0</v>
      </c>
      <c r="BQ242" s="56">
        <v>0</v>
      </c>
      <c r="BR242" s="56">
        <v>0</v>
      </c>
      <c r="BS242" s="56">
        <v>0</v>
      </c>
      <c r="BT242" s="56">
        <v>0</v>
      </c>
      <c r="BU242" s="56">
        <v>0</v>
      </c>
      <c r="BV242" s="56">
        <v>0</v>
      </c>
      <c r="BW242" s="54"/>
      <c r="BX242" s="54"/>
    </row>
    <row r="243" spans="1:76" hidden="1" x14ac:dyDescent="0.35">
      <c r="A243" s="54" t="s">
        <v>936</v>
      </c>
      <c r="B243" s="54" t="s">
        <v>460</v>
      </c>
      <c r="C243" s="54" t="s">
        <v>203</v>
      </c>
      <c r="D243" s="54" t="s">
        <v>213</v>
      </c>
      <c r="E243" s="54" t="s">
        <v>261</v>
      </c>
      <c r="F243" s="54" t="s">
        <v>460</v>
      </c>
      <c r="G243" s="56">
        <v>40</v>
      </c>
      <c r="H243" s="57" t="s">
        <v>471</v>
      </c>
      <c r="I243" s="54" t="s">
        <v>487</v>
      </c>
      <c r="J243" s="56">
        <v>0</v>
      </c>
      <c r="K243" s="56">
        <v>0</v>
      </c>
      <c r="L243" s="56">
        <v>0</v>
      </c>
      <c r="M243" s="56">
        <v>0</v>
      </c>
      <c r="N243" s="56">
        <v>0</v>
      </c>
      <c r="O243" s="56">
        <v>0</v>
      </c>
      <c r="P243" s="56">
        <v>0</v>
      </c>
      <c r="Q243" s="56">
        <v>1</v>
      </c>
      <c r="R243" s="56">
        <v>0</v>
      </c>
      <c r="T243" s="54" t="s">
        <v>587</v>
      </c>
      <c r="U243" s="54"/>
      <c r="V243" s="54" t="s">
        <v>573</v>
      </c>
      <c r="W243" s="54" t="s">
        <v>526</v>
      </c>
      <c r="X243" s="54" t="s">
        <v>195</v>
      </c>
      <c r="Y243" s="54" t="s">
        <v>609</v>
      </c>
      <c r="Z243" s="54" t="s">
        <v>621</v>
      </c>
      <c r="AA243" s="54" t="s">
        <v>632</v>
      </c>
      <c r="AB243" s="54" t="s">
        <v>193</v>
      </c>
      <c r="AC243" s="54"/>
      <c r="AD243" s="54"/>
      <c r="AE243" s="54"/>
      <c r="AF243" s="54"/>
      <c r="AG243" s="54"/>
      <c r="AH243" s="54"/>
      <c r="AI243" s="54"/>
      <c r="AJ243" s="54"/>
      <c r="AK243" s="54" t="s">
        <v>744</v>
      </c>
      <c r="AL243" s="56">
        <v>0</v>
      </c>
      <c r="AM243" s="56">
        <v>0</v>
      </c>
      <c r="AN243" s="56">
        <v>0</v>
      </c>
      <c r="AO243" s="56">
        <v>0</v>
      </c>
      <c r="AP243" s="56">
        <v>0</v>
      </c>
      <c r="AQ243" s="56">
        <v>0</v>
      </c>
      <c r="AR243" s="56">
        <v>1</v>
      </c>
      <c r="AS243" s="56">
        <v>0</v>
      </c>
      <c r="AT243" s="56">
        <v>0</v>
      </c>
      <c r="AU243" s="56">
        <v>0</v>
      </c>
      <c r="AV243" s="56">
        <v>0</v>
      </c>
      <c r="AW243" s="56">
        <v>0</v>
      </c>
      <c r="AX243" s="56">
        <v>0</v>
      </c>
      <c r="AY243" s="56">
        <v>0</v>
      </c>
      <c r="AZ243" s="56">
        <v>0</v>
      </c>
      <c r="BA243" s="54" t="s">
        <v>528</v>
      </c>
      <c r="BB243" s="54" t="s">
        <v>822</v>
      </c>
      <c r="BC243" s="56">
        <v>0</v>
      </c>
      <c r="BD243" s="56">
        <v>0</v>
      </c>
      <c r="BE243" s="56">
        <v>0</v>
      </c>
      <c r="BF243" s="56">
        <v>0</v>
      </c>
      <c r="BG243" s="56">
        <v>1</v>
      </c>
      <c r="BH243" s="56">
        <v>0</v>
      </c>
      <c r="BI243" s="56">
        <v>1</v>
      </c>
      <c r="BJ243" s="56">
        <v>0</v>
      </c>
      <c r="BK243" s="56">
        <v>0</v>
      </c>
      <c r="BL243" s="56">
        <v>0</v>
      </c>
      <c r="BM243" s="56">
        <v>0</v>
      </c>
      <c r="BN243" s="56">
        <v>0</v>
      </c>
      <c r="BO243" s="56">
        <v>0</v>
      </c>
      <c r="BP243" s="56">
        <v>0</v>
      </c>
      <c r="BQ243" s="56">
        <v>0</v>
      </c>
      <c r="BR243" s="56">
        <v>0</v>
      </c>
      <c r="BS243" s="56">
        <v>0</v>
      </c>
      <c r="BT243" s="56">
        <v>0</v>
      </c>
      <c r="BU243" s="56">
        <v>0</v>
      </c>
      <c r="BV243" s="56">
        <v>0</v>
      </c>
      <c r="BW243" s="54"/>
      <c r="BX243" s="54"/>
    </row>
    <row r="244" spans="1:76" x14ac:dyDescent="0.35">
      <c r="A244" s="54" t="s">
        <v>936</v>
      </c>
      <c r="B244" s="54" t="s">
        <v>460</v>
      </c>
      <c r="C244" s="54" t="s">
        <v>203</v>
      </c>
      <c r="D244" s="54" t="s">
        <v>213</v>
      </c>
      <c r="E244" s="54" t="s">
        <v>261</v>
      </c>
      <c r="F244" s="54" t="s">
        <v>460</v>
      </c>
      <c r="G244" s="56">
        <v>42</v>
      </c>
      <c r="H244" s="54" t="s">
        <v>469</v>
      </c>
      <c r="I244" s="54" t="s">
        <v>886</v>
      </c>
      <c r="J244" s="56">
        <v>0</v>
      </c>
      <c r="K244" s="56">
        <v>1</v>
      </c>
      <c r="L244" s="56">
        <v>0</v>
      </c>
      <c r="M244" s="56">
        <v>0</v>
      </c>
      <c r="N244" s="56">
        <v>0</v>
      </c>
      <c r="O244" s="56">
        <v>0</v>
      </c>
      <c r="P244" s="56">
        <v>0</v>
      </c>
      <c r="Q244" s="56">
        <v>0</v>
      </c>
      <c r="R244" s="56">
        <v>0</v>
      </c>
      <c r="T244" s="54" t="s">
        <v>587</v>
      </c>
      <c r="U244" s="54"/>
      <c r="V244" s="54" t="s">
        <v>573</v>
      </c>
      <c r="W244" s="54" t="s">
        <v>524</v>
      </c>
      <c r="X244" s="54" t="s">
        <v>195</v>
      </c>
      <c r="Y244" s="54" t="s">
        <v>609</v>
      </c>
      <c r="Z244" s="54" t="s">
        <v>621</v>
      </c>
      <c r="AA244" s="54" t="s">
        <v>632</v>
      </c>
      <c r="AB244" s="54" t="s">
        <v>193</v>
      </c>
      <c r="AC244" s="54"/>
      <c r="AD244" s="54"/>
      <c r="AE244" s="54"/>
      <c r="AF244" s="54"/>
      <c r="AG244" s="54"/>
      <c r="AH244" s="54"/>
      <c r="AI244" s="54"/>
      <c r="AJ244" s="54"/>
      <c r="AK244" s="54" t="s">
        <v>699</v>
      </c>
      <c r="AL244" s="56">
        <v>0</v>
      </c>
      <c r="AM244" s="56">
        <v>1</v>
      </c>
      <c r="AN244" s="56">
        <v>0</v>
      </c>
      <c r="AO244" s="56">
        <v>0</v>
      </c>
      <c r="AP244" s="56">
        <v>0</v>
      </c>
      <c r="AQ244" s="56">
        <v>0</v>
      </c>
      <c r="AR244" s="56">
        <v>1</v>
      </c>
      <c r="AS244" s="56">
        <v>0</v>
      </c>
      <c r="AT244" s="56">
        <v>0</v>
      </c>
      <c r="AU244" s="56">
        <v>0</v>
      </c>
      <c r="AV244" s="56">
        <v>0</v>
      </c>
      <c r="AW244" s="56">
        <v>0</v>
      </c>
      <c r="AX244" s="56">
        <v>0</v>
      </c>
      <c r="AY244" s="56">
        <v>0</v>
      </c>
      <c r="AZ244" s="56">
        <v>0</v>
      </c>
      <c r="BA244" s="54" t="s">
        <v>528</v>
      </c>
      <c r="BB244" s="54" t="s">
        <v>700</v>
      </c>
      <c r="BC244" s="56">
        <v>0</v>
      </c>
      <c r="BD244" s="56">
        <v>0</v>
      </c>
      <c r="BE244" s="56">
        <v>0</v>
      </c>
      <c r="BF244" s="56">
        <v>0</v>
      </c>
      <c r="BG244" s="56">
        <v>1</v>
      </c>
      <c r="BH244" s="56">
        <v>0</v>
      </c>
      <c r="BI244" s="56">
        <v>1</v>
      </c>
      <c r="BJ244" s="56">
        <v>0</v>
      </c>
      <c r="BK244" s="56">
        <v>0</v>
      </c>
      <c r="BL244" s="56">
        <v>1</v>
      </c>
      <c r="BM244" s="56">
        <v>0</v>
      </c>
      <c r="BN244" s="56">
        <v>0</v>
      </c>
      <c r="BO244" s="56">
        <v>0</v>
      </c>
      <c r="BP244" s="56">
        <v>0</v>
      </c>
      <c r="BQ244" s="56">
        <v>0</v>
      </c>
      <c r="BR244" s="56">
        <v>0</v>
      </c>
      <c r="BS244" s="56">
        <v>0</v>
      </c>
      <c r="BT244" s="56">
        <v>0</v>
      </c>
      <c r="BU244" s="56">
        <v>0</v>
      </c>
      <c r="BV244" s="56">
        <v>0</v>
      </c>
      <c r="BW244" s="54"/>
      <c r="BX244" s="54"/>
    </row>
    <row r="245" spans="1:76" x14ac:dyDescent="0.35">
      <c r="A245" s="54" t="s">
        <v>936</v>
      </c>
      <c r="B245" s="54" t="s">
        <v>460</v>
      </c>
      <c r="C245" s="54" t="s">
        <v>203</v>
      </c>
      <c r="D245" s="54" t="s">
        <v>213</v>
      </c>
      <c r="E245" s="54" t="s">
        <v>257</v>
      </c>
      <c r="F245" s="54" t="s">
        <v>460</v>
      </c>
      <c r="G245" s="56">
        <v>38</v>
      </c>
      <c r="H245" s="54" t="s">
        <v>469</v>
      </c>
      <c r="I245" s="54" t="s">
        <v>487</v>
      </c>
      <c r="J245" s="56">
        <v>0</v>
      </c>
      <c r="K245" s="56">
        <v>0</v>
      </c>
      <c r="L245" s="56">
        <v>0</v>
      </c>
      <c r="M245" s="56">
        <v>0</v>
      </c>
      <c r="N245" s="56">
        <v>0</v>
      </c>
      <c r="O245" s="56">
        <v>0</v>
      </c>
      <c r="P245" s="56">
        <v>0</v>
      </c>
      <c r="Q245" s="56">
        <v>1</v>
      </c>
      <c r="R245" s="56">
        <v>0</v>
      </c>
      <c r="T245" s="54" t="s">
        <v>587</v>
      </c>
      <c r="U245" s="54"/>
      <c r="V245" s="54" t="s">
        <v>573</v>
      </c>
      <c r="W245" s="54" t="s">
        <v>524</v>
      </c>
      <c r="X245" s="54" t="s">
        <v>195</v>
      </c>
      <c r="Y245" s="54" t="s">
        <v>609</v>
      </c>
      <c r="Z245" s="54" t="s">
        <v>621</v>
      </c>
      <c r="AA245" s="54" t="s">
        <v>632</v>
      </c>
      <c r="AB245" s="54" t="s">
        <v>193</v>
      </c>
      <c r="AC245" s="54"/>
      <c r="AD245" s="54"/>
      <c r="AE245" s="54"/>
      <c r="AF245" s="54"/>
      <c r="AG245" s="54"/>
      <c r="AH245" s="54"/>
      <c r="AI245" s="54"/>
      <c r="AJ245" s="54"/>
      <c r="AK245" s="54" t="s">
        <v>699</v>
      </c>
      <c r="AL245" s="56">
        <v>0</v>
      </c>
      <c r="AM245" s="56">
        <v>1</v>
      </c>
      <c r="AN245" s="56">
        <v>0</v>
      </c>
      <c r="AO245" s="56">
        <v>0</v>
      </c>
      <c r="AP245" s="56">
        <v>0</v>
      </c>
      <c r="AQ245" s="56">
        <v>0</v>
      </c>
      <c r="AR245" s="56">
        <v>1</v>
      </c>
      <c r="AS245" s="56">
        <v>0</v>
      </c>
      <c r="AT245" s="56">
        <v>0</v>
      </c>
      <c r="AU245" s="56">
        <v>0</v>
      </c>
      <c r="AV245" s="56">
        <v>0</v>
      </c>
      <c r="AW245" s="56">
        <v>0</v>
      </c>
      <c r="AX245" s="56">
        <v>0</v>
      </c>
      <c r="AY245" s="56">
        <v>0</v>
      </c>
      <c r="AZ245" s="56">
        <v>0</v>
      </c>
      <c r="BA245" s="54" t="s">
        <v>528</v>
      </c>
      <c r="BB245" s="54" t="s">
        <v>846</v>
      </c>
      <c r="BC245" s="56">
        <v>0</v>
      </c>
      <c r="BD245" s="56">
        <v>0</v>
      </c>
      <c r="BE245" s="56">
        <v>0</v>
      </c>
      <c r="BF245" s="56">
        <v>0</v>
      </c>
      <c r="BG245" s="56">
        <v>1</v>
      </c>
      <c r="BH245" s="56">
        <v>0</v>
      </c>
      <c r="BI245" s="56">
        <v>1</v>
      </c>
      <c r="BJ245" s="56">
        <v>0</v>
      </c>
      <c r="BK245" s="56">
        <v>0</v>
      </c>
      <c r="BL245" s="56">
        <v>0</v>
      </c>
      <c r="BM245" s="56">
        <v>0</v>
      </c>
      <c r="BN245" s="56">
        <v>0</v>
      </c>
      <c r="BO245" s="56">
        <v>1</v>
      </c>
      <c r="BP245" s="56">
        <v>0</v>
      </c>
      <c r="BQ245" s="56">
        <v>0</v>
      </c>
      <c r="BR245" s="56">
        <v>0</v>
      </c>
      <c r="BS245" s="56">
        <v>0</v>
      </c>
      <c r="BT245" s="56">
        <v>0</v>
      </c>
      <c r="BU245" s="56">
        <v>0</v>
      </c>
      <c r="BV245" s="56">
        <v>0</v>
      </c>
      <c r="BW245" s="54"/>
      <c r="BX245" s="54"/>
    </row>
    <row r="246" spans="1:76" hidden="1" x14ac:dyDescent="0.35">
      <c r="A246" s="54" t="s">
        <v>936</v>
      </c>
      <c r="B246" s="54" t="s">
        <v>460</v>
      </c>
      <c r="C246" s="54" t="s">
        <v>203</v>
      </c>
      <c r="D246" s="54" t="s">
        <v>213</v>
      </c>
      <c r="E246" s="54" t="s">
        <v>258</v>
      </c>
      <c r="F246" s="54" t="s">
        <v>460</v>
      </c>
      <c r="G246" s="56">
        <v>52</v>
      </c>
      <c r="H246" s="54" t="s">
        <v>469</v>
      </c>
      <c r="I246" s="54" t="s">
        <v>487</v>
      </c>
      <c r="J246" s="56">
        <v>0</v>
      </c>
      <c r="K246" s="56">
        <v>0</v>
      </c>
      <c r="L246" s="56">
        <v>0</v>
      </c>
      <c r="M246" s="56">
        <v>0</v>
      </c>
      <c r="N246" s="56">
        <v>0</v>
      </c>
      <c r="O246" s="56">
        <v>0</v>
      </c>
      <c r="P246" s="56">
        <v>0</v>
      </c>
      <c r="Q246" s="56">
        <v>1</v>
      </c>
      <c r="R246" s="56">
        <v>0</v>
      </c>
      <c r="T246" s="54" t="s">
        <v>587</v>
      </c>
      <c r="U246" s="54"/>
      <c r="V246" s="54" t="s">
        <v>573</v>
      </c>
      <c r="W246" s="54" t="s">
        <v>524</v>
      </c>
      <c r="X246" s="54" t="s">
        <v>193</v>
      </c>
      <c r="Y246" s="54" t="s">
        <v>617</v>
      </c>
      <c r="Z246" s="54" t="s">
        <v>621</v>
      </c>
      <c r="AA246" s="54" t="s">
        <v>632</v>
      </c>
      <c r="AB246" s="54" t="s">
        <v>193</v>
      </c>
      <c r="AC246" s="54"/>
      <c r="AD246" s="54"/>
      <c r="AE246" s="54"/>
      <c r="AF246" s="54"/>
      <c r="AG246" s="54"/>
      <c r="AH246" s="54"/>
      <c r="AI246" s="54"/>
      <c r="AJ246" s="54"/>
      <c r="AK246" s="54" t="s">
        <v>699</v>
      </c>
      <c r="AL246" s="56">
        <v>0</v>
      </c>
      <c r="AM246" s="56">
        <v>1</v>
      </c>
      <c r="AN246" s="56">
        <v>0</v>
      </c>
      <c r="AO246" s="56">
        <v>0</v>
      </c>
      <c r="AP246" s="56">
        <v>0</v>
      </c>
      <c r="AQ246" s="56">
        <v>0</v>
      </c>
      <c r="AR246" s="56">
        <v>1</v>
      </c>
      <c r="AS246" s="56">
        <v>0</v>
      </c>
      <c r="AT246" s="56">
        <v>0</v>
      </c>
      <c r="AU246" s="56">
        <v>0</v>
      </c>
      <c r="AV246" s="56">
        <v>0</v>
      </c>
      <c r="AW246" s="56">
        <v>0</v>
      </c>
      <c r="AX246" s="56">
        <v>0</v>
      </c>
      <c r="AY246" s="56">
        <v>0</v>
      </c>
      <c r="AZ246" s="56">
        <v>0</v>
      </c>
      <c r="BA246" s="54" t="s">
        <v>528</v>
      </c>
      <c r="BB246" s="54" t="s">
        <v>747</v>
      </c>
      <c r="BC246" s="56">
        <v>0</v>
      </c>
      <c r="BD246" s="56">
        <v>0</v>
      </c>
      <c r="BE246" s="56">
        <v>0</v>
      </c>
      <c r="BF246" s="56">
        <v>0</v>
      </c>
      <c r="BG246" s="56">
        <v>0</v>
      </c>
      <c r="BH246" s="56">
        <v>0</v>
      </c>
      <c r="BI246" s="56">
        <v>1</v>
      </c>
      <c r="BJ246" s="56">
        <v>0</v>
      </c>
      <c r="BK246" s="56">
        <v>0</v>
      </c>
      <c r="BL246" s="56">
        <v>0</v>
      </c>
      <c r="BM246" s="56">
        <v>0</v>
      </c>
      <c r="BN246" s="56">
        <v>0</v>
      </c>
      <c r="BO246" s="56">
        <v>1</v>
      </c>
      <c r="BP246" s="56">
        <v>0</v>
      </c>
      <c r="BQ246" s="56">
        <v>0</v>
      </c>
      <c r="BR246" s="56">
        <v>0</v>
      </c>
      <c r="BS246" s="56">
        <v>0</v>
      </c>
      <c r="BT246" s="56">
        <v>0</v>
      </c>
      <c r="BU246" s="56">
        <v>0</v>
      </c>
      <c r="BV246" s="56">
        <v>0</v>
      </c>
      <c r="BW246" s="54"/>
      <c r="BX246" s="54"/>
    </row>
    <row r="247" spans="1:76" hidden="1" x14ac:dyDescent="0.35">
      <c r="A247" s="54" t="s">
        <v>936</v>
      </c>
      <c r="B247" s="54" t="s">
        <v>460</v>
      </c>
      <c r="C247" s="54" t="s">
        <v>203</v>
      </c>
      <c r="D247" s="54" t="s">
        <v>213</v>
      </c>
      <c r="E247" s="54" t="s">
        <v>258</v>
      </c>
      <c r="F247" s="54" t="s">
        <v>460</v>
      </c>
      <c r="G247" s="56">
        <v>43</v>
      </c>
      <c r="H247" s="54" t="s">
        <v>471</v>
      </c>
      <c r="I247" s="54" t="s">
        <v>487</v>
      </c>
      <c r="J247" s="56">
        <v>0</v>
      </c>
      <c r="K247" s="56">
        <v>0</v>
      </c>
      <c r="L247" s="56">
        <v>0</v>
      </c>
      <c r="M247" s="56">
        <v>0</v>
      </c>
      <c r="N247" s="56">
        <v>0</v>
      </c>
      <c r="O247" s="56">
        <v>0</v>
      </c>
      <c r="P247" s="56">
        <v>0</v>
      </c>
      <c r="Q247" s="56">
        <v>1</v>
      </c>
      <c r="R247" s="56">
        <v>0</v>
      </c>
      <c r="T247" s="54" t="s">
        <v>587</v>
      </c>
      <c r="U247" s="54"/>
      <c r="V247" s="54" t="s">
        <v>575</v>
      </c>
      <c r="W247" s="54" t="s">
        <v>524</v>
      </c>
      <c r="X247" s="54" t="s">
        <v>195</v>
      </c>
      <c r="Y247" s="54" t="s">
        <v>609</v>
      </c>
      <c r="Z247" s="54" t="s">
        <v>621</v>
      </c>
      <c r="AA247" s="54" t="s">
        <v>632</v>
      </c>
      <c r="AB247" s="54" t="s">
        <v>193</v>
      </c>
      <c r="AC247" s="54"/>
      <c r="AD247" s="54"/>
      <c r="AE247" s="54"/>
      <c r="AF247" s="54"/>
      <c r="AG247" s="54"/>
      <c r="AH247" s="54"/>
      <c r="AI247" s="54"/>
      <c r="AJ247" s="54"/>
      <c r="AK247" s="54" t="s">
        <v>699</v>
      </c>
      <c r="AL247" s="56">
        <v>0</v>
      </c>
      <c r="AM247" s="56">
        <v>1</v>
      </c>
      <c r="AN247" s="56">
        <v>0</v>
      </c>
      <c r="AO247" s="56">
        <v>0</v>
      </c>
      <c r="AP247" s="56">
        <v>0</v>
      </c>
      <c r="AQ247" s="56">
        <v>0</v>
      </c>
      <c r="AR247" s="56">
        <v>1</v>
      </c>
      <c r="AS247" s="56">
        <v>0</v>
      </c>
      <c r="AT247" s="56">
        <v>0</v>
      </c>
      <c r="AU247" s="56">
        <v>0</v>
      </c>
      <c r="AV247" s="56">
        <v>0</v>
      </c>
      <c r="AW247" s="56">
        <v>0</v>
      </c>
      <c r="AX247" s="56">
        <v>0</v>
      </c>
      <c r="AY247" s="56">
        <v>0</v>
      </c>
      <c r="AZ247" s="56">
        <v>0</v>
      </c>
      <c r="BA247" s="54" t="s">
        <v>528</v>
      </c>
      <c r="BB247" s="54" t="s">
        <v>700</v>
      </c>
      <c r="BC247" s="56">
        <v>0</v>
      </c>
      <c r="BD247" s="56">
        <v>0</v>
      </c>
      <c r="BE247" s="56">
        <v>0</v>
      </c>
      <c r="BF247" s="56">
        <v>0</v>
      </c>
      <c r="BG247" s="56">
        <v>1</v>
      </c>
      <c r="BH247" s="56">
        <v>0</v>
      </c>
      <c r="BI247" s="56">
        <v>1</v>
      </c>
      <c r="BJ247" s="56">
        <v>0</v>
      </c>
      <c r="BK247" s="56">
        <v>0</v>
      </c>
      <c r="BL247" s="56">
        <v>1</v>
      </c>
      <c r="BM247" s="56">
        <v>0</v>
      </c>
      <c r="BN247" s="56">
        <v>0</v>
      </c>
      <c r="BO247" s="56">
        <v>0</v>
      </c>
      <c r="BP247" s="56">
        <v>0</v>
      </c>
      <c r="BQ247" s="56">
        <v>0</v>
      </c>
      <c r="BR247" s="56">
        <v>0</v>
      </c>
      <c r="BS247" s="56">
        <v>0</v>
      </c>
      <c r="BT247" s="56">
        <v>0</v>
      </c>
      <c r="BU247" s="56">
        <v>0</v>
      </c>
      <c r="BV247" s="56">
        <v>0</v>
      </c>
      <c r="BW247" s="54"/>
      <c r="BX247" s="54"/>
    </row>
    <row r="248" spans="1:76" hidden="1" x14ac:dyDescent="0.35">
      <c r="A248" s="54" t="s">
        <v>936</v>
      </c>
      <c r="B248" s="54" t="s">
        <v>460</v>
      </c>
      <c r="C248" s="54" t="s">
        <v>203</v>
      </c>
      <c r="D248" s="54" t="s">
        <v>212</v>
      </c>
      <c r="E248" s="54" t="s">
        <v>322</v>
      </c>
      <c r="F248" s="54" t="s">
        <v>460</v>
      </c>
      <c r="G248" s="56">
        <v>37</v>
      </c>
      <c r="H248" s="54" t="s">
        <v>465</v>
      </c>
      <c r="I248" s="54" t="s">
        <v>487</v>
      </c>
      <c r="J248" s="56">
        <v>0</v>
      </c>
      <c r="K248" s="56">
        <v>0</v>
      </c>
      <c r="L248" s="56">
        <v>0</v>
      </c>
      <c r="M248" s="56">
        <v>0</v>
      </c>
      <c r="N248" s="56">
        <v>0</v>
      </c>
      <c r="O248" s="56">
        <v>0</v>
      </c>
      <c r="P248" s="56">
        <v>0</v>
      </c>
      <c r="Q248" s="56">
        <v>1</v>
      </c>
      <c r="R248" s="56">
        <v>0</v>
      </c>
      <c r="T248" s="54" t="s">
        <v>587</v>
      </c>
      <c r="U248" s="54"/>
      <c r="V248" s="54" t="s">
        <v>575</v>
      </c>
      <c r="W248" s="54" t="s">
        <v>526</v>
      </c>
      <c r="X248" s="54" t="s">
        <v>193</v>
      </c>
      <c r="Y248" s="54" t="s">
        <v>617</v>
      </c>
      <c r="Z248" s="54" t="s">
        <v>621</v>
      </c>
      <c r="AA248" s="54" t="s">
        <v>632</v>
      </c>
      <c r="AB248" s="54" t="s">
        <v>193</v>
      </c>
      <c r="AC248" s="54"/>
      <c r="AD248" s="54"/>
      <c r="AE248" s="54"/>
      <c r="AF248" s="54"/>
      <c r="AG248" s="54"/>
      <c r="AH248" s="54"/>
      <c r="AI248" s="54"/>
      <c r="AJ248" s="54"/>
      <c r="AK248" s="54" t="s">
        <v>651</v>
      </c>
      <c r="AL248" s="56">
        <v>0</v>
      </c>
      <c r="AM248" s="56">
        <v>0</v>
      </c>
      <c r="AN248" s="56">
        <v>0</v>
      </c>
      <c r="AO248" s="56">
        <v>1</v>
      </c>
      <c r="AP248" s="56">
        <v>0</v>
      </c>
      <c r="AQ248" s="56">
        <v>0</v>
      </c>
      <c r="AR248" s="56">
        <v>1</v>
      </c>
      <c r="AS248" s="56">
        <v>0</v>
      </c>
      <c r="AT248" s="56">
        <v>0</v>
      </c>
      <c r="AU248" s="56">
        <v>0</v>
      </c>
      <c r="AV248" s="56">
        <v>0</v>
      </c>
      <c r="AW248" s="56">
        <v>0</v>
      </c>
      <c r="AX248" s="56">
        <v>0</v>
      </c>
      <c r="AY248" s="56">
        <v>0</v>
      </c>
      <c r="AZ248" s="56">
        <v>0</v>
      </c>
      <c r="BA248" s="54" t="s">
        <v>526</v>
      </c>
      <c r="BB248" s="54" t="s">
        <v>654</v>
      </c>
      <c r="BC248" s="56">
        <v>0</v>
      </c>
      <c r="BD248" s="56">
        <v>0</v>
      </c>
      <c r="BE248" s="56">
        <v>1</v>
      </c>
      <c r="BF248" s="56">
        <v>1</v>
      </c>
      <c r="BG248" s="56">
        <v>0</v>
      </c>
      <c r="BH248" s="56">
        <v>0</v>
      </c>
      <c r="BI248" s="56">
        <v>0</v>
      </c>
      <c r="BJ248" s="56">
        <v>0</v>
      </c>
      <c r="BK248" s="56">
        <v>0</v>
      </c>
      <c r="BL248" s="56">
        <v>0</v>
      </c>
      <c r="BM248" s="56">
        <v>0</v>
      </c>
      <c r="BN248" s="56">
        <v>0</v>
      </c>
      <c r="BO248" s="56">
        <v>0</v>
      </c>
      <c r="BP248" s="56">
        <v>0</v>
      </c>
      <c r="BQ248" s="56">
        <v>0</v>
      </c>
      <c r="BR248" s="56">
        <v>0</v>
      </c>
      <c r="BS248" s="56">
        <v>0</v>
      </c>
      <c r="BT248" s="56">
        <v>0</v>
      </c>
      <c r="BU248" s="56">
        <v>0</v>
      </c>
      <c r="BV248" s="56">
        <v>0</v>
      </c>
      <c r="BW248" s="54"/>
      <c r="BX248" s="54"/>
    </row>
    <row r="249" spans="1:76" hidden="1" x14ac:dyDescent="0.35">
      <c r="A249" s="54" t="s">
        <v>936</v>
      </c>
      <c r="B249" s="54" t="s">
        <v>460</v>
      </c>
      <c r="C249" s="54" t="s">
        <v>203</v>
      </c>
      <c r="D249" s="54" t="s">
        <v>212</v>
      </c>
      <c r="E249" s="54" t="s">
        <v>322</v>
      </c>
      <c r="F249" s="54" t="s">
        <v>460</v>
      </c>
      <c r="G249" s="56">
        <v>42</v>
      </c>
      <c r="H249" s="54" t="s">
        <v>469</v>
      </c>
      <c r="I249" s="54" t="s">
        <v>896</v>
      </c>
      <c r="J249" s="56">
        <v>0</v>
      </c>
      <c r="K249" s="56">
        <v>0</v>
      </c>
      <c r="L249" s="56">
        <v>0</v>
      </c>
      <c r="M249" s="56">
        <v>0</v>
      </c>
      <c r="N249" s="56">
        <v>0</v>
      </c>
      <c r="O249" s="56">
        <v>0</v>
      </c>
      <c r="P249" s="56">
        <v>1</v>
      </c>
      <c r="Q249" s="56">
        <v>1</v>
      </c>
      <c r="R249" s="56">
        <v>0</v>
      </c>
      <c r="T249" s="54" t="s">
        <v>587</v>
      </c>
      <c r="U249" s="54"/>
      <c r="V249" s="54" t="s">
        <v>577</v>
      </c>
      <c r="W249" s="54" t="s">
        <v>526</v>
      </c>
      <c r="X249" s="54" t="s">
        <v>193</v>
      </c>
      <c r="Y249" s="54" t="s">
        <v>617</v>
      </c>
      <c r="Z249" s="54" t="s">
        <v>621</v>
      </c>
      <c r="AA249" s="54" t="s">
        <v>633</v>
      </c>
      <c r="AB249" s="54" t="s">
        <v>193</v>
      </c>
      <c r="AC249" s="54"/>
      <c r="AD249" s="54"/>
      <c r="AE249" s="54"/>
      <c r="AF249" s="54"/>
      <c r="AG249" s="54"/>
      <c r="AH249" s="54"/>
      <c r="AI249" s="54"/>
      <c r="AJ249" s="54"/>
      <c r="AK249" s="54" t="s">
        <v>653</v>
      </c>
      <c r="AL249" s="56">
        <v>0</v>
      </c>
      <c r="AM249" s="56">
        <v>0</v>
      </c>
      <c r="AN249" s="56">
        <v>0</v>
      </c>
      <c r="AO249" s="56">
        <v>1</v>
      </c>
      <c r="AP249" s="56">
        <v>0</v>
      </c>
      <c r="AQ249" s="56">
        <v>0</v>
      </c>
      <c r="AR249" s="56">
        <v>0</v>
      </c>
      <c r="AS249" s="56">
        <v>0</v>
      </c>
      <c r="AT249" s="56">
        <v>0</v>
      </c>
      <c r="AU249" s="56">
        <v>0</v>
      </c>
      <c r="AV249" s="56">
        <v>1</v>
      </c>
      <c r="AW249" s="56">
        <v>0</v>
      </c>
      <c r="AX249" s="56">
        <v>0</v>
      </c>
      <c r="AY249" s="56">
        <v>0</v>
      </c>
      <c r="AZ249" s="56">
        <v>0</v>
      </c>
      <c r="BA249" s="54" t="s">
        <v>528</v>
      </c>
      <c r="BB249" s="54" t="s">
        <v>826</v>
      </c>
      <c r="BC249" s="56">
        <v>0</v>
      </c>
      <c r="BD249" s="56">
        <v>0</v>
      </c>
      <c r="BE249" s="56">
        <v>0</v>
      </c>
      <c r="BF249" s="56">
        <v>1</v>
      </c>
      <c r="BG249" s="56">
        <v>0</v>
      </c>
      <c r="BH249" s="56">
        <v>1</v>
      </c>
      <c r="BI249" s="56">
        <v>0</v>
      </c>
      <c r="BJ249" s="56">
        <v>0</v>
      </c>
      <c r="BK249" s="56">
        <v>0</v>
      </c>
      <c r="BL249" s="56">
        <v>0</v>
      </c>
      <c r="BM249" s="56">
        <v>0</v>
      </c>
      <c r="BN249" s="56">
        <v>0</v>
      </c>
      <c r="BO249" s="56">
        <v>0</v>
      </c>
      <c r="BP249" s="56">
        <v>0</v>
      </c>
      <c r="BQ249" s="56">
        <v>0</v>
      </c>
      <c r="BR249" s="56">
        <v>0</v>
      </c>
      <c r="BS249" s="56">
        <v>0</v>
      </c>
      <c r="BT249" s="56">
        <v>0</v>
      </c>
      <c r="BU249" s="56">
        <v>0</v>
      </c>
      <c r="BV249" s="56">
        <v>0</v>
      </c>
      <c r="BW249" s="54"/>
      <c r="BX249" s="54"/>
    </row>
    <row r="250" spans="1:76" hidden="1" x14ac:dyDescent="0.35">
      <c r="A250" s="54" t="s">
        <v>936</v>
      </c>
      <c r="B250" s="54" t="s">
        <v>460</v>
      </c>
      <c r="C250" s="54" t="s">
        <v>203</v>
      </c>
      <c r="D250" s="54" t="s">
        <v>212</v>
      </c>
      <c r="E250" s="54" t="s">
        <v>322</v>
      </c>
      <c r="F250" s="54" t="s">
        <v>460</v>
      </c>
      <c r="G250" s="56">
        <v>25</v>
      </c>
      <c r="H250" s="54" t="s">
        <v>471</v>
      </c>
      <c r="I250" s="54" t="s">
        <v>487</v>
      </c>
      <c r="J250" s="56">
        <v>0</v>
      </c>
      <c r="K250" s="56">
        <v>0</v>
      </c>
      <c r="L250" s="56">
        <v>0</v>
      </c>
      <c r="M250" s="56">
        <v>0</v>
      </c>
      <c r="N250" s="56">
        <v>0</v>
      </c>
      <c r="O250" s="56">
        <v>0</v>
      </c>
      <c r="P250" s="56">
        <v>0</v>
      </c>
      <c r="Q250" s="56">
        <v>1</v>
      </c>
      <c r="R250" s="56">
        <v>0</v>
      </c>
      <c r="T250" s="54" t="s">
        <v>587</v>
      </c>
      <c r="U250" s="54"/>
      <c r="V250" s="54" t="s">
        <v>575</v>
      </c>
      <c r="W250" s="54" t="s">
        <v>526</v>
      </c>
      <c r="X250" s="54" t="s">
        <v>193</v>
      </c>
      <c r="Y250" s="54" t="s">
        <v>617</v>
      </c>
      <c r="Z250" s="54" t="s">
        <v>621</v>
      </c>
      <c r="AA250" s="54" t="s">
        <v>633</v>
      </c>
      <c r="AB250" s="54" t="s">
        <v>193</v>
      </c>
      <c r="AC250" s="54"/>
      <c r="AD250" s="54"/>
      <c r="AE250" s="54"/>
      <c r="AF250" s="54"/>
      <c r="AG250" s="54"/>
      <c r="AH250" s="54"/>
      <c r="AI250" s="54"/>
      <c r="AJ250" s="54"/>
      <c r="AK250" s="54" t="s">
        <v>651</v>
      </c>
      <c r="AL250" s="56">
        <v>0</v>
      </c>
      <c r="AM250" s="56">
        <v>0</v>
      </c>
      <c r="AN250" s="56">
        <v>0</v>
      </c>
      <c r="AO250" s="56">
        <v>1</v>
      </c>
      <c r="AP250" s="56">
        <v>0</v>
      </c>
      <c r="AQ250" s="56">
        <v>0</v>
      </c>
      <c r="AR250" s="56">
        <v>1</v>
      </c>
      <c r="AS250" s="56">
        <v>0</v>
      </c>
      <c r="AT250" s="56">
        <v>0</v>
      </c>
      <c r="AU250" s="56">
        <v>0</v>
      </c>
      <c r="AV250" s="56">
        <v>0</v>
      </c>
      <c r="AW250" s="56">
        <v>0</v>
      </c>
      <c r="AX250" s="56">
        <v>0</v>
      </c>
      <c r="AY250" s="56">
        <v>0</v>
      </c>
      <c r="AZ250" s="56">
        <v>0</v>
      </c>
      <c r="BA250" s="54" t="s">
        <v>526</v>
      </c>
      <c r="BB250" s="54" t="s">
        <v>654</v>
      </c>
      <c r="BC250" s="56">
        <v>0</v>
      </c>
      <c r="BD250" s="56">
        <v>0</v>
      </c>
      <c r="BE250" s="56">
        <v>1</v>
      </c>
      <c r="BF250" s="56">
        <v>1</v>
      </c>
      <c r="BG250" s="56">
        <v>0</v>
      </c>
      <c r="BH250" s="56">
        <v>0</v>
      </c>
      <c r="BI250" s="56">
        <v>0</v>
      </c>
      <c r="BJ250" s="56">
        <v>0</v>
      </c>
      <c r="BK250" s="56">
        <v>0</v>
      </c>
      <c r="BL250" s="56">
        <v>0</v>
      </c>
      <c r="BM250" s="56">
        <v>0</v>
      </c>
      <c r="BN250" s="56">
        <v>0</v>
      </c>
      <c r="BO250" s="56">
        <v>0</v>
      </c>
      <c r="BP250" s="56">
        <v>0</v>
      </c>
      <c r="BQ250" s="56">
        <v>0</v>
      </c>
      <c r="BR250" s="56">
        <v>0</v>
      </c>
      <c r="BS250" s="56">
        <v>0</v>
      </c>
      <c r="BT250" s="56">
        <v>0</v>
      </c>
      <c r="BU250" s="56">
        <v>0</v>
      </c>
      <c r="BV250" s="56">
        <v>0</v>
      </c>
      <c r="BW250" s="54"/>
      <c r="BX250" s="54"/>
    </row>
    <row r="251" spans="1:76" hidden="1" x14ac:dyDescent="0.35">
      <c r="A251" s="54" t="s">
        <v>936</v>
      </c>
      <c r="B251" s="54" t="s">
        <v>460</v>
      </c>
      <c r="C251" s="54" t="s">
        <v>203</v>
      </c>
      <c r="D251" s="54" t="s">
        <v>213</v>
      </c>
      <c r="E251" s="54" t="s">
        <v>298</v>
      </c>
      <c r="F251" s="54" t="s">
        <v>460</v>
      </c>
      <c r="G251" s="56">
        <v>46</v>
      </c>
      <c r="H251" s="54" t="s">
        <v>469</v>
      </c>
      <c r="I251" s="54" t="s">
        <v>473</v>
      </c>
      <c r="J251" s="56">
        <v>1</v>
      </c>
      <c r="K251" s="56">
        <v>0</v>
      </c>
      <c r="L251" s="56">
        <v>0</v>
      </c>
      <c r="M251" s="56">
        <v>0</v>
      </c>
      <c r="N251" s="56">
        <v>0</v>
      </c>
      <c r="O251" s="56">
        <v>0</v>
      </c>
      <c r="P251" s="56">
        <v>0</v>
      </c>
      <c r="Q251" s="56">
        <v>0</v>
      </c>
      <c r="R251" s="56">
        <v>0</v>
      </c>
      <c r="T251" s="54" t="s">
        <v>587</v>
      </c>
      <c r="U251" s="54"/>
      <c r="V251" s="54" t="s">
        <v>575</v>
      </c>
      <c r="W251" s="54" t="s">
        <v>524</v>
      </c>
      <c r="X251" s="54" t="s">
        <v>193</v>
      </c>
      <c r="Y251" s="54" t="s">
        <v>617</v>
      </c>
      <c r="Z251" s="54" t="s">
        <v>627</v>
      </c>
      <c r="AA251" s="54" t="s">
        <v>633</v>
      </c>
      <c r="AB251" s="54" t="s">
        <v>193</v>
      </c>
      <c r="AC251" s="54"/>
      <c r="AD251" s="54"/>
      <c r="AE251" s="54"/>
      <c r="AF251" s="54"/>
      <c r="AG251" s="54"/>
      <c r="AH251" s="54"/>
      <c r="AI251" s="54"/>
      <c r="AJ251" s="54"/>
      <c r="AK251" s="54" t="s">
        <v>770</v>
      </c>
      <c r="AL251" s="56">
        <v>0</v>
      </c>
      <c r="AM251" s="56">
        <v>0</v>
      </c>
      <c r="AN251" s="56">
        <v>0</v>
      </c>
      <c r="AO251" s="56">
        <v>0</v>
      </c>
      <c r="AP251" s="56">
        <v>0</v>
      </c>
      <c r="AQ251" s="56">
        <v>0</v>
      </c>
      <c r="AR251" s="56">
        <v>1</v>
      </c>
      <c r="AS251" s="56">
        <v>0</v>
      </c>
      <c r="AT251" s="56">
        <v>1</v>
      </c>
      <c r="AU251" s="56">
        <v>0</v>
      </c>
      <c r="AV251" s="56">
        <v>0</v>
      </c>
      <c r="AW251" s="56">
        <v>0</v>
      </c>
      <c r="AX251" s="56">
        <v>0</v>
      </c>
      <c r="AY251" s="56">
        <v>0</v>
      </c>
      <c r="AZ251" s="56">
        <v>0</v>
      </c>
      <c r="BA251" s="54" t="s">
        <v>526</v>
      </c>
      <c r="BB251" s="54" t="s">
        <v>794</v>
      </c>
      <c r="BC251" s="56">
        <v>0</v>
      </c>
      <c r="BD251" s="56">
        <v>0</v>
      </c>
      <c r="BE251" s="56">
        <v>0</v>
      </c>
      <c r="BF251" s="56">
        <v>1</v>
      </c>
      <c r="BG251" s="56">
        <v>0</v>
      </c>
      <c r="BH251" s="56">
        <v>0</v>
      </c>
      <c r="BI251" s="56">
        <v>0</v>
      </c>
      <c r="BJ251" s="56">
        <v>0</v>
      </c>
      <c r="BK251" s="56">
        <v>0</v>
      </c>
      <c r="BL251" s="56">
        <v>0</v>
      </c>
      <c r="BM251" s="56">
        <v>0</v>
      </c>
      <c r="BN251" s="56">
        <v>0</v>
      </c>
      <c r="BO251" s="56">
        <v>1</v>
      </c>
      <c r="BP251" s="56">
        <v>0</v>
      </c>
      <c r="BQ251" s="56">
        <v>0</v>
      </c>
      <c r="BR251" s="56">
        <v>0</v>
      </c>
      <c r="BS251" s="56">
        <v>0</v>
      </c>
      <c r="BT251" s="56">
        <v>0</v>
      </c>
      <c r="BU251" s="56">
        <v>0</v>
      </c>
      <c r="BV251" s="56">
        <v>0</v>
      </c>
      <c r="BW251" s="54"/>
      <c r="BX251" s="54"/>
    </row>
    <row r="252" spans="1:76" hidden="1" x14ac:dyDescent="0.35">
      <c r="A252" s="54" t="s">
        <v>936</v>
      </c>
      <c r="B252" s="54" t="s">
        <v>460</v>
      </c>
      <c r="C252" s="54" t="s">
        <v>203</v>
      </c>
      <c r="D252" s="54" t="s">
        <v>213</v>
      </c>
      <c r="E252" s="54" t="s">
        <v>298</v>
      </c>
      <c r="F252" s="54" t="s">
        <v>460</v>
      </c>
      <c r="G252" s="56">
        <v>40</v>
      </c>
      <c r="H252" s="54" t="s">
        <v>471</v>
      </c>
      <c r="I252" s="54" t="s">
        <v>897</v>
      </c>
      <c r="J252" s="56">
        <v>0</v>
      </c>
      <c r="K252" s="56">
        <v>0</v>
      </c>
      <c r="L252" s="56">
        <v>0</v>
      </c>
      <c r="M252" s="56">
        <v>1</v>
      </c>
      <c r="N252" s="56">
        <v>0</v>
      </c>
      <c r="O252" s="56">
        <v>0</v>
      </c>
      <c r="P252" s="56">
        <v>0</v>
      </c>
      <c r="Q252" s="56">
        <v>1</v>
      </c>
      <c r="R252" s="56">
        <v>0</v>
      </c>
      <c r="T252" s="54" t="s">
        <v>587</v>
      </c>
      <c r="U252" s="54"/>
      <c r="V252" s="54" t="s">
        <v>575</v>
      </c>
      <c r="W252" s="54" t="s">
        <v>526</v>
      </c>
      <c r="X252" s="54" t="s">
        <v>193</v>
      </c>
      <c r="Y252" s="54" t="s">
        <v>615</v>
      </c>
      <c r="Z252" s="54" t="s">
        <v>621</v>
      </c>
      <c r="AA252" s="54" t="s">
        <v>633</v>
      </c>
      <c r="AB252" s="54" t="s">
        <v>193</v>
      </c>
      <c r="AC252" s="54"/>
      <c r="AD252" s="54"/>
      <c r="AE252" s="54"/>
      <c r="AF252" s="54"/>
      <c r="AG252" s="54"/>
      <c r="AH252" s="54"/>
      <c r="AI252" s="54"/>
      <c r="AJ252" s="54"/>
      <c r="AK252" s="54" t="s">
        <v>847</v>
      </c>
      <c r="AL252" s="56">
        <v>0</v>
      </c>
      <c r="AM252" s="56">
        <v>0</v>
      </c>
      <c r="AN252" s="56">
        <v>0</v>
      </c>
      <c r="AO252" s="56">
        <v>1</v>
      </c>
      <c r="AP252" s="56">
        <v>0</v>
      </c>
      <c r="AQ252" s="56">
        <v>0</v>
      </c>
      <c r="AR252" s="56">
        <v>0</v>
      </c>
      <c r="AS252" s="56">
        <v>0</v>
      </c>
      <c r="AT252" s="56">
        <v>1</v>
      </c>
      <c r="AU252" s="56">
        <v>1</v>
      </c>
      <c r="AV252" s="56">
        <v>0</v>
      </c>
      <c r="AW252" s="56">
        <v>0</v>
      </c>
      <c r="AX252" s="56">
        <v>0</v>
      </c>
      <c r="AY252" s="56">
        <v>0</v>
      </c>
      <c r="AZ252" s="56">
        <v>0</v>
      </c>
      <c r="BA252" s="54" t="s">
        <v>526</v>
      </c>
      <c r="BB252" s="54" t="s">
        <v>655</v>
      </c>
      <c r="BC252" s="56">
        <v>1</v>
      </c>
      <c r="BD252" s="56">
        <v>0</v>
      </c>
      <c r="BE252" s="56">
        <v>0</v>
      </c>
      <c r="BF252" s="56">
        <v>1</v>
      </c>
      <c r="BG252" s="56">
        <v>0</v>
      </c>
      <c r="BH252" s="56">
        <v>0</v>
      </c>
      <c r="BI252" s="56">
        <v>0</v>
      </c>
      <c r="BJ252" s="56">
        <v>0</v>
      </c>
      <c r="BK252" s="56">
        <v>0</v>
      </c>
      <c r="BL252" s="56">
        <v>0</v>
      </c>
      <c r="BM252" s="56">
        <v>0</v>
      </c>
      <c r="BN252" s="56">
        <v>0</v>
      </c>
      <c r="BO252" s="56">
        <v>0</v>
      </c>
      <c r="BP252" s="56">
        <v>0</v>
      </c>
      <c r="BQ252" s="56">
        <v>0</v>
      </c>
      <c r="BR252" s="56">
        <v>0</v>
      </c>
      <c r="BS252" s="56">
        <v>0</v>
      </c>
      <c r="BT252" s="56">
        <v>0</v>
      </c>
      <c r="BU252" s="56">
        <v>0</v>
      </c>
      <c r="BV252" s="56">
        <v>0</v>
      </c>
      <c r="BW252" s="54"/>
      <c r="BX252" s="54"/>
    </row>
    <row r="253" spans="1:76" hidden="1" x14ac:dyDescent="0.35">
      <c r="A253" s="54" t="s">
        <v>936</v>
      </c>
      <c r="B253" s="54" t="s">
        <v>460</v>
      </c>
      <c r="C253" s="54" t="s">
        <v>203</v>
      </c>
      <c r="D253" s="54" t="s">
        <v>213</v>
      </c>
      <c r="E253" s="54" t="s">
        <v>298</v>
      </c>
      <c r="F253" s="54" t="s">
        <v>460</v>
      </c>
      <c r="G253" s="56">
        <v>51</v>
      </c>
      <c r="H253" s="54" t="s">
        <v>465</v>
      </c>
      <c r="I253" s="54" t="s">
        <v>898</v>
      </c>
      <c r="J253" s="56">
        <v>0</v>
      </c>
      <c r="K253" s="56">
        <v>0</v>
      </c>
      <c r="L253" s="56">
        <v>1</v>
      </c>
      <c r="M253" s="56">
        <v>0</v>
      </c>
      <c r="N253" s="56">
        <v>0</v>
      </c>
      <c r="O253" s="56">
        <v>0</v>
      </c>
      <c r="P253" s="56">
        <v>0</v>
      </c>
      <c r="Q253" s="56">
        <v>1</v>
      </c>
      <c r="R253" s="56">
        <v>0</v>
      </c>
      <c r="T253" s="54" t="s">
        <v>587</v>
      </c>
      <c r="U253" s="54"/>
      <c r="V253" s="54" t="s">
        <v>573</v>
      </c>
      <c r="W253" s="54" t="s">
        <v>524</v>
      </c>
      <c r="X253" s="54" t="s">
        <v>193</v>
      </c>
      <c r="Y253" s="54" t="s">
        <v>617</v>
      </c>
      <c r="Z253" s="54" t="s">
        <v>621</v>
      </c>
      <c r="AA253" s="54" t="s">
        <v>633</v>
      </c>
      <c r="AB253" s="54" t="s">
        <v>193</v>
      </c>
      <c r="AC253" s="54"/>
      <c r="AD253" s="54"/>
      <c r="AE253" s="54"/>
      <c r="AF253" s="54"/>
      <c r="AG253" s="54"/>
      <c r="AH253" s="54"/>
      <c r="AI253" s="54"/>
      <c r="AJ253" s="54"/>
      <c r="AK253" s="54" t="s">
        <v>848</v>
      </c>
      <c r="AL253" s="56">
        <v>0</v>
      </c>
      <c r="AM253" s="56">
        <v>0</v>
      </c>
      <c r="AN253" s="56">
        <v>0</v>
      </c>
      <c r="AO253" s="56">
        <v>1</v>
      </c>
      <c r="AP253" s="56">
        <v>0</v>
      </c>
      <c r="AQ253" s="56">
        <v>0</v>
      </c>
      <c r="AR253" s="56">
        <v>0</v>
      </c>
      <c r="AS253" s="56">
        <v>0</v>
      </c>
      <c r="AT253" s="56">
        <v>1</v>
      </c>
      <c r="AU253" s="56">
        <v>0</v>
      </c>
      <c r="AV253" s="56">
        <v>1</v>
      </c>
      <c r="AW253" s="56">
        <v>0</v>
      </c>
      <c r="AX253" s="56">
        <v>0</v>
      </c>
      <c r="AY253" s="56">
        <v>0</v>
      </c>
      <c r="AZ253" s="56">
        <v>0</v>
      </c>
      <c r="BA253" s="54" t="s">
        <v>528</v>
      </c>
      <c r="BB253" s="54" t="s">
        <v>671</v>
      </c>
      <c r="BC253" s="56">
        <v>0</v>
      </c>
      <c r="BD253" s="56">
        <v>0</v>
      </c>
      <c r="BE253" s="56">
        <v>0</v>
      </c>
      <c r="BF253" s="56">
        <v>1</v>
      </c>
      <c r="BG253" s="56">
        <v>0</v>
      </c>
      <c r="BH253" s="56">
        <v>0</v>
      </c>
      <c r="BI253" s="56">
        <v>1</v>
      </c>
      <c r="BJ253" s="56">
        <v>0</v>
      </c>
      <c r="BK253" s="56">
        <v>0</v>
      </c>
      <c r="BL253" s="56">
        <v>1</v>
      </c>
      <c r="BM253" s="56">
        <v>0</v>
      </c>
      <c r="BN253" s="56">
        <v>0</v>
      </c>
      <c r="BO253" s="56">
        <v>0</v>
      </c>
      <c r="BP253" s="56">
        <v>0</v>
      </c>
      <c r="BQ253" s="56">
        <v>0</v>
      </c>
      <c r="BR253" s="56">
        <v>0</v>
      </c>
      <c r="BS253" s="56">
        <v>0</v>
      </c>
      <c r="BT253" s="56">
        <v>0</v>
      </c>
      <c r="BU253" s="56">
        <v>0</v>
      </c>
      <c r="BV253" s="56">
        <v>0</v>
      </c>
      <c r="BW253" s="54"/>
      <c r="BX253" s="54"/>
    </row>
    <row r="254" spans="1:76" hidden="1" x14ac:dyDescent="0.35">
      <c r="A254" s="54" t="s">
        <v>936</v>
      </c>
      <c r="B254" s="54" t="s">
        <v>460</v>
      </c>
      <c r="C254" s="54" t="s">
        <v>206</v>
      </c>
      <c r="D254" s="54" t="s">
        <v>214</v>
      </c>
      <c r="E254" s="54" t="s">
        <v>436</v>
      </c>
      <c r="F254" s="54" t="s">
        <v>460</v>
      </c>
      <c r="G254" s="56">
        <v>42</v>
      </c>
      <c r="H254" s="54" t="s">
        <v>469</v>
      </c>
      <c r="I254" s="54" t="s">
        <v>487</v>
      </c>
      <c r="J254" s="56">
        <v>0</v>
      </c>
      <c r="K254" s="56">
        <v>0</v>
      </c>
      <c r="L254" s="56">
        <v>0</v>
      </c>
      <c r="M254" s="56">
        <v>0</v>
      </c>
      <c r="N254" s="56">
        <v>0</v>
      </c>
      <c r="O254" s="56">
        <v>0</v>
      </c>
      <c r="P254" s="56">
        <v>0</v>
      </c>
      <c r="Q254" s="56">
        <v>1</v>
      </c>
      <c r="R254" s="56">
        <v>0</v>
      </c>
      <c r="T254" s="54" t="s">
        <v>676</v>
      </c>
      <c r="U254" s="54"/>
      <c r="V254" s="54" t="s">
        <v>577</v>
      </c>
      <c r="W254" s="54" t="s">
        <v>526</v>
      </c>
      <c r="X254" s="54" t="s">
        <v>193</v>
      </c>
      <c r="Y254" s="54" t="s">
        <v>617</v>
      </c>
      <c r="Z254" s="54" t="s">
        <v>621</v>
      </c>
      <c r="AA254" s="54" t="s">
        <v>633</v>
      </c>
      <c r="AB254" s="54" t="s">
        <v>193</v>
      </c>
      <c r="AC254" s="54"/>
      <c r="AD254" s="54"/>
      <c r="AE254" s="54"/>
      <c r="AF254" s="54"/>
      <c r="AG254" s="54"/>
      <c r="AH254" s="54"/>
      <c r="AI254" s="54"/>
      <c r="AJ254" s="54"/>
      <c r="AK254" s="54" t="s">
        <v>501</v>
      </c>
      <c r="AL254" s="56">
        <v>0</v>
      </c>
      <c r="AM254" s="56">
        <v>0</v>
      </c>
      <c r="AN254" s="56">
        <v>1</v>
      </c>
      <c r="AO254" s="56">
        <v>0</v>
      </c>
      <c r="AP254" s="56">
        <v>0</v>
      </c>
      <c r="AQ254" s="56">
        <v>0</v>
      </c>
      <c r="AR254" s="56">
        <v>0</v>
      </c>
      <c r="AS254" s="56">
        <v>0</v>
      </c>
      <c r="AT254" s="56">
        <v>0</v>
      </c>
      <c r="AU254" s="56">
        <v>0</v>
      </c>
      <c r="AV254" s="56">
        <v>0</v>
      </c>
      <c r="AW254" s="56">
        <v>0</v>
      </c>
      <c r="AX254" s="56">
        <v>0</v>
      </c>
      <c r="AY254" s="56">
        <v>0</v>
      </c>
      <c r="AZ254" s="56">
        <v>0</v>
      </c>
      <c r="BA254" s="54" t="s">
        <v>526</v>
      </c>
      <c r="BB254" s="54" t="s">
        <v>654</v>
      </c>
      <c r="BC254" s="56">
        <v>0</v>
      </c>
      <c r="BD254" s="56">
        <v>0</v>
      </c>
      <c r="BE254" s="56">
        <v>1</v>
      </c>
      <c r="BF254" s="56">
        <v>1</v>
      </c>
      <c r="BG254" s="56">
        <v>0</v>
      </c>
      <c r="BH254" s="56">
        <v>0</v>
      </c>
      <c r="BI254" s="56">
        <v>0</v>
      </c>
      <c r="BJ254" s="56">
        <v>0</v>
      </c>
      <c r="BK254" s="56">
        <v>0</v>
      </c>
      <c r="BL254" s="56">
        <v>0</v>
      </c>
      <c r="BM254" s="56">
        <v>0</v>
      </c>
      <c r="BN254" s="56">
        <v>0</v>
      </c>
      <c r="BO254" s="56">
        <v>0</v>
      </c>
      <c r="BP254" s="56">
        <v>0</v>
      </c>
      <c r="BQ254" s="56">
        <v>0</v>
      </c>
      <c r="BR254" s="56">
        <v>0</v>
      </c>
      <c r="BS254" s="56">
        <v>0</v>
      </c>
      <c r="BT254" s="56">
        <v>0</v>
      </c>
      <c r="BU254" s="56">
        <v>0</v>
      </c>
      <c r="BV254" s="56">
        <v>0</v>
      </c>
      <c r="BW254" s="54"/>
      <c r="BX254" s="54"/>
    </row>
    <row r="255" spans="1:76" hidden="1" x14ac:dyDescent="0.35">
      <c r="A255" s="54" t="s">
        <v>936</v>
      </c>
      <c r="B255" s="54" t="s">
        <v>462</v>
      </c>
      <c r="C255" s="54" t="s">
        <v>203</v>
      </c>
      <c r="D255" s="54" t="s">
        <v>203</v>
      </c>
      <c r="E255" s="54" t="s">
        <v>225</v>
      </c>
      <c r="F255" s="54" t="s">
        <v>460</v>
      </c>
      <c r="G255" s="56">
        <v>55</v>
      </c>
      <c r="H255" s="54" t="s">
        <v>465</v>
      </c>
      <c r="I255" s="54" t="s">
        <v>883</v>
      </c>
      <c r="J255" s="56">
        <v>0</v>
      </c>
      <c r="K255" s="56">
        <v>0</v>
      </c>
      <c r="L255" s="56">
        <v>1</v>
      </c>
      <c r="M255" s="56">
        <v>0</v>
      </c>
      <c r="N255" s="56">
        <v>0</v>
      </c>
      <c r="O255" s="56">
        <v>0</v>
      </c>
      <c r="P255" s="56">
        <v>0</v>
      </c>
      <c r="Q255" s="56">
        <v>0</v>
      </c>
      <c r="R255" s="56">
        <v>0</v>
      </c>
      <c r="T255" s="54" t="s">
        <v>603</v>
      </c>
      <c r="U255" s="54"/>
      <c r="V255" s="54" t="s">
        <v>571</v>
      </c>
      <c r="W255" s="54" t="s">
        <v>530</v>
      </c>
      <c r="X255" s="54" t="s">
        <v>195</v>
      </c>
      <c r="Y255" s="54" t="s">
        <v>609</v>
      </c>
      <c r="Z255" s="54" t="s">
        <v>621</v>
      </c>
      <c r="AA255" s="54" t="s">
        <v>636</v>
      </c>
      <c r="AB255" s="54" t="s">
        <v>193</v>
      </c>
      <c r="AC255" s="54"/>
      <c r="AD255" s="54"/>
      <c r="AE255" s="54"/>
      <c r="AF255" s="54"/>
      <c r="AG255" s="54"/>
      <c r="AH255" s="54"/>
      <c r="AI255" s="54"/>
      <c r="AJ255" s="54"/>
      <c r="AK255" s="54" t="s">
        <v>840</v>
      </c>
      <c r="AL255" s="56">
        <v>0</v>
      </c>
      <c r="AM255" s="56">
        <v>1</v>
      </c>
      <c r="AN255" s="56">
        <v>0</v>
      </c>
      <c r="AO255" s="56">
        <v>0</v>
      </c>
      <c r="AP255" s="56">
        <v>0</v>
      </c>
      <c r="AQ255" s="56">
        <v>0</v>
      </c>
      <c r="AR255" s="56">
        <v>1</v>
      </c>
      <c r="AS255" s="56">
        <v>0</v>
      </c>
      <c r="AT255" s="56">
        <v>0</v>
      </c>
      <c r="AU255" s="56">
        <v>0</v>
      </c>
      <c r="AV255" s="56">
        <v>0</v>
      </c>
      <c r="AW255" s="56">
        <v>0</v>
      </c>
      <c r="AX255" s="56">
        <v>1</v>
      </c>
      <c r="AY255" s="56">
        <v>0</v>
      </c>
      <c r="AZ255" s="56">
        <v>0</v>
      </c>
      <c r="BA255" s="54" t="s">
        <v>528</v>
      </c>
      <c r="BB255" s="54" t="s">
        <v>815</v>
      </c>
      <c r="BC255" s="56">
        <v>0</v>
      </c>
      <c r="BD255" s="56">
        <v>1</v>
      </c>
      <c r="BE255" s="56">
        <v>0</v>
      </c>
      <c r="BF255" s="56">
        <v>1</v>
      </c>
      <c r="BG255" s="56">
        <v>0</v>
      </c>
      <c r="BH255" s="56">
        <v>1</v>
      </c>
      <c r="BI255" s="56">
        <v>0</v>
      </c>
      <c r="BJ255" s="56">
        <v>0</v>
      </c>
      <c r="BK255" s="56">
        <v>0</v>
      </c>
      <c r="BL255" s="56">
        <v>1</v>
      </c>
      <c r="BM255" s="56">
        <v>0</v>
      </c>
      <c r="BN255" s="56">
        <v>0</v>
      </c>
      <c r="BO255" s="56">
        <v>1</v>
      </c>
      <c r="BP255" s="56">
        <v>1</v>
      </c>
      <c r="BQ255" s="56">
        <v>0</v>
      </c>
      <c r="BR255" s="56">
        <v>0</v>
      </c>
      <c r="BS255" s="56">
        <v>0</v>
      </c>
      <c r="BT255" s="56">
        <v>0</v>
      </c>
      <c r="BU255" s="56">
        <v>0</v>
      </c>
      <c r="BV255" s="56">
        <v>0</v>
      </c>
      <c r="BW255" s="54"/>
      <c r="BX255" s="54"/>
    </row>
    <row r="256" spans="1:76" hidden="1" x14ac:dyDescent="0.35">
      <c r="A256" s="54" t="s">
        <v>936</v>
      </c>
      <c r="B256" s="54" t="s">
        <v>462</v>
      </c>
      <c r="C256" s="54" t="s">
        <v>203</v>
      </c>
      <c r="D256" s="54" t="s">
        <v>203</v>
      </c>
      <c r="E256" s="54" t="s">
        <v>229</v>
      </c>
      <c r="F256" s="54" t="s">
        <v>460</v>
      </c>
      <c r="G256" s="56">
        <v>61</v>
      </c>
      <c r="H256" s="54" t="s">
        <v>469</v>
      </c>
      <c r="I256" s="54" t="s">
        <v>473</v>
      </c>
      <c r="J256" s="56">
        <v>1</v>
      </c>
      <c r="K256" s="56">
        <v>0</v>
      </c>
      <c r="L256" s="56">
        <v>0</v>
      </c>
      <c r="M256" s="56">
        <v>0</v>
      </c>
      <c r="N256" s="56">
        <v>0</v>
      </c>
      <c r="O256" s="56">
        <v>0</v>
      </c>
      <c r="P256" s="56">
        <v>0</v>
      </c>
      <c r="Q256" s="56">
        <v>0</v>
      </c>
      <c r="R256" s="56">
        <v>0</v>
      </c>
      <c r="T256" s="54" t="s">
        <v>601</v>
      </c>
      <c r="U256" s="54"/>
      <c r="V256" s="54" t="s">
        <v>571</v>
      </c>
      <c r="W256" s="54" t="s">
        <v>530</v>
      </c>
      <c r="X256" s="54" t="s">
        <v>193</v>
      </c>
      <c r="Y256" s="54" t="s">
        <v>617</v>
      </c>
      <c r="Z256" s="54" t="s">
        <v>621</v>
      </c>
      <c r="AA256" s="54" t="s">
        <v>632</v>
      </c>
      <c r="AB256" s="54" t="s">
        <v>193</v>
      </c>
      <c r="AC256" s="54"/>
      <c r="AD256" s="54"/>
      <c r="AE256" s="54"/>
      <c r="AF256" s="54"/>
      <c r="AG256" s="54"/>
      <c r="AH256" s="54"/>
      <c r="AI256" s="54"/>
      <c r="AJ256" s="54"/>
      <c r="AK256" s="54" t="s">
        <v>849</v>
      </c>
      <c r="AL256" s="56">
        <v>0</v>
      </c>
      <c r="AM256" s="56">
        <v>1</v>
      </c>
      <c r="AN256" s="56">
        <v>1</v>
      </c>
      <c r="AO256" s="56">
        <v>1</v>
      </c>
      <c r="AP256" s="56">
        <v>1</v>
      </c>
      <c r="AQ256" s="56">
        <v>0</v>
      </c>
      <c r="AR256" s="56">
        <v>1</v>
      </c>
      <c r="AS256" s="56">
        <v>0</v>
      </c>
      <c r="AT256" s="56">
        <v>0</v>
      </c>
      <c r="AU256" s="56">
        <v>0</v>
      </c>
      <c r="AV256" s="56">
        <v>0</v>
      </c>
      <c r="AW256" s="56">
        <v>1</v>
      </c>
      <c r="AX256" s="56">
        <v>1</v>
      </c>
      <c r="AY256" s="56">
        <v>0</v>
      </c>
      <c r="AZ256" s="56">
        <v>0</v>
      </c>
      <c r="BA256" s="54" t="s">
        <v>528</v>
      </c>
      <c r="BB256" s="54" t="s">
        <v>850</v>
      </c>
      <c r="BC256" s="56">
        <v>0</v>
      </c>
      <c r="BD256" s="56">
        <v>1</v>
      </c>
      <c r="BE256" s="56">
        <v>0</v>
      </c>
      <c r="BF256" s="56">
        <v>1</v>
      </c>
      <c r="BG256" s="56">
        <v>0</v>
      </c>
      <c r="BH256" s="56">
        <v>1</v>
      </c>
      <c r="BI256" s="56">
        <v>1</v>
      </c>
      <c r="BJ256" s="56">
        <v>0</v>
      </c>
      <c r="BK256" s="56">
        <v>0</v>
      </c>
      <c r="BL256" s="56">
        <v>1</v>
      </c>
      <c r="BM256" s="56">
        <v>0</v>
      </c>
      <c r="BN256" s="56">
        <v>0</v>
      </c>
      <c r="BO256" s="56">
        <v>0</v>
      </c>
      <c r="BP256" s="56">
        <v>1</v>
      </c>
      <c r="BQ256" s="56">
        <v>0</v>
      </c>
      <c r="BR256" s="56">
        <v>0</v>
      </c>
      <c r="BS256" s="56">
        <v>0</v>
      </c>
      <c r="BT256" s="56">
        <v>0</v>
      </c>
      <c r="BU256" s="56">
        <v>0</v>
      </c>
      <c r="BV256" s="56">
        <v>0</v>
      </c>
      <c r="BW256" s="54"/>
      <c r="BX256" s="54"/>
    </row>
    <row r="257" spans="1:76" hidden="1" x14ac:dyDescent="0.35">
      <c r="A257" s="54" t="s">
        <v>936</v>
      </c>
      <c r="B257" s="54" t="s">
        <v>462</v>
      </c>
      <c r="C257" s="54" t="s">
        <v>203</v>
      </c>
      <c r="D257" s="54" t="s">
        <v>203</v>
      </c>
      <c r="E257" s="54" t="s">
        <v>219</v>
      </c>
      <c r="F257" s="54" t="s">
        <v>460</v>
      </c>
      <c r="G257" s="56">
        <v>50</v>
      </c>
      <c r="H257" s="54" t="s">
        <v>465</v>
      </c>
      <c r="I257" s="54" t="s">
        <v>883</v>
      </c>
      <c r="J257" s="56">
        <v>0</v>
      </c>
      <c r="K257" s="56">
        <v>0</v>
      </c>
      <c r="L257" s="56">
        <v>1</v>
      </c>
      <c r="M257" s="56">
        <v>0</v>
      </c>
      <c r="N257" s="56">
        <v>0</v>
      </c>
      <c r="O257" s="56">
        <v>0</v>
      </c>
      <c r="P257" s="56">
        <v>0</v>
      </c>
      <c r="Q257" s="56">
        <v>0</v>
      </c>
      <c r="R257" s="56">
        <v>0</v>
      </c>
      <c r="T257" s="54" t="s">
        <v>597</v>
      </c>
      <c r="U257" s="54"/>
      <c r="V257" s="54" t="s">
        <v>577</v>
      </c>
      <c r="W257" s="54" t="s">
        <v>528</v>
      </c>
      <c r="X257" s="54" t="s">
        <v>195</v>
      </c>
      <c r="Y257" s="54" t="s">
        <v>609</v>
      </c>
      <c r="Z257" s="54" t="s">
        <v>621</v>
      </c>
      <c r="AA257" s="54" t="s">
        <v>632</v>
      </c>
      <c r="AB257" s="54" t="s">
        <v>193</v>
      </c>
      <c r="AC257" s="54"/>
      <c r="AD257" s="54"/>
      <c r="AE257" s="54"/>
      <c r="AF257" s="54"/>
      <c r="AG257" s="54"/>
      <c r="AH257" s="54"/>
      <c r="AI257" s="54"/>
      <c r="AJ257" s="54"/>
      <c r="AK257" s="54" t="s">
        <v>851</v>
      </c>
      <c r="AL257" s="56">
        <v>0</v>
      </c>
      <c r="AM257" s="56">
        <v>1</v>
      </c>
      <c r="AN257" s="56">
        <v>0</v>
      </c>
      <c r="AO257" s="56">
        <v>1</v>
      </c>
      <c r="AP257" s="56">
        <v>0</v>
      </c>
      <c r="AQ257" s="56">
        <v>0</v>
      </c>
      <c r="AR257" s="56">
        <v>1</v>
      </c>
      <c r="AS257" s="56">
        <v>0</v>
      </c>
      <c r="AT257" s="56">
        <v>0</v>
      </c>
      <c r="AU257" s="56">
        <v>1</v>
      </c>
      <c r="AV257" s="56">
        <v>0</v>
      </c>
      <c r="AW257" s="56">
        <v>0</v>
      </c>
      <c r="AX257" s="56">
        <v>1</v>
      </c>
      <c r="AY257" s="56">
        <v>0</v>
      </c>
      <c r="AZ257" s="56">
        <v>0</v>
      </c>
      <c r="BA257" s="54" t="s">
        <v>528</v>
      </c>
      <c r="BB257" s="54" t="s">
        <v>850</v>
      </c>
      <c r="BC257" s="56">
        <v>0</v>
      </c>
      <c r="BD257" s="56">
        <v>1</v>
      </c>
      <c r="BE257" s="56">
        <v>0</v>
      </c>
      <c r="BF257" s="56">
        <v>1</v>
      </c>
      <c r="BG257" s="56">
        <v>0</v>
      </c>
      <c r="BH257" s="56">
        <v>1</v>
      </c>
      <c r="BI257" s="56">
        <v>1</v>
      </c>
      <c r="BJ257" s="56">
        <v>0</v>
      </c>
      <c r="BK257" s="56">
        <v>0</v>
      </c>
      <c r="BL257" s="56">
        <v>1</v>
      </c>
      <c r="BM257" s="56">
        <v>0</v>
      </c>
      <c r="BN257" s="56">
        <v>0</v>
      </c>
      <c r="BO257" s="56">
        <v>0</v>
      </c>
      <c r="BP257" s="56">
        <v>1</v>
      </c>
      <c r="BQ257" s="56">
        <v>0</v>
      </c>
      <c r="BR257" s="56">
        <v>0</v>
      </c>
      <c r="BS257" s="56">
        <v>0</v>
      </c>
      <c r="BT257" s="56">
        <v>0</v>
      </c>
      <c r="BU257" s="56">
        <v>0</v>
      </c>
      <c r="BV257" s="56">
        <v>0</v>
      </c>
      <c r="BW257" s="54"/>
      <c r="BX257" s="54"/>
    </row>
    <row r="258" spans="1:76" hidden="1" x14ac:dyDescent="0.35">
      <c r="A258" s="54" t="s">
        <v>936</v>
      </c>
      <c r="B258" s="54" t="s">
        <v>462</v>
      </c>
      <c r="C258" s="54" t="s">
        <v>203</v>
      </c>
      <c r="D258" s="54" t="s">
        <v>203</v>
      </c>
      <c r="E258" s="54" t="s">
        <v>219</v>
      </c>
      <c r="F258" s="54" t="s">
        <v>460</v>
      </c>
      <c r="G258" s="56">
        <v>35</v>
      </c>
      <c r="H258" s="54" t="s">
        <v>471</v>
      </c>
      <c r="I258" s="54" t="s">
        <v>479</v>
      </c>
      <c r="J258" s="56">
        <v>0</v>
      </c>
      <c r="K258" s="56">
        <v>0</v>
      </c>
      <c r="L258" s="56">
        <v>0</v>
      </c>
      <c r="M258" s="56">
        <v>1</v>
      </c>
      <c r="N258" s="56">
        <v>0</v>
      </c>
      <c r="O258" s="56">
        <v>0</v>
      </c>
      <c r="P258" s="56">
        <v>0</v>
      </c>
      <c r="Q258" s="56">
        <v>0</v>
      </c>
      <c r="R258" s="56">
        <v>0</v>
      </c>
      <c r="T258" s="54" t="s">
        <v>597</v>
      </c>
      <c r="U258" s="54"/>
      <c r="V258" s="54" t="s">
        <v>575</v>
      </c>
      <c r="W258" s="54" t="s">
        <v>530</v>
      </c>
      <c r="X258" s="54" t="s">
        <v>195</v>
      </c>
      <c r="Y258" s="54" t="s">
        <v>609</v>
      </c>
      <c r="Z258" s="54" t="s">
        <v>621</v>
      </c>
      <c r="AA258" s="54" t="s">
        <v>632</v>
      </c>
      <c r="AB258" s="54" t="s">
        <v>193</v>
      </c>
      <c r="AC258" s="54"/>
      <c r="AD258" s="54"/>
      <c r="AE258" s="54"/>
      <c r="AF258" s="54"/>
      <c r="AG258" s="54"/>
      <c r="AH258" s="54"/>
      <c r="AI258" s="54"/>
      <c r="AJ258" s="54"/>
      <c r="AK258" s="54" t="s">
        <v>684</v>
      </c>
      <c r="AL258" s="56">
        <v>0</v>
      </c>
      <c r="AM258" s="56">
        <v>1</v>
      </c>
      <c r="AN258" s="56">
        <v>0</v>
      </c>
      <c r="AO258" s="56">
        <v>1</v>
      </c>
      <c r="AP258" s="56">
        <v>0</v>
      </c>
      <c r="AQ258" s="56">
        <v>0</v>
      </c>
      <c r="AR258" s="56">
        <v>1</v>
      </c>
      <c r="AS258" s="56">
        <v>0</v>
      </c>
      <c r="AT258" s="56">
        <v>0</v>
      </c>
      <c r="AU258" s="56">
        <v>0</v>
      </c>
      <c r="AV258" s="56">
        <v>0</v>
      </c>
      <c r="AW258" s="56">
        <v>0</v>
      </c>
      <c r="AX258" s="56">
        <v>1</v>
      </c>
      <c r="AY258" s="56">
        <v>0</v>
      </c>
      <c r="AZ258" s="56">
        <v>0</v>
      </c>
      <c r="BA258" s="54" t="s">
        <v>528</v>
      </c>
      <c r="BB258" s="54" t="s">
        <v>852</v>
      </c>
      <c r="BC258" s="56">
        <v>0</v>
      </c>
      <c r="BD258" s="56">
        <v>1</v>
      </c>
      <c r="BE258" s="56">
        <v>0</v>
      </c>
      <c r="BF258" s="56">
        <v>1</v>
      </c>
      <c r="BG258" s="56">
        <v>0</v>
      </c>
      <c r="BH258" s="56">
        <v>1</v>
      </c>
      <c r="BI258" s="56">
        <v>1</v>
      </c>
      <c r="BJ258" s="56">
        <v>0</v>
      </c>
      <c r="BK258" s="56">
        <v>0</v>
      </c>
      <c r="BL258" s="56">
        <v>1</v>
      </c>
      <c r="BM258" s="56">
        <v>1</v>
      </c>
      <c r="BN258" s="56">
        <v>0</v>
      </c>
      <c r="BO258" s="56">
        <v>0</v>
      </c>
      <c r="BP258" s="56">
        <v>1</v>
      </c>
      <c r="BQ258" s="56">
        <v>0</v>
      </c>
      <c r="BR258" s="56">
        <v>0</v>
      </c>
      <c r="BS258" s="56">
        <v>0</v>
      </c>
      <c r="BT258" s="56">
        <v>0</v>
      </c>
      <c r="BU258" s="56">
        <v>0</v>
      </c>
      <c r="BV258" s="56">
        <v>0</v>
      </c>
      <c r="BW258" s="54"/>
      <c r="BX258" s="54"/>
    </row>
    <row r="259" spans="1:76" hidden="1" x14ac:dyDescent="0.35">
      <c r="A259" s="54" t="s">
        <v>936</v>
      </c>
      <c r="B259" s="54" t="s">
        <v>462</v>
      </c>
      <c r="C259" s="54" t="s">
        <v>202</v>
      </c>
      <c r="D259" s="54" t="s">
        <v>211</v>
      </c>
      <c r="E259" s="54" t="s">
        <v>337</v>
      </c>
      <c r="F259" s="54" t="s">
        <v>460</v>
      </c>
      <c r="G259" s="56">
        <v>49</v>
      </c>
      <c r="H259" s="57" t="s">
        <v>471</v>
      </c>
      <c r="I259" s="60" t="s">
        <v>479</v>
      </c>
      <c r="J259" s="56">
        <v>0</v>
      </c>
      <c r="K259" s="56">
        <v>0</v>
      </c>
      <c r="L259" s="56">
        <v>0</v>
      </c>
      <c r="M259" s="56">
        <v>1</v>
      </c>
      <c r="N259" s="56">
        <v>0</v>
      </c>
      <c r="O259" s="56">
        <v>0</v>
      </c>
      <c r="P259" s="56">
        <v>0</v>
      </c>
      <c r="Q259" s="56">
        <v>0</v>
      </c>
      <c r="R259" s="56">
        <v>0</v>
      </c>
      <c r="T259" s="54" t="s">
        <v>587</v>
      </c>
      <c r="U259" s="54"/>
      <c r="V259" s="54" t="s">
        <v>573</v>
      </c>
      <c r="W259" s="54" t="s">
        <v>530</v>
      </c>
      <c r="X259" s="54" t="s">
        <v>193</v>
      </c>
      <c r="Y259" s="54" t="s">
        <v>613</v>
      </c>
      <c r="Z259" s="54" t="s">
        <v>621</v>
      </c>
      <c r="AA259" s="54" t="s">
        <v>631</v>
      </c>
      <c r="AB259" s="54" t="s">
        <v>193</v>
      </c>
      <c r="AC259" s="54"/>
      <c r="AD259" s="54"/>
      <c r="AE259" s="54"/>
      <c r="AF259" s="54"/>
      <c r="AG259" s="54"/>
      <c r="AH259" s="54"/>
      <c r="AI259" s="54"/>
      <c r="AJ259" s="54"/>
      <c r="AK259" s="54" t="s">
        <v>684</v>
      </c>
      <c r="AL259" s="56">
        <v>0</v>
      </c>
      <c r="AM259" s="56">
        <v>1</v>
      </c>
      <c r="AN259" s="56">
        <v>0</v>
      </c>
      <c r="AO259" s="56">
        <v>1</v>
      </c>
      <c r="AP259" s="56">
        <v>0</v>
      </c>
      <c r="AQ259" s="56">
        <v>0</v>
      </c>
      <c r="AR259" s="56">
        <v>1</v>
      </c>
      <c r="AS259" s="56">
        <v>0</v>
      </c>
      <c r="AT259" s="56">
        <v>0</v>
      </c>
      <c r="AU259" s="56">
        <v>0</v>
      </c>
      <c r="AV259" s="56">
        <v>0</v>
      </c>
      <c r="AW259" s="56">
        <v>0</v>
      </c>
      <c r="AX259" s="56">
        <v>1</v>
      </c>
      <c r="AY259" s="56">
        <v>0</v>
      </c>
      <c r="AZ259" s="56">
        <v>0</v>
      </c>
      <c r="BA259" s="54" t="s">
        <v>530</v>
      </c>
      <c r="BB259" s="54" t="s">
        <v>808</v>
      </c>
      <c r="BC259" s="56">
        <v>0</v>
      </c>
      <c r="BD259" s="56">
        <v>1</v>
      </c>
      <c r="BE259" s="56">
        <v>0</v>
      </c>
      <c r="BF259" s="56">
        <v>1</v>
      </c>
      <c r="BG259" s="56">
        <v>0</v>
      </c>
      <c r="BH259" s="56">
        <v>1</v>
      </c>
      <c r="BI259" s="56">
        <v>0</v>
      </c>
      <c r="BJ259" s="56">
        <v>0</v>
      </c>
      <c r="BK259" s="56">
        <v>0</v>
      </c>
      <c r="BL259" s="56">
        <v>1</v>
      </c>
      <c r="BM259" s="56">
        <v>0</v>
      </c>
      <c r="BN259" s="56">
        <v>0</v>
      </c>
      <c r="BO259" s="56">
        <v>0</v>
      </c>
      <c r="BP259" s="56">
        <v>1</v>
      </c>
      <c r="BQ259" s="56">
        <v>0</v>
      </c>
      <c r="BR259" s="56">
        <v>0</v>
      </c>
      <c r="BS259" s="56">
        <v>0</v>
      </c>
      <c r="BT259" s="56">
        <v>0</v>
      </c>
      <c r="BU259" s="56">
        <v>0</v>
      </c>
      <c r="BV259" s="56">
        <v>0</v>
      </c>
      <c r="BW259" s="54"/>
      <c r="BX259" s="54"/>
    </row>
    <row r="260" spans="1:76" x14ac:dyDescent="0.35">
      <c r="A260" s="54" t="s">
        <v>936</v>
      </c>
      <c r="B260" s="54" t="s">
        <v>460</v>
      </c>
      <c r="C260" s="54" t="s">
        <v>204</v>
      </c>
      <c r="D260" s="54" t="s">
        <v>204</v>
      </c>
      <c r="E260" s="54" t="s">
        <v>450</v>
      </c>
      <c r="F260" s="54" t="s">
        <v>460</v>
      </c>
      <c r="G260" s="56">
        <v>30</v>
      </c>
      <c r="H260" s="54" t="s">
        <v>469</v>
      </c>
      <c r="I260" s="54" t="s">
        <v>458</v>
      </c>
      <c r="J260" s="56">
        <v>0</v>
      </c>
      <c r="K260" s="56">
        <v>0</v>
      </c>
      <c r="L260" s="56">
        <v>0</v>
      </c>
      <c r="M260" s="56">
        <v>0</v>
      </c>
      <c r="N260" s="56">
        <v>0</v>
      </c>
      <c r="O260" s="56">
        <v>0</v>
      </c>
      <c r="P260" s="56">
        <v>0</v>
      </c>
      <c r="Q260" s="56">
        <v>0</v>
      </c>
      <c r="R260" s="56">
        <v>1</v>
      </c>
      <c r="S260" s="57" t="s">
        <v>887</v>
      </c>
      <c r="T260" s="54" t="s">
        <v>676</v>
      </c>
      <c r="U260" s="54"/>
      <c r="V260" s="54" t="s">
        <v>571</v>
      </c>
      <c r="W260" s="54" t="s">
        <v>524</v>
      </c>
      <c r="X260" s="54" t="s">
        <v>195</v>
      </c>
      <c r="Y260" s="54" t="s">
        <v>609</v>
      </c>
      <c r="Z260" s="54" t="s">
        <v>621</v>
      </c>
      <c r="AA260" s="54" t="s">
        <v>631</v>
      </c>
      <c r="AB260" s="54" t="s">
        <v>193</v>
      </c>
      <c r="AC260" s="54"/>
      <c r="AD260" s="54"/>
      <c r="AE260" s="54"/>
      <c r="AF260" s="54"/>
      <c r="AG260" s="54"/>
      <c r="AH260" s="54"/>
      <c r="AI260" s="54"/>
      <c r="AJ260" s="54"/>
      <c r="AK260" s="54" t="s">
        <v>705</v>
      </c>
      <c r="AL260" s="56">
        <v>0</v>
      </c>
      <c r="AM260" s="56">
        <v>1</v>
      </c>
      <c r="AN260" s="56">
        <v>1</v>
      </c>
      <c r="AO260" s="56">
        <v>1</v>
      </c>
      <c r="AP260" s="56">
        <v>0</v>
      </c>
      <c r="AQ260" s="56">
        <v>0</v>
      </c>
      <c r="AR260" s="56">
        <v>0</v>
      </c>
      <c r="AS260" s="56">
        <v>0</v>
      </c>
      <c r="AT260" s="56">
        <v>0</v>
      </c>
      <c r="AU260" s="56">
        <v>0</v>
      </c>
      <c r="AV260" s="56">
        <v>0</v>
      </c>
      <c r="AW260" s="56">
        <v>0</v>
      </c>
      <c r="AX260" s="56">
        <v>0</v>
      </c>
      <c r="AY260" s="56">
        <v>0</v>
      </c>
      <c r="AZ260" s="56">
        <v>0</v>
      </c>
      <c r="BA260" s="54" t="s">
        <v>530</v>
      </c>
      <c r="BB260" s="54" t="s">
        <v>853</v>
      </c>
      <c r="BC260" s="56">
        <v>1</v>
      </c>
      <c r="BD260" s="56">
        <v>0</v>
      </c>
      <c r="BE260" s="56">
        <v>0</v>
      </c>
      <c r="BF260" s="56">
        <v>1</v>
      </c>
      <c r="BG260" s="56">
        <v>0</v>
      </c>
      <c r="BH260" s="56">
        <v>0</v>
      </c>
      <c r="BI260" s="56">
        <v>0</v>
      </c>
      <c r="BJ260" s="56">
        <v>0</v>
      </c>
      <c r="BK260" s="56">
        <v>0</v>
      </c>
      <c r="BL260" s="56">
        <v>1</v>
      </c>
      <c r="BM260" s="56">
        <v>0</v>
      </c>
      <c r="BN260" s="56">
        <v>0</v>
      </c>
      <c r="BO260" s="56">
        <v>1</v>
      </c>
      <c r="BP260" s="56">
        <v>0</v>
      </c>
      <c r="BQ260" s="56">
        <v>0</v>
      </c>
      <c r="BR260" s="56">
        <v>0</v>
      </c>
      <c r="BS260" s="56">
        <v>0</v>
      </c>
      <c r="BT260" s="56">
        <v>0</v>
      </c>
      <c r="BU260" s="56">
        <v>0</v>
      </c>
      <c r="BV260" s="56">
        <v>0</v>
      </c>
      <c r="BW260" s="54"/>
      <c r="BX260" s="54"/>
    </row>
    <row r="261" spans="1:76" hidden="1" x14ac:dyDescent="0.35">
      <c r="A261" s="54" t="s">
        <v>936</v>
      </c>
      <c r="B261" s="54" t="s">
        <v>460</v>
      </c>
      <c r="C261" s="54" t="s">
        <v>204</v>
      </c>
      <c r="D261" s="54" t="s">
        <v>204</v>
      </c>
      <c r="E261" s="54" t="s">
        <v>451</v>
      </c>
      <c r="F261" s="54" t="s">
        <v>460</v>
      </c>
      <c r="G261" s="56">
        <v>40</v>
      </c>
      <c r="H261" s="54" t="s">
        <v>471</v>
      </c>
      <c r="I261" s="54" t="s">
        <v>479</v>
      </c>
      <c r="J261" s="56">
        <v>0</v>
      </c>
      <c r="K261" s="56">
        <v>0</v>
      </c>
      <c r="L261" s="56">
        <v>0</v>
      </c>
      <c r="M261" s="56">
        <v>1</v>
      </c>
      <c r="N261" s="56">
        <v>0</v>
      </c>
      <c r="O261" s="56">
        <v>0</v>
      </c>
      <c r="P261" s="56">
        <v>0</v>
      </c>
      <c r="Q261" s="56">
        <v>0</v>
      </c>
      <c r="R261" s="56">
        <v>0</v>
      </c>
      <c r="T261" s="54" t="s">
        <v>599</v>
      </c>
      <c r="U261" s="54"/>
      <c r="V261" s="54" t="s">
        <v>573</v>
      </c>
      <c r="W261" s="54" t="s">
        <v>528</v>
      </c>
      <c r="X261" s="54" t="s">
        <v>193</v>
      </c>
      <c r="Y261" s="54" t="s">
        <v>617</v>
      </c>
      <c r="Z261" s="54" t="s">
        <v>621</v>
      </c>
      <c r="AA261" s="54" t="s">
        <v>631</v>
      </c>
      <c r="AB261" s="54" t="s">
        <v>193</v>
      </c>
      <c r="AC261" s="54"/>
      <c r="AD261" s="54"/>
      <c r="AE261" s="54"/>
      <c r="AF261" s="54"/>
      <c r="AG261" s="54"/>
      <c r="AH261" s="54"/>
      <c r="AI261" s="54"/>
      <c r="AJ261" s="54"/>
      <c r="AK261" s="54" t="s">
        <v>682</v>
      </c>
      <c r="AL261" s="56">
        <v>0</v>
      </c>
      <c r="AM261" s="56">
        <v>1</v>
      </c>
      <c r="AN261" s="56">
        <v>0</v>
      </c>
      <c r="AO261" s="56">
        <v>1</v>
      </c>
      <c r="AP261" s="56">
        <v>0</v>
      </c>
      <c r="AQ261" s="56">
        <v>0</v>
      </c>
      <c r="AR261" s="56">
        <v>0</v>
      </c>
      <c r="AS261" s="56">
        <v>0</v>
      </c>
      <c r="AT261" s="56">
        <v>0</v>
      </c>
      <c r="AU261" s="56">
        <v>0</v>
      </c>
      <c r="AV261" s="56">
        <v>0</v>
      </c>
      <c r="AW261" s="56">
        <v>0</v>
      </c>
      <c r="AX261" s="56">
        <v>0</v>
      </c>
      <c r="AY261" s="56">
        <v>0</v>
      </c>
      <c r="AZ261" s="56">
        <v>0</v>
      </c>
      <c r="BA261" s="54" t="s">
        <v>526</v>
      </c>
      <c r="BB261" s="54" t="s">
        <v>722</v>
      </c>
      <c r="BC261" s="56">
        <v>0</v>
      </c>
      <c r="BD261" s="56">
        <v>0</v>
      </c>
      <c r="BE261" s="56">
        <v>0</v>
      </c>
      <c r="BF261" s="56">
        <v>1</v>
      </c>
      <c r="BG261" s="56">
        <v>0</v>
      </c>
      <c r="BH261" s="56">
        <v>0</v>
      </c>
      <c r="BI261" s="56">
        <v>0</v>
      </c>
      <c r="BJ261" s="56">
        <v>0</v>
      </c>
      <c r="BK261" s="56">
        <v>0</v>
      </c>
      <c r="BL261" s="56">
        <v>1</v>
      </c>
      <c r="BM261" s="56">
        <v>0</v>
      </c>
      <c r="BN261" s="56">
        <v>0</v>
      </c>
      <c r="BO261" s="56">
        <v>0</v>
      </c>
      <c r="BP261" s="56">
        <v>0</v>
      </c>
      <c r="BQ261" s="56">
        <v>0</v>
      </c>
      <c r="BR261" s="56">
        <v>0</v>
      </c>
      <c r="BS261" s="56">
        <v>0</v>
      </c>
      <c r="BT261" s="56">
        <v>0</v>
      </c>
      <c r="BU261" s="56">
        <v>0</v>
      </c>
      <c r="BV261" s="56">
        <v>0</v>
      </c>
      <c r="BW261" s="54"/>
      <c r="BX261" s="54"/>
    </row>
    <row r="262" spans="1:76" hidden="1" x14ac:dyDescent="0.35">
      <c r="A262" s="54" t="s">
        <v>936</v>
      </c>
      <c r="B262" s="54" t="s">
        <v>460</v>
      </c>
      <c r="C262" s="54" t="s">
        <v>208</v>
      </c>
      <c r="D262" s="54" t="s">
        <v>208</v>
      </c>
      <c r="E262" s="54" t="s">
        <v>365</v>
      </c>
      <c r="F262" s="54" t="s">
        <v>460</v>
      </c>
      <c r="G262" s="56">
        <v>38</v>
      </c>
      <c r="H262" s="54" t="s">
        <v>471</v>
      </c>
      <c r="I262" s="54" t="s">
        <v>479</v>
      </c>
      <c r="J262" s="56">
        <v>0</v>
      </c>
      <c r="K262" s="56">
        <v>0</v>
      </c>
      <c r="L262" s="56">
        <v>0</v>
      </c>
      <c r="M262" s="56">
        <v>1</v>
      </c>
      <c r="N262" s="56">
        <v>0</v>
      </c>
      <c r="O262" s="56">
        <v>0</v>
      </c>
      <c r="P262" s="56">
        <v>0</v>
      </c>
      <c r="Q262" s="56">
        <v>0</v>
      </c>
      <c r="R262" s="56">
        <v>0</v>
      </c>
      <c r="T262" s="54" t="s">
        <v>599</v>
      </c>
      <c r="U262" s="54"/>
      <c r="V262" s="54" t="s">
        <v>573</v>
      </c>
      <c r="W262" s="54" t="s">
        <v>524</v>
      </c>
      <c r="X262" s="54" t="s">
        <v>195</v>
      </c>
      <c r="Y262" s="54" t="s">
        <v>609</v>
      </c>
      <c r="Z262" s="54" t="s">
        <v>621</v>
      </c>
      <c r="AA262" s="54" t="s">
        <v>632</v>
      </c>
      <c r="AB262" s="54" t="s">
        <v>193</v>
      </c>
      <c r="AC262" s="54"/>
      <c r="AD262" s="54"/>
      <c r="AE262" s="54"/>
      <c r="AF262" s="54"/>
      <c r="AG262" s="54"/>
      <c r="AH262" s="54"/>
      <c r="AI262" s="54"/>
      <c r="AJ262" s="54"/>
      <c r="AK262" s="54" t="s">
        <v>854</v>
      </c>
      <c r="AL262" s="56">
        <v>0</v>
      </c>
      <c r="AM262" s="56">
        <v>1</v>
      </c>
      <c r="AN262" s="56">
        <v>0</v>
      </c>
      <c r="AO262" s="56">
        <v>1</v>
      </c>
      <c r="AP262" s="56">
        <v>0</v>
      </c>
      <c r="AQ262" s="56">
        <v>0</v>
      </c>
      <c r="AR262" s="56">
        <v>0</v>
      </c>
      <c r="AS262" s="56">
        <v>0</v>
      </c>
      <c r="AT262" s="56">
        <v>1</v>
      </c>
      <c r="AU262" s="56">
        <v>0</v>
      </c>
      <c r="AV262" s="56">
        <v>0</v>
      </c>
      <c r="AW262" s="56">
        <v>0</v>
      </c>
      <c r="AX262" s="56">
        <v>0</v>
      </c>
      <c r="AY262" s="56">
        <v>0</v>
      </c>
      <c r="AZ262" s="56">
        <v>0</v>
      </c>
      <c r="BA262" s="54" t="s">
        <v>526</v>
      </c>
      <c r="BB262" s="54" t="s">
        <v>749</v>
      </c>
      <c r="BC262" s="56">
        <v>1</v>
      </c>
      <c r="BD262" s="56">
        <v>0</v>
      </c>
      <c r="BE262" s="56">
        <v>0</v>
      </c>
      <c r="BF262" s="56">
        <v>0</v>
      </c>
      <c r="BG262" s="56">
        <v>0</v>
      </c>
      <c r="BH262" s="56">
        <v>1</v>
      </c>
      <c r="BI262" s="56">
        <v>0</v>
      </c>
      <c r="BJ262" s="56">
        <v>0</v>
      </c>
      <c r="BK262" s="56">
        <v>0</v>
      </c>
      <c r="BL262" s="56">
        <v>0</v>
      </c>
      <c r="BM262" s="56">
        <v>1</v>
      </c>
      <c r="BN262" s="56">
        <v>0</v>
      </c>
      <c r="BO262" s="56">
        <v>0</v>
      </c>
      <c r="BP262" s="56">
        <v>0</v>
      </c>
      <c r="BQ262" s="56">
        <v>0</v>
      </c>
      <c r="BR262" s="56">
        <v>0</v>
      </c>
      <c r="BS262" s="56">
        <v>0</v>
      </c>
      <c r="BT262" s="56">
        <v>0</v>
      </c>
      <c r="BU262" s="56">
        <v>0</v>
      </c>
      <c r="BV262" s="56">
        <v>0</v>
      </c>
      <c r="BW262" s="54"/>
      <c r="BX262" s="54"/>
    </row>
    <row r="263" spans="1:76" hidden="1" x14ac:dyDescent="0.35">
      <c r="A263" s="54" t="s">
        <v>936</v>
      </c>
      <c r="B263" s="54" t="s">
        <v>460</v>
      </c>
      <c r="C263" s="54" t="s">
        <v>204</v>
      </c>
      <c r="D263" s="54" t="s">
        <v>204</v>
      </c>
      <c r="E263" s="54" t="s">
        <v>450</v>
      </c>
      <c r="F263" s="54" t="s">
        <v>460</v>
      </c>
      <c r="G263" s="56">
        <v>45</v>
      </c>
      <c r="H263" s="54" t="s">
        <v>465</v>
      </c>
      <c r="I263" s="54" t="s">
        <v>883</v>
      </c>
      <c r="J263" s="56">
        <v>0</v>
      </c>
      <c r="K263" s="56">
        <v>0</v>
      </c>
      <c r="L263" s="56">
        <v>1</v>
      </c>
      <c r="M263" s="56">
        <v>0</v>
      </c>
      <c r="N263" s="56">
        <v>0</v>
      </c>
      <c r="O263" s="56">
        <v>0</v>
      </c>
      <c r="P263" s="56">
        <v>0</v>
      </c>
      <c r="Q263" s="56">
        <v>0</v>
      </c>
      <c r="R263" s="56">
        <v>0</v>
      </c>
      <c r="T263" s="54" t="s">
        <v>676</v>
      </c>
      <c r="U263" s="54"/>
      <c r="V263" s="54" t="s">
        <v>575</v>
      </c>
      <c r="W263" s="54" t="s">
        <v>526</v>
      </c>
      <c r="X263" s="54" t="s">
        <v>193</v>
      </c>
      <c r="Y263" s="54" t="s">
        <v>617</v>
      </c>
      <c r="Z263" s="54" t="s">
        <v>621</v>
      </c>
      <c r="AA263" s="54" t="s">
        <v>631</v>
      </c>
      <c r="AB263" s="54" t="s">
        <v>193</v>
      </c>
      <c r="AC263" s="54"/>
      <c r="AD263" s="54"/>
      <c r="AE263" s="54"/>
      <c r="AF263" s="54"/>
      <c r="AG263" s="54"/>
      <c r="AH263" s="54"/>
      <c r="AI263" s="54"/>
      <c r="AJ263" s="54"/>
      <c r="AK263" s="54" t="s">
        <v>652</v>
      </c>
      <c r="AL263" s="56">
        <v>0</v>
      </c>
      <c r="AM263" s="56">
        <v>0</v>
      </c>
      <c r="AN263" s="56">
        <v>0</v>
      </c>
      <c r="AO263" s="56">
        <v>1</v>
      </c>
      <c r="AP263" s="56">
        <v>0</v>
      </c>
      <c r="AQ263" s="56">
        <v>0</v>
      </c>
      <c r="AR263" s="56">
        <v>0</v>
      </c>
      <c r="AS263" s="56">
        <v>0</v>
      </c>
      <c r="AT263" s="56">
        <v>0</v>
      </c>
      <c r="AU263" s="56">
        <v>0</v>
      </c>
      <c r="AV263" s="56">
        <v>0</v>
      </c>
      <c r="AW263" s="56">
        <v>0</v>
      </c>
      <c r="AX263" s="56">
        <v>0</v>
      </c>
      <c r="AY263" s="56">
        <v>0</v>
      </c>
      <c r="AZ263" s="56">
        <v>0</v>
      </c>
      <c r="BA263" s="54" t="s">
        <v>528</v>
      </c>
      <c r="BB263" s="54" t="s">
        <v>855</v>
      </c>
      <c r="BC263" s="56">
        <v>0</v>
      </c>
      <c r="BD263" s="56">
        <v>0</v>
      </c>
      <c r="BE263" s="56">
        <v>0</v>
      </c>
      <c r="BF263" s="56">
        <v>0</v>
      </c>
      <c r="BG263" s="56">
        <v>0</v>
      </c>
      <c r="BH263" s="56">
        <v>1</v>
      </c>
      <c r="BI263" s="56">
        <v>0</v>
      </c>
      <c r="BJ263" s="56">
        <v>0</v>
      </c>
      <c r="BK263" s="56">
        <v>0</v>
      </c>
      <c r="BL263" s="56">
        <v>0</v>
      </c>
      <c r="BM263" s="56">
        <v>0</v>
      </c>
      <c r="BN263" s="56">
        <v>0</v>
      </c>
      <c r="BO263" s="56">
        <v>0</v>
      </c>
      <c r="BP263" s="56">
        <v>0</v>
      </c>
      <c r="BQ263" s="56">
        <v>1</v>
      </c>
      <c r="BR263" s="56">
        <v>0</v>
      </c>
      <c r="BS263" s="56">
        <v>0</v>
      </c>
      <c r="BT263" s="56">
        <v>0</v>
      </c>
      <c r="BU263" s="56">
        <v>0</v>
      </c>
      <c r="BV263" s="56">
        <v>0</v>
      </c>
      <c r="BW263" s="54"/>
      <c r="BX263" s="54"/>
    </row>
    <row r="264" spans="1:76" hidden="1" x14ac:dyDescent="0.35">
      <c r="A264" s="54" t="s">
        <v>936</v>
      </c>
      <c r="B264" s="54" t="s">
        <v>460</v>
      </c>
      <c r="C264" s="54" t="s">
        <v>204</v>
      </c>
      <c r="D264" s="54" t="s">
        <v>204</v>
      </c>
      <c r="E264" s="54" t="s">
        <v>450</v>
      </c>
      <c r="F264" s="54" t="s">
        <v>460</v>
      </c>
      <c r="G264" s="56">
        <v>32</v>
      </c>
      <c r="H264" s="54" t="s">
        <v>471</v>
      </c>
      <c r="I264" s="54" t="s">
        <v>479</v>
      </c>
      <c r="J264" s="56">
        <v>0</v>
      </c>
      <c r="K264" s="56">
        <v>0</v>
      </c>
      <c r="L264" s="56">
        <v>0</v>
      </c>
      <c r="M264" s="56">
        <v>1</v>
      </c>
      <c r="N264" s="56">
        <v>0</v>
      </c>
      <c r="O264" s="56">
        <v>0</v>
      </c>
      <c r="P264" s="56">
        <v>0</v>
      </c>
      <c r="Q264" s="56">
        <v>0</v>
      </c>
      <c r="R264" s="56">
        <v>0</v>
      </c>
      <c r="T264" s="54" t="s">
        <v>676</v>
      </c>
      <c r="U264" s="54"/>
      <c r="V264" s="54" t="s">
        <v>571</v>
      </c>
      <c r="W264" s="54" t="s">
        <v>526</v>
      </c>
      <c r="X264" s="54" t="s">
        <v>193</v>
      </c>
      <c r="Y264" s="54" t="s">
        <v>617</v>
      </c>
      <c r="Z264" s="54" t="s">
        <v>621</v>
      </c>
      <c r="AA264" s="54" t="s">
        <v>632</v>
      </c>
      <c r="AB264" s="54" t="s">
        <v>193</v>
      </c>
      <c r="AC264" s="54"/>
      <c r="AD264" s="54"/>
      <c r="AE264" s="54"/>
      <c r="AF264" s="54"/>
      <c r="AG264" s="54"/>
      <c r="AH264" s="54"/>
      <c r="AI264" s="54"/>
      <c r="AJ264" s="54"/>
      <c r="AK264" s="54" t="s">
        <v>856</v>
      </c>
      <c r="AL264" s="56">
        <v>0</v>
      </c>
      <c r="AM264" s="56">
        <v>1</v>
      </c>
      <c r="AN264" s="56">
        <v>0</v>
      </c>
      <c r="AO264" s="56">
        <v>0</v>
      </c>
      <c r="AP264" s="56">
        <v>0</v>
      </c>
      <c r="AQ264" s="56">
        <v>1</v>
      </c>
      <c r="AR264" s="56">
        <v>0</v>
      </c>
      <c r="AS264" s="56">
        <v>0</v>
      </c>
      <c r="AT264" s="56">
        <v>0</v>
      </c>
      <c r="AU264" s="56">
        <v>0</v>
      </c>
      <c r="AV264" s="56">
        <v>0</v>
      </c>
      <c r="AW264" s="56">
        <v>0</v>
      </c>
      <c r="AX264" s="56">
        <v>0</v>
      </c>
      <c r="AY264" s="56">
        <v>0</v>
      </c>
      <c r="AZ264" s="56">
        <v>0</v>
      </c>
      <c r="BA264" s="54" t="s">
        <v>526</v>
      </c>
      <c r="BB264" s="54" t="s">
        <v>857</v>
      </c>
      <c r="BC264" s="56">
        <v>1</v>
      </c>
      <c r="BD264" s="56">
        <v>1</v>
      </c>
      <c r="BE264" s="56">
        <v>0</v>
      </c>
      <c r="BF264" s="56">
        <v>0</v>
      </c>
      <c r="BG264" s="56">
        <v>0</v>
      </c>
      <c r="BH264" s="56">
        <v>1</v>
      </c>
      <c r="BI264" s="56">
        <v>0</v>
      </c>
      <c r="BJ264" s="56">
        <v>0</v>
      </c>
      <c r="BK264" s="56">
        <v>0</v>
      </c>
      <c r="BL264" s="56">
        <v>0</v>
      </c>
      <c r="BM264" s="56">
        <v>0</v>
      </c>
      <c r="BN264" s="56">
        <v>0</v>
      </c>
      <c r="BO264" s="56">
        <v>0</v>
      </c>
      <c r="BP264" s="56">
        <v>0</v>
      </c>
      <c r="BQ264" s="56">
        <v>0</v>
      </c>
      <c r="BR264" s="56">
        <v>0</v>
      </c>
      <c r="BS264" s="56">
        <v>0</v>
      </c>
      <c r="BT264" s="56">
        <v>0</v>
      </c>
      <c r="BU264" s="56">
        <v>0</v>
      </c>
      <c r="BV264" s="56">
        <v>0</v>
      </c>
      <c r="BW264" s="54"/>
      <c r="BX264" s="54"/>
    </row>
    <row r="265" spans="1:76" hidden="1" x14ac:dyDescent="0.35">
      <c r="A265" s="54" t="s">
        <v>936</v>
      </c>
      <c r="B265" s="54" t="s">
        <v>460</v>
      </c>
      <c r="C265" s="54" t="s">
        <v>203</v>
      </c>
      <c r="D265" s="54" t="s">
        <v>213</v>
      </c>
      <c r="E265" s="54" t="s">
        <v>297</v>
      </c>
      <c r="F265" s="54" t="s">
        <v>460</v>
      </c>
      <c r="G265" s="56">
        <v>64</v>
      </c>
      <c r="H265" s="54" t="s">
        <v>469</v>
      </c>
      <c r="I265" s="54" t="s">
        <v>473</v>
      </c>
      <c r="J265" s="56">
        <v>1</v>
      </c>
      <c r="K265" s="56">
        <v>0</v>
      </c>
      <c r="L265" s="56">
        <v>0</v>
      </c>
      <c r="M265" s="56">
        <v>0</v>
      </c>
      <c r="N265" s="56">
        <v>0</v>
      </c>
      <c r="O265" s="56">
        <v>0</v>
      </c>
      <c r="P265" s="56">
        <v>0</v>
      </c>
      <c r="Q265" s="56">
        <v>0</v>
      </c>
      <c r="R265" s="56">
        <v>0</v>
      </c>
      <c r="T265" s="54" t="s">
        <v>599</v>
      </c>
      <c r="U265" s="54"/>
      <c r="V265" s="54" t="s">
        <v>575</v>
      </c>
      <c r="W265" s="54" t="s">
        <v>530</v>
      </c>
      <c r="X265" s="54" t="s">
        <v>193</v>
      </c>
      <c r="Y265" s="54" t="s">
        <v>617</v>
      </c>
      <c r="Z265" s="54" t="s">
        <v>627</v>
      </c>
      <c r="AA265" s="54" t="s">
        <v>632</v>
      </c>
      <c r="AB265" s="54" t="s">
        <v>195</v>
      </c>
      <c r="AC265" s="54" t="s">
        <v>644</v>
      </c>
      <c r="AD265" s="56">
        <v>0</v>
      </c>
      <c r="AE265" s="56">
        <v>0</v>
      </c>
      <c r="AF265" s="56">
        <v>0</v>
      </c>
      <c r="AG265" s="56">
        <v>1</v>
      </c>
      <c r="AH265" s="56">
        <v>0</v>
      </c>
      <c r="AI265" s="56">
        <v>0</v>
      </c>
      <c r="AJ265" s="56">
        <v>0</v>
      </c>
      <c r="AK265" s="54" t="s">
        <v>692</v>
      </c>
      <c r="AL265" s="56">
        <v>0</v>
      </c>
      <c r="AM265" s="56">
        <v>0</v>
      </c>
      <c r="AN265" s="56">
        <v>0</v>
      </c>
      <c r="AO265" s="56">
        <v>1</v>
      </c>
      <c r="AP265" s="56">
        <v>0</v>
      </c>
      <c r="AQ265" s="56">
        <v>0</v>
      </c>
      <c r="AR265" s="56">
        <v>1</v>
      </c>
      <c r="AS265" s="56">
        <v>0</v>
      </c>
      <c r="AT265" s="56">
        <v>0</v>
      </c>
      <c r="AU265" s="56">
        <v>0</v>
      </c>
      <c r="AV265" s="56">
        <v>1</v>
      </c>
      <c r="AW265" s="56">
        <v>0</v>
      </c>
      <c r="AX265" s="56">
        <v>0</v>
      </c>
      <c r="AY265" s="56">
        <v>0</v>
      </c>
      <c r="AZ265" s="56">
        <v>0</v>
      </c>
      <c r="BA265" s="54" t="s">
        <v>530</v>
      </c>
      <c r="BB265" s="54" t="s">
        <v>858</v>
      </c>
      <c r="BC265" s="56">
        <v>0</v>
      </c>
      <c r="BD265" s="56">
        <v>0</v>
      </c>
      <c r="BE265" s="56">
        <v>0</v>
      </c>
      <c r="BF265" s="56">
        <v>1</v>
      </c>
      <c r="BG265" s="56">
        <v>0</v>
      </c>
      <c r="BH265" s="56">
        <v>0</v>
      </c>
      <c r="BI265" s="56">
        <v>1</v>
      </c>
      <c r="BJ265" s="56">
        <v>0</v>
      </c>
      <c r="BK265" s="56">
        <v>0</v>
      </c>
      <c r="BL265" s="56">
        <v>1</v>
      </c>
      <c r="BM265" s="56">
        <v>0</v>
      </c>
      <c r="BN265" s="56">
        <v>0</v>
      </c>
      <c r="BO265" s="56">
        <v>1</v>
      </c>
      <c r="BP265" s="56">
        <v>0</v>
      </c>
      <c r="BQ265" s="56">
        <v>0</v>
      </c>
      <c r="BR265" s="56">
        <v>0</v>
      </c>
      <c r="BS265" s="56">
        <v>0</v>
      </c>
      <c r="BT265" s="56">
        <v>0</v>
      </c>
      <c r="BU265" s="56">
        <v>0</v>
      </c>
      <c r="BV265" s="56">
        <v>0</v>
      </c>
      <c r="BW265" s="54"/>
      <c r="BX265" s="54"/>
    </row>
    <row r="266" spans="1:76" hidden="1" x14ac:dyDescent="0.35">
      <c r="A266" s="54" t="s">
        <v>936</v>
      </c>
      <c r="B266" s="54" t="s">
        <v>460</v>
      </c>
      <c r="C266" s="54" t="s">
        <v>203</v>
      </c>
      <c r="D266" s="54" t="s">
        <v>213</v>
      </c>
      <c r="E266" s="54" t="s">
        <v>297</v>
      </c>
      <c r="F266" s="54" t="s">
        <v>460</v>
      </c>
      <c r="G266" s="56">
        <v>35</v>
      </c>
      <c r="H266" s="54" t="s">
        <v>465</v>
      </c>
      <c r="I266" s="54" t="s">
        <v>487</v>
      </c>
      <c r="J266" s="56">
        <v>0</v>
      </c>
      <c r="K266" s="56">
        <v>0</v>
      </c>
      <c r="L266" s="56">
        <v>0</v>
      </c>
      <c r="M266" s="56">
        <v>0</v>
      </c>
      <c r="N266" s="56">
        <v>0</v>
      </c>
      <c r="O266" s="56">
        <v>0</v>
      </c>
      <c r="P266" s="56">
        <v>0</v>
      </c>
      <c r="Q266" s="56">
        <v>1</v>
      </c>
      <c r="R266" s="56">
        <v>0</v>
      </c>
      <c r="T266" s="54" t="s">
        <v>599</v>
      </c>
      <c r="U266" s="54"/>
      <c r="V266" s="54" t="s">
        <v>573</v>
      </c>
      <c r="W266" s="54" t="s">
        <v>530</v>
      </c>
      <c r="X266" s="54" t="s">
        <v>193</v>
      </c>
      <c r="Y266" s="54" t="s">
        <v>617</v>
      </c>
      <c r="Z266" s="54" t="s">
        <v>621</v>
      </c>
      <c r="AA266" s="54" t="s">
        <v>634</v>
      </c>
      <c r="AB266" s="54" t="s">
        <v>193</v>
      </c>
      <c r="AC266" s="54"/>
      <c r="AD266" s="54"/>
      <c r="AE266" s="54"/>
      <c r="AF266" s="54"/>
      <c r="AG266" s="54"/>
      <c r="AH266" s="54"/>
      <c r="AI266" s="54"/>
      <c r="AJ266" s="54"/>
      <c r="AK266" s="54" t="s">
        <v>692</v>
      </c>
      <c r="AL266" s="56">
        <v>0</v>
      </c>
      <c r="AM266" s="56">
        <v>0</v>
      </c>
      <c r="AN266" s="56">
        <v>0</v>
      </c>
      <c r="AO266" s="56">
        <v>1</v>
      </c>
      <c r="AP266" s="56">
        <v>0</v>
      </c>
      <c r="AQ266" s="56">
        <v>0</v>
      </c>
      <c r="AR266" s="56">
        <v>1</v>
      </c>
      <c r="AS266" s="56">
        <v>0</v>
      </c>
      <c r="AT266" s="56">
        <v>0</v>
      </c>
      <c r="AU266" s="56">
        <v>0</v>
      </c>
      <c r="AV266" s="56">
        <v>1</v>
      </c>
      <c r="AW266" s="56">
        <v>0</v>
      </c>
      <c r="AX266" s="56">
        <v>0</v>
      </c>
      <c r="AY266" s="56">
        <v>0</v>
      </c>
      <c r="AZ266" s="56">
        <v>0</v>
      </c>
      <c r="BA266" s="54" t="s">
        <v>530</v>
      </c>
      <c r="BB266" s="54" t="s">
        <v>858</v>
      </c>
      <c r="BC266" s="56">
        <v>0</v>
      </c>
      <c r="BD266" s="56">
        <v>0</v>
      </c>
      <c r="BE266" s="56">
        <v>0</v>
      </c>
      <c r="BF266" s="56">
        <v>1</v>
      </c>
      <c r="BG266" s="56">
        <v>0</v>
      </c>
      <c r="BH266" s="56">
        <v>0</v>
      </c>
      <c r="BI266" s="56">
        <v>1</v>
      </c>
      <c r="BJ266" s="56">
        <v>0</v>
      </c>
      <c r="BK266" s="56">
        <v>0</v>
      </c>
      <c r="BL266" s="56">
        <v>1</v>
      </c>
      <c r="BM266" s="56">
        <v>0</v>
      </c>
      <c r="BN266" s="56">
        <v>0</v>
      </c>
      <c r="BO266" s="56">
        <v>1</v>
      </c>
      <c r="BP266" s="56">
        <v>0</v>
      </c>
      <c r="BQ266" s="56">
        <v>0</v>
      </c>
      <c r="BR266" s="56">
        <v>0</v>
      </c>
      <c r="BS266" s="56">
        <v>0</v>
      </c>
      <c r="BT266" s="56">
        <v>0</v>
      </c>
      <c r="BU266" s="56">
        <v>0</v>
      </c>
      <c r="BV266" s="56">
        <v>0</v>
      </c>
      <c r="BW266" s="54"/>
      <c r="BX266" s="54"/>
    </row>
    <row r="267" spans="1:76" hidden="1" x14ac:dyDescent="0.35">
      <c r="A267" s="54" t="s">
        <v>936</v>
      </c>
      <c r="B267" s="54" t="s">
        <v>460</v>
      </c>
      <c r="C267" s="54" t="s">
        <v>203</v>
      </c>
      <c r="D267" s="54" t="s">
        <v>213</v>
      </c>
      <c r="E267" s="54" t="s">
        <v>297</v>
      </c>
      <c r="F267" s="54" t="s">
        <v>460</v>
      </c>
      <c r="G267" s="56">
        <v>45</v>
      </c>
      <c r="H267" s="54" t="s">
        <v>471</v>
      </c>
      <c r="I267" s="54" t="s">
        <v>479</v>
      </c>
      <c r="J267" s="56">
        <v>0</v>
      </c>
      <c r="K267" s="56">
        <v>0</v>
      </c>
      <c r="L267" s="56">
        <v>0</v>
      </c>
      <c r="M267" s="56">
        <v>1</v>
      </c>
      <c r="N267" s="56">
        <v>0</v>
      </c>
      <c r="O267" s="56">
        <v>0</v>
      </c>
      <c r="P267" s="56">
        <v>0</v>
      </c>
      <c r="Q267" s="56">
        <v>0</v>
      </c>
      <c r="R267" s="56">
        <v>0</v>
      </c>
      <c r="T267" s="54" t="s">
        <v>599</v>
      </c>
      <c r="U267" s="54"/>
      <c r="V267" s="54" t="s">
        <v>575</v>
      </c>
      <c r="W267" s="54" t="s">
        <v>528</v>
      </c>
      <c r="X267" s="54" t="s">
        <v>193</v>
      </c>
      <c r="Y267" s="54" t="s">
        <v>617</v>
      </c>
      <c r="Z267" s="54" t="s">
        <v>627</v>
      </c>
      <c r="AA267" s="54" t="s">
        <v>632</v>
      </c>
      <c r="AB267" s="54" t="s">
        <v>195</v>
      </c>
      <c r="AC267" s="54" t="s">
        <v>656</v>
      </c>
      <c r="AD267" s="56">
        <v>0</v>
      </c>
      <c r="AE267" s="56">
        <v>0</v>
      </c>
      <c r="AF267" s="56">
        <v>0</v>
      </c>
      <c r="AG267" s="56">
        <v>1</v>
      </c>
      <c r="AH267" s="56">
        <v>1</v>
      </c>
      <c r="AI267" s="56">
        <v>0</v>
      </c>
      <c r="AJ267" s="56">
        <v>0</v>
      </c>
      <c r="AK267" s="54" t="s">
        <v>726</v>
      </c>
      <c r="AL267" s="56">
        <v>0</v>
      </c>
      <c r="AM267" s="56">
        <v>0</v>
      </c>
      <c r="AN267" s="56">
        <v>0</v>
      </c>
      <c r="AO267" s="56">
        <v>1</v>
      </c>
      <c r="AP267" s="56">
        <v>0</v>
      </c>
      <c r="AQ267" s="56">
        <v>0</v>
      </c>
      <c r="AR267" s="56">
        <v>1</v>
      </c>
      <c r="AS267" s="56">
        <v>1</v>
      </c>
      <c r="AT267" s="56">
        <v>0</v>
      </c>
      <c r="AU267" s="56">
        <v>0</v>
      </c>
      <c r="AV267" s="56">
        <v>1</v>
      </c>
      <c r="AW267" s="56">
        <v>0</v>
      </c>
      <c r="AX267" s="56">
        <v>0</v>
      </c>
      <c r="AY267" s="56">
        <v>0</v>
      </c>
      <c r="AZ267" s="56">
        <v>0</v>
      </c>
      <c r="BA267" s="54" t="s">
        <v>530</v>
      </c>
      <c r="BB267" s="54" t="s">
        <v>710</v>
      </c>
      <c r="BC267" s="56">
        <v>0</v>
      </c>
      <c r="BD267" s="56">
        <v>0</v>
      </c>
      <c r="BE267" s="56">
        <v>1</v>
      </c>
      <c r="BF267" s="56">
        <v>1</v>
      </c>
      <c r="BG267" s="56">
        <v>0</v>
      </c>
      <c r="BH267" s="56">
        <v>0</v>
      </c>
      <c r="BI267" s="56">
        <v>0</v>
      </c>
      <c r="BJ267" s="56">
        <v>0</v>
      </c>
      <c r="BK267" s="56">
        <v>0</v>
      </c>
      <c r="BL267" s="56">
        <v>1</v>
      </c>
      <c r="BM267" s="56">
        <v>0</v>
      </c>
      <c r="BN267" s="56">
        <v>0</v>
      </c>
      <c r="BO267" s="56">
        <v>0</v>
      </c>
      <c r="BP267" s="56">
        <v>0</v>
      </c>
      <c r="BQ267" s="56">
        <v>0</v>
      </c>
      <c r="BR267" s="56">
        <v>0</v>
      </c>
      <c r="BS267" s="56">
        <v>0</v>
      </c>
      <c r="BT267" s="56">
        <v>0</v>
      </c>
      <c r="BU267" s="56">
        <v>0</v>
      </c>
      <c r="BV267" s="56">
        <v>0</v>
      </c>
      <c r="BW267" s="54"/>
      <c r="BX267" s="54" t="s">
        <v>859</v>
      </c>
    </row>
    <row r="268" spans="1:76" x14ac:dyDescent="0.35">
      <c r="A268" s="54" t="s">
        <v>936</v>
      </c>
      <c r="B268" s="54" t="s">
        <v>460</v>
      </c>
      <c r="C268" s="54" t="s">
        <v>203</v>
      </c>
      <c r="D268" s="54" t="s">
        <v>213</v>
      </c>
      <c r="E268" s="54" t="s">
        <v>299</v>
      </c>
      <c r="F268" s="54" t="s">
        <v>460</v>
      </c>
      <c r="G268" s="56">
        <v>58</v>
      </c>
      <c r="H268" s="54" t="s">
        <v>469</v>
      </c>
      <c r="I268" s="54" t="s">
        <v>473</v>
      </c>
      <c r="J268" s="56">
        <v>1</v>
      </c>
      <c r="K268" s="56">
        <v>0</v>
      </c>
      <c r="L268" s="56">
        <v>0</v>
      </c>
      <c r="M268" s="56">
        <v>0</v>
      </c>
      <c r="N268" s="56">
        <v>0</v>
      </c>
      <c r="O268" s="56">
        <v>0</v>
      </c>
      <c r="P268" s="56">
        <v>0</v>
      </c>
      <c r="Q268" s="56">
        <v>0</v>
      </c>
      <c r="R268" s="56">
        <v>0</v>
      </c>
      <c r="T268" s="54" t="s">
        <v>676</v>
      </c>
      <c r="U268" s="54"/>
      <c r="V268" s="54" t="s">
        <v>573</v>
      </c>
      <c r="W268" s="54" t="s">
        <v>530</v>
      </c>
      <c r="X268" s="54" t="s">
        <v>195</v>
      </c>
      <c r="Y268" s="54" t="s">
        <v>609</v>
      </c>
      <c r="Z268" s="54" t="s">
        <v>627</v>
      </c>
      <c r="AA268" s="54" t="s">
        <v>632</v>
      </c>
      <c r="AB268" s="54" t="s">
        <v>195</v>
      </c>
      <c r="AC268" s="54" t="s">
        <v>656</v>
      </c>
      <c r="AD268" s="56">
        <v>0</v>
      </c>
      <c r="AE268" s="56">
        <v>0</v>
      </c>
      <c r="AF268" s="56">
        <v>0</v>
      </c>
      <c r="AG268" s="56">
        <v>1</v>
      </c>
      <c r="AH268" s="56">
        <v>1</v>
      </c>
      <c r="AI268" s="56">
        <v>0</v>
      </c>
      <c r="AJ268" s="56">
        <v>0</v>
      </c>
      <c r="AK268" s="54" t="s">
        <v>653</v>
      </c>
      <c r="AL268" s="56">
        <v>0</v>
      </c>
      <c r="AM268" s="56">
        <v>0</v>
      </c>
      <c r="AN268" s="56">
        <v>0</v>
      </c>
      <c r="AO268" s="56">
        <v>1</v>
      </c>
      <c r="AP268" s="56">
        <v>0</v>
      </c>
      <c r="AQ268" s="56">
        <v>0</v>
      </c>
      <c r="AR268" s="56">
        <v>0</v>
      </c>
      <c r="AS268" s="56">
        <v>0</v>
      </c>
      <c r="AT268" s="56">
        <v>0</v>
      </c>
      <c r="AU268" s="56">
        <v>0</v>
      </c>
      <c r="AV268" s="56">
        <v>1</v>
      </c>
      <c r="AW268" s="56">
        <v>0</v>
      </c>
      <c r="AX268" s="56">
        <v>0</v>
      </c>
      <c r="AY268" s="56">
        <v>0</v>
      </c>
      <c r="AZ268" s="56">
        <v>0</v>
      </c>
      <c r="BA268" s="54" t="s">
        <v>530</v>
      </c>
      <c r="BB268" s="54" t="s">
        <v>860</v>
      </c>
      <c r="BC268" s="56">
        <v>0</v>
      </c>
      <c r="BD268" s="56">
        <v>0</v>
      </c>
      <c r="BE268" s="56">
        <v>1</v>
      </c>
      <c r="BF268" s="56">
        <v>1</v>
      </c>
      <c r="BG268" s="56">
        <v>0</v>
      </c>
      <c r="BH268" s="56">
        <v>0</v>
      </c>
      <c r="BI268" s="56">
        <v>0</v>
      </c>
      <c r="BJ268" s="56">
        <v>0</v>
      </c>
      <c r="BK268" s="56">
        <v>0</v>
      </c>
      <c r="BL268" s="56">
        <v>1</v>
      </c>
      <c r="BM268" s="56">
        <v>0</v>
      </c>
      <c r="BN268" s="56">
        <v>0</v>
      </c>
      <c r="BO268" s="56">
        <v>1</v>
      </c>
      <c r="BP268" s="56">
        <v>0</v>
      </c>
      <c r="BQ268" s="56">
        <v>0</v>
      </c>
      <c r="BR268" s="56">
        <v>0</v>
      </c>
      <c r="BS268" s="56">
        <v>0</v>
      </c>
      <c r="BT268" s="56">
        <v>0</v>
      </c>
      <c r="BU268" s="56">
        <v>0</v>
      </c>
      <c r="BV268" s="56">
        <v>0</v>
      </c>
      <c r="BW268" s="54"/>
      <c r="BX268" s="54"/>
    </row>
    <row r="269" spans="1:76" hidden="1" x14ac:dyDescent="0.35">
      <c r="A269" s="54" t="s">
        <v>936</v>
      </c>
      <c r="B269" s="54" t="s">
        <v>460</v>
      </c>
      <c r="C269" s="54" t="s">
        <v>203</v>
      </c>
      <c r="D269" s="54" t="s">
        <v>213</v>
      </c>
      <c r="E269" s="54" t="s">
        <v>299</v>
      </c>
      <c r="F269" s="54" t="s">
        <v>460</v>
      </c>
      <c r="G269" s="56">
        <v>44</v>
      </c>
      <c r="H269" s="54" t="s">
        <v>465</v>
      </c>
      <c r="I269" s="54" t="s">
        <v>883</v>
      </c>
      <c r="J269" s="56">
        <v>0</v>
      </c>
      <c r="K269" s="56">
        <v>0</v>
      </c>
      <c r="L269" s="56">
        <v>1</v>
      </c>
      <c r="M269" s="56">
        <v>0</v>
      </c>
      <c r="N269" s="56">
        <v>0</v>
      </c>
      <c r="O269" s="56">
        <v>0</v>
      </c>
      <c r="P269" s="56">
        <v>0</v>
      </c>
      <c r="Q269" s="56">
        <v>0</v>
      </c>
      <c r="R269" s="56">
        <v>0</v>
      </c>
      <c r="T269" s="54" t="s">
        <v>676</v>
      </c>
      <c r="U269" s="54"/>
      <c r="V269" s="54" t="s">
        <v>573</v>
      </c>
      <c r="W269" s="54" t="s">
        <v>530</v>
      </c>
      <c r="X269" s="54" t="s">
        <v>195</v>
      </c>
      <c r="Y269" s="54" t="s">
        <v>609</v>
      </c>
      <c r="Z269" s="54" t="s">
        <v>627</v>
      </c>
      <c r="AA269" s="54" t="s">
        <v>632</v>
      </c>
      <c r="AB269" s="54" t="s">
        <v>195</v>
      </c>
      <c r="AC269" s="54" t="s">
        <v>644</v>
      </c>
      <c r="AD269" s="56">
        <v>0</v>
      </c>
      <c r="AE269" s="56">
        <v>0</v>
      </c>
      <c r="AF269" s="56">
        <v>0</v>
      </c>
      <c r="AG269" s="56">
        <v>1</v>
      </c>
      <c r="AH269" s="56">
        <v>0</v>
      </c>
      <c r="AI269" s="56">
        <v>0</v>
      </c>
      <c r="AJ269" s="56">
        <v>0</v>
      </c>
      <c r="AK269" s="54" t="s">
        <v>653</v>
      </c>
      <c r="AL269" s="56">
        <v>0</v>
      </c>
      <c r="AM269" s="56">
        <v>0</v>
      </c>
      <c r="AN269" s="56">
        <v>0</v>
      </c>
      <c r="AO269" s="56">
        <v>1</v>
      </c>
      <c r="AP269" s="56">
        <v>0</v>
      </c>
      <c r="AQ269" s="56">
        <v>0</v>
      </c>
      <c r="AR269" s="56">
        <v>0</v>
      </c>
      <c r="AS269" s="56">
        <v>0</v>
      </c>
      <c r="AT269" s="56">
        <v>0</v>
      </c>
      <c r="AU269" s="56">
        <v>0</v>
      </c>
      <c r="AV269" s="56">
        <v>1</v>
      </c>
      <c r="AW269" s="56">
        <v>0</v>
      </c>
      <c r="AX269" s="56">
        <v>0</v>
      </c>
      <c r="AY269" s="56">
        <v>0</v>
      </c>
      <c r="AZ269" s="56">
        <v>0</v>
      </c>
      <c r="BA269" s="54" t="s">
        <v>530</v>
      </c>
      <c r="BB269" s="54" t="s">
        <v>671</v>
      </c>
      <c r="BC269" s="56">
        <v>0</v>
      </c>
      <c r="BD269" s="56">
        <v>0</v>
      </c>
      <c r="BE269" s="56">
        <v>0</v>
      </c>
      <c r="BF269" s="56">
        <v>1</v>
      </c>
      <c r="BG269" s="56">
        <v>0</v>
      </c>
      <c r="BH269" s="56">
        <v>0</v>
      </c>
      <c r="BI269" s="56">
        <v>1</v>
      </c>
      <c r="BJ269" s="56">
        <v>0</v>
      </c>
      <c r="BK269" s="56">
        <v>0</v>
      </c>
      <c r="BL269" s="56">
        <v>1</v>
      </c>
      <c r="BM269" s="56">
        <v>0</v>
      </c>
      <c r="BN269" s="56">
        <v>0</v>
      </c>
      <c r="BO269" s="56">
        <v>0</v>
      </c>
      <c r="BP269" s="56">
        <v>0</v>
      </c>
      <c r="BQ269" s="56">
        <v>0</v>
      </c>
      <c r="BR269" s="56">
        <v>0</v>
      </c>
      <c r="BS269" s="56">
        <v>0</v>
      </c>
      <c r="BT269" s="56">
        <v>0</v>
      </c>
      <c r="BU269" s="56">
        <v>0</v>
      </c>
      <c r="BV269" s="56">
        <v>0</v>
      </c>
      <c r="BW269" s="54"/>
      <c r="BX269" s="54"/>
    </row>
    <row r="270" spans="1:76" hidden="1" x14ac:dyDescent="0.35">
      <c r="A270" s="54" t="s">
        <v>936</v>
      </c>
      <c r="B270" s="54" t="s">
        <v>460</v>
      </c>
      <c r="C270" s="54" t="s">
        <v>208</v>
      </c>
      <c r="D270" s="54" t="s">
        <v>208</v>
      </c>
      <c r="E270" s="54" t="s">
        <v>377</v>
      </c>
      <c r="F270" s="54" t="s">
        <v>460</v>
      </c>
      <c r="G270" s="56">
        <v>35</v>
      </c>
      <c r="H270" s="54" t="s">
        <v>471</v>
      </c>
      <c r="I270" s="54" t="s">
        <v>886</v>
      </c>
      <c r="J270" s="56">
        <v>0</v>
      </c>
      <c r="K270" s="56">
        <v>1</v>
      </c>
      <c r="L270" s="56">
        <v>0</v>
      </c>
      <c r="M270" s="56">
        <v>0</v>
      </c>
      <c r="N270" s="56">
        <v>0</v>
      </c>
      <c r="O270" s="56">
        <v>0</v>
      </c>
      <c r="P270" s="56">
        <v>0</v>
      </c>
      <c r="Q270" s="56">
        <v>0</v>
      </c>
      <c r="R270" s="56">
        <v>0</v>
      </c>
      <c r="T270" s="54" t="s">
        <v>657</v>
      </c>
      <c r="U270" s="54"/>
      <c r="V270" s="54" t="s">
        <v>575</v>
      </c>
      <c r="W270" s="54" t="s">
        <v>524</v>
      </c>
      <c r="X270" s="54" t="s">
        <v>195</v>
      </c>
      <c r="Y270" s="54" t="s">
        <v>609</v>
      </c>
      <c r="Z270" s="54" t="s">
        <v>627</v>
      </c>
      <c r="AA270" s="54" t="s">
        <v>631</v>
      </c>
      <c r="AB270" s="54" t="s">
        <v>195</v>
      </c>
      <c r="AC270" s="54" t="s">
        <v>656</v>
      </c>
      <c r="AD270" s="56">
        <v>0</v>
      </c>
      <c r="AE270" s="56">
        <v>0</v>
      </c>
      <c r="AF270" s="56">
        <v>0</v>
      </c>
      <c r="AG270" s="56">
        <v>1</v>
      </c>
      <c r="AH270" s="56">
        <v>1</v>
      </c>
      <c r="AI270" s="56">
        <v>0</v>
      </c>
      <c r="AJ270" s="56">
        <v>0</v>
      </c>
      <c r="AK270" s="54" t="s">
        <v>861</v>
      </c>
      <c r="AL270" s="56">
        <v>0</v>
      </c>
      <c r="AM270" s="56">
        <v>1</v>
      </c>
      <c r="AN270" s="56">
        <v>0</v>
      </c>
      <c r="AO270" s="56">
        <v>0</v>
      </c>
      <c r="AP270" s="56">
        <v>0</v>
      </c>
      <c r="AQ270" s="56">
        <v>0</v>
      </c>
      <c r="AR270" s="56">
        <v>1</v>
      </c>
      <c r="AS270" s="56">
        <v>1</v>
      </c>
      <c r="AT270" s="56">
        <v>0</v>
      </c>
      <c r="AU270" s="56">
        <v>0</v>
      </c>
      <c r="AV270" s="56">
        <v>0</v>
      </c>
      <c r="AW270" s="56">
        <v>0</v>
      </c>
      <c r="AX270" s="56">
        <v>0</v>
      </c>
      <c r="AY270" s="56">
        <v>0</v>
      </c>
      <c r="AZ270" s="56">
        <v>0</v>
      </c>
      <c r="BA270" s="54" t="s">
        <v>526</v>
      </c>
      <c r="BB270" s="54" t="s">
        <v>722</v>
      </c>
      <c r="BC270" s="56">
        <v>0</v>
      </c>
      <c r="BD270" s="56">
        <v>0</v>
      </c>
      <c r="BE270" s="56">
        <v>0</v>
      </c>
      <c r="BF270" s="56">
        <v>1</v>
      </c>
      <c r="BG270" s="56">
        <v>0</v>
      </c>
      <c r="BH270" s="56">
        <v>0</v>
      </c>
      <c r="BI270" s="56">
        <v>0</v>
      </c>
      <c r="BJ270" s="56">
        <v>0</v>
      </c>
      <c r="BK270" s="56">
        <v>0</v>
      </c>
      <c r="BL270" s="56">
        <v>1</v>
      </c>
      <c r="BM270" s="56">
        <v>0</v>
      </c>
      <c r="BN270" s="56">
        <v>0</v>
      </c>
      <c r="BO270" s="56">
        <v>0</v>
      </c>
      <c r="BP270" s="56">
        <v>0</v>
      </c>
      <c r="BQ270" s="56">
        <v>0</v>
      </c>
      <c r="BR270" s="56">
        <v>0</v>
      </c>
      <c r="BS270" s="56">
        <v>0</v>
      </c>
      <c r="BT270" s="56">
        <v>0</v>
      </c>
      <c r="BU270" s="56">
        <v>0</v>
      </c>
      <c r="BV270" s="56">
        <v>0</v>
      </c>
      <c r="BW270" s="54"/>
      <c r="BX270" s="54"/>
    </row>
    <row r="271" spans="1:76" hidden="1" x14ac:dyDescent="0.35">
      <c r="A271" s="54" t="s">
        <v>936</v>
      </c>
      <c r="B271" s="54" t="s">
        <v>460</v>
      </c>
      <c r="C271" s="54" t="s">
        <v>208</v>
      </c>
      <c r="D271" s="54" t="s">
        <v>215</v>
      </c>
      <c r="E271" s="54" t="s">
        <v>394</v>
      </c>
      <c r="F271" s="54" t="s">
        <v>460</v>
      </c>
      <c r="G271" s="56">
        <v>30</v>
      </c>
      <c r="H271" s="54" t="s">
        <v>467</v>
      </c>
      <c r="I271" s="54" t="s">
        <v>483</v>
      </c>
      <c r="J271" s="56">
        <v>0</v>
      </c>
      <c r="K271" s="56">
        <v>0</v>
      </c>
      <c r="L271" s="56">
        <v>0</v>
      </c>
      <c r="M271" s="56">
        <v>0</v>
      </c>
      <c r="N271" s="56">
        <v>0</v>
      </c>
      <c r="O271" s="56">
        <v>1</v>
      </c>
      <c r="P271" s="56">
        <v>0</v>
      </c>
      <c r="Q271" s="56">
        <v>0</v>
      </c>
      <c r="R271" s="56">
        <v>0</v>
      </c>
      <c r="T271" s="54" t="s">
        <v>599</v>
      </c>
      <c r="U271" s="54"/>
      <c r="V271" s="54" t="s">
        <v>573</v>
      </c>
      <c r="W271" s="54" t="s">
        <v>530</v>
      </c>
      <c r="X271" s="54" t="s">
        <v>195</v>
      </c>
      <c r="Y271" s="54" t="s">
        <v>609</v>
      </c>
      <c r="Z271" s="54" t="s">
        <v>623</v>
      </c>
      <c r="AA271" s="54" t="s">
        <v>631</v>
      </c>
      <c r="AB271" s="54" t="s">
        <v>195</v>
      </c>
      <c r="AC271" s="54" t="s">
        <v>644</v>
      </c>
      <c r="AD271" s="56">
        <v>0</v>
      </c>
      <c r="AE271" s="56">
        <v>0</v>
      </c>
      <c r="AF271" s="56">
        <v>0</v>
      </c>
      <c r="AG271" s="56">
        <v>1</v>
      </c>
      <c r="AH271" s="56">
        <v>0</v>
      </c>
      <c r="AI271" s="56">
        <v>0</v>
      </c>
      <c r="AJ271" s="56">
        <v>0</v>
      </c>
      <c r="AK271" s="54" t="s">
        <v>682</v>
      </c>
      <c r="AL271" s="56">
        <v>0</v>
      </c>
      <c r="AM271" s="56">
        <v>1</v>
      </c>
      <c r="AN271" s="56">
        <v>0</v>
      </c>
      <c r="AO271" s="56">
        <v>1</v>
      </c>
      <c r="AP271" s="56">
        <v>0</v>
      </c>
      <c r="AQ271" s="56">
        <v>0</v>
      </c>
      <c r="AR271" s="56">
        <v>0</v>
      </c>
      <c r="AS271" s="56">
        <v>0</v>
      </c>
      <c r="AT271" s="56">
        <v>0</v>
      </c>
      <c r="AU271" s="56">
        <v>0</v>
      </c>
      <c r="AV271" s="56">
        <v>0</v>
      </c>
      <c r="AW271" s="56">
        <v>0</v>
      </c>
      <c r="AX271" s="56">
        <v>0</v>
      </c>
      <c r="AY271" s="56">
        <v>0</v>
      </c>
      <c r="AZ271" s="56">
        <v>0</v>
      </c>
      <c r="BA271" s="54" t="s">
        <v>530</v>
      </c>
      <c r="BB271" s="54" t="s">
        <v>862</v>
      </c>
      <c r="BC271" s="56">
        <v>0</v>
      </c>
      <c r="BD271" s="56">
        <v>0</v>
      </c>
      <c r="BE271" s="56">
        <v>1</v>
      </c>
      <c r="BF271" s="56">
        <v>0</v>
      </c>
      <c r="BG271" s="56">
        <v>0</v>
      </c>
      <c r="BH271" s="56">
        <v>0</v>
      </c>
      <c r="BI271" s="56">
        <v>1</v>
      </c>
      <c r="BJ271" s="56">
        <v>0</v>
      </c>
      <c r="BK271" s="56">
        <v>0</v>
      </c>
      <c r="BL271" s="56">
        <v>1</v>
      </c>
      <c r="BM271" s="56">
        <v>0</v>
      </c>
      <c r="BN271" s="56">
        <v>0</v>
      </c>
      <c r="BO271" s="56">
        <v>1</v>
      </c>
      <c r="BP271" s="56">
        <v>0</v>
      </c>
      <c r="BQ271" s="56">
        <v>0</v>
      </c>
      <c r="BR271" s="56">
        <v>0</v>
      </c>
      <c r="BS271" s="56">
        <v>0</v>
      </c>
      <c r="BT271" s="56">
        <v>0</v>
      </c>
      <c r="BU271" s="56">
        <v>0</v>
      </c>
      <c r="BV271" s="56">
        <v>0</v>
      </c>
      <c r="BW271" s="54"/>
      <c r="BX271" s="54"/>
    </row>
    <row r="272" spans="1:76" hidden="1" x14ac:dyDescent="0.35">
      <c r="A272" s="54" t="s">
        <v>936</v>
      </c>
      <c r="B272" s="54" t="s">
        <v>460</v>
      </c>
      <c r="C272" s="54" t="s">
        <v>208</v>
      </c>
      <c r="D272" s="54" t="s">
        <v>208</v>
      </c>
      <c r="E272" s="54" t="s">
        <v>386</v>
      </c>
      <c r="F272" s="54" t="s">
        <v>460</v>
      </c>
      <c r="G272" s="56">
        <v>60</v>
      </c>
      <c r="H272" s="54" t="s">
        <v>469</v>
      </c>
      <c r="I272" s="54" t="s">
        <v>473</v>
      </c>
      <c r="J272" s="56">
        <v>1</v>
      </c>
      <c r="K272" s="56">
        <v>0</v>
      </c>
      <c r="L272" s="56">
        <v>0</v>
      </c>
      <c r="M272" s="56">
        <v>0</v>
      </c>
      <c r="N272" s="56">
        <v>0</v>
      </c>
      <c r="O272" s="56">
        <v>0</v>
      </c>
      <c r="P272" s="56">
        <v>0</v>
      </c>
      <c r="Q272" s="56">
        <v>0</v>
      </c>
      <c r="R272" s="56">
        <v>0</v>
      </c>
      <c r="T272" s="54" t="s">
        <v>587</v>
      </c>
      <c r="U272" s="54"/>
      <c r="V272" s="54" t="s">
        <v>571</v>
      </c>
      <c r="W272" s="54" t="s">
        <v>528</v>
      </c>
      <c r="X272" s="54" t="s">
        <v>193</v>
      </c>
      <c r="Y272" s="54" t="s">
        <v>617</v>
      </c>
      <c r="Z272" s="54" t="s">
        <v>621</v>
      </c>
      <c r="AA272" s="54" t="s">
        <v>631</v>
      </c>
      <c r="AB272" s="54" t="s">
        <v>193</v>
      </c>
      <c r="AC272" s="54"/>
      <c r="AD272" s="54"/>
      <c r="AE272" s="54"/>
      <c r="AF272" s="54"/>
      <c r="AG272" s="54"/>
      <c r="AH272" s="54"/>
      <c r="AI272" s="54"/>
      <c r="AJ272" s="54"/>
      <c r="AK272" s="54" t="s">
        <v>863</v>
      </c>
      <c r="AL272" s="56">
        <v>0</v>
      </c>
      <c r="AM272" s="56">
        <v>1</v>
      </c>
      <c r="AN272" s="56">
        <v>0</v>
      </c>
      <c r="AO272" s="56">
        <v>1</v>
      </c>
      <c r="AP272" s="56">
        <v>0</v>
      </c>
      <c r="AQ272" s="56">
        <v>0</v>
      </c>
      <c r="AR272" s="56">
        <v>1</v>
      </c>
      <c r="AS272" s="56">
        <v>1</v>
      </c>
      <c r="AT272" s="56">
        <v>0</v>
      </c>
      <c r="AU272" s="56">
        <v>0</v>
      </c>
      <c r="AV272" s="56">
        <v>0</v>
      </c>
      <c r="AW272" s="56">
        <v>0</v>
      </c>
      <c r="AX272" s="56">
        <v>0</v>
      </c>
      <c r="AY272" s="56">
        <v>0</v>
      </c>
      <c r="AZ272" s="56">
        <v>0</v>
      </c>
      <c r="BA272" s="54" t="s">
        <v>530</v>
      </c>
      <c r="BB272" s="54" t="s">
        <v>805</v>
      </c>
      <c r="BC272" s="56">
        <v>0</v>
      </c>
      <c r="BD272" s="56">
        <v>0</v>
      </c>
      <c r="BE272" s="56">
        <v>0</v>
      </c>
      <c r="BF272" s="56">
        <v>1</v>
      </c>
      <c r="BG272" s="56">
        <v>1</v>
      </c>
      <c r="BH272" s="56">
        <v>0</v>
      </c>
      <c r="BI272" s="56">
        <v>0</v>
      </c>
      <c r="BJ272" s="56">
        <v>0</v>
      </c>
      <c r="BK272" s="56">
        <v>0</v>
      </c>
      <c r="BL272" s="56">
        <v>1</v>
      </c>
      <c r="BM272" s="56">
        <v>0</v>
      </c>
      <c r="BN272" s="56">
        <v>0</v>
      </c>
      <c r="BO272" s="56">
        <v>1</v>
      </c>
      <c r="BP272" s="56">
        <v>0</v>
      </c>
      <c r="BQ272" s="56">
        <v>0</v>
      </c>
      <c r="BR272" s="56">
        <v>0</v>
      </c>
      <c r="BS272" s="56">
        <v>0</v>
      </c>
      <c r="BT272" s="56">
        <v>0</v>
      </c>
      <c r="BU272" s="56">
        <v>0</v>
      </c>
      <c r="BV272" s="56">
        <v>0</v>
      </c>
      <c r="BW272" s="54"/>
      <c r="BX272" s="54"/>
    </row>
    <row r="273" spans="1:76" hidden="1" x14ac:dyDescent="0.35">
      <c r="A273" s="54" t="s">
        <v>936</v>
      </c>
      <c r="B273" s="54" t="s">
        <v>460</v>
      </c>
      <c r="C273" s="54" t="s">
        <v>208</v>
      </c>
      <c r="D273" s="54" t="s">
        <v>208</v>
      </c>
      <c r="E273" s="54" t="s">
        <v>386</v>
      </c>
      <c r="F273" s="54" t="s">
        <v>460</v>
      </c>
      <c r="G273" s="56">
        <v>35</v>
      </c>
      <c r="H273" s="54" t="s">
        <v>471</v>
      </c>
      <c r="I273" s="54" t="s">
        <v>479</v>
      </c>
      <c r="J273" s="56">
        <v>0</v>
      </c>
      <c r="K273" s="56">
        <v>0</v>
      </c>
      <c r="L273" s="56">
        <v>0</v>
      </c>
      <c r="M273" s="56">
        <v>1</v>
      </c>
      <c r="N273" s="56">
        <v>0</v>
      </c>
      <c r="O273" s="56">
        <v>0</v>
      </c>
      <c r="P273" s="56">
        <v>0</v>
      </c>
      <c r="Q273" s="56">
        <v>0</v>
      </c>
      <c r="R273" s="56">
        <v>0</v>
      </c>
      <c r="T273" s="54" t="s">
        <v>587</v>
      </c>
      <c r="U273" s="54"/>
      <c r="V273" s="54" t="s">
        <v>573</v>
      </c>
      <c r="W273" s="54" t="s">
        <v>526</v>
      </c>
      <c r="X273" s="54" t="s">
        <v>193</v>
      </c>
      <c r="Y273" s="54" t="s">
        <v>617</v>
      </c>
      <c r="Z273" s="54" t="s">
        <v>621</v>
      </c>
      <c r="AA273" s="54" t="s">
        <v>631</v>
      </c>
      <c r="AB273" s="54" t="s">
        <v>193</v>
      </c>
      <c r="AC273" s="54"/>
      <c r="AD273" s="54"/>
      <c r="AE273" s="54"/>
      <c r="AF273" s="54"/>
      <c r="AG273" s="54"/>
      <c r="AH273" s="54"/>
      <c r="AI273" s="54"/>
      <c r="AJ273" s="54"/>
      <c r="AK273" s="54" t="s">
        <v>864</v>
      </c>
      <c r="AL273" s="56">
        <v>0</v>
      </c>
      <c r="AM273" s="56">
        <v>1</v>
      </c>
      <c r="AN273" s="56">
        <v>0</v>
      </c>
      <c r="AO273" s="56">
        <v>1</v>
      </c>
      <c r="AP273" s="56">
        <v>0</v>
      </c>
      <c r="AQ273" s="56">
        <v>0</v>
      </c>
      <c r="AR273" s="56">
        <v>1</v>
      </c>
      <c r="AS273" s="56">
        <v>0</v>
      </c>
      <c r="AT273" s="56">
        <v>0</v>
      </c>
      <c r="AU273" s="56">
        <v>0</v>
      </c>
      <c r="AV273" s="56">
        <v>1</v>
      </c>
      <c r="AW273" s="56">
        <v>0</v>
      </c>
      <c r="AX273" s="56">
        <v>1</v>
      </c>
      <c r="AY273" s="56">
        <v>0</v>
      </c>
      <c r="AZ273" s="56">
        <v>0</v>
      </c>
      <c r="BA273" s="54" t="s">
        <v>528</v>
      </c>
      <c r="BB273" s="54" t="s">
        <v>757</v>
      </c>
      <c r="BC273" s="56">
        <v>0</v>
      </c>
      <c r="BD273" s="56">
        <v>0</v>
      </c>
      <c r="BE273" s="56">
        <v>0</v>
      </c>
      <c r="BF273" s="56">
        <v>1</v>
      </c>
      <c r="BG273" s="56">
        <v>1</v>
      </c>
      <c r="BH273" s="56">
        <v>1</v>
      </c>
      <c r="BI273" s="56">
        <v>0</v>
      </c>
      <c r="BJ273" s="56">
        <v>0</v>
      </c>
      <c r="BK273" s="56">
        <v>0</v>
      </c>
      <c r="BL273" s="56">
        <v>1</v>
      </c>
      <c r="BM273" s="56">
        <v>0</v>
      </c>
      <c r="BN273" s="56">
        <v>0</v>
      </c>
      <c r="BO273" s="56">
        <v>0</v>
      </c>
      <c r="BP273" s="56">
        <v>0</v>
      </c>
      <c r="BQ273" s="56">
        <v>0</v>
      </c>
      <c r="BR273" s="56">
        <v>0</v>
      </c>
      <c r="BS273" s="56">
        <v>0</v>
      </c>
      <c r="BT273" s="56">
        <v>0</v>
      </c>
      <c r="BU273" s="56">
        <v>0</v>
      </c>
      <c r="BV273" s="56">
        <v>0</v>
      </c>
      <c r="BW273" s="54"/>
      <c r="BX273" s="54"/>
    </row>
    <row r="274" spans="1:76" hidden="1" x14ac:dyDescent="0.35">
      <c r="A274" s="54" t="s">
        <v>937</v>
      </c>
      <c r="B274" s="54" t="s">
        <v>460</v>
      </c>
      <c r="C274" s="54" t="s">
        <v>203</v>
      </c>
      <c r="D274" s="54" t="s">
        <v>203</v>
      </c>
      <c r="E274" s="54" t="s">
        <v>240</v>
      </c>
      <c r="F274" s="54" t="s">
        <v>460</v>
      </c>
      <c r="G274" s="56">
        <v>55</v>
      </c>
      <c r="H274" s="54" t="s">
        <v>471</v>
      </c>
      <c r="I274" s="54" t="s">
        <v>479</v>
      </c>
      <c r="J274" s="56">
        <v>0</v>
      </c>
      <c r="K274" s="56">
        <v>0</v>
      </c>
      <c r="L274" s="56">
        <v>0</v>
      </c>
      <c r="M274" s="56">
        <v>1</v>
      </c>
      <c r="N274" s="56">
        <v>0</v>
      </c>
      <c r="O274" s="56">
        <v>0</v>
      </c>
      <c r="P274" s="56">
        <v>0</v>
      </c>
      <c r="Q274" s="56">
        <v>0</v>
      </c>
      <c r="R274" s="56">
        <v>0</v>
      </c>
      <c r="T274" s="54" t="s">
        <v>587</v>
      </c>
      <c r="U274" s="54"/>
      <c r="V274" s="54" t="s">
        <v>571</v>
      </c>
      <c r="W274" s="54" t="s">
        <v>528</v>
      </c>
      <c r="X274" s="54" t="s">
        <v>195</v>
      </c>
      <c r="Y274" s="54" t="s">
        <v>609</v>
      </c>
      <c r="Z274" s="54" t="s">
        <v>621</v>
      </c>
      <c r="AA274" s="54" t="s">
        <v>632</v>
      </c>
      <c r="AB274" s="54" t="s">
        <v>193</v>
      </c>
      <c r="AC274" s="54"/>
      <c r="AD274" s="54"/>
      <c r="AE274" s="54"/>
      <c r="AF274" s="54"/>
      <c r="AG274" s="54"/>
      <c r="AH274" s="54"/>
      <c r="AI274" s="54"/>
      <c r="AJ274" s="54"/>
      <c r="AK274" s="54" t="s">
        <v>658</v>
      </c>
      <c r="AL274" s="56">
        <v>0</v>
      </c>
      <c r="AM274" s="56">
        <v>1</v>
      </c>
      <c r="AN274" s="56">
        <v>0</v>
      </c>
      <c r="AO274" s="56">
        <v>1</v>
      </c>
      <c r="AP274" s="56">
        <v>0</v>
      </c>
      <c r="AQ274" s="56">
        <v>0</v>
      </c>
      <c r="AR274" s="56">
        <v>1</v>
      </c>
      <c r="AS274" s="56">
        <v>0</v>
      </c>
      <c r="AT274" s="56">
        <v>0</v>
      </c>
      <c r="AU274" s="56">
        <v>0</v>
      </c>
      <c r="AV274" s="56">
        <v>0</v>
      </c>
      <c r="AW274" s="56">
        <v>0</v>
      </c>
      <c r="AX274" s="56">
        <v>0</v>
      </c>
      <c r="AY274" s="56">
        <v>0</v>
      </c>
      <c r="AZ274" s="56">
        <v>0</v>
      </c>
      <c r="BA274" s="54" t="s">
        <v>528</v>
      </c>
      <c r="BB274" s="54" t="s">
        <v>741</v>
      </c>
      <c r="BC274" s="56">
        <v>0</v>
      </c>
      <c r="BD274" s="56">
        <v>0</v>
      </c>
      <c r="BE274" s="56">
        <v>0</v>
      </c>
      <c r="BF274" s="56">
        <v>0</v>
      </c>
      <c r="BG274" s="56">
        <v>0</v>
      </c>
      <c r="BH274" s="56">
        <v>1</v>
      </c>
      <c r="BI274" s="56">
        <v>0</v>
      </c>
      <c r="BJ274" s="56">
        <v>0</v>
      </c>
      <c r="BK274" s="56">
        <v>0</v>
      </c>
      <c r="BL274" s="56">
        <v>1</v>
      </c>
      <c r="BM274" s="56">
        <v>0</v>
      </c>
      <c r="BN274" s="56">
        <v>0</v>
      </c>
      <c r="BO274" s="56">
        <v>0</v>
      </c>
      <c r="BP274" s="56">
        <v>0</v>
      </c>
      <c r="BQ274" s="56">
        <v>0</v>
      </c>
      <c r="BR274" s="56">
        <v>0</v>
      </c>
      <c r="BS274" s="56">
        <v>0</v>
      </c>
      <c r="BT274" s="56">
        <v>0</v>
      </c>
      <c r="BU274" s="56">
        <v>0</v>
      </c>
      <c r="BV274" s="56">
        <v>0</v>
      </c>
      <c r="BW274" s="54"/>
      <c r="BX274" s="54"/>
    </row>
    <row r="275" spans="1:76" hidden="1" x14ac:dyDescent="0.35">
      <c r="A275" s="54" t="s">
        <v>937</v>
      </c>
      <c r="B275" s="54" t="s">
        <v>460</v>
      </c>
      <c r="C275" s="54" t="s">
        <v>203</v>
      </c>
      <c r="D275" s="54" t="s">
        <v>213</v>
      </c>
      <c r="E275" s="54" t="s">
        <v>245</v>
      </c>
      <c r="F275" s="54" t="s">
        <v>460</v>
      </c>
      <c r="G275" s="56">
        <v>64</v>
      </c>
      <c r="H275" s="54" t="s">
        <v>471</v>
      </c>
      <c r="I275" s="54" t="s">
        <v>473</v>
      </c>
      <c r="J275" s="56">
        <v>1</v>
      </c>
      <c r="K275" s="56">
        <v>0</v>
      </c>
      <c r="L275" s="56">
        <v>0</v>
      </c>
      <c r="M275" s="56">
        <v>0</v>
      </c>
      <c r="N275" s="56">
        <v>0</v>
      </c>
      <c r="O275" s="56">
        <v>0</v>
      </c>
      <c r="P275" s="56">
        <v>0</v>
      </c>
      <c r="Q275" s="56">
        <v>0</v>
      </c>
      <c r="R275" s="56">
        <v>0</v>
      </c>
      <c r="T275" s="54" t="s">
        <v>599</v>
      </c>
      <c r="U275" s="54"/>
      <c r="V275" s="54" t="s">
        <v>571</v>
      </c>
      <c r="W275" s="54" t="s">
        <v>530</v>
      </c>
      <c r="X275" s="54" t="s">
        <v>193</v>
      </c>
      <c r="Y275" s="54" t="s">
        <v>617</v>
      </c>
      <c r="Z275" s="54" t="s">
        <v>621</v>
      </c>
      <c r="AA275" s="54" t="s">
        <v>636</v>
      </c>
      <c r="AB275" s="54" t="s">
        <v>193</v>
      </c>
      <c r="AC275" s="54"/>
      <c r="AD275" s="54"/>
      <c r="AE275" s="54"/>
      <c r="AF275" s="54"/>
      <c r="AG275" s="54"/>
      <c r="AH275" s="54"/>
      <c r="AI275" s="54"/>
      <c r="AJ275" s="54"/>
      <c r="AK275" s="54" t="s">
        <v>652</v>
      </c>
      <c r="AL275" s="56">
        <v>0</v>
      </c>
      <c r="AM275" s="56">
        <v>0</v>
      </c>
      <c r="AN275" s="56">
        <v>0</v>
      </c>
      <c r="AO275" s="56">
        <v>1</v>
      </c>
      <c r="AP275" s="56">
        <v>0</v>
      </c>
      <c r="AQ275" s="56">
        <v>0</v>
      </c>
      <c r="AR275" s="56">
        <v>0</v>
      </c>
      <c r="AS275" s="56">
        <v>0</v>
      </c>
      <c r="AT275" s="56">
        <v>0</v>
      </c>
      <c r="AU275" s="56">
        <v>0</v>
      </c>
      <c r="AV275" s="56">
        <v>0</v>
      </c>
      <c r="AW275" s="56">
        <v>0</v>
      </c>
      <c r="AX275" s="56">
        <v>0</v>
      </c>
      <c r="AY275" s="56">
        <v>0</v>
      </c>
      <c r="AZ275" s="56">
        <v>0</v>
      </c>
      <c r="BA275" s="54" t="s">
        <v>530</v>
      </c>
      <c r="BB275" s="54" t="s">
        <v>709</v>
      </c>
      <c r="BC275" s="56">
        <v>0</v>
      </c>
      <c r="BD275" s="56">
        <v>0</v>
      </c>
      <c r="BE275" s="56">
        <v>0</v>
      </c>
      <c r="BF275" s="56">
        <v>1</v>
      </c>
      <c r="BG275" s="56">
        <v>1</v>
      </c>
      <c r="BH275" s="56">
        <v>1</v>
      </c>
      <c r="BI275" s="56">
        <v>0</v>
      </c>
      <c r="BJ275" s="56">
        <v>0</v>
      </c>
      <c r="BK275" s="56">
        <v>0</v>
      </c>
      <c r="BL275" s="56">
        <v>0</v>
      </c>
      <c r="BM275" s="56">
        <v>0</v>
      </c>
      <c r="BN275" s="56">
        <v>0</v>
      </c>
      <c r="BO275" s="56">
        <v>0</v>
      </c>
      <c r="BP275" s="56">
        <v>0</v>
      </c>
      <c r="BQ275" s="56">
        <v>0</v>
      </c>
      <c r="BR275" s="56">
        <v>0</v>
      </c>
      <c r="BS275" s="56">
        <v>0</v>
      </c>
      <c r="BT275" s="56">
        <v>0</v>
      </c>
      <c r="BU275" s="56">
        <v>0</v>
      </c>
      <c r="BV275" s="56">
        <v>0</v>
      </c>
      <c r="BW275" s="54"/>
      <c r="BX275" s="54" t="s">
        <v>865</v>
      </c>
    </row>
    <row r="276" spans="1:76" hidden="1" x14ac:dyDescent="0.35">
      <c r="A276" s="54" t="s">
        <v>937</v>
      </c>
      <c r="B276" s="54" t="s">
        <v>460</v>
      </c>
      <c r="C276" s="54" t="s">
        <v>202</v>
      </c>
      <c r="D276" s="54" t="s">
        <v>211</v>
      </c>
      <c r="E276" s="54" t="s">
        <v>344</v>
      </c>
      <c r="F276" s="54" t="s">
        <v>460</v>
      </c>
      <c r="G276" s="56">
        <v>40</v>
      </c>
      <c r="H276" s="54" t="s">
        <v>465</v>
      </c>
      <c r="I276" s="54" t="s">
        <v>883</v>
      </c>
      <c r="J276" s="56">
        <v>0</v>
      </c>
      <c r="K276" s="56">
        <v>0</v>
      </c>
      <c r="L276" s="56">
        <v>1</v>
      </c>
      <c r="M276" s="56">
        <v>0</v>
      </c>
      <c r="N276" s="56">
        <v>0</v>
      </c>
      <c r="O276" s="56">
        <v>0</v>
      </c>
      <c r="P276" s="56">
        <v>0</v>
      </c>
      <c r="Q276" s="56">
        <v>0</v>
      </c>
      <c r="R276" s="56">
        <v>0</v>
      </c>
      <c r="T276" s="54" t="s">
        <v>657</v>
      </c>
      <c r="U276" s="54"/>
      <c r="V276" s="54" t="s">
        <v>571</v>
      </c>
      <c r="W276" s="54" t="s">
        <v>524</v>
      </c>
      <c r="X276" s="54" t="s">
        <v>195</v>
      </c>
      <c r="Y276" s="54" t="s">
        <v>609</v>
      </c>
      <c r="Z276" s="54" t="s">
        <v>621</v>
      </c>
      <c r="AA276" s="54" t="s">
        <v>631</v>
      </c>
      <c r="AB276" s="54" t="s">
        <v>193</v>
      </c>
      <c r="AC276" s="54"/>
      <c r="AD276" s="54"/>
      <c r="AE276" s="54"/>
      <c r="AF276" s="54"/>
      <c r="AG276" s="54"/>
      <c r="AH276" s="54"/>
      <c r="AI276" s="54"/>
      <c r="AJ276" s="54"/>
      <c r="AK276" s="54" t="s">
        <v>658</v>
      </c>
      <c r="AL276" s="56">
        <v>0</v>
      </c>
      <c r="AM276" s="56">
        <v>1</v>
      </c>
      <c r="AN276" s="56">
        <v>0</v>
      </c>
      <c r="AO276" s="56">
        <v>1</v>
      </c>
      <c r="AP276" s="56">
        <v>0</v>
      </c>
      <c r="AQ276" s="56">
        <v>0</v>
      </c>
      <c r="AR276" s="56">
        <v>1</v>
      </c>
      <c r="AS276" s="56">
        <v>0</v>
      </c>
      <c r="AT276" s="56">
        <v>0</v>
      </c>
      <c r="AU276" s="56">
        <v>0</v>
      </c>
      <c r="AV276" s="56">
        <v>0</v>
      </c>
      <c r="AW276" s="56">
        <v>0</v>
      </c>
      <c r="AX276" s="56">
        <v>0</v>
      </c>
      <c r="AY276" s="56">
        <v>0</v>
      </c>
      <c r="AZ276" s="56">
        <v>0</v>
      </c>
      <c r="BA276" s="54" t="s">
        <v>528</v>
      </c>
      <c r="BB276" s="54" t="s">
        <v>685</v>
      </c>
      <c r="BC276" s="56">
        <v>0</v>
      </c>
      <c r="BD276" s="56">
        <v>0</v>
      </c>
      <c r="BE276" s="56">
        <v>0</v>
      </c>
      <c r="BF276" s="56">
        <v>0</v>
      </c>
      <c r="BG276" s="56">
        <v>0</v>
      </c>
      <c r="BH276" s="56">
        <v>1</v>
      </c>
      <c r="BI276" s="56">
        <v>1</v>
      </c>
      <c r="BJ276" s="56">
        <v>0</v>
      </c>
      <c r="BK276" s="56">
        <v>0</v>
      </c>
      <c r="BL276" s="56">
        <v>1</v>
      </c>
      <c r="BM276" s="56">
        <v>0</v>
      </c>
      <c r="BN276" s="56">
        <v>0</v>
      </c>
      <c r="BO276" s="56">
        <v>0</v>
      </c>
      <c r="BP276" s="56">
        <v>0</v>
      </c>
      <c r="BQ276" s="56">
        <v>0</v>
      </c>
      <c r="BR276" s="56">
        <v>0</v>
      </c>
      <c r="BS276" s="56">
        <v>0</v>
      </c>
      <c r="BT276" s="56">
        <v>0</v>
      </c>
      <c r="BU276" s="56">
        <v>0</v>
      </c>
      <c r="BV276" s="56">
        <v>0</v>
      </c>
      <c r="BW276" s="54"/>
      <c r="BX276" s="54"/>
    </row>
    <row r="277" spans="1:76" hidden="1" x14ac:dyDescent="0.35">
      <c r="A277" s="54" t="s">
        <v>937</v>
      </c>
      <c r="B277" s="54" t="s">
        <v>460</v>
      </c>
      <c r="C277" s="54" t="s">
        <v>203</v>
      </c>
      <c r="D277" s="54" t="s">
        <v>213</v>
      </c>
      <c r="E277" s="54" t="s">
        <v>899</v>
      </c>
      <c r="F277" s="54" t="s">
        <v>460</v>
      </c>
      <c r="G277" s="56">
        <v>52</v>
      </c>
      <c r="H277" s="54" t="s">
        <v>465</v>
      </c>
      <c r="I277" s="57" t="s">
        <v>883</v>
      </c>
      <c r="J277" s="56">
        <v>0</v>
      </c>
      <c r="K277" s="56">
        <v>0</v>
      </c>
      <c r="L277" s="58">
        <v>1</v>
      </c>
      <c r="M277" s="58">
        <v>0</v>
      </c>
      <c r="N277" s="56">
        <v>0</v>
      </c>
      <c r="O277" s="56">
        <v>0</v>
      </c>
      <c r="P277" s="56">
        <v>0</v>
      </c>
      <c r="Q277" s="56">
        <v>0</v>
      </c>
      <c r="R277" s="56">
        <v>0</v>
      </c>
      <c r="T277" s="54" t="s">
        <v>599</v>
      </c>
      <c r="U277" s="54"/>
      <c r="V277" s="54" t="s">
        <v>571</v>
      </c>
      <c r="W277" s="54" t="s">
        <v>530</v>
      </c>
      <c r="X277" s="54" t="s">
        <v>193</v>
      </c>
      <c r="Y277" s="54" t="s">
        <v>617</v>
      </c>
      <c r="Z277" s="54" t="s">
        <v>621</v>
      </c>
      <c r="AA277" s="54" t="s">
        <v>636</v>
      </c>
      <c r="AB277" s="54" t="s">
        <v>193</v>
      </c>
      <c r="AC277" s="54"/>
      <c r="AD277" s="54"/>
      <c r="AE277" s="54"/>
      <c r="AF277" s="54"/>
      <c r="AG277" s="54"/>
      <c r="AH277" s="54"/>
      <c r="AI277" s="54"/>
      <c r="AJ277" s="54"/>
      <c r="AK277" s="54" t="s">
        <v>686</v>
      </c>
      <c r="AL277" s="56">
        <v>0</v>
      </c>
      <c r="AM277" s="56">
        <v>0</v>
      </c>
      <c r="AN277" s="56">
        <v>0</v>
      </c>
      <c r="AO277" s="56">
        <v>1</v>
      </c>
      <c r="AP277" s="56">
        <v>0</v>
      </c>
      <c r="AQ277" s="56">
        <v>0</v>
      </c>
      <c r="AR277" s="56">
        <v>0</v>
      </c>
      <c r="AS277" s="56">
        <v>0</v>
      </c>
      <c r="AT277" s="56">
        <v>0</v>
      </c>
      <c r="AU277" s="56">
        <v>0</v>
      </c>
      <c r="AV277" s="56">
        <v>0</v>
      </c>
      <c r="AW277" s="56">
        <v>0</v>
      </c>
      <c r="AX277" s="56">
        <v>1</v>
      </c>
      <c r="AY277" s="56">
        <v>0</v>
      </c>
      <c r="AZ277" s="56">
        <v>0</v>
      </c>
      <c r="BA277" s="54" t="s">
        <v>530</v>
      </c>
      <c r="BB277" s="54" t="s">
        <v>680</v>
      </c>
      <c r="BC277" s="56">
        <v>0</v>
      </c>
      <c r="BD277" s="56">
        <v>0</v>
      </c>
      <c r="BE277" s="56">
        <v>0</v>
      </c>
      <c r="BF277" s="56">
        <v>1</v>
      </c>
      <c r="BG277" s="56">
        <v>1</v>
      </c>
      <c r="BH277" s="56">
        <v>1</v>
      </c>
      <c r="BI277" s="56">
        <v>1</v>
      </c>
      <c r="BJ277" s="56">
        <v>0</v>
      </c>
      <c r="BK277" s="56">
        <v>0</v>
      </c>
      <c r="BL277" s="56">
        <v>1</v>
      </c>
      <c r="BM277" s="56">
        <v>0</v>
      </c>
      <c r="BN277" s="56">
        <v>0</v>
      </c>
      <c r="BO277" s="56">
        <v>0</v>
      </c>
      <c r="BP277" s="56">
        <v>0</v>
      </c>
      <c r="BQ277" s="56">
        <v>0</v>
      </c>
      <c r="BR277" s="56">
        <v>0</v>
      </c>
      <c r="BS277" s="56">
        <v>0</v>
      </c>
      <c r="BT277" s="56">
        <v>0</v>
      </c>
      <c r="BU277" s="56">
        <v>0</v>
      </c>
      <c r="BV277" s="56">
        <v>0</v>
      </c>
      <c r="BW277" s="54"/>
      <c r="BX277" s="54"/>
    </row>
    <row r="278" spans="1:76" hidden="1" x14ac:dyDescent="0.35">
      <c r="A278" s="54" t="s">
        <v>937</v>
      </c>
      <c r="B278" s="54" t="s">
        <v>462</v>
      </c>
      <c r="C278" s="54" t="s">
        <v>203</v>
      </c>
      <c r="D278" s="54" t="s">
        <v>203</v>
      </c>
      <c r="E278" s="54" t="s">
        <v>239</v>
      </c>
      <c r="F278" s="54" t="s">
        <v>460</v>
      </c>
      <c r="G278" s="56">
        <v>40</v>
      </c>
      <c r="H278" s="54" t="s">
        <v>471</v>
      </c>
      <c r="I278" s="54" t="s">
        <v>479</v>
      </c>
      <c r="J278" s="56">
        <v>0</v>
      </c>
      <c r="K278" s="56">
        <v>0</v>
      </c>
      <c r="L278" s="56">
        <v>0</v>
      </c>
      <c r="M278" s="56">
        <v>1</v>
      </c>
      <c r="N278" s="56">
        <v>0</v>
      </c>
      <c r="O278" s="56">
        <v>0</v>
      </c>
      <c r="P278" s="56">
        <v>0</v>
      </c>
      <c r="Q278" s="56">
        <v>0</v>
      </c>
      <c r="R278" s="56">
        <v>0</v>
      </c>
      <c r="T278" s="54" t="s">
        <v>587</v>
      </c>
      <c r="U278" s="54"/>
      <c r="V278" s="54" t="s">
        <v>571</v>
      </c>
      <c r="W278" s="54" t="s">
        <v>526</v>
      </c>
      <c r="X278" s="54" t="s">
        <v>195</v>
      </c>
      <c r="Y278" s="54" t="s">
        <v>609</v>
      </c>
      <c r="Z278" s="54" t="s">
        <v>621</v>
      </c>
      <c r="AA278" s="54" t="s">
        <v>631</v>
      </c>
      <c r="AB278" s="54" t="s">
        <v>193</v>
      </c>
      <c r="AC278" s="54"/>
      <c r="AD278" s="54"/>
      <c r="AE278" s="54"/>
      <c r="AF278" s="54"/>
      <c r="AG278" s="54"/>
      <c r="AH278" s="54"/>
      <c r="AI278" s="54"/>
      <c r="AJ278" s="54"/>
      <c r="AK278" s="54" t="s">
        <v>658</v>
      </c>
      <c r="AL278" s="56">
        <v>0</v>
      </c>
      <c r="AM278" s="56">
        <v>1</v>
      </c>
      <c r="AN278" s="56">
        <v>0</v>
      </c>
      <c r="AO278" s="56">
        <v>1</v>
      </c>
      <c r="AP278" s="56">
        <v>0</v>
      </c>
      <c r="AQ278" s="56">
        <v>0</v>
      </c>
      <c r="AR278" s="56">
        <v>1</v>
      </c>
      <c r="AS278" s="56">
        <v>0</v>
      </c>
      <c r="AT278" s="56">
        <v>0</v>
      </c>
      <c r="AU278" s="56">
        <v>0</v>
      </c>
      <c r="AV278" s="56">
        <v>0</v>
      </c>
      <c r="AW278" s="56">
        <v>0</v>
      </c>
      <c r="AX278" s="56">
        <v>0</v>
      </c>
      <c r="AY278" s="56">
        <v>0</v>
      </c>
      <c r="AZ278" s="56">
        <v>0</v>
      </c>
      <c r="BA278" s="54" t="s">
        <v>530</v>
      </c>
      <c r="BB278" s="54" t="s">
        <v>866</v>
      </c>
      <c r="BC278" s="56">
        <v>1</v>
      </c>
      <c r="BD278" s="56">
        <v>1</v>
      </c>
      <c r="BE278" s="56">
        <v>0</v>
      </c>
      <c r="BF278" s="56">
        <v>1</v>
      </c>
      <c r="BG278" s="56">
        <v>1</v>
      </c>
      <c r="BH278" s="56">
        <v>1</v>
      </c>
      <c r="BI278" s="56">
        <v>0</v>
      </c>
      <c r="BJ278" s="56">
        <v>0</v>
      </c>
      <c r="BK278" s="56">
        <v>0</v>
      </c>
      <c r="BL278" s="56">
        <v>0</v>
      </c>
      <c r="BM278" s="56">
        <v>0</v>
      </c>
      <c r="BN278" s="56">
        <v>0</v>
      </c>
      <c r="BO278" s="56">
        <v>0</v>
      </c>
      <c r="BP278" s="56">
        <v>0</v>
      </c>
      <c r="BQ278" s="56">
        <v>0</v>
      </c>
      <c r="BR278" s="56">
        <v>0</v>
      </c>
      <c r="BS278" s="56">
        <v>0</v>
      </c>
      <c r="BT278" s="56">
        <v>0</v>
      </c>
      <c r="BU278" s="56">
        <v>0</v>
      </c>
      <c r="BV278" s="56">
        <v>0</v>
      </c>
      <c r="BW278" s="54"/>
      <c r="BX278" s="54"/>
    </row>
    <row r="279" spans="1:76" hidden="1" x14ac:dyDescent="0.35">
      <c r="A279" s="54" t="s">
        <v>937</v>
      </c>
      <c r="B279" s="54" t="s">
        <v>462</v>
      </c>
      <c r="C279" s="54" t="s">
        <v>203</v>
      </c>
      <c r="D279" s="54" t="s">
        <v>203</v>
      </c>
      <c r="E279" s="54" t="s">
        <v>239</v>
      </c>
      <c r="F279" s="54" t="s">
        <v>460</v>
      </c>
      <c r="G279" s="56">
        <v>36</v>
      </c>
      <c r="H279" s="54" t="s">
        <v>467</v>
      </c>
      <c r="I279" s="54" t="s">
        <v>458</v>
      </c>
      <c r="J279" s="56">
        <v>0</v>
      </c>
      <c r="K279" s="56">
        <v>0</v>
      </c>
      <c r="L279" s="56">
        <v>0</v>
      </c>
      <c r="M279" s="56">
        <v>0</v>
      </c>
      <c r="N279" s="56">
        <v>0</v>
      </c>
      <c r="O279" s="56">
        <v>0</v>
      </c>
      <c r="P279" s="56">
        <v>0</v>
      </c>
      <c r="Q279" s="56">
        <v>0</v>
      </c>
      <c r="R279" s="56">
        <v>1</v>
      </c>
      <c r="S279" s="57" t="s">
        <v>900</v>
      </c>
      <c r="T279" s="54" t="s">
        <v>587</v>
      </c>
      <c r="U279" s="54"/>
      <c r="V279" s="54" t="s">
        <v>573</v>
      </c>
      <c r="W279" s="54" t="s">
        <v>528</v>
      </c>
      <c r="X279" s="54" t="s">
        <v>195</v>
      </c>
      <c r="Y279" s="54" t="s">
        <v>609</v>
      </c>
      <c r="Z279" s="54" t="s">
        <v>621</v>
      </c>
      <c r="AA279" s="54" t="s">
        <v>631</v>
      </c>
      <c r="AB279" s="54" t="s">
        <v>193</v>
      </c>
      <c r="AC279" s="54"/>
      <c r="AD279" s="54"/>
      <c r="AE279" s="54"/>
      <c r="AF279" s="54"/>
      <c r="AG279" s="54"/>
      <c r="AH279" s="54"/>
      <c r="AI279" s="54"/>
      <c r="AJ279" s="54"/>
      <c r="AK279" s="54" t="s">
        <v>682</v>
      </c>
      <c r="AL279" s="56">
        <v>0</v>
      </c>
      <c r="AM279" s="56">
        <v>1</v>
      </c>
      <c r="AN279" s="56">
        <v>0</v>
      </c>
      <c r="AO279" s="56">
        <v>1</v>
      </c>
      <c r="AP279" s="56">
        <v>0</v>
      </c>
      <c r="AQ279" s="56">
        <v>0</v>
      </c>
      <c r="AR279" s="56">
        <v>0</v>
      </c>
      <c r="AS279" s="56">
        <v>0</v>
      </c>
      <c r="AT279" s="56">
        <v>0</v>
      </c>
      <c r="AU279" s="56">
        <v>0</v>
      </c>
      <c r="AV279" s="56">
        <v>0</v>
      </c>
      <c r="AW279" s="56">
        <v>0</v>
      </c>
      <c r="AX279" s="56">
        <v>0</v>
      </c>
      <c r="AY279" s="56">
        <v>0</v>
      </c>
      <c r="AZ279" s="56">
        <v>0</v>
      </c>
      <c r="BA279" s="54" t="s">
        <v>526</v>
      </c>
      <c r="BB279" s="54" t="s">
        <v>867</v>
      </c>
      <c r="BC279" s="56">
        <v>0</v>
      </c>
      <c r="BD279" s="56">
        <v>0</v>
      </c>
      <c r="BE279" s="56">
        <v>0</v>
      </c>
      <c r="BF279" s="56">
        <v>1</v>
      </c>
      <c r="BG279" s="56">
        <v>0</v>
      </c>
      <c r="BH279" s="56">
        <v>1</v>
      </c>
      <c r="BI279" s="56">
        <v>0</v>
      </c>
      <c r="BJ279" s="56">
        <v>0</v>
      </c>
      <c r="BK279" s="56">
        <v>0</v>
      </c>
      <c r="BL279" s="56">
        <v>1</v>
      </c>
      <c r="BM279" s="56">
        <v>0</v>
      </c>
      <c r="BN279" s="56">
        <v>0</v>
      </c>
      <c r="BO279" s="56">
        <v>1</v>
      </c>
      <c r="BP279" s="56">
        <v>0</v>
      </c>
      <c r="BQ279" s="56">
        <v>0</v>
      </c>
      <c r="BR279" s="56">
        <v>0</v>
      </c>
      <c r="BS279" s="56">
        <v>0</v>
      </c>
      <c r="BT279" s="56">
        <v>0</v>
      </c>
      <c r="BU279" s="56">
        <v>0</v>
      </c>
      <c r="BV279" s="56">
        <v>0</v>
      </c>
      <c r="BW279" s="54"/>
      <c r="BX279" s="54"/>
    </row>
    <row r="280" spans="1:76" hidden="1" x14ac:dyDescent="0.35">
      <c r="A280" s="54" t="s">
        <v>937</v>
      </c>
      <c r="B280" s="54" t="s">
        <v>462</v>
      </c>
      <c r="C280" s="54" t="s">
        <v>203</v>
      </c>
      <c r="D280" s="54" t="s">
        <v>203</v>
      </c>
      <c r="E280" s="54" t="s">
        <v>239</v>
      </c>
      <c r="F280" s="54" t="s">
        <v>460</v>
      </c>
      <c r="G280" s="56">
        <v>55</v>
      </c>
      <c r="H280" s="54" t="s">
        <v>465</v>
      </c>
      <c r="I280" s="54" t="s">
        <v>883</v>
      </c>
      <c r="J280" s="56">
        <v>0</v>
      </c>
      <c r="K280" s="56">
        <v>0</v>
      </c>
      <c r="L280" s="56">
        <v>1</v>
      </c>
      <c r="M280" s="56">
        <v>0</v>
      </c>
      <c r="N280" s="56">
        <v>0</v>
      </c>
      <c r="O280" s="56">
        <v>0</v>
      </c>
      <c r="P280" s="56">
        <v>0</v>
      </c>
      <c r="Q280" s="56">
        <v>0</v>
      </c>
      <c r="R280" s="56">
        <v>0</v>
      </c>
      <c r="T280" s="54" t="s">
        <v>587</v>
      </c>
      <c r="U280" s="54"/>
      <c r="V280" s="54" t="s">
        <v>573</v>
      </c>
      <c r="W280" s="54" t="s">
        <v>526</v>
      </c>
      <c r="X280" s="54" t="s">
        <v>195</v>
      </c>
      <c r="Y280" s="54" t="s">
        <v>609</v>
      </c>
      <c r="Z280" s="54" t="s">
        <v>621</v>
      </c>
      <c r="AA280" s="54" t="s">
        <v>631</v>
      </c>
      <c r="AB280" s="54" t="s">
        <v>193</v>
      </c>
      <c r="AC280" s="54"/>
      <c r="AD280" s="54"/>
      <c r="AE280" s="54"/>
      <c r="AF280" s="54"/>
      <c r="AG280" s="54"/>
      <c r="AH280" s="54"/>
      <c r="AI280" s="54"/>
      <c r="AJ280" s="54"/>
      <c r="AK280" s="54" t="s">
        <v>868</v>
      </c>
      <c r="AL280" s="56">
        <v>0</v>
      </c>
      <c r="AM280" s="56">
        <v>1</v>
      </c>
      <c r="AN280" s="56">
        <v>0</v>
      </c>
      <c r="AO280" s="56">
        <v>1</v>
      </c>
      <c r="AP280" s="56">
        <v>0</v>
      </c>
      <c r="AQ280" s="56">
        <v>0</v>
      </c>
      <c r="AR280" s="56">
        <v>1</v>
      </c>
      <c r="AS280" s="56">
        <v>1</v>
      </c>
      <c r="AT280" s="56">
        <v>0</v>
      </c>
      <c r="AU280" s="56">
        <v>1</v>
      </c>
      <c r="AV280" s="56">
        <v>0</v>
      </c>
      <c r="AW280" s="56">
        <v>0</v>
      </c>
      <c r="AX280" s="56">
        <v>0</v>
      </c>
      <c r="AY280" s="56">
        <v>0</v>
      </c>
      <c r="AZ280" s="56">
        <v>0</v>
      </c>
      <c r="BA280" s="54" t="s">
        <v>528</v>
      </c>
      <c r="BB280" s="54" t="s">
        <v>869</v>
      </c>
      <c r="BC280" s="56">
        <v>1</v>
      </c>
      <c r="BD280" s="56">
        <v>0</v>
      </c>
      <c r="BE280" s="56">
        <v>0</v>
      </c>
      <c r="BF280" s="56">
        <v>1</v>
      </c>
      <c r="BG280" s="56">
        <v>0</v>
      </c>
      <c r="BH280" s="56">
        <v>1</v>
      </c>
      <c r="BI280" s="56">
        <v>0</v>
      </c>
      <c r="BJ280" s="56">
        <v>0</v>
      </c>
      <c r="BK280" s="56">
        <v>0</v>
      </c>
      <c r="BL280" s="56">
        <v>0</v>
      </c>
      <c r="BM280" s="56">
        <v>0</v>
      </c>
      <c r="BN280" s="56">
        <v>0</v>
      </c>
      <c r="BO280" s="56">
        <v>0</v>
      </c>
      <c r="BP280" s="56">
        <v>0</v>
      </c>
      <c r="BQ280" s="56">
        <v>0</v>
      </c>
      <c r="BR280" s="56">
        <v>0</v>
      </c>
      <c r="BS280" s="56">
        <v>0</v>
      </c>
      <c r="BT280" s="56">
        <v>0</v>
      </c>
      <c r="BU280" s="56">
        <v>0</v>
      </c>
      <c r="BV280" s="56">
        <v>0</v>
      </c>
      <c r="BW280" s="54"/>
      <c r="BX280" s="54" t="s">
        <v>870</v>
      </c>
    </row>
    <row r="281" spans="1:76" hidden="1" x14ac:dyDescent="0.35">
      <c r="A281" s="54" t="s">
        <v>937</v>
      </c>
      <c r="B281" s="54" t="s">
        <v>460</v>
      </c>
      <c r="C281" s="54" t="s">
        <v>208</v>
      </c>
      <c r="D281" s="54" t="s">
        <v>208</v>
      </c>
      <c r="E281" s="54" t="s">
        <v>372</v>
      </c>
      <c r="F281" s="54" t="s">
        <v>460</v>
      </c>
      <c r="G281" s="56">
        <v>58</v>
      </c>
      <c r="H281" s="54" t="s">
        <v>465</v>
      </c>
      <c r="I281" s="54" t="s">
        <v>883</v>
      </c>
      <c r="J281" s="56">
        <v>0</v>
      </c>
      <c r="K281" s="56">
        <v>0</v>
      </c>
      <c r="L281" s="56">
        <v>1</v>
      </c>
      <c r="M281" s="56">
        <v>0</v>
      </c>
      <c r="N281" s="56">
        <v>0</v>
      </c>
      <c r="O281" s="56">
        <v>0</v>
      </c>
      <c r="P281" s="56">
        <v>0</v>
      </c>
      <c r="Q281" s="56">
        <v>0</v>
      </c>
      <c r="R281" s="56">
        <v>0</v>
      </c>
      <c r="T281" s="54" t="s">
        <v>599</v>
      </c>
      <c r="U281" s="54"/>
      <c r="V281" s="54" t="s">
        <v>573</v>
      </c>
      <c r="W281" s="54" t="s">
        <v>528</v>
      </c>
      <c r="X281" s="54" t="s">
        <v>193</v>
      </c>
      <c r="Y281" s="54" t="s">
        <v>613</v>
      </c>
      <c r="Z281" s="54" t="s">
        <v>621</v>
      </c>
      <c r="AA281" s="54" t="s">
        <v>631</v>
      </c>
      <c r="AB281" s="54" t="s">
        <v>193</v>
      </c>
      <c r="AC281" s="54"/>
      <c r="AD281" s="54"/>
      <c r="AE281" s="54"/>
      <c r="AF281" s="54"/>
      <c r="AG281" s="54"/>
      <c r="AH281" s="54"/>
      <c r="AI281" s="54"/>
      <c r="AJ281" s="54"/>
      <c r="AK281" s="54" t="s">
        <v>871</v>
      </c>
      <c r="AL281" s="56">
        <v>0</v>
      </c>
      <c r="AM281" s="56">
        <v>1</v>
      </c>
      <c r="AN281" s="56">
        <v>0</v>
      </c>
      <c r="AO281" s="56">
        <v>1</v>
      </c>
      <c r="AP281" s="56">
        <v>0</v>
      </c>
      <c r="AQ281" s="56">
        <v>0</v>
      </c>
      <c r="AR281" s="56">
        <v>0</v>
      </c>
      <c r="AS281" s="56">
        <v>1</v>
      </c>
      <c r="AT281" s="56">
        <v>0</v>
      </c>
      <c r="AU281" s="56">
        <v>0</v>
      </c>
      <c r="AV281" s="56">
        <v>0</v>
      </c>
      <c r="AW281" s="56">
        <v>0</v>
      </c>
      <c r="AX281" s="56">
        <v>1</v>
      </c>
      <c r="AY281" s="56">
        <v>0</v>
      </c>
      <c r="AZ281" s="56">
        <v>0</v>
      </c>
      <c r="BA281" s="54" t="s">
        <v>528</v>
      </c>
      <c r="BB281" s="54" t="s">
        <v>735</v>
      </c>
      <c r="BC281" s="56">
        <v>0</v>
      </c>
      <c r="BD281" s="56">
        <v>0</v>
      </c>
      <c r="BE281" s="56">
        <v>0</v>
      </c>
      <c r="BF281" s="56">
        <v>1</v>
      </c>
      <c r="BG281" s="56">
        <v>0</v>
      </c>
      <c r="BH281" s="56">
        <v>1</v>
      </c>
      <c r="BI281" s="56">
        <v>1</v>
      </c>
      <c r="BJ281" s="56">
        <v>0</v>
      </c>
      <c r="BK281" s="56">
        <v>0</v>
      </c>
      <c r="BL281" s="56">
        <v>0</v>
      </c>
      <c r="BM281" s="56">
        <v>0</v>
      </c>
      <c r="BN281" s="56">
        <v>0</v>
      </c>
      <c r="BO281" s="56">
        <v>0</v>
      </c>
      <c r="BP281" s="56">
        <v>0</v>
      </c>
      <c r="BQ281" s="56">
        <v>0</v>
      </c>
      <c r="BR281" s="56">
        <v>0</v>
      </c>
      <c r="BS281" s="56">
        <v>0</v>
      </c>
      <c r="BT281" s="56">
        <v>0</v>
      </c>
      <c r="BU281" s="56">
        <v>0</v>
      </c>
      <c r="BV281" s="56">
        <v>0</v>
      </c>
      <c r="BW281" s="54"/>
      <c r="BX281" s="54"/>
    </row>
    <row r="282" spans="1:76" hidden="1" x14ac:dyDescent="0.35">
      <c r="A282" s="54" t="s">
        <v>937</v>
      </c>
      <c r="B282" s="54" t="s">
        <v>460</v>
      </c>
      <c r="C282" s="54" t="s">
        <v>208</v>
      </c>
      <c r="D282" s="54" t="s">
        <v>208</v>
      </c>
      <c r="E282" s="54" t="s">
        <v>372</v>
      </c>
      <c r="F282" s="54" t="s">
        <v>460</v>
      </c>
      <c r="G282" s="56">
        <v>64</v>
      </c>
      <c r="H282" s="54" t="s">
        <v>467</v>
      </c>
      <c r="I282" s="54" t="s">
        <v>487</v>
      </c>
      <c r="J282" s="56">
        <v>0</v>
      </c>
      <c r="K282" s="56">
        <v>0</v>
      </c>
      <c r="L282" s="56">
        <v>0</v>
      </c>
      <c r="M282" s="56">
        <v>0</v>
      </c>
      <c r="N282" s="56">
        <v>0</v>
      </c>
      <c r="O282" s="56">
        <v>0</v>
      </c>
      <c r="P282" s="56">
        <v>0</v>
      </c>
      <c r="Q282" s="56">
        <v>1</v>
      </c>
      <c r="R282" s="56">
        <v>0</v>
      </c>
      <c r="T282" s="54" t="s">
        <v>599</v>
      </c>
      <c r="U282" s="54"/>
      <c r="V282" s="54" t="s">
        <v>571</v>
      </c>
      <c r="W282" s="54" t="s">
        <v>530</v>
      </c>
      <c r="X282" s="54" t="s">
        <v>193</v>
      </c>
      <c r="Y282" s="54" t="s">
        <v>613</v>
      </c>
      <c r="Z282" s="54" t="s">
        <v>621</v>
      </c>
      <c r="AA282" s="54" t="s">
        <v>631</v>
      </c>
      <c r="AB282" s="54" t="s">
        <v>193</v>
      </c>
      <c r="AC282" s="54"/>
      <c r="AD282" s="54"/>
      <c r="AE282" s="54"/>
      <c r="AF282" s="54"/>
      <c r="AG282" s="54"/>
      <c r="AH282" s="54"/>
      <c r="AI282" s="54"/>
      <c r="AJ282" s="54"/>
      <c r="AK282" s="54" t="s">
        <v>658</v>
      </c>
      <c r="AL282" s="56">
        <v>0</v>
      </c>
      <c r="AM282" s="56">
        <v>1</v>
      </c>
      <c r="AN282" s="56">
        <v>0</v>
      </c>
      <c r="AO282" s="56">
        <v>1</v>
      </c>
      <c r="AP282" s="56">
        <v>0</v>
      </c>
      <c r="AQ282" s="56">
        <v>0</v>
      </c>
      <c r="AR282" s="56">
        <v>1</v>
      </c>
      <c r="AS282" s="56">
        <v>0</v>
      </c>
      <c r="AT282" s="56">
        <v>0</v>
      </c>
      <c r="AU282" s="56">
        <v>0</v>
      </c>
      <c r="AV282" s="56">
        <v>0</v>
      </c>
      <c r="AW282" s="56">
        <v>0</v>
      </c>
      <c r="AX282" s="56">
        <v>0</v>
      </c>
      <c r="AY282" s="56">
        <v>0</v>
      </c>
      <c r="AZ282" s="56">
        <v>0</v>
      </c>
      <c r="BA282" s="54" t="s">
        <v>528</v>
      </c>
      <c r="BB282" s="54" t="s">
        <v>872</v>
      </c>
      <c r="BC282" s="56">
        <v>0</v>
      </c>
      <c r="BD282" s="56">
        <v>0</v>
      </c>
      <c r="BE282" s="56">
        <v>0</v>
      </c>
      <c r="BF282" s="56">
        <v>1</v>
      </c>
      <c r="BG282" s="56">
        <v>0</v>
      </c>
      <c r="BH282" s="56">
        <v>0</v>
      </c>
      <c r="BI282" s="56">
        <v>0</v>
      </c>
      <c r="BJ282" s="56">
        <v>1</v>
      </c>
      <c r="BK282" s="56">
        <v>0</v>
      </c>
      <c r="BL282" s="56">
        <v>1</v>
      </c>
      <c r="BM282" s="56">
        <v>1</v>
      </c>
      <c r="BN282" s="56">
        <v>0</v>
      </c>
      <c r="BO282" s="56">
        <v>0</v>
      </c>
      <c r="BP282" s="56">
        <v>0</v>
      </c>
      <c r="BQ282" s="56">
        <v>0</v>
      </c>
      <c r="BR282" s="56">
        <v>0</v>
      </c>
      <c r="BS282" s="56">
        <v>0</v>
      </c>
      <c r="BT282" s="56">
        <v>0</v>
      </c>
      <c r="BU282" s="56">
        <v>0</v>
      </c>
      <c r="BV282" s="56">
        <v>0</v>
      </c>
      <c r="BW282" s="54"/>
      <c r="BX282" s="54"/>
    </row>
    <row r="283" spans="1:76" hidden="1" x14ac:dyDescent="0.35">
      <c r="A283" s="54" t="s">
        <v>937</v>
      </c>
      <c r="B283" s="54" t="s">
        <v>460</v>
      </c>
      <c r="C283" s="54" t="s">
        <v>203</v>
      </c>
      <c r="D283" s="54" t="s">
        <v>203</v>
      </c>
      <c r="E283" s="54" t="s">
        <v>221</v>
      </c>
      <c r="F283" s="54" t="s">
        <v>460</v>
      </c>
      <c r="G283" s="56">
        <v>62</v>
      </c>
      <c r="H283" s="54" t="s">
        <v>469</v>
      </c>
      <c r="I283" s="54" t="s">
        <v>473</v>
      </c>
      <c r="J283" s="56">
        <v>1</v>
      </c>
      <c r="K283" s="56">
        <v>0</v>
      </c>
      <c r="L283" s="56">
        <v>0</v>
      </c>
      <c r="M283" s="56">
        <v>0</v>
      </c>
      <c r="N283" s="56">
        <v>0</v>
      </c>
      <c r="O283" s="56">
        <v>0</v>
      </c>
      <c r="P283" s="56">
        <v>0</v>
      </c>
      <c r="Q283" s="56">
        <v>0</v>
      </c>
      <c r="R283" s="56">
        <v>0</v>
      </c>
      <c r="T283" s="54" t="s">
        <v>601</v>
      </c>
      <c r="U283" s="54"/>
      <c r="V283" s="54" t="s">
        <v>571</v>
      </c>
      <c r="W283" s="54" t="s">
        <v>530</v>
      </c>
      <c r="X283" s="54" t="s">
        <v>193</v>
      </c>
      <c r="Y283" s="54" t="s">
        <v>617</v>
      </c>
      <c r="Z283" s="54" t="s">
        <v>621</v>
      </c>
      <c r="AA283" s="54" t="s">
        <v>633</v>
      </c>
      <c r="AB283" s="54" t="s">
        <v>193</v>
      </c>
      <c r="AC283" s="54"/>
      <c r="AD283" s="54"/>
      <c r="AE283" s="54"/>
      <c r="AF283" s="54"/>
      <c r="AG283" s="54"/>
      <c r="AH283" s="54"/>
      <c r="AI283" s="54"/>
      <c r="AJ283" s="54"/>
      <c r="AK283" s="54" t="s">
        <v>764</v>
      </c>
      <c r="AL283" s="56">
        <v>0</v>
      </c>
      <c r="AM283" s="56">
        <v>1</v>
      </c>
      <c r="AN283" s="56">
        <v>1</v>
      </c>
      <c r="AO283" s="56">
        <v>1</v>
      </c>
      <c r="AP283" s="56">
        <v>0</v>
      </c>
      <c r="AQ283" s="56">
        <v>0</v>
      </c>
      <c r="AR283" s="56">
        <v>1</v>
      </c>
      <c r="AS283" s="56">
        <v>0</v>
      </c>
      <c r="AT283" s="56">
        <v>0</v>
      </c>
      <c r="AU283" s="56">
        <v>0</v>
      </c>
      <c r="AV283" s="56">
        <v>0</v>
      </c>
      <c r="AW283" s="56">
        <v>1</v>
      </c>
      <c r="AX283" s="56">
        <v>1</v>
      </c>
      <c r="AY283" s="56">
        <v>0</v>
      </c>
      <c r="AZ283" s="56">
        <v>0</v>
      </c>
      <c r="BA283" s="54" t="s">
        <v>528</v>
      </c>
      <c r="BB283" s="54" t="s">
        <v>843</v>
      </c>
      <c r="BC283" s="56">
        <v>0</v>
      </c>
      <c r="BD283" s="56">
        <v>0</v>
      </c>
      <c r="BE283" s="56">
        <v>1</v>
      </c>
      <c r="BF283" s="56">
        <v>1</v>
      </c>
      <c r="BG283" s="56">
        <v>1</v>
      </c>
      <c r="BH283" s="56">
        <v>1</v>
      </c>
      <c r="BI283" s="56">
        <v>1</v>
      </c>
      <c r="BJ283" s="56">
        <v>0</v>
      </c>
      <c r="BK283" s="56">
        <v>0</v>
      </c>
      <c r="BL283" s="56">
        <v>1</v>
      </c>
      <c r="BM283" s="56">
        <v>0</v>
      </c>
      <c r="BN283" s="56">
        <v>0</v>
      </c>
      <c r="BO283" s="56">
        <v>0</v>
      </c>
      <c r="BP283" s="56">
        <v>0</v>
      </c>
      <c r="BQ283" s="56">
        <v>0</v>
      </c>
      <c r="BR283" s="56">
        <v>0</v>
      </c>
      <c r="BS283" s="56">
        <v>0</v>
      </c>
      <c r="BT283" s="56">
        <v>0</v>
      </c>
      <c r="BU283" s="56">
        <v>0</v>
      </c>
      <c r="BV283" s="56">
        <v>0</v>
      </c>
      <c r="BW283" s="54"/>
      <c r="BX283" s="54"/>
    </row>
    <row r="284" spans="1:76" hidden="1" x14ac:dyDescent="0.35">
      <c r="A284" s="54" t="s">
        <v>937</v>
      </c>
      <c r="B284" s="54" t="s">
        <v>460</v>
      </c>
      <c r="C284" s="54" t="s">
        <v>203</v>
      </c>
      <c r="D284" s="54" t="s">
        <v>203</v>
      </c>
      <c r="E284" s="54" t="s">
        <v>221</v>
      </c>
      <c r="F284" s="54" t="s">
        <v>460</v>
      </c>
      <c r="G284" s="56">
        <v>48</v>
      </c>
      <c r="H284" s="54" t="s">
        <v>465</v>
      </c>
      <c r="I284" s="54" t="s">
        <v>883</v>
      </c>
      <c r="J284" s="56">
        <v>0</v>
      </c>
      <c r="K284" s="56">
        <v>0</v>
      </c>
      <c r="L284" s="56">
        <v>1</v>
      </c>
      <c r="M284" s="56">
        <v>0</v>
      </c>
      <c r="N284" s="56">
        <v>0</v>
      </c>
      <c r="O284" s="56">
        <v>0</v>
      </c>
      <c r="P284" s="56">
        <v>0</v>
      </c>
      <c r="Q284" s="56">
        <v>0</v>
      </c>
      <c r="R284" s="56">
        <v>0</v>
      </c>
      <c r="T284" s="54" t="s">
        <v>603</v>
      </c>
      <c r="U284" s="54"/>
      <c r="V284" s="54" t="s">
        <v>573</v>
      </c>
      <c r="W284" s="54" t="s">
        <v>530</v>
      </c>
      <c r="X284" s="54" t="s">
        <v>193</v>
      </c>
      <c r="Y284" s="54" t="s">
        <v>617</v>
      </c>
      <c r="Z284" s="54" t="s">
        <v>621</v>
      </c>
      <c r="AA284" s="54" t="s">
        <v>632</v>
      </c>
      <c r="AB284" s="54" t="s">
        <v>193</v>
      </c>
      <c r="AC284" s="54"/>
      <c r="AD284" s="54"/>
      <c r="AE284" s="54"/>
      <c r="AF284" s="54"/>
      <c r="AG284" s="54"/>
      <c r="AH284" s="54"/>
      <c r="AI284" s="54"/>
      <c r="AJ284" s="54"/>
      <c r="AK284" s="54" t="s">
        <v>792</v>
      </c>
      <c r="AL284" s="56">
        <v>0</v>
      </c>
      <c r="AM284" s="56">
        <v>1</v>
      </c>
      <c r="AN284" s="56">
        <v>0</v>
      </c>
      <c r="AO284" s="56">
        <v>0</v>
      </c>
      <c r="AP284" s="56">
        <v>0</v>
      </c>
      <c r="AQ284" s="56">
        <v>0</v>
      </c>
      <c r="AR284" s="56">
        <v>0</v>
      </c>
      <c r="AS284" s="56">
        <v>0</v>
      </c>
      <c r="AT284" s="56">
        <v>0</v>
      </c>
      <c r="AU284" s="56">
        <v>0</v>
      </c>
      <c r="AV284" s="56">
        <v>0</v>
      </c>
      <c r="AW284" s="56">
        <v>0</v>
      </c>
      <c r="AX284" s="56">
        <v>1</v>
      </c>
      <c r="AY284" s="56">
        <v>0</v>
      </c>
      <c r="AZ284" s="56">
        <v>0</v>
      </c>
      <c r="BA284" s="54" t="s">
        <v>526</v>
      </c>
      <c r="BB284" s="54" t="s">
        <v>778</v>
      </c>
      <c r="BC284" s="56">
        <v>0</v>
      </c>
      <c r="BD284" s="56">
        <v>0</v>
      </c>
      <c r="BE284" s="56">
        <v>1</v>
      </c>
      <c r="BF284" s="56">
        <v>1</v>
      </c>
      <c r="BG284" s="56">
        <v>0</v>
      </c>
      <c r="BH284" s="56">
        <v>0</v>
      </c>
      <c r="BI284" s="56">
        <v>1</v>
      </c>
      <c r="BJ284" s="56">
        <v>0</v>
      </c>
      <c r="BK284" s="56">
        <v>0</v>
      </c>
      <c r="BL284" s="56">
        <v>1</v>
      </c>
      <c r="BM284" s="56">
        <v>0</v>
      </c>
      <c r="BN284" s="56">
        <v>0</v>
      </c>
      <c r="BO284" s="56">
        <v>0</v>
      </c>
      <c r="BP284" s="56">
        <v>0</v>
      </c>
      <c r="BQ284" s="56">
        <v>0</v>
      </c>
      <c r="BR284" s="56">
        <v>0</v>
      </c>
      <c r="BS284" s="56">
        <v>0</v>
      </c>
      <c r="BT284" s="56">
        <v>0</v>
      </c>
      <c r="BU284" s="56">
        <v>0</v>
      </c>
      <c r="BV284" s="56">
        <v>0</v>
      </c>
      <c r="BW284" s="54"/>
      <c r="BX284" s="54"/>
    </row>
    <row r="285" spans="1:76" hidden="1" x14ac:dyDescent="0.35">
      <c r="A285" s="54" t="s">
        <v>937</v>
      </c>
      <c r="B285" s="54" t="s">
        <v>460</v>
      </c>
      <c r="C285" s="54" t="s">
        <v>203</v>
      </c>
      <c r="D285" s="54" t="s">
        <v>203</v>
      </c>
      <c r="E285" s="54" t="s">
        <v>221</v>
      </c>
      <c r="F285" s="54" t="s">
        <v>460</v>
      </c>
      <c r="G285" s="56">
        <v>49</v>
      </c>
      <c r="H285" s="54" t="s">
        <v>471</v>
      </c>
      <c r="I285" s="54" t="s">
        <v>479</v>
      </c>
      <c r="J285" s="56">
        <v>0</v>
      </c>
      <c r="K285" s="56">
        <v>0</v>
      </c>
      <c r="L285" s="56">
        <v>0</v>
      </c>
      <c r="M285" s="56">
        <v>1</v>
      </c>
      <c r="N285" s="56">
        <v>0</v>
      </c>
      <c r="O285" s="56">
        <v>0</v>
      </c>
      <c r="P285" s="56">
        <v>0</v>
      </c>
      <c r="Q285" s="56">
        <v>0</v>
      </c>
      <c r="R285" s="56">
        <v>0</v>
      </c>
      <c r="T285" s="54" t="s">
        <v>603</v>
      </c>
      <c r="U285" s="54"/>
      <c r="V285" s="54" t="s">
        <v>571</v>
      </c>
      <c r="W285" s="54" t="s">
        <v>530</v>
      </c>
      <c r="X285" s="54" t="s">
        <v>193</v>
      </c>
      <c r="Y285" s="54" t="s">
        <v>617</v>
      </c>
      <c r="Z285" s="54" t="s">
        <v>621</v>
      </c>
      <c r="AA285" s="54" t="s">
        <v>632</v>
      </c>
      <c r="AB285" s="54" t="s">
        <v>193</v>
      </c>
      <c r="AC285" s="54"/>
      <c r="AD285" s="54"/>
      <c r="AE285" s="54"/>
      <c r="AF285" s="54"/>
      <c r="AG285" s="54"/>
      <c r="AH285" s="54"/>
      <c r="AI285" s="54"/>
      <c r="AJ285" s="54"/>
      <c r="AK285" s="54" t="s">
        <v>792</v>
      </c>
      <c r="AL285" s="56">
        <v>0</v>
      </c>
      <c r="AM285" s="56">
        <v>1</v>
      </c>
      <c r="AN285" s="56">
        <v>0</v>
      </c>
      <c r="AO285" s="56">
        <v>0</v>
      </c>
      <c r="AP285" s="56">
        <v>0</v>
      </c>
      <c r="AQ285" s="56">
        <v>0</v>
      </c>
      <c r="AR285" s="56">
        <v>0</v>
      </c>
      <c r="AS285" s="56">
        <v>0</v>
      </c>
      <c r="AT285" s="56">
        <v>0</v>
      </c>
      <c r="AU285" s="56">
        <v>0</v>
      </c>
      <c r="AV285" s="56">
        <v>0</v>
      </c>
      <c r="AW285" s="56">
        <v>0</v>
      </c>
      <c r="AX285" s="56">
        <v>1</v>
      </c>
      <c r="AY285" s="56">
        <v>0</v>
      </c>
      <c r="AZ285" s="56">
        <v>0</v>
      </c>
      <c r="BA285" s="54" t="s">
        <v>528</v>
      </c>
      <c r="BB285" s="54" t="s">
        <v>745</v>
      </c>
      <c r="BC285" s="56">
        <v>0</v>
      </c>
      <c r="BD285" s="56">
        <v>0</v>
      </c>
      <c r="BE285" s="56">
        <v>0</v>
      </c>
      <c r="BF285" s="56">
        <v>1</v>
      </c>
      <c r="BG285" s="56">
        <v>0</v>
      </c>
      <c r="BH285" s="56">
        <v>1</v>
      </c>
      <c r="BI285" s="56">
        <v>1</v>
      </c>
      <c r="BJ285" s="56">
        <v>0</v>
      </c>
      <c r="BK285" s="56">
        <v>0</v>
      </c>
      <c r="BL285" s="56">
        <v>1</v>
      </c>
      <c r="BM285" s="56">
        <v>0</v>
      </c>
      <c r="BN285" s="56">
        <v>0</v>
      </c>
      <c r="BO285" s="56">
        <v>0</v>
      </c>
      <c r="BP285" s="56">
        <v>0</v>
      </c>
      <c r="BQ285" s="56">
        <v>0</v>
      </c>
      <c r="BR285" s="56">
        <v>0</v>
      </c>
      <c r="BS285" s="56">
        <v>0</v>
      </c>
      <c r="BT285" s="56">
        <v>0</v>
      </c>
      <c r="BU285" s="56">
        <v>0</v>
      </c>
      <c r="BV285" s="56">
        <v>0</v>
      </c>
      <c r="BW285" s="54"/>
      <c r="BX285" s="54"/>
    </row>
    <row r="286" spans="1:76" hidden="1" x14ac:dyDescent="0.35">
      <c r="A286" s="54" t="s">
        <v>937</v>
      </c>
      <c r="B286" s="54" t="s">
        <v>460</v>
      </c>
      <c r="C286" s="54" t="s">
        <v>203</v>
      </c>
      <c r="D286" s="54" t="s">
        <v>213</v>
      </c>
      <c r="E286" s="54" t="s">
        <v>263</v>
      </c>
      <c r="F286" s="54" t="s">
        <v>460</v>
      </c>
      <c r="G286" s="56">
        <v>58</v>
      </c>
      <c r="H286" s="54" t="s">
        <v>471</v>
      </c>
      <c r="I286" s="54" t="s">
        <v>479</v>
      </c>
      <c r="J286" s="56">
        <v>0</v>
      </c>
      <c r="K286" s="56">
        <v>0</v>
      </c>
      <c r="L286" s="56">
        <v>0</v>
      </c>
      <c r="M286" s="56">
        <v>1</v>
      </c>
      <c r="N286" s="56">
        <v>0</v>
      </c>
      <c r="O286" s="56">
        <v>0</v>
      </c>
      <c r="P286" s="56">
        <v>0</v>
      </c>
      <c r="Q286" s="56">
        <v>0</v>
      </c>
      <c r="R286" s="56">
        <v>0</v>
      </c>
      <c r="T286" s="54" t="s">
        <v>587</v>
      </c>
      <c r="U286" s="54"/>
      <c r="V286" s="54" t="s">
        <v>573</v>
      </c>
      <c r="W286" s="54" t="s">
        <v>530</v>
      </c>
      <c r="X286" s="54" t="s">
        <v>195</v>
      </c>
      <c r="Y286" s="54" t="s">
        <v>609</v>
      </c>
      <c r="Z286" s="54" t="s">
        <v>623</v>
      </c>
      <c r="AA286" s="54" t="s">
        <v>632</v>
      </c>
      <c r="AB286" s="54" t="s">
        <v>195</v>
      </c>
      <c r="AC286" s="54" t="s">
        <v>644</v>
      </c>
      <c r="AD286" s="56">
        <v>0</v>
      </c>
      <c r="AE286" s="56">
        <v>0</v>
      </c>
      <c r="AF286" s="56">
        <v>0</v>
      </c>
      <c r="AG286" s="56">
        <v>1</v>
      </c>
      <c r="AH286" s="56">
        <v>0</v>
      </c>
      <c r="AI286" s="56">
        <v>0</v>
      </c>
      <c r="AJ286" s="56">
        <v>0</v>
      </c>
      <c r="AK286" s="54" t="s">
        <v>792</v>
      </c>
      <c r="AL286" s="56">
        <v>0</v>
      </c>
      <c r="AM286" s="56">
        <v>1</v>
      </c>
      <c r="AN286" s="56">
        <v>0</v>
      </c>
      <c r="AO286" s="56">
        <v>0</v>
      </c>
      <c r="AP286" s="56">
        <v>0</v>
      </c>
      <c r="AQ286" s="56">
        <v>0</v>
      </c>
      <c r="AR286" s="56">
        <v>0</v>
      </c>
      <c r="AS286" s="56">
        <v>0</v>
      </c>
      <c r="AT286" s="56">
        <v>0</v>
      </c>
      <c r="AU286" s="56">
        <v>0</v>
      </c>
      <c r="AV286" s="56">
        <v>0</v>
      </c>
      <c r="AW286" s="56">
        <v>0</v>
      </c>
      <c r="AX286" s="56">
        <v>1</v>
      </c>
      <c r="AY286" s="56">
        <v>0</v>
      </c>
      <c r="AZ286" s="56">
        <v>0</v>
      </c>
      <c r="BA286" s="54" t="s">
        <v>528</v>
      </c>
      <c r="BB286" s="54" t="s">
        <v>671</v>
      </c>
      <c r="BC286" s="56">
        <v>0</v>
      </c>
      <c r="BD286" s="56">
        <v>0</v>
      </c>
      <c r="BE286" s="56">
        <v>0</v>
      </c>
      <c r="BF286" s="56">
        <v>1</v>
      </c>
      <c r="BG286" s="56">
        <v>0</v>
      </c>
      <c r="BH286" s="56">
        <v>0</v>
      </c>
      <c r="BI286" s="56">
        <v>1</v>
      </c>
      <c r="BJ286" s="56">
        <v>0</v>
      </c>
      <c r="BK286" s="56">
        <v>0</v>
      </c>
      <c r="BL286" s="56">
        <v>1</v>
      </c>
      <c r="BM286" s="56">
        <v>0</v>
      </c>
      <c r="BN286" s="56">
        <v>0</v>
      </c>
      <c r="BO286" s="56">
        <v>0</v>
      </c>
      <c r="BP286" s="56">
        <v>0</v>
      </c>
      <c r="BQ286" s="56">
        <v>0</v>
      </c>
      <c r="BR286" s="56">
        <v>0</v>
      </c>
      <c r="BS286" s="56">
        <v>0</v>
      </c>
      <c r="BT286" s="56">
        <v>0</v>
      </c>
      <c r="BU286" s="56">
        <v>0</v>
      </c>
      <c r="BV286" s="56">
        <v>0</v>
      </c>
      <c r="BW286" s="54"/>
      <c r="BX286" s="54"/>
    </row>
    <row r="287" spans="1:76" hidden="1" x14ac:dyDescent="0.35">
      <c r="A287" s="54" t="s">
        <v>937</v>
      </c>
      <c r="B287" s="54" t="s">
        <v>460</v>
      </c>
      <c r="C287" s="54" t="s">
        <v>203</v>
      </c>
      <c r="D287" s="54" t="s">
        <v>213</v>
      </c>
      <c r="E287" s="54" t="s">
        <v>247</v>
      </c>
      <c r="F287" s="54" t="s">
        <v>460</v>
      </c>
      <c r="G287" s="56">
        <v>52</v>
      </c>
      <c r="H287" s="54" t="s">
        <v>465</v>
      </c>
      <c r="I287" s="54" t="s">
        <v>883</v>
      </c>
      <c r="J287" s="56">
        <v>0</v>
      </c>
      <c r="K287" s="56">
        <v>0</v>
      </c>
      <c r="L287" s="56">
        <v>1</v>
      </c>
      <c r="M287" s="56">
        <v>0</v>
      </c>
      <c r="N287" s="56">
        <v>0</v>
      </c>
      <c r="O287" s="56">
        <v>0</v>
      </c>
      <c r="P287" s="56">
        <v>0</v>
      </c>
      <c r="Q287" s="56">
        <v>0</v>
      </c>
      <c r="R287" s="56">
        <v>0</v>
      </c>
      <c r="T287" s="54" t="s">
        <v>599</v>
      </c>
      <c r="U287" s="54"/>
      <c r="V287" s="54" t="s">
        <v>573</v>
      </c>
      <c r="W287" s="54" t="s">
        <v>530</v>
      </c>
      <c r="X287" s="54" t="s">
        <v>193</v>
      </c>
      <c r="Y287" s="54" t="s">
        <v>613</v>
      </c>
      <c r="Z287" s="54" t="s">
        <v>621</v>
      </c>
      <c r="AA287" s="54" t="s">
        <v>636</v>
      </c>
      <c r="AB287" s="54" t="s">
        <v>193</v>
      </c>
      <c r="AC287" s="54"/>
      <c r="AD287" s="54"/>
      <c r="AE287" s="54"/>
      <c r="AF287" s="54"/>
      <c r="AG287" s="54"/>
      <c r="AH287" s="54"/>
      <c r="AI287" s="54"/>
      <c r="AJ287" s="54"/>
      <c r="AK287" s="54" t="s">
        <v>652</v>
      </c>
      <c r="AL287" s="56">
        <v>0</v>
      </c>
      <c r="AM287" s="56">
        <v>0</v>
      </c>
      <c r="AN287" s="56">
        <v>0</v>
      </c>
      <c r="AO287" s="56">
        <v>1</v>
      </c>
      <c r="AP287" s="56">
        <v>0</v>
      </c>
      <c r="AQ287" s="56">
        <v>0</v>
      </c>
      <c r="AR287" s="56">
        <v>0</v>
      </c>
      <c r="AS287" s="56">
        <v>0</v>
      </c>
      <c r="AT287" s="56">
        <v>0</v>
      </c>
      <c r="AU287" s="56">
        <v>0</v>
      </c>
      <c r="AV287" s="56">
        <v>0</v>
      </c>
      <c r="AW287" s="56">
        <v>0</v>
      </c>
      <c r="AX287" s="56">
        <v>0</v>
      </c>
      <c r="AY287" s="56">
        <v>0</v>
      </c>
      <c r="AZ287" s="56">
        <v>0</v>
      </c>
      <c r="BA287" s="54" t="s">
        <v>530</v>
      </c>
      <c r="BB287" s="54" t="s">
        <v>680</v>
      </c>
      <c r="BC287" s="56">
        <v>0</v>
      </c>
      <c r="BD287" s="56">
        <v>0</v>
      </c>
      <c r="BE287" s="56">
        <v>0</v>
      </c>
      <c r="BF287" s="56">
        <v>1</v>
      </c>
      <c r="BG287" s="56">
        <v>1</v>
      </c>
      <c r="BH287" s="56">
        <v>1</v>
      </c>
      <c r="BI287" s="56">
        <v>1</v>
      </c>
      <c r="BJ287" s="56">
        <v>0</v>
      </c>
      <c r="BK287" s="56">
        <v>0</v>
      </c>
      <c r="BL287" s="56">
        <v>1</v>
      </c>
      <c r="BM287" s="56">
        <v>0</v>
      </c>
      <c r="BN287" s="56">
        <v>0</v>
      </c>
      <c r="BO287" s="56">
        <v>0</v>
      </c>
      <c r="BP287" s="56">
        <v>0</v>
      </c>
      <c r="BQ287" s="56">
        <v>0</v>
      </c>
      <c r="BR287" s="56">
        <v>0</v>
      </c>
      <c r="BS287" s="56">
        <v>0</v>
      </c>
      <c r="BT287" s="56">
        <v>0</v>
      </c>
      <c r="BU287" s="56">
        <v>0</v>
      </c>
      <c r="BV287" s="56">
        <v>0</v>
      </c>
      <c r="BW287" s="54"/>
      <c r="BX287" s="54"/>
    </row>
    <row r="288" spans="1:76" hidden="1" x14ac:dyDescent="0.35">
      <c r="A288" s="54" t="s">
        <v>937</v>
      </c>
      <c r="B288" s="54" t="s">
        <v>460</v>
      </c>
      <c r="C288" s="54" t="s">
        <v>203</v>
      </c>
      <c r="D288" s="54" t="s">
        <v>213</v>
      </c>
      <c r="E288" s="54" t="s">
        <v>287</v>
      </c>
      <c r="F288" s="54" t="s">
        <v>460</v>
      </c>
      <c r="G288" s="56">
        <v>35</v>
      </c>
      <c r="H288" s="54" t="s">
        <v>465</v>
      </c>
      <c r="I288" s="54" t="s">
        <v>883</v>
      </c>
      <c r="J288" s="56">
        <v>0</v>
      </c>
      <c r="K288" s="56">
        <v>0</v>
      </c>
      <c r="L288" s="56">
        <v>1</v>
      </c>
      <c r="M288" s="56">
        <v>0</v>
      </c>
      <c r="N288" s="56">
        <v>0</v>
      </c>
      <c r="O288" s="56">
        <v>0</v>
      </c>
      <c r="P288" s="56">
        <v>0</v>
      </c>
      <c r="Q288" s="56">
        <v>0</v>
      </c>
      <c r="R288" s="56">
        <v>0</v>
      </c>
      <c r="T288" s="54" t="s">
        <v>599</v>
      </c>
      <c r="U288" s="54"/>
      <c r="V288" s="54" t="s">
        <v>571</v>
      </c>
      <c r="W288" s="54" t="s">
        <v>530</v>
      </c>
      <c r="X288" s="54" t="s">
        <v>195</v>
      </c>
      <c r="Y288" s="54" t="s">
        <v>609</v>
      </c>
      <c r="Z288" s="54" t="s">
        <v>621</v>
      </c>
      <c r="AA288" s="54" t="s">
        <v>632</v>
      </c>
      <c r="AB288" s="54" t="s">
        <v>193</v>
      </c>
      <c r="AC288" s="54"/>
      <c r="AD288" s="54"/>
      <c r="AE288" s="54"/>
      <c r="AF288" s="54"/>
      <c r="AG288" s="54"/>
      <c r="AH288" s="54"/>
      <c r="AI288" s="54"/>
      <c r="AJ288" s="54"/>
      <c r="AK288" s="54" t="s">
        <v>652</v>
      </c>
      <c r="AL288" s="56">
        <v>0</v>
      </c>
      <c r="AM288" s="56">
        <v>0</v>
      </c>
      <c r="AN288" s="56">
        <v>0</v>
      </c>
      <c r="AO288" s="56">
        <v>1</v>
      </c>
      <c r="AP288" s="56">
        <v>0</v>
      </c>
      <c r="AQ288" s="56">
        <v>0</v>
      </c>
      <c r="AR288" s="56">
        <v>0</v>
      </c>
      <c r="AS288" s="56">
        <v>0</v>
      </c>
      <c r="AT288" s="56">
        <v>0</v>
      </c>
      <c r="AU288" s="56">
        <v>0</v>
      </c>
      <c r="AV288" s="56">
        <v>0</v>
      </c>
      <c r="AW288" s="56">
        <v>0</v>
      </c>
      <c r="AX288" s="56">
        <v>0</v>
      </c>
      <c r="AY288" s="56">
        <v>0</v>
      </c>
      <c r="AZ288" s="56">
        <v>0</v>
      </c>
      <c r="BA288" s="54" t="s">
        <v>526</v>
      </c>
      <c r="BB288" s="54" t="s">
        <v>690</v>
      </c>
      <c r="BC288" s="56">
        <v>0</v>
      </c>
      <c r="BD288" s="56">
        <v>0</v>
      </c>
      <c r="BE288" s="56">
        <v>1</v>
      </c>
      <c r="BF288" s="56">
        <v>1</v>
      </c>
      <c r="BG288" s="56">
        <v>1</v>
      </c>
      <c r="BH288" s="56">
        <v>0</v>
      </c>
      <c r="BI288" s="56">
        <v>0</v>
      </c>
      <c r="BJ288" s="56">
        <v>0</v>
      </c>
      <c r="BK288" s="56">
        <v>0</v>
      </c>
      <c r="BL288" s="56">
        <v>0</v>
      </c>
      <c r="BM288" s="56">
        <v>0</v>
      </c>
      <c r="BN288" s="56">
        <v>0</v>
      </c>
      <c r="BO288" s="56">
        <v>0</v>
      </c>
      <c r="BP288" s="56">
        <v>0</v>
      </c>
      <c r="BQ288" s="56">
        <v>0</v>
      </c>
      <c r="BR288" s="56">
        <v>0</v>
      </c>
      <c r="BS288" s="56">
        <v>0</v>
      </c>
      <c r="BT288" s="56">
        <v>0</v>
      </c>
      <c r="BU288" s="56">
        <v>0</v>
      </c>
      <c r="BV288" s="56">
        <v>0</v>
      </c>
      <c r="BW288" s="54"/>
      <c r="BX288" s="54"/>
    </row>
    <row r="289" spans="1:76" x14ac:dyDescent="0.35">
      <c r="A289" s="54" t="s">
        <v>937</v>
      </c>
      <c r="B289" s="54" t="s">
        <v>460</v>
      </c>
      <c r="C289" s="54" t="s">
        <v>203</v>
      </c>
      <c r="D289" s="54" t="s">
        <v>213</v>
      </c>
      <c r="E289" s="54" t="s">
        <v>287</v>
      </c>
      <c r="F289" s="54" t="s">
        <v>460</v>
      </c>
      <c r="G289" s="56">
        <v>40</v>
      </c>
      <c r="H289" s="54" t="s">
        <v>469</v>
      </c>
      <c r="I289" s="54" t="s">
        <v>473</v>
      </c>
      <c r="J289" s="56">
        <v>1</v>
      </c>
      <c r="K289" s="56">
        <v>0</v>
      </c>
      <c r="L289" s="56">
        <v>0</v>
      </c>
      <c r="M289" s="56">
        <v>0</v>
      </c>
      <c r="N289" s="56">
        <v>0</v>
      </c>
      <c r="O289" s="56">
        <v>0</v>
      </c>
      <c r="P289" s="56">
        <v>0</v>
      </c>
      <c r="Q289" s="56">
        <v>0</v>
      </c>
      <c r="R289" s="56">
        <v>0</v>
      </c>
      <c r="T289" s="54" t="s">
        <v>599</v>
      </c>
      <c r="U289" s="54"/>
      <c r="V289" s="54" t="s">
        <v>571</v>
      </c>
      <c r="W289" s="54" t="s">
        <v>530</v>
      </c>
      <c r="X289" s="54" t="s">
        <v>195</v>
      </c>
      <c r="Y289" s="54" t="s">
        <v>609</v>
      </c>
      <c r="Z289" s="54" t="s">
        <v>623</v>
      </c>
      <c r="AA289" s="54" t="s">
        <v>632</v>
      </c>
      <c r="AB289" s="54" t="s">
        <v>195</v>
      </c>
      <c r="AC289" s="54" t="s">
        <v>644</v>
      </c>
      <c r="AD289" s="56">
        <v>0</v>
      </c>
      <c r="AE289" s="56">
        <v>0</v>
      </c>
      <c r="AF289" s="56">
        <v>0</v>
      </c>
      <c r="AG289" s="56">
        <v>1</v>
      </c>
      <c r="AH289" s="56">
        <v>0</v>
      </c>
      <c r="AI289" s="56">
        <v>0</v>
      </c>
      <c r="AJ289" s="56">
        <v>0</v>
      </c>
      <c r="AK289" s="54" t="s">
        <v>652</v>
      </c>
      <c r="AL289" s="56">
        <v>0</v>
      </c>
      <c r="AM289" s="56">
        <v>0</v>
      </c>
      <c r="AN289" s="56">
        <v>0</v>
      </c>
      <c r="AO289" s="56">
        <v>1</v>
      </c>
      <c r="AP289" s="56">
        <v>0</v>
      </c>
      <c r="AQ289" s="56">
        <v>0</v>
      </c>
      <c r="AR289" s="56">
        <v>0</v>
      </c>
      <c r="AS289" s="56">
        <v>0</v>
      </c>
      <c r="AT289" s="56">
        <v>0</v>
      </c>
      <c r="AU289" s="56">
        <v>0</v>
      </c>
      <c r="AV289" s="56">
        <v>0</v>
      </c>
      <c r="AW289" s="56">
        <v>0</v>
      </c>
      <c r="AX289" s="56">
        <v>0</v>
      </c>
      <c r="AY289" s="56">
        <v>0</v>
      </c>
      <c r="AZ289" s="56">
        <v>0</v>
      </c>
      <c r="BA289" s="54" t="s">
        <v>526</v>
      </c>
      <c r="BB289" s="54" t="s">
        <v>783</v>
      </c>
      <c r="BC289" s="56">
        <v>0</v>
      </c>
      <c r="BD289" s="56">
        <v>0</v>
      </c>
      <c r="BE289" s="56">
        <v>1</v>
      </c>
      <c r="BF289" s="56">
        <v>0</v>
      </c>
      <c r="BG289" s="56">
        <v>1</v>
      </c>
      <c r="BH289" s="56">
        <v>0</v>
      </c>
      <c r="BI289" s="56">
        <v>0</v>
      </c>
      <c r="BJ289" s="56">
        <v>0</v>
      </c>
      <c r="BK289" s="56">
        <v>0</v>
      </c>
      <c r="BL289" s="56">
        <v>1</v>
      </c>
      <c r="BM289" s="56">
        <v>0</v>
      </c>
      <c r="BN289" s="56">
        <v>0</v>
      </c>
      <c r="BO289" s="56">
        <v>0</v>
      </c>
      <c r="BP289" s="56">
        <v>1</v>
      </c>
      <c r="BQ289" s="56">
        <v>0</v>
      </c>
      <c r="BR289" s="56">
        <v>0</v>
      </c>
      <c r="BS289" s="56">
        <v>0</v>
      </c>
      <c r="BT289" s="56">
        <v>0</v>
      </c>
      <c r="BU289" s="56">
        <v>0</v>
      </c>
      <c r="BV289" s="56">
        <v>0</v>
      </c>
      <c r="BW289" s="54"/>
      <c r="BX289" s="54" t="s">
        <v>873</v>
      </c>
    </row>
    <row r="290" spans="1:76" hidden="1" x14ac:dyDescent="0.35">
      <c r="A290" s="54" t="s">
        <v>937</v>
      </c>
      <c r="B290" s="54" t="s">
        <v>460</v>
      </c>
      <c r="C290" s="54" t="s">
        <v>203</v>
      </c>
      <c r="D290" s="54" t="s">
        <v>213</v>
      </c>
      <c r="E290" s="54" t="s">
        <v>287</v>
      </c>
      <c r="F290" s="54" t="s">
        <v>460</v>
      </c>
      <c r="G290" s="56">
        <v>31</v>
      </c>
      <c r="H290" s="54" t="s">
        <v>471</v>
      </c>
      <c r="I290" s="54" t="s">
        <v>479</v>
      </c>
      <c r="J290" s="56">
        <v>0</v>
      </c>
      <c r="K290" s="56">
        <v>0</v>
      </c>
      <c r="L290" s="56">
        <v>0</v>
      </c>
      <c r="M290" s="56">
        <v>1</v>
      </c>
      <c r="N290" s="56">
        <v>0</v>
      </c>
      <c r="O290" s="56">
        <v>0</v>
      </c>
      <c r="P290" s="56">
        <v>0</v>
      </c>
      <c r="Q290" s="56">
        <v>0</v>
      </c>
      <c r="R290" s="56">
        <v>0</v>
      </c>
      <c r="T290" s="54" t="s">
        <v>599</v>
      </c>
      <c r="U290" s="54"/>
      <c r="V290" s="54" t="s">
        <v>571</v>
      </c>
      <c r="W290" s="54" t="s">
        <v>530</v>
      </c>
      <c r="X290" s="54" t="s">
        <v>195</v>
      </c>
      <c r="Y290" s="54" t="s">
        <v>609</v>
      </c>
      <c r="Z290" s="54" t="s">
        <v>621</v>
      </c>
      <c r="AA290" s="54" t="s">
        <v>634</v>
      </c>
      <c r="AB290" s="54" t="s">
        <v>193</v>
      </c>
      <c r="AC290" s="54"/>
      <c r="AD290" s="54"/>
      <c r="AE290" s="54"/>
      <c r="AF290" s="54"/>
      <c r="AG290" s="54"/>
      <c r="AH290" s="54"/>
      <c r="AI290" s="54"/>
      <c r="AJ290" s="54"/>
      <c r="AK290" s="54" t="s">
        <v>682</v>
      </c>
      <c r="AL290" s="56">
        <v>0</v>
      </c>
      <c r="AM290" s="56">
        <v>1</v>
      </c>
      <c r="AN290" s="56">
        <v>0</v>
      </c>
      <c r="AO290" s="56">
        <v>1</v>
      </c>
      <c r="AP290" s="56">
        <v>0</v>
      </c>
      <c r="AQ290" s="56">
        <v>0</v>
      </c>
      <c r="AR290" s="56">
        <v>0</v>
      </c>
      <c r="AS290" s="56">
        <v>0</v>
      </c>
      <c r="AT290" s="56">
        <v>0</v>
      </c>
      <c r="AU290" s="56">
        <v>0</v>
      </c>
      <c r="AV290" s="56">
        <v>0</v>
      </c>
      <c r="AW290" s="56">
        <v>0</v>
      </c>
      <c r="AX290" s="56">
        <v>0</v>
      </c>
      <c r="AY290" s="56">
        <v>0</v>
      </c>
      <c r="AZ290" s="56">
        <v>0</v>
      </c>
      <c r="BA290" s="54" t="s">
        <v>530</v>
      </c>
      <c r="BB290" s="54" t="s">
        <v>874</v>
      </c>
      <c r="BC290" s="56">
        <v>0</v>
      </c>
      <c r="BD290" s="56">
        <v>0</v>
      </c>
      <c r="BE290" s="56">
        <v>1</v>
      </c>
      <c r="BF290" s="56">
        <v>0</v>
      </c>
      <c r="BG290" s="56">
        <v>1</v>
      </c>
      <c r="BH290" s="56">
        <v>1</v>
      </c>
      <c r="BI290" s="56">
        <v>0</v>
      </c>
      <c r="BJ290" s="56">
        <v>0</v>
      </c>
      <c r="BK290" s="56">
        <v>0</v>
      </c>
      <c r="BL290" s="56">
        <v>1</v>
      </c>
      <c r="BM290" s="56">
        <v>0</v>
      </c>
      <c r="BN290" s="56">
        <v>0</v>
      </c>
      <c r="BO290" s="56">
        <v>0</v>
      </c>
      <c r="BP290" s="56">
        <v>0</v>
      </c>
      <c r="BQ290" s="56">
        <v>0</v>
      </c>
      <c r="BR290" s="56">
        <v>0</v>
      </c>
      <c r="BS290" s="56">
        <v>0</v>
      </c>
      <c r="BT290" s="56">
        <v>0</v>
      </c>
      <c r="BU290" s="56">
        <v>0</v>
      </c>
      <c r="BV290" s="56">
        <v>0</v>
      </c>
      <c r="BW290" s="54"/>
      <c r="BX290" s="54"/>
    </row>
    <row r="291" spans="1:76" x14ac:dyDescent="0.35">
      <c r="A291" s="54" t="s">
        <v>937</v>
      </c>
      <c r="B291" s="54" t="s">
        <v>460</v>
      </c>
      <c r="C291" s="54" t="s">
        <v>206</v>
      </c>
      <c r="D291" s="54" t="s">
        <v>206</v>
      </c>
      <c r="E291" s="54" t="s">
        <v>413</v>
      </c>
      <c r="F291" s="54" t="s">
        <v>460</v>
      </c>
      <c r="G291" s="56">
        <v>35</v>
      </c>
      <c r="H291" s="54" t="s">
        <v>469</v>
      </c>
      <c r="I291" s="54" t="s">
        <v>886</v>
      </c>
      <c r="J291" s="56">
        <v>0</v>
      </c>
      <c r="K291" s="56">
        <v>1</v>
      </c>
      <c r="L291" s="56">
        <v>0</v>
      </c>
      <c r="M291" s="56">
        <v>0</v>
      </c>
      <c r="N291" s="56">
        <v>0</v>
      </c>
      <c r="O291" s="56">
        <v>0</v>
      </c>
      <c r="P291" s="56">
        <v>0</v>
      </c>
      <c r="Q291" s="56">
        <v>0</v>
      </c>
      <c r="R291" s="56">
        <v>0</v>
      </c>
      <c r="T291" s="54" t="s">
        <v>587</v>
      </c>
      <c r="U291" s="54"/>
      <c r="V291" s="54" t="s">
        <v>577</v>
      </c>
      <c r="W291" s="54" t="s">
        <v>524</v>
      </c>
      <c r="X291" s="54" t="s">
        <v>195</v>
      </c>
      <c r="Y291" s="54" t="s">
        <v>609</v>
      </c>
      <c r="Z291" s="54" t="s">
        <v>621</v>
      </c>
      <c r="AA291" s="54" t="s">
        <v>632</v>
      </c>
      <c r="AB291" s="54" t="s">
        <v>193</v>
      </c>
      <c r="AC291" s="54"/>
      <c r="AD291" s="54"/>
      <c r="AE291" s="54"/>
      <c r="AF291" s="54"/>
      <c r="AG291" s="54"/>
      <c r="AH291" s="54"/>
      <c r="AI291" s="54"/>
      <c r="AJ291" s="54"/>
      <c r="AK291" s="54" t="s">
        <v>652</v>
      </c>
      <c r="AL291" s="56">
        <v>0</v>
      </c>
      <c r="AM291" s="56">
        <v>0</v>
      </c>
      <c r="AN291" s="56">
        <v>0</v>
      </c>
      <c r="AO291" s="56">
        <v>1</v>
      </c>
      <c r="AP291" s="56">
        <v>0</v>
      </c>
      <c r="AQ291" s="56">
        <v>0</v>
      </c>
      <c r="AR291" s="56">
        <v>0</v>
      </c>
      <c r="AS291" s="56">
        <v>0</v>
      </c>
      <c r="AT291" s="56">
        <v>0</v>
      </c>
      <c r="AU291" s="56">
        <v>0</v>
      </c>
      <c r="AV291" s="56">
        <v>0</v>
      </c>
      <c r="AW291" s="56">
        <v>0</v>
      </c>
      <c r="AX291" s="56">
        <v>0</v>
      </c>
      <c r="AY291" s="56">
        <v>0</v>
      </c>
      <c r="AZ291" s="56">
        <v>0</v>
      </c>
      <c r="BA291" s="54" t="s">
        <v>530</v>
      </c>
      <c r="BB291" s="54" t="s">
        <v>874</v>
      </c>
      <c r="BC291" s="56">
        <v>0</v>
      </c>
      <c r="BD291" s="56">
        <v>0</v>
      </c>
      <c r="BE291" s="56">
        <v>1</v>
      </c>
      <c r="BF291" s="56">
        <v>0</v>
      </c>
      <c r="BG291" s="56">
        <v>1</v>
      </c>
      <c r="BH291" s="56">
        <v>1</v>
      </c>
      <c r="BI291" s="56">
        <v>0</v>
      </c>
      <c r="BJ291" s="56">
        <v>0</v>
      </c>
      <c r="BK291" s="56">
        <v>0</v>
      </c>
      <c r="BL291" s="56">
        <v>1</v>
      </c>
      <c r="BM291" s="56">
        <v>0</v>
      </c>
      <c r="BN291" s="56">
        <v>0</v>
      </c>
      <c r="BO291" s="56">
        <v>0</v>
      </c>
      <c r="BP291" s="56">
        <v>0</v>
      </c>
      <c r="BQ291" s="56">
        <v>0</v>
      </c>
      <c r="BR291" s="56">
        <v>0</v>
      </c>
      <c r="BS291" s="56">
        <v>0</v>
      </c>
      <c r="BT291" s="56">
        <v>0</v>
      </c>
      <c r="BU291" s="56">
        <v>0</v>
      </c>
      <c r="BV291" s="56">
        <v>0</v>
      </c>
      <c r="BW291" s="54"/>
      <c r="BX291" s="54"/>
    </row>
    <row r="292" spans="1:76" hidden="1" x14ac:dyDescent="0.35">
      <c r="A292" s="54" t="s">
        <v>937</v>
      </c>
      <c r="B292" s="54" t="s">
        <v>460</v>
      </c>
      <c r="C292" s="54" t="s">
        <v>206</v>
      </c>
      <c r="D292" s="54" t="s">
        <v>206</v>
      </c>
      <c r="E292" s="54" t="s">
        <v>413</v>
      </c>
      <c r="F292" s="54" t="s">
        <v>460</v>
      </c>
      <c r="G292" s="56">
        <v>43</v>
      </c>
      <c r="H292" s="54" t="s">
        <v>465</v>
      </c>
      <c r="I292" s="54" t="s">
        <v>883</v>
      </c>
      <c r="J292" s="56">
        <v>0</v>
      </c>
      <c r="K292" s="56">
        <v>0</v>
      </c>
      <c r="L292" s="56">
        <v>1</v>
      </c>
      <c r="M292" s="56">
        <v>0</v>
      </c>
      <c r="N292" s="56">
        <v>0</v>
      </c>
      <c r="O292" s="56">
        <v>0</v>
      </c>
      <c r="P292" s="56">
        <v>0</v>
      </c>
      <c r="Q292" s="56">
        <v>0</v>
      </c>
      <c r="R292" s="56">
        <v>0</v>
      </c>
      <c r="T292" s="54" t="s">
        <v>587</v>
      </c>
      <c r="U292" s="54"/>
      <c r="V292" s="54" t="s">
        <v>577</v>
      </c>
      <c r="W292" s="54" t="s">
        <v>524</v>
      </c>
      <c r="X292" s="54" t="s">
        <v>195</v>
      </c>
      <c r="Y292" s="54" t="s">
        <v>609</v>
      </c>
      <c r="Z292" s="54" t="s">
        <v>621</v>
      </c>
      <c r="AA292" s="54" t="s">
        <v>633</v>
      </c>
      <c r="AB292" s="54" t="s">
        <v>193</v>
      </c>
      <c r="AC292" s="54"/>
      <c r="AD292" s="54"/>
      <c r="AE292" s="54"/>
      <c r="AF292" s="54"/>
      <c r="AG292" s="54"/>
      <c r="AH292" s="54"/>
      <c r="AI292" s="54"/>
      <c r="AJ292" s="54"/>
      <c r="AK292" s="54" t="s">
        <v>658</v>
      </c>
      <c r="AL292" s="56">
        <v>0</v>
      </c>
      <c r="AM292" s="56">
        <v>1</v>
      </c>
      <c r="AN292" s="56">
        <v>0</v>
      </c>
      <c r="AO292" s="56">
        <v>1</v>
      </c>
      <c r="AP292" s="56">
        <v>0</v>
      </c>
      <c r="AQ292" s="56">
        <v>0</v>
      </c>
      <c r="AR292" s="56">
        <v>1</v>
      </c>
      <c r="AS292" s="56">
        <v>0</v>
      </c>
      <c r="AT292" s="56">
        <v>0</v>
      </c>
      <c r="AU292" s="56">
        <v>0</v>
      </c>
      <c r="AV292" s="56">
        <v>0</v>
      </c>
      <c r="AW292" s="56">
        <v>0</v>
      </c>
      <c r="AX292" s="56">
        <v>0</v>
      </c>
      <c r="AY292" s="56">
        <v>0</v>
      </c>
      <c r="AZ292" s="56">
        <v>0</v>
      </c>
      <c r="BA292" s="54" t="s">
        <v>528</v>
      </c>
      <c r="BB292" s="54" t="s">
        <v>875</v>
      </c>
      <c r="BC292" s="56">
        <v>0</v>
      </c>
      <c r="BD292" s="56">
        <v>0</v>
      </c>
      <c r="BE292" s="56">
        <v>1</v>
      </c>
      <c r="BF292" s="56">
        <v>0</v>
      </c>
      <c r="BG292" s="56">
        <v>1</v>
      </c>
      <c r="BH292" s="56">
        <v>1</v>
      </c>
      <c r="BI292" s="56">
        <v>0</v>
      </c>
      <c r="BJ292" s="56">
        <v>0</v>
      </c>
      <c r="BK292" s="56">
        <v>0</v>
      </c>
      <c r="BL292" s="56">
        <v>1</v>
      </c>
      <c r="BM292" s="56">
        <v>0</v>
      </c>
      <c r="BN292" s="56">
        <v>0</v>
      </c>
      <c r="BO292" s="56">
        <v>0</v>
      </c>
      <c r="BP292" s="56">
        <v>1</v>
      </c>
      <c r="BQ292" s="56">
        <v>0</v>
      </c>
      <c r="BR292" s="56">
        <v>0</v>
      </c>
      <c r="BS292" s="56">
        <v>0</v>
      </c>
      <c r="BT292" s="56">
        <v>0</v>
      </c>
      <c r="BU292" s="56">
        <v>0</v>
      </c>
      <c r="BV292" s="56">
        <v>0</v>
      </c>
      <c r="BW292" s="54"/>
      <c r="BX292" s="54"/>
    </row>
    <row r="293" spans="1:76" hidden="1" x14ac:dyDescent="0.35">
      <c r="A293" s="54" t="s">
        <v>937</v>
      </c>
      <c r="B293" s="54" t="s">
        <v>460</v>
      </c>
      <c r="C293" s="54" t="s">
        <v>206</v>
      </c>
      <c r="D293" s="54" t="s">
        <v>206</v>
      </c>
      <c r="E293" s="54" t="s">
        <v>413</v>
      </c>
      <c r="F293" s="54" t="s">
        <v>460</v>
      </c>
      <c r="G293" s="56">
        <v>48</v>
      </c>
      <c r="H293" s="54" t="s">
        <v>471</v>
      </c>
      <c r="I293" s="54" t="s">
        <v>479</v>
      </c>
      <c r="J293" s="56">
        <v>0</v>
      </c>
      <c r="K293" s="56">
        <v>0</v>
      </c>
      <c r="L293" s="56">
        <v>0</v>
      </c>
      <c r="M293" s="56">
        <v>1</v>
      </c>
      <c r="N293" s="56">
        <v>0</v>
      </c>
      <c r="O293" s="56">
        <v>0</v>
      </c>
      <c r="P293" s="56">
        <v>0</v>
      </c>
      <c r="Q293" s="56">
        <v>0</v>
      </c>
      <c r="R293" s="56">
        <v>0</v>
      </c>
      <c r="T293" s="54" t="s">
        <v>587</v>
      </c>
      <c r="U293" s="54"/>
      <c r="V293" s="54" t="s">
        <v>577</v>
      </c>
      <c r="W293" s="54" t="s">
        <v>524</v>
      </c>
      <c r="X293" s="54" t="s">
        <v>195</v>
      </c>
      <c r="Y293" s="54" t="s">
        <v>609</v>
      </c>
      <c r="Z293" s="54" t="s">
        <v>621</v>
      </c>
      <c r="AA293" s="54" t="s">
        <v>632</v>
      </c>
      <c r="AB293" s="54" t="s">
        <v>193</v>
      </c>
      <c r="AC293" s="54"/>
      <c r="AD293" s="54"/>
      <c r="AE293" s="54"/>
      <c r="AF293" s="54"/>
      <c r="AG293" s="54"/>
      <c r="AH293" s="54"/>
      <c r="AI293" s="54"/>
      <c r="AJ293" s="54"/>
      <c r="AK293" s="54" t="s">
        <v>652</v>
      </c>
      <c r="AL293" s="56">
        <v>0</v>
      </c>
      <c r="AM293" s="56">
        <v>0</v>
      </c>
      <c r="AN293" s="56">
        <v>0</v>
      </c>
      <c r="AO293" s="56">
        <v>1</v>
      </c>
      <c r="AP293" s="56">
        <v>0</v>
      </c>
      <c r="AQ293" s="56">
        <v>0</v>
      </c>
      <c r="AR293" s="56">
        <v>0</v>
      </c>
      <c r="AS293" s="56">
        <v>0</v>
      </c>
      <c r="AT293" s="56">
        <v>0</v>
      </c>
      <c r="AU293" s="56">
        <v>0</v>
      </c>
      <c r="AV293" s="56">
        <v>0</v>
      </c>
      <c r="AW293" s="56">
        <v>0</v>
      </c>
      <c r="AX293" s="56">
        <v>0</v>
      </c>
      <c r="AY293" s="56">
        <v>0</v>
      </c>
      <c r="AZ293" s="56">
        <v>0</v>
      </c>
      <c r="BA293" s="54" t="s">
        <v>528</v>
      </c>
      <c r="BB293" s="54" t="s">
        <v>876</v>
      </c>
      <c r="BC293" s="56">
        <v>0</v>
      </c>
      <c r="BD293" s="56">
        <v>1</v>
      </c>
      <c r="BE293" s="56">
        <v>0</v>
      </c>
      <c r="BF293" s="56">
        <v>1</v>
      </c>
      <c r="BG293" s="56">
        <v>1</v>
      </c>
      <c r="BH293" s="56">
        <v>0</v>
      </c>
      <c r="BI293" s="56">
        <v>0</v>
      </c>
      <c r="BJ293" s="56">
        <v>0</v>
      </c>
      <c r="BK293" s="56">
        <v>0</v>
      </c>
      <c r="BL293" s="56">
        <v>1</v>
      </c>
      <c r="BM293" s="56">
        <v>0</v>
      </c>
      <c r="BN293" s="56">
        <v>0</v>
      </c>
      <c r="BO293" s="56">
        <v>0</v>
      </c>
      <c r="BP293" s="56">
        <v>0</v>
      </c>
      <c r="BQ293" s="56">
        <v>0</v>
      </c>
      <c r="BR293" s="56">
        <v>0</v>
      </c>
      <c r="BS293" s="56">
        <v>0</v>
      </c>
      <c r="BT293" s="56">
        <v>0</v>
      </c>
      <c r="BU293" s="56">
        <v>0</v>
      </c>
      <c r="BV293" s="56">
        <v>0</v>
      </c>
      <c r="BW293" s="54"/>
      <c r="BX293" s="54"/>
    </row>
    <row r="294" spans="1:76" hidden="1" x14ac:dyDescent="0.35">
      <c r="A294" s="54" t="s">
        <v>937</v>
      </c>
      <c r="B294" s="54" t="s">
        <v>460</v>
      </c>
      <c r="C294" s="54" t="s">
        <v>203</v>
      </c>
      <c r="D294" s="54" t="s">
        <v>213</v>
      </c>
      <c r="E294" s="54" t="s">
        <v>249</v>
      </c>
      <c r="F294" s="54" t="s">
        <v>460</v>
      </c>
      <c r="G294" s="56">
        <v>42</v>
      </c>
      <c r="H294" s="54" t="s">
        <v>471</v>
      </c>
      <c r="I294" s="54" t="s">
        <v>886</v>
      </c>
      <c r="J294" s="56">
        <v>0</v>
      </c>
      <c r="K294" s="56">
        <v>1</v>
      </c>
      <c r="L294" s="56">
        <v>0</v>
      </c>
      <c r="M294" s="56">
        <v>0</v>
      </c>
      <c r="N294" s="56">
        <v>0</v>
      </c>
      <c r="O294" s="56">
        <v>0</v>
      </c>
      <c r="P294" s="56">
        <v>0</v>
      </c>
      <c r="Q294" s="56">
        <v>0</v>
      </c>
      <c r="R294" s="56">
        <v>0</v>
      </c>
      <c r="T294" s="54" t="s">
        <v>587</v>
      </c>
      <c r="U294" s="54"/>
      <c r="V294" s="54" t="s">
        <v>573</v>
      </c>
      <c r="W294" s="54" t="s">
        <v>524</v>
      </c>
      <c r="X294" s="54" t="s">
        <v>193</v>
      </c>
      <c r="Y294" s="54" t="s">
        <v>617</v>
      </c>
      <c r="Z294" s="54" t="s">
        <v>621</v>
      </c>
      <c r="AA294" s="54" t="s">
        <v>631</v>
      </c>
      <c r="AB294" s="54" t="s">
        <v>193</v>
      </c>
      <c r="AC294" s="54"/>
      <c r="AD294" s="54"/>
      <c r="AE294" s="54"/>
      <c r="AF294" s="54"/>
      <c r="AG294" s="54"/>
      <c r="AH294" s="54"/>
      <c r="AI294" s="54"/>
      <c r="AJ294" s="54"/>
      <c r="AK294" s="54" t="s">
        <v>682</v>
      </c>
      <c r="AL294" s="56">
        <v>0</v>
      </c>
      <c r="AM294" s="56">
        <v>1</v>
      </c>
      <c r="AN294" s="56">
        <v>0</v>
      </c>
      <c r="AO294" s="56">
        <v>1</v>
      </c>
      <c r="AP294" s="56">
        <v>0</v>
      </c>
      <c r="AQ294" s="56">
        <v>0</v>
      </c>
      <c r="AR294" s="56">
        <v>0</v>
      </c>
      <c r="AS294" s="56">
        <v>0</v>
      </c>
      <c r="AT294" s="56">
        <v>0</v>
      </c>
      <c r="AU294" s="56">
        <v>0</v>
      </c>
      <c r="AV294" s="56">
        <v>0</v>
      </c>
      <c r="AW294" s="56">
        <v>0</v>
      </c>
      <c r="AX294" s="56">
        <v>0</v>
      </c>
      <c r="AY294" s="56">
        <v>0</v>
      </c>
      <c r="AZ294" s="56">
        <v>0</v>
      </c>
      <c r="BA294" s="54" t="s">
        <v>524</v>
      </c>
      <c r="BB294" s="54" t="s">
        <v>556</v>
      </c>
      <c r="BC294" s="56">
        <v>0</v>
      </c>
      <c r="BD294" s="56">
        <v>0</v>
      </c>
      <c r="BE294" s="56">
        <v>0</v>
      </c>
      <c r="BF294" s="56">
        <v>0</v>
      </c>
      <c r="BG294" s="56">
        <v>0</v>
      </c>
      <c r="BH294" s="56">
        <v>0</v>
      </c>
      <c r="BI294" s="56">
        <v>0</v>
      </c>
      <c r="BJ294" s="56">
        <v>0</v>
      </c>
      <c r="BK294" s="56">
        <v>0</v>
      </c>
      <c r="BL294" s="56">
        <v>0</v>
      </c>
      <c r="BM294" s="56">
        <v>0</v>
      </c>
      <c r="BN294" s="56">
        <v>0</v>
      </c>
      <c r="BO294" s="56">
        <v>1</v>
      </c>
      <c r="BP294" s="56">
        <v>0</v>
      </c>
      <c r="BQ294" s="56">
        <v>0</v>
      </c>
      <c r="BR294" s="56">
        <v>0</v>
      </c>
      <c r="BS294" s="56">
        <v>0</v>
      </c>
      <c r="BT294" s="56">
        <v>0</v>
      </c>
      <c r="BU294" s="56">
        <v>0</v>
      </c>
      <c r="BV294" s="56">
        <v>0</v>
      </c>
      <c r="BW294" s="54"/>
      <c r="BX294" s="54"/>
    </row>
    <row r="295" spans="1:76" hidden="1" x14ac:dyDescent="0.35">
      <c r="A295" s="54" t="s">
        <v>937</v>
      </c>
      <c r="B295" s="54" t="s">
        <v>460</v>
      </c>
      <c r="C295" s="54" t="s">
        <v>203</v>
      </c>
      <c r="D295" s="54" t="s">
        <v>213</v>
      </c>
      <c r="E295" s="54" t="s">
        <v>249</v>
      </c>
      <c r="F295" s="54" t="s">
        <v>460</v>
      </c>
      <c r="G295" s="56">
        <v>38</v>
      </c>
      <c r="H295" s="54" t="s">
        <v>465</v>
      </c>
      <c r="I295" s="54" t="s">
        <v>487</v>
      </c>
      <c r="J295" s="56">
        <v>0</v>
      </c>
      <c r="K295" s="56">
        <v>0</v>
      </c>
      <c r="L295" s="56">
        <v>0</v>
      </c>
      <c r="M295" s="56">
        <v>0</v>
      </c>
      <c r="N295" s="56">
        <v>0</v>
      </c>
      <c r="O295" s="56">
        <v>0</v>
      </c>
      <c r="P295" s="56">
        <v>0</v>
      </c>
      <c r="Q295" s="56">
        <v>1</v>
      </c>
      <c r="R295" s="56">
        <v>0</v>
      </c>
      <c r="T295" s="54" t="s">
        <v>587</v>
      </c>
      <c r="U295" s="54"/>
      <c r="V295" s="54" t="s">
        <v>575</v>
      </c>
      <c r="W295" s="54" t="s">
        <v>524</v>
      </c>
      <c r="X295" s="54" t="s">
        <v>193</v>
      </c>
      <c r="Y295" s="54" t="s">
        <v>617</v>
      </c>
      <c r="Z295" s="54" t="s">
        <v>621</v>
      </c>
      <c r="AA295" s="54" t="s">
        <v>632</v>
      </c>
      <c r="AB295" s="54" t="s">
        <v>193</v>
      </c>
      <c r="AC295" s="54"/>
      <c r="AD295" s="54"/>
      <c r="AE295" s="54"/>
      <c r="AF295" s="54"/>
      <c r="AG295" s="54"/>
      <c r="AH295" s="54"/>
      <c r="AI295" s="54"/>
      <c r="AJ295" s="54"/>
      <c r="AK295" s="54" t="s">
        <v>682</v>
      </c>
      <c r="AL295" s="56">
        <v>0</v>
      </c>
      <c r="AM295" s="56">
        <v>1</v>
      </c>
      <c r="AN295" s="56">
        <v>0</v>
      </c>
      <c r="AO295" s="56">
        <v>1</v>
      </c>
      <c r="AP295" s="56">
        <v>0</v>
      </c>
      <c r="AQ295" s="56">
        <v>0</v>
      </c>
      <c r="AR295" s="56">
        <v>0</v>
      </c>
      <c r="AS295" s="56">
        <v>0</v>
      </c>
      <c r="AT295" s="56">
        <v>0</v>
      </c>
      <c r="AU295" s="56">
        <v>0</v>
      </c>
      <c r="AV295" s="56">
        <v>0</v>
      </c>
      <c r="AW295" s="56">
        <v>0</v>
      </c>
      <c r="AX295" s="56">
        <v>0</v>
      </c>
      <c r="AY295" s="56">
        <v>0</v>
      </c>
      <c r="AZ295" s="56">
        <v>0</v>
      </c>
      <c r="BA295" s="54" t="s">
        <v>524</v>
      </c>
      <c r="BB295" s="54" t="s">
        <v>556</v>
      </c>
      <c r="BC295" s="56">
        <v>0</v>
      </c>
      <c r="BD295" s="56">
        <v>0</v>
      </c>
      <c r="BE295" s="56">
        <v>0</v>
      </c>
      <c r="BF295" s="56">
        <v>0</v>
      </c>
      <c r="BG295" s="56">
        <v>0</v>
      </c>
      <c r="BH295" s="56">
        <v>0</v>
      </c>
      <c r="BI295" s="56">
        <v>0</v>
      </c>
      <c r="BJ295" s="56">
        <v>0</v>
      </c>
      <c r="BK295" s="56">
        <v>0</v>
      </c>
      <c r="BL295" s="56">
        <v>0</v>
      </c>
      <c r="BM295" s="56">
        <v>0</v>
      </c>
      <c r="BN295" s="56">
        <v>0</v>
      </c>
      <c r="BO295" s="56">
        <v>1</v>
      </c>
      <c r="BP295" s="56">
        <v>0</v>
      </c>
      <c r="BQ295" s="56">
        <v>0</v>
      </c>
      <c r="BR295" s="56">
        <v>0</v>
      </c>
      <c r="BS295" s="56">
        <v>0</v>
      </c>
      <c r="BT295" s="56">
        <v>0</v>
      </c>
      <c r="BU295" s="56">
        <v>0</v>
      </c>
      <c r="BV295" s="56">
        <v>0</v>
      </c>
      <c r="BW295" s="54"/>
      <c r="BX295" s="54"/>
    </row>
    <row r="296" spans="1:76" hidden="1" x14ac:dyDescent="0.35">
      <c r="A296" s="54" t="s">
        <v>937</v>
      </c>
      <c r="B296" s="54" t="s">
        <v>462</v>
      </c>
      <c r="C296" s="54" t="s">
        <v>203</v>
      </c>
      <c r="D296" s="54" t="s">
        <v>203</v>
      </c>
      <c r="E296" s="54" t="s">
        <v>229</v>
      </c>
      <c r="F296" s="54" t="s">
        <v>460</v>
      </c>
      <c r="G296" s="56">
        <v>24</v>
      </c>
      <c r="H296" s="54" t="s">
        <v>471</v>
      </c>
      <c r="I296" s="54" t="s">
        <v>458</v>
      </c>
      <c r="J296" s="56">
        <v>0</v>
      </c>
      <c r="K296" s="56">
        <v>0</v>
      </c>
      <c r="L296" s="56">
        <v>0</v>
      </c>
      <c r="M296" s="56">
        <v>0</v>
      </c>
      <c r="N296" s="56">
        <v>0</v>
      </c>
      <c r="O296" s="56">
        <v>0</v>
      </c>
      <c r="P296" s="56">
        <v>0</v>
      </c>
      <c r="Q296" s="56">
        <v>0</v>
      </c>
      <c r="R296" s="56">
        <v>1</v>
      </c>
      <c r="S296" s="54" t="s">
        <v>901</v>
      </c>
      <c r="T296" s="54" t="s">
        <v>603</v>
      </c>
      <c r="U296" s="54"/>
      <c r="V296" s="54" t="s">
        <v>573</v>
      </c>
      <c r="W296" s="54" t="s">
        <v>530</v>
      </c>
      <c r="X296" s="54" t="s">
        <v>193</v>
      </c>
      <c r="Y296" s="54" t="s">
        <v>611</v>
      </c>
      <c r="Z296" s="54" t="s">
        <v>621</v>
      </c>
      <c r="AA296" s="54" t="s">
        <v>632</v>
      </c>
      <c r="AB296" s="54" t="s">
        <v>193</v>
      </c>
      <c r="AC296" s="54"/>
      <c r="AD296" s="54"/>
      <c r="AE296" s="54"/>
      <c r="AF296" s="54"/>
      <c r="AG296" s="54"/>
      <c r="AH296" s="54"/>
      <c r="AI296" s="54"/>
      <c r="AJ296" s="54"/>
      <c r="AK296" s="54" t="s">
        <v>658</v>
      </c>
      <c r="AL296" s="56">
        <v>0</v>
      </c>
      <c r="AM296" s="56">
        <v>1</v>
      </c>
      <c r="AN296" s="56">
        <v>0</v>
      </c>
      <c r="AO296" s="56">
        <v>1</v>
      </c>
      <c r="AP296" s="56">
        <v>0</v>
      </c>
      <c r="AQ296" s="56">
        <v>0</v>
      </c>
      <c r="AR296" s="56">
        <v>1</v>
      </c>
      <c r="AS296" s="56">
        <v>0</v>
      </c>
      <c r="AT296" s="56">
        <v>0</v>
      </c>
      <c r="AU296" s="56">
        <v>0</v>
      </c>
      <c r="AV296" s="56">
        <v>0</v>
      </c>
      <c r="AW296" s="56">
        <v>0</v>
      </c>
      <c r="AX296" s="56">
        <v>0</v>
      </c>
      <c r="AY296" s="56">
        <v>0</v>
      </c>
      <c r="AZ296" s="56">
        <v>0</v>
      </c>
      <c r="BA296" s="54" t="s">
        <v>530</v>
      </c>
      <c r="BB296" s="54" t="s">
        <v>850</v>
      </c>
      <c r="BC296" s="56">
        <v>0</v>
      </c>
      <c r="BD296" s="56">
        <v>1</v>
      </c>
      <c r="BE296" s="56">
        <v>0</v>
      </c>
      <c r="BF296" s="56">
        <v>1</v>
      </c>
      <c r="BG296" s="56">
        <v>0</v>
      </c>
      <c r="BH296" s="56">
        <v>1</v>
      </c>
      <c r="BI296" s="56">
        <v>1</v>
      </c>
      <c r="BJ296" s="56">
        <v>0</v>
      </c>
      <c r="BK296" s="56">
        <v>0</v>
      </c>
      <c r="BL296" s="56">
        <v>1</v>
      </c>
      <c r="BM296" s="56">
        <v>0</v>
      </c>
      <c r="BN296" s="56">
        <v>0</v>
      </c>
      <c r="BO296" s="56">
        <v>0</v>
      </c>
      <c r="BP296" s="56">
        <v>1</v>
      </c>
      <c r="BQ296" s="56">
        <v>0</v>
      </c>
      <c r="BR296" s="56">
        <v>0</v>
      </c>
      <c r="BS296" s="56">
        <v>0</v>
      </c>
      <c r="BT296" s="56">
        <v>0</v>
      </c>
      <c r="BU296" s="56">
        <v>0</v>
      </c>
      <c r="BV296" s="56">
        <v>0</v>
      </c>
      <c r="BW296" s="54"/>
      <c r="BX296" s="54"/>
    </row>
    <row r="297" spans="1:76" x14ac:dyDescent="0.35">
      <c r="A297" s="54" t="s">
        <v>937</v>
      </c>
      <c r="B297" s="54" t="s">
        <v>460</v>
      </c>
      <c r="C297" s="54" t="s">
        <v>208</v>
      </c>
      <c r="D297" s="54" t="s">
        <v>208</v>
      </c>
      <c r="E297" s="54" t="s">
        <v>368</v>
      </c>
      <c r="F297" s="54" t="s">
        <v>460</v>
      </c>
      <c r="G297" s="56">
        <v>61</v>
      </c>
      <c r="H297" s="54" t="s">
        <v>469</v>
      </c>
      <c r="I297" s="54" t="s">
        <v>473</v>
      </c>
      <c r="J297" s="56">
        <v>1</v>
      </c>
      <c r="K297" s="56">
        <v>0</v>
      </c>
      <c r="L297" s="56">
        <v>0</v>
      </c>
      <c r="M297" s="56">
        <v>0</v>
      </c>
      <c r="N297" s="56">
        <v>0</v>
      </c>
      <c r="O297" s="56">
        <v>0</v>
      </c>
      <c r="P297" s="56">
        <v>0</v>
      </c>
      <c r="Q297" s="56">
        <v>0</v>
      </c>
      <c r="R297" s="56">
        <v>0</v>
      </c>
      <c r="T297" s="54" t="s">
        <v>676</v>
      </c>
      <c r="U297" s="54"/>
      <c r="V297" s="54" t="s">
        <v>573</v>
      </c>
      <c r="W297" s="54" t="s">
        <v>530</v>
      </c>
      <c r="X297" s="54" t="s">
        <v>195</v>
      </c>
      <c r="Y297" s="54" t="s">
        <v>609</v>
      </c>
      <c r="Z297" s="54" t="s">
        <v>627</v>
      </c>
      <c r="AA297" s="54" t="s">
        <v>632</v>
      </c>
      <c r="AB297" s="54" t="s">
        <v>195</v>
      </c>
      <c r="AC297" s="54" t="s">
        <v>656</v>
      </c>
      <c r="AD297" s="56">
        <v>0</v>
      </c>
      <c r="AE297" s="56">
        <v>0</v>
      </c>
      <c r="AF297" s="56">
        <v>0</v>
      </c>
      <c r="AG297" s="56">
        <v>1</v>
      </c>
      <c r="AH297" s="56">
        <v>1</v>
      </c>
      <c r="AI297" s="56">
        <v>0</v>
      </c>
      <c r="AJ297" s="56">
        <v>0</v>
      </c>
      <c r="AK297" s="54" t="s">
        <v>692</v>
      </c>
      <c r="AL297" s="56">
        <v>0</v>
      </c>
      <c r="AM297" s="56">
        <v>0</v>
      </c>
      <c r="AN297" s="56">
        <v>0</v>
      </c>
      <c r="AO297" s="56">
        <v>1</v>
      </c>
      <c r="AP297" s="56">
        <v>0</v>
      </c>
      <c r="AQ297" s="56">
        <v>0</v>
      </c>
      <c r="AR297" s="56">
        <v>1</v>
      </c>
      <c r="AS297" s="56">
        <v>0</v>
      </c>
      <c r="AT297" s="56">
        <v>0</v>
      </c>
      <c r="AU297" s="56">
        <v>0</v>
      </c>
      <c r="AV297" s="56">
        <v>1</v>
      </c>
      <c r="AW297" s="56">
        <v>0</v>
      </c>
      <c r="AX297" s="56">
        <v>0</v>
      </c>
      <c r="AY297" s="56">
        <v>0</v>
      </c>
      <c r="AZ297" s="56">
        <v>0</v>
      </c>
      <c r="BA297" s="54" t="s">
        <v>528</v>
      </c>
      <c r="BB297" s="54" t="s">
        <v>727</v>
      </c>
      <c r="BC297" s="56">
        <v>0</v>
      </c>
      <c r="BD297" s="56">
        <v>0</v>
      </c>
      <c r="BE297" s="56">
        <v>0</v>
      </c>
      <c r="BF297" s="56">
        <v>1</v>
      </c>
      <c r="BG297" s="56">
        <v>0</v>
      </c>
      <c r="BH297" s="56">
        <v>0</v>
      </c>
      <c r="BI297" s="56">
        <v>0</v>
      </c>
      <c r="BJ297" s="56">
        <v>0</v>
      </c>
      <c r="BK297" s="56">
        <v>0</v>
      </c>
      <c r="BL297" s="56">
        <v>1</v>
      </c>
      <c r="BM297" s="56">
        <v>0</v>
      </c>
      <c r="BN297" s="56">
        <v>0</v>
      </c>
      <c r="BO297" s="56">
        <v>1</v>
      </c>
      <c r="BP297" s="56">
        <v>0</v>
      </c>
      <c r="BQ297" s="56">
        <v>0</v>
      </c>
      <c r="BR297" s="56">
        <v>0</v>
      </c>
      <c r="BS297" s="56">
        <v>0</v>
      </c>
      <c r="BT297" s="56">
        <v>0</v>
      </c>
      <c r="BU297" s="56">
        <v>0</v>
      </c>
      <c r="BV297" s="56">
        <v>0</v>
      </c>
      <c r="BW297" s="54"/>
      <c r="BX297" s="54" t="s">
        <v>877</v>
      </c>
    </row>
    <row r="298" spans="1:76" hidden="1" x14ac:dyDescent="0.35">
      <c r="A298" s="54" t="s">
        <v>937</v>
      </c>
      <c r="B298" s="54" t="s">
        <v>460</v>
      </c>
      <c r="C298" s="54" t="s">
        <v>203</v>
      </c>
      <c r="D298" s="54" t="s">
        <v>203</v>
      </c>
      <c r="E298" s="54" t="s">
        <v>223</v>
      </c>
      <c r="F298" s="54" t="s">
        <v>462</v>
      </c>
      <c r="G298" s="56">
        <v>35</v>
      </c>
      <c r="H298" s="54" t="s">
        <v>465</v>
      </c>
      <c r="I298" s="54" t="s">
        <v>883</v>
      </c>
      <c r="J298" s="56">
        <v>0</v>
      </c>
      <c r="K298" s="56">
        <v>0</v>
      </c>
      <c r="L298" s="56">
        <v>1</v>
      </c>
      <c r="M298" s="56">
        <v>0</v>
      </c>
      <c r="N298" s="56">
        <v>0</v>
      </c>
      <c r="O298" s="56">
        <v>0</v>
      </c>
      <c r="P298" s="56">
        <v>0</v>
      </c>
      <c r="Q298" s="56">
        <v>0</v>
      </c>
      <c r="R298" s="56">
        <v>0</v>
      </c>
      <c r="T298" s="54" t="s">
        <v>587</v>
      </c>
      <c r="U298" s="54"/>
      <c r="V298" s="54" t="s">
        <v>571</v>
      </c>
      <c r="W298" s="54" t="s">
        <v>526</v>
      </c>
      <c r="X298" s="54" t="s">
        <v>193</v>
      </c>
      <c r="Y298" s="54" t="s">
        <v>617</v>
      </c>
      <c r="Z298" s="54" t="s">
        <v>621</v>
      </c>
      <c r="AA298" s="54" t="s">
        <v>632</v>
      </c>
      <c r="AB298" s="54" t="s">
        <v>193</v>
      </c>
      <c r="AC298" s="54"/>
      <c r="AD298" s="54"/>
      <c r="AE298" s="54"/>
      <c r="AF298" s="54"/>
      <c r="AG298" s="54"/>
      <c r="AH298" s="54"/>
      <c r="AI298" s="54"/>
      <c r="AJ298" s="54"/>
      <c r="AK298" s="54" t="s">
        <v>499</v>
      </c>
      <c r="AL298" s="56">
        <v>0</v>
      </c>
      <c r="AM298" s="56">
        <v>1</v>
      </c>
      <c r="AN298" s="56">
        <v>0</v>
      </c>
      <c r="AO298" s="56">
        <v>0</v>
      </c>
      <c r="AP298" s="56">
        <v>0</v>
      </c>
      <c r="AQ298" s="56">
        <v>0</v>
      </c>
      <c r="AR298" s="56">
        <v>0</v>
      </c>
      <c r="AS298" s="56">
        <v>0</v>
      </c>
      <c r="AT298" s="56">
        <v>0</v>
      </c>
      <c r="AU298" s="56">
        <v>0</v>
      </c>
      <c r="AV298" s="56">
        <v>0</v>
      </c>
      <c r="AW298" s="56">
        <v>0</v>
      </c>
      <c r="AX298" s="56">
        <v>0</v>
      </c>
      <c r="AY298" s="56">
        <v>0</v>
      </c>
      <c r="AZ298" s="56">
        <v>0</v>
      </c>
      <c r="BA298" s="54" t="s">
        <v>526</v>
      </c>
      <c r="BB298" s="54" t="s">
        <v>878</v>
      </c>
      <c r="BC298" s="56">
        <v>1</v>
      </c>
      <c r="BD298" s="56">
        <v>0</v>
      </c>
      <c r="BE298" s="56">
        <v>0</v>
      </c>
      <c r="BF298" s="56">
        <v>0</v>
      </c>
      <c r="BG298" s="56">
        <v>0</v>
      </c>
      <c r="BH298" s="56">
        <v>0</v>
      </c>
      <c r="BI298" s="56">
        <v>1</v>
      </c>
      <c r="BJ298" s="56">
        <v>0</v>
      </c>
      <c r="BK298" s="56">
        <v>0</v>
      </c>
      <c r="BL298" s="56">
        <v>0</v>
      </c>
      <c r="BM298" s="56">
        <v>0</v>
      </c>
      <c r="BN298" s="56">
        <v>0</v>
      </c>
      <c r="BO298" s="56">
        <v>1</v>
      </c>
      <c r="BP298" s="56">
        <v>0</v>
      </c>
      <c r="BQ298" s="56">
        <v>0</v>
      </c>
      <c r="BR298" s="56">
        <v>0</v>
      </c>
      <c r="BS298" s="56">
        <v>0</v>
      </c>
      <c r="BT298" s="56">
        <v>0</v>
      </c>
      <c r="BU298" s="56">
        <v>0</v>
      </c>
      <c r="BV298" s="56">
        <v>0</v>
      </c>
      <c r="BW298" s="54"/>
      <c r="BX298" s="54"/>
    </row>
    <row r="299" spans="1:76" hidden="1" x14ac:dyDescent="0.35">
      <c r="A299" s="54" t="s">
        <v>937</v>
      </c>
      <c r="B299" s="54" t="s">
        <v>460</v>
      </c>
      <c r="C299" s="54" t="s">
        <v>203</v>
      </c>
      <c r="D299" s="54" t="s">
        <v>203</v>
      </c>
      <c r="E299" s="54" t="s">
        <v>223</v>
      </c>
      <c r="F299" s="54" t="s">
        <v>462</v>
      </c>
      <c r="G299" s="56">
        <v>36</v>
      </c>
      <c r="H299" s="54" t="s">
        <v>469</v>
      </c>
      <c r="I299" s="54" t="s">
        <v>886</v>
      </c>
      <c r="J299" s="56">
        <v>0</v>
      </c>
      <c r="K299" s="56">
        <v>1</v>
      </c>
      <c r="L299" s="56">
        <v>0</v>
      </c>
      <c r="M299" s="56">
        <v>0</v>
      </c>
      <c r="N299" s="56">
        <v>0</v>
      </c>
      <c r="O299" s="56">
        <v>0</v>
      </c>
      <c r="P299" s="56">
        <v>0</v>
      </c>
      <c r="Q299" s="56">
        <v>0</v>
      </c>
      <c r="R299" s="56">
        <v>0</v>
      </c>
      <c r="T299" s="54" t="s">
        <v>601</v>
      </c>
      <c r="U299" s="54"/>
      <c r="V299" s="54" t="s">
        <v>571</v>
      </c>
      <c r="W299" s="54" t="s">
        <v>528</v>
      </c>
      <c r="X299" s="54" t="s">
        <v>193</v>
      </c>
      <c r="Y299" s="54" t="s">
        <v>617</v>
      </c>
      <c r="Z299" s="54" t="s">
        <v>621</v>
      </c>
      <c r="AA299" s="54" t="s">
        <v>631</v>
      </c>
      <c r="AB299" s="54" t="s">
        <v>193</v>
      </c>
      <c r="AC299" s="54"/>
      <c r="AD299" s="54"/>
      <c r="AE299" s="54"/>
      <c r="AF299" s="54"/>
      <c r="AG299" s="54"/>
      <c r="AH299" s="54"/>
      <c r="AI299" s="54"/>
      <c r="AJ299" s="54"/>
      <c r="AK299" s="54" t="s">
        <v>879</v>
      </c>
      <c r="AL299" s="56">
        <v>0</v>
      </c>
      <c r="AM299" s="56">
        <v>1</v>
      </c>
      <c r="AN299" s="56">
        <v>0</v>
      </c>
      <c r="AO299" s="56">
        <v>0</v>
      </c>
      <c r="AP299" s="56">
        <v>0</v>
      </c>
      <c r="AQ299" s="56">
        <v>0</v>
      </c>
      <c r="AR299" s="56">
        <v>0</v>
      </c>
      <c r="AS299" s="56">
        <v>0</v>
      </c>
      <c r="AT299" s="56">
        <v>1</v>
      </c>
      <c r="AU299" s="56">
        <v>0</v>
      </c>
      <c r="AV299" s="56">
        <v>0</v>
      </c>
      <c r="AW299" s="56">
        <v>1</v>
      </c>
      <c r="AX299" s="56">
        <v>0</v>
      </c>
      <c r="AY299" s="56">
        <v>0</v>
      </c>
      <c r="AZ299" s="56">
        <v>0</v>
      </c>
      <c r="BA299" s="54" t="s">
        <v>526</v>
      </c>
      <c r="BB299" s="54" t="s">
        <v>880</v>
      </c>
      <c r="BC299" s="56">
        <v>1</v>
      </c>
      <c r="BD299" s="56">
        <v>0</v>
      </c>
      <c r="BE299" s="56">
        <v>1</v>
      </c>
      <c r="BF299" s="56">
        <v>0</v>
      </c>
      <c r="BG299" s="56">
        <v>0</v>
      </c>
      <c r="BH299" s="56">
        <v>0</v>
      </c>
      <c r="BI299" s="56">
        <v>1</v>
      </c>
      <c r="BJ299" s="56">
        <v>1</v>
      </c>
      <c r="BK299" s="56">
        <v>0</v>
      </c>
      <c r="BL299" s="56">
        <v>0</v>
      </c>
      <c r="BM299" s="56">
        <v>0</v>
      </c>
      <c r="BN299" s="56">
        <v>0</v>
      </c>
      <c r="BO299" s="56">
        <v>1</v>
      </c>
      <c r="BP299" s="56">
        <v>0</v>
      </c>
      <c r="BQ299" s="56">
        <v>0</v>
      </c>
      <c r="BR299" s="56">
        <v>0</v>
      </c>
      <c r="BS299" s="56">
        <v>0</v>
      </c>
      <c r="BT299" s="56">
        <v>0</v>
      </c>
      <c r="BU299" s="56">
        <v>0</v>
      </c>
      <c r="BV299" s="56">
        <v>0</v>
      </c>
      <c r="BW299" s="54"/>
      <c r="BX299" s="54"/>
    </row>
    <row r="300" spans="1:76" hidden="1" x14ac:dyDescent="0.35">
      <c r="A300" s="54" t="s">
        <v>937</v>
      </c>
      <c r="B300" s="54" t="s">
        <v>460</v>
      </c>
      <c r="C300" s="54" t="s">
        <v>203</v>
      </c>
      <c r="D300" s="54" t="s">
        <v>203</v>
      </c>
      <c r="E300" s="54" t="s">
        <v>223</v>
      </c>
      <c r="F300" s="54" t="s">
        <v>462</v>
      </c>
      <c r="G300" s="56">
        <v>60</v>
      </c>
      <c r="H300" s="54" t="s">
        <v>471</v>
      </c>
      <c r="I300" s="54" t="s">
        <v>479</v>
      </c>
      <c r="J300" s="56">
        <v>0</v>
      </c>
      <c r="K300" s="56">
        <v>0</v>
      </c>
      <c r="L300" s="56">
        <v>0</v>
      </c>
      <c r="M300" s="56">
        <v>1</v>
      </c>
      <c r="N300" s="56">
        <v>0</v>
      </c>
      <c r="O300" s="56">
        <v>0</v>
      </c>
      <c r="P300" s="56">
        <v>0</v>
      </c>
      <c r="Q300" s="56">
        <v>0</v>
      </c>
      <c r="R300" s="56">
        <v>0</v>
      </c>
      <c r="T300" s="54" t="s">
        <v>601</v>
      </c>
      <c r="U300" s="54"/>
      <c r="V300" s="54" t="s">
        <v>571</v>
      </c>
      <c r="W300" s="54" t="s">
        <v>528</v>
      </c>
      <c r="X300" s="54" t="s">
        <v>193</v>
      </c>
      <c r="Y300" s="54" t="s">
        <v>617</v>
      </c>
      <c r="Z300" s="54" t="s">
        <v>621</v>
      </c>
      <c r="AA300" s="54" t="s">
        <v>632</v>
      </c>
      <c r="AB300" s="54" t="s">
        <v>193</v>
      </c>
      <c r="AC300" s="54"/>
      <c r="AD300" s="54"/>
      <c r="AE300" s="54"/>
      <c r="AF300" s="54"/>
      <c r="AG300" s="54"/>
      <c r="AH300" s="54"/>
      <c r="AI300" s="54"/>
      <c r="AJ300" s="54"/>
      <c r="AK300" s="54" t="s">
        <v>682</v>
      </c>
      <c r="AL300" s="56">
        <v>0</v>
      </c>
      <c r="AM300" s="56">
        <v>1</v>
      </c>
      <c r="AN300" s="56">
        <v>0</v>
      </c>
      <c r="AO300" s="56">
        <v>1</v>
      </c>
      <c r="AP300" s="56">
        <v>0</v>
      </c>
      <c r="AQ300" s="56">
        <v>0</v>
      </c>
      <c r="AR300" s="56">
        <v>0</v>
      </c>
      <c r="AS300" s="56">
        <v>0</v>
      </c>
      <c r="AT300" s="56">
        <v>0</v>
      </c>
      <c r="AU300" s="56">
        <v>0</v>
      </c>
      <c r="AV300" s="56">
        <v>0</v>
      </c>
      <c r="AW300" s="56">
        <v>0</v>
      </c>
      <c r="AX300" s="56">
        <v>0</v>
      </c>
      <c r="AY300" s="56">
        <v>0</v>
      </c>
      <c r="AZ300" s="56">
        <v>0</v>
      </c>
      <c r="BA300" s="54" t="s">
        <v>526</v>
      </c>
      <c r="BB300" s="54" t="s">
        <v>881</v>
      </c>
      <c r="BC300" s="56">
        <v>1</v>
      </c>
      <c r="BD300" s="56">
        <v>1</v>
      </c>
      <c r="BE300" s="56">
        <v>0</v>
      </c>
      <c r="BF300" s="56">
        <v>0</v>
      </c>
      <c r="BG300" s="56">
        <v>0</v>
      </c>
      <c r="BH300" s="56">
        <v>0</v>
      </c>
      <c r="BI300" s="56">
        <v>0</v>
      </c>
      <c r="BJ300" s="56">
        <v>0</v>
      </c>
      <c r="BK300" s="56">
        <v>0</v>
      </c>
      <c r="BL300" s="56">
        <v>0</v>
      </c>
      <c r="BM300" s="56">
        <v>0</v>
      </c>
      <c r="BN300" s="56">
        <v>0</v>
      </c>
      <c r="BO300" s="56">
        <v>1</v>
      </c>
      <c r="BP300" s="56">
        <v>0</v>
      </c>
      <c r="BQ300" s="56">
        <v>0</v>
      </c>
      <c r="BR300" s="56">
        <v>0</v>
      </c>
      <c r="BS300" s="56">
        <v>0</v>
      </c>
      <c r="BT300" s="56">
        <v>0</v>
      </c>
      <c r="BU300" s="56">
        <v>0</v>
      </c>
      <c r="BV300" s="56">
        <v>0</v>
      </c>
      <c r="BW300" s="54"/>
      <c r="BX300" s="54"/>
    </row>
    <row r="301" spans="1:76" hidden="1" x14ac:dyDescent="0.35">
      <c r="A301" s="54" t="s">
        <v>937</v>
      </c>
      <c r="B301" s="54" t="s">
        <v>460</v>
      </c>
      <c r="C301" s="54" t="s">
        <v>204</v>
      </c>
      <c r="D301" s="54" t="s">
        <v>204</v>
      </c>
      <c r="E301" s="54" t="s">
        <v>451</v>
      </c>
      <c r="F301" s="54" t="s">
        <v>460</v>
      </c>
      <c r="G301" s="56">
        <v>25</v>
      </c>
      <c r="H301" s="54" t="s">
        <v>465</v>
      </c>
      <c r="I301" s="54" t="s">
        <v>883</v>
      </c>
      <c r="J301" s="56">
        <v>0</v>
      </c>
      <c r="K301" s="56">
        <v>0</v>
      </c>
      <c r="L301" s="56">
        <v>1</v>
      </c>
      <c r="M301" s="56">
        <v>0</v>
      </c>
      <c r="N301" s="56">
        <v>0</v>
      </c>
      <c r="O301" s="56">
        <v>0</v>
      </c>
      <c r="P301" s="56">
        <v>0</v>
      </c>
      <c r="Q301" s="56">
        <v>0</v>
      </c>
      <c r="R301" s="56">
        <v>0</v>
      </c>
      <c r="T301" s="54" t="s">
        <v>587</v>
      </c>
      <c r="U301" s="54"/>
      <c r="V301" s="54" t="s">
        <v>571</v>
      </c>
      <c r="W301" s="54" t="s">
        <v>528</v>
      </c>
      <c r="X301" s="54" t="s">
        <v>193</v>
      </c>
      <c r="Y301" s="54" t="s">
        <v>617</v>
      </c>
      <c r="Z301" s="54" t="s">
        <v>621</v>
      </c>
      <c r="AA301" s="54" t="s">
        <v>632</v>
      </c>
      <c r="AB301" s="54" t="s">
        <v>193</v>
      </c>
      <c r="AC301" s="54"/>
      <c r="AD301" s="54"/>
      <c r="AE301" s="54"/>
      <c r="AF301" s="54"/>
      <c r="AG301" s="54"/>
      <c r="AH301" s="54"/>
      <c r="AI301" s="54"/>
      <c r="AJ301" s="54"/>
      <c r="AK301" s="54" t="s">
        <v>652</v>
      </c>
      <c r="AL301" s="56">
        <v>0</v>
      </c>
      <c r="AM301" s="56">
        <v>0</v>
      </c>
      <c r="AN301" s="56">
        <v>0</v>
      </c>
      <c r="AO301" s="56">
        <v>1</v>
      </c>
      <c r="AP301" s="56">
        <v>0</v>
      </c>
      <c r="AQ301" s="56">
        <v>0</v>
      </c>
      <c r="AR301" s="56">
        <v>0</v>
      </c>
      <c r="AS301" s="56">
        <v>0</v>
      </c>
      <c r="AT301" s="56">
        <v>0</v>
      </c>
      <c r="AU301" s="56">
        <v>0</v>
      </c>
      <c r="AV301" s="56">
        <v>0</v>
      </c>
      <c r="AW301" s="56">
        <v>0</v>
      </c>
      <c r="AX301" s="56">
        <v>0</v>
      </c>
      <c r="AY301" s="56">
        <v>0</v>
      </c>
      <c r="AZ301" s="56">
        <v>0</v>
      </c>
      <c r="BA301" s="54" t="s">
        <v>526</v>
      </c>
      <c r="BB301" s="54" t="s">
        <v>534</v>
      </c>
      <c r="BC301" s="56">
        <v>0</v>
      </c>
      <c r="BD301" s="56">
        <v>1</v>
      </c>
      <c r="BE301" s="56">
        <v>0</v>
      </c>
      <c r="BF301" s="56">
        <v>0</v>
      </c>
      <c r="BG301" s="56">
        <v>0</v>
      </c>
      <c r="BH301" s="56">
        <v>0</v>
      </c>
      <c r="BI301" s="56">
        <v>0</v>
      </c>
      <c r="BJ301" s="56">
        <v>0</v>
      </c>
      <c r="BK301" s="56">
        <v>0</v>
      </c>
      <c r="BL301" s="56">
        <v>0</v>
      </c>
      <c r="BM301" s="56">
        <v>0</v>
      </c>
      <c r="BN301" s="56">
        <v>0</v>
      </c>
      <c r="BO301" s="56">
        <v>0</v>
      </c>
      <c r="BP301" s="56">
        <v>0</v>
      </c>
      <c r="BQ301" s="56">
        <v>0</v>
      </c>
      <c r="BR301" s="56">
        <v>0</v>
      </c>
      <c r="BS301" s="56">
        <v>0</v>
      </c>
      <c r="BT301" s="56">
        <v>0</v>
      </c>
      <c r="BU301" s="56">
        <v>0</v>
      </c>
      <c r="BV301" s="56">
        <v>0</v>
      </c>
      <c r="BW301" s="54"/>
      <c r="BX301" s="54"/>
    </row>
    <row r="302" spans="1:76" x14ac:dyDescent="0.35">
      <c r="A302" s="54" t="s">
        <v>937</v>
      </c>
      <c r="B302" s="54" t="s">
        <v>460</v>
      </c>
      <c r="C302" s="54" t="s">
        <v>204</v>
      </c>
      <c r="D302" s="54" t="s">
        <v>204</v>
      </c>
      <c r="E302" s="54" t="s">
        <v>451</v>
      </c>
      <c r="F302" s="54" t="s">
        <v>460</v>
      </c>
      <c r="G302" s="56">
        <v>57</v>
      </c>
      <c r="H302" s="54" t="s">
        <v>469</v>
      </c>
      <c r="I302" s="54" t="s">
        <v>473</v>
      </c>
      <c r="J302" s="56">
        <v>1</v>
      </c>
      <c r="K302" s="56">
        <v>0</v>
      </c>
      <c r="L302" s="56">
        <v>0</v>
      </c>
      <c r="M302" s="56">
        <v>0</v>
      </c>
      <c r="N302" s="56">
        <v>0</v>
      </c>
      <c r="O302" s="56">
        <v>0</v>
      </c>
      <c r="P302" s="56">
        <v>0</v>
      </c>
      <c r="Q302" s="56">
        <v>0</v>
      </c>
      <c r="R302" s="56">
        <v>0</v>
      </c>
      <c r="T302" s="54" t="s">
        <v>599</v>
      </c>
      <c r="U302" s="54"/>
      <c r="V302" s="54" t="s">
        <v>571</v>
      </c>
      <c r="W302" s="54" t="s">
        <v>528</v>
      </c>
      <c r="X302" s="54" t="s">
        <v>195</v>
      </c>
      <c r="Y302" s="54" t="s">
        <v>609</v>
      </c>
      <c r="Z302" s="54" t="s">
        <v>621</v>
      </c>
      <c r="AA302" s="54" t="s">
        <v>631</v>
      </c>
      <c r="AB302" s="54" t="s">
        <v>193</v>
      </c>
      <c r="AC302" s="54"/>
      <c r="AD302" s="54"/>
      <c r="AE302" s="54"/>
      <c r="AF302" s="54"/>
      <c r="AG302" s="54"/>
      <c r="AH302" s="54"/>
      <c r="AI302" s="54"/>
      <c r="AJ302" s="54"/>
      <c r="AK302" s="54" t="s">
        <v>682</v>
      </c>
      <c r="AL302" s="56">
        <v>0</v>
      </c>
      <c r="AM302" s="56">
        <v>1</v>
      </c>
      <c r="AN302" s="56">
        <v>0</v>
      </c>
      <c r="AO302" s="56">
        <v>1</v>
      </c>
      <c r="AP302" s="56">
        <v>0</v>
      </c>
      <c r="AQ302" s="56">
        <v>0</v>
      </c>
      <c r="AR302" s="56">
        <v>0</v>
      </c>
      <c r="AS302" s="56">
        <v>0</v>
      </c>
      <c r="AT302" s="56">
        <v>0</v>
      </c>
      <c r="AU302" s="56">
        <v>0</v>
      </c>
      <c r="AV302" s="56">
        <v>0</v>
      </c>
      <c r="AW302" s="56">
        <v>0</v>
      </c>
      <c r="AX302" s="56">
        <v>0</v>
      </c>
      <c r="AY302" s="56">
        <v>0</v>
      </c>
      <c r="AZ302" s="56">
        <v>0</v>
      </c>
      <c r="BA302" s="54" t="s">
        <v>530</v>
      </c>
      <c r="BB302" s="54" t="s">
        <v>882</v>
      </c>
      <c r="BC302" s="56">
        <v>0</v>
      </c>
      <c r="BD302" s="56">
        <v>1</v>
      </c>
      <c r="BE302" s="56">
        <v>0</v>
      </c>
      <c r="BF302" s="56">
        <v>0</v>
      </c>
      <c r="BG302" s="56">
        <v>0</v>
      </c>
      <c r="BH302" s="56">
        <v>0</v>
      </c>
      <c r="BI302" s="56">
        <v>1</v>
      </c>
      <c r="BJ302" s="56">
        <v>0</v>
      </c>
      <c r="BK302" s="56">
        <v>0</v>
      </c>
      <c r="BL302" s="56">
        <v>0</v>
      </c>
      <c r="BM302" s="56">
        <v>0</v>
      </c>
      <c r="BN302" s="56">
        <v>0</v>
      </c>
      <c r="BO302" s="56">
        <v>0</v>
      </c>
      <c r="BP302" s="56">
        <v>0</v>
      </c>
      <c r="BQ302" s="56">
        <v>0</v>
      </c>
      <c r="BR302" s="56">
        <v>0</v>
      </c>
      <c r="BS302" s="56">
        <v>0</v>
      </c>
      <c r="BT302" s="56">
        <v>0</v>
      </c>
      <c r="BU302" s="56">
        <v>0</v>
      </c>
      <c r="BV302" s="56">
        <v>0</v>
      </c>
      <c r="BW302" s="54"/>
      <c r="BX302" s="54"/>
    </row>
    <row r="303" spans="1:76" hidden="1" x14ac:dyDescent="0.35">
      <c r="A303" s="54" t="s">
        <v>937</v>
      </c>
      <c r="B303" s="54" t="s">
        <v>460</v>
      </c>
      <c r="C303" s="54" t="s">
        <v>203</v>
      </c>
      <c r="D303" s="54" t="s">
        <v>213</v>
      </c>
      <c r="E303" s="54" t="s">
        <v>260</v>
      </c>
      <c r="F303" s="54" t="s">
        <v>460</v>
      </c>
      <c r="G303" s="56">
        <v>47</v>
      </c>
      <c r="H303" s="54" t="s">
        <v>465</v>
      </c>
      <c r="I303" s="54" t="s">
        <v>883</v>
      </c>
      <c r="J303" s="56">
        <v>0</v>
      </c>
      <c r="K303" s="56">
        <v>0</v>
      </c>
      <c r="L303" s="56">
        <v>1</v>
      </c>
      <c r="M303" s="56">
        <v>0</v>
      </c>
      <c r="N303" s="56">
        <v>0</v>
      </c>
      <c r="O303" s="56">
        <v>0</v>
      </c>
      <c r="P303" s="56">
        <v>0</v>
      </c>
      <c r="Q303" s="56">
        <v>0</v>
      </c>
      <c r="R303" s="56">
        <v>0</v>
      </c>
      <c r="T303" s="54" t="s">
        <v>587</v>
      </c>
      <c r="U303" s="54"/>
      <c r="V303" s="54" t="s">
        <v>575</v>
      </c>
      <c r="W303" s="54" t="s">
        <v>524</v>
      </c>
      <c r="X303" s="54" t="s">
        <v>195</v>
      </c>
      <c r="Y303" s="54" t="s">
        <v>609</v>
      </c>
      <c r="Z303" s="54" t="s">
        <v>621</v>
      </c>
      <c r="AA303" s="54" t="s">
        <v>632</v>
      </c>
      <c r="AB303" s="54" t="s">
        <v>193</v>
      </c>
      <c r="AC303" s="54"/>
      <c r="AD303" s="54"/>
      <c r="AE303" s="54"/>
      <c r="AF303" s="54"/>
      <c r="AG303" s="54"/>
      <c r="AH303" s="54"/>
      <c r="AI303" s="54"/>
      <c r="AJ303" s="54"/>
      <c r="AK303" s="54" t="s">
        <v>699</v>
      </c>
      <c r="AL303" s="56">
        <v>0</v>
      </c>
      <c r="AM303" s="56">
        <v>1</v>
      </c>
      <c r="AN303" s="56">
        <v>0</v>
      </c>
      <c r="AO303" s="56">
        <v>0</v>
      </c>
      <c r="AP303" s="56">
        <v>0</v>
      </c>
      <c r="AQ303" s="56">
        <v>0</v>
      </c>
      <c r="AR303" s="56">
        <v>1</v>
      </c>
      <c r="AS303" s="56">
        <v>0</v>
      </c>
      <c r="AT303" s="56">
        <v>0</v>
      </c>
      <c r="AU303" s="56">
        <v>0</v>
      </c>
      <c r="AV303" s="56">
        <v>0</v>
      </c>
      <c r="AW303" s="56">
        <v>0</v>
      </c>
      <c r="AX303" s="56">
        <v>0</v>
      </c>
      <c r="AY303" s="56">
        <v>0</v>
      </c>
      <c r="AZ303" s="56">
        <v>0</v>
      </c>
      <c r="BA303" s="54" t="s">
        <v>528</v>
      </c>
      <c r="BB303" s="54" t="s">
        <v>822</v>
      </c>
      <c r="BC303" s="56">
        <v>0</v>
      </c>
      <c r="BD303" s="56">
        <v>0</v>
      </c>
      <c r="BE303" s="56">
        <v>0</v>
      </c>
      <c r="BF303" s="56">
        <v>0</v>
      </c>
      <c r="BG303" s="56">
        <v>1</v>
      </c>
      <c r="BH303" s="56">
        <v>0</v>
      </c>
      <c r="BI303" s="56">
        <v>1</v>
      </c>
      <c r="BJ303" s="56">
        <v>0</v>
      </c>
      <c r="BK303" s="56">
        <v>0</v>
      </c>
      <c r="BL303" s="56">
        <v>0</v>
      </c>
      <c r="BM303" s="56">
        <v>0</v>
      </c>
      <c r="BN303" s="56">
        <v>0</v>
      </c>
      <c r="BO303" s="56">
        <v>0</v>
      </c>
      <c r="BP303" s="56">
        <v>0</v>
      </c>
      <c r="BQ303" s="56">
        <v>0</v>
      </c>
      <c r="BR303" s="56">
        <v>0</v>
      </c>
      <c r="BS303" s="56">
        <v>0</v>
      </c>
      <c r="BT303" s="56">
        <v>0</v>
      </c>
      <c r="BU303" s="56">
        <v>0</v>
      </c>
      <c r="BV303" s="56">
        <v>0</v>
      </c>
      <c r="BW303" s="54"/>
      <c r="BX303" s="54"/>
    </row>
    <row r="304" spans="1:76" hidden="1" x14ac:dyDescent="0.35">
      <c r="A304" s="54" t="s">
        <v>937</v>
      </c>
      <c r="B304" s="54" t="s">
        <v>460</v>
      </c>
      <c r="C304" s="54" t="s">
        <v>203</v>
      </c>
      <c r="D304" s="54" t="s">
        <v>213</v>
      </c>
      <c r="E304" s="54" t="s">
        <v>267</v>
      </c>
      <c r="F304" s="54" t="s">
        <v>460</v>
      </c>
      <c r="G304" s="56">
        <v>41</v>
      </c>
      <c r="H304" s="54" t="s">
        <v>465</v>
      </c>
      <c r="I304" s="54" t="s">
        <v>487</v>
      </c>
      <c r="J304" s="56">
        <v>0</v>
      </c>
      <c r="K304" s="56">
        <v>0</v>
      </c>
      <c r="L304" s="56">
        <v>0</v>
      </c>
      <c r="M304" s="56">
        <v>0</v>
      </c>
      <c r="N304" s="56">
        <v>0</v>
      </c>
      <c r="O304" s="56">
        <v>0</v>
      </c>
      <c r="P304" s="56">
        <v>0</v>
      </c>
      <c r="Q304" s="56">
        <v>1</v>
      </c>
      <c r="R304" s="56">
        <v>0</v>
      </c>
      <c r="T304" s="54" t="s">
        <v>587</v>
      </c>
      <c r="U304" s="54"/>
      <c r="V304" s="54" t="s">
        <v>571</v>
      </c>
      <c r="W304" s="54" t="s">
        <v>528</v>
      </c>
      <c r="X304" s="54" t="s">
        <v>193</v>
      </c>
      <c r="Y304" s="54" t="s">
        <v>617</v>
      </c>
      <c r="Z304" s="54" t="s">
        <v>621</v>
      </c>
      <c r="AA304" s="54" t="s">
        <v>634</v>
      </c>
      <c r="AB304" s="54" t="s">
        <v>193</v>
      </c>
      <c r="AC304" s="54"/>
      <c r="AD304" s="54"/>
      <c r="AE304" s="54"/>
      <c r="AF304" s="54"/>
      <c r="AG304" s="54"/>
      <c r="AH304" s="54"/>
      <c r="AI304" s="54"/>
      <c r="AJ304" s="54"/>
      <c r="AK304" s="54" t="s">
        <v>699</v>
      </c>
      <c r="AL304" s="56">
        <v>0</v>
      </c>
      <c r="AM304" s="56">
        <v>1</v>
      </c>
      <c r="AN304" s="56">
        <v>0</v>
      </c>
      <c r="AO304" s="56">
        <v>0</v>
      </c>
      <c r="AP304" s="56">
        <v>0</v>
      </c>
      <c r="AQ304" s="56">
        <v>0</v>
      </c>
      <c r="AR304" s="56">
        <v>1</v>
      </c>
      <c r="AS304" s="56">
        <v>0</v>
      </c>
      <c r="AT304" s="56">
        <v>0</v>
      </c>
      <c r="AU304" s="56">
        <v>0</v>
      </c>
      <c r="AV304" s="56">
        <v>0</v>
      </c>
      <c r="AW304" s="56">
        <v>0</v>
      </c>
      <c r="AX304" s="56">
        <v>0</v>
      </c>
      <c r="AY304" s="56">
        <v>0</v>
      </c>
      <c r="AZ304" s="56">
        <v>0</v>
      </c>
      <c r="BA304" s="54" t="s">
        <v>528</v>
      </c>
      <c r="BB304" s="54" t="s">
        <v>846</v>
      </c>
      <c r="BC304" s="56">
        <v>0</v>
      </c>
      <c r="BD304" s="56">
        <v>0</v>
      </c>
      <c r="BE304" s="56">
        <v>0</v>
      </c>
      <c r="BF304" s="56">
        <v>0</v>
      </c>
      <c r="BG304" s="56">
        <v>1</v>
      </c>
      <c r="BH304" s="56">
        <v>0</v>
      </c>
      <c r="BI304" s="56">
        <v>1</v>
      </c>
      <c r="BJ304" s="56">
        <v>0</v>
      </c>
      <c r="BK304" s="56">
        <v>0</v>
      </c>
      <c r="BL304" s="56">
        <v>0</v>
      </c>
      <c r="BM304" s="56">
        <v>0</v>
      </c>
      <c r="BN304" s="56">
        <v>0</v>
      </c>
      <c r="BO304" s="56">
        <v>1</v>
      </c>
      <c r="BP304" s="56">
        <v>0</v>
      </c>
      <c r="BQ304" s="56">
        <v>0</v>
      </c>
      <c r="BR304" s="56">
        <v>0</v>
      </c>
      <c r="BS304" s="56">
        <v>0</v>
      </c>
      <c r="BT304" s="56">
        <v>0</v>
      </c>
      <c r="BU304" s="56">
        <v>0</v>
      </c>
      <c r="BV304" s="56">
        <v>0</v>
      </c>
      <c r="BW304" s="54"/>
      <c r="BX304" s="54"/>
    </row>
    <row r="305" spans="1:76" hidden="1" x14ac:dyDescent="0.35">
      <c r="A305" s="54" t="s">
        <v>937</v>
      </c>
      <c r="B305" s="54" t="s">
        <v>460</v>
      </c>
      <c r="C305" s="54" t="s">
        <v>206</v>
      </c>
      <c r="D305" s="54" t="s">
        <v>206</v>
      </c>
      <c r="E305" s="54" t="s">
        <v>417</v>
      </c>
      <c r="F305" s="54" t="s">
        <v>460</v>
      </c>
      <c r="G305" s="56">
        <v>30</v>
      </c>
      <c r="H305" s="54" t="s">
        <v>469</v>
      </c>
      <c r="I305" s="54" t="s">
        <v>886</v>
      </c>
      <c r="J305" s="56">
        <v>0</v>
      </c>
      <c r="K305" s="56">
        <v>1</v>
      </c>
      <c r="L305" s="56">
        <v>0</v>
      </c>
      <c r="M305" s="56">
        <v>0</v>
      </c>
      <c r="N305" s="56">
        <v>0</v>
      </c>
      <c r="O305" s="56">
        <v>0</v>
      </c>
      <c r="P305" s="56">
        <v>0</v>
      </c>
      <c r="Q305" s="56">
        <v>0</v>
      </c>
      <c r="R305" s="56">
        <v>0</v>
      </c>
      <c r="T305" s="54" t="s">
        <v>676</v>
      </c>
      <c r="U305" s="54"/>
      <c r="V305" s="54" t="s">
        <v>571</v>
      </c>
      <c r="W305" s="54" t="s">
        <v>528</v>
      </c>
      <c r="X305" s="54" t="s">
        <v>193</v>
      </c>
      <c r="Y305" s="54" t="s">
        <v>617</v>
      </c>
      <c r="Z305" s="54" t="s">
        <v>621</v>
      </c>
      <c r="AA305" s="54" t="s">
        <v>633</v>
      </c>
      <c r="AB305" s="54" t="s">
        <v>193</v>
      </c>
      <c r="AC305" s="54"/>
      <c r="AD305" s="54"/>
      <c r="AE305" s="54"/>
      <c r="AF305" s="54"/>
      <c r="AG305" s="54"/>
      <c r="AH305" s="54"/>
      <c r="AI305" s="54"/>
      <c r="AJ305" s="54"/>
      <c r="AK305" s="54" t="s">
        <v>658</v>
      </c>
      <c r="AL305" s="56">
        <v>0</v>
      </c>
      <c r="AM305" s="56">
        <v>1</v>
      </c>
      <c r="AN305" s="56">
        <v>0</v>
      </c>
      <c r="AO305" s="56">
        <v>1</v>
      </c>
      <c r="AP305" s="56">
        <v>0</v>
      </c>
      <c r="AQ305" s="56">
        <v>0</v>
      </c>
      <c r="AR305" s="56">
        <v>1</v>
      </c>
      <c r="AS305" s="56">
        <v>0</v>
      </c>
      <c r="AT305" s="56">
        <v>0</v>
      </c>
      <c r="AU305" s="56">
        <v>0</v>
      </c>
      <c r="AV305" s="56">
        <v>0</v>
      </c>
      <c r="AW305" s="56">
        <v>0</v>
      </c>
      <c r="AX305" s="56">
        <v>0</v>
      </c>
      <c r="AY305" s="56">
        <v>0</v>
      </c>
      <c r="AZ305" s="56">
        <v>0</v>
      </c>
      <c r="BA305" s="54" t="s">
        <v>528</v>
      </c>
      <c r="BB305" s="54" t="s">
        <v>846</v>
      </c>
      <c r="BC305" s="56">
        <v>0</v>
      </c>
      <c r="BD305" s="56">
        <v>0</v>
      </c>
      <c r="BE305" s="56">
        <v>0</v>
      </c>
      <c r="BF305" s="56">
        <v>0</v>
      </c>
      <c r="BG305" s="56">
        <v>1</v>
      </c>
      <c r="BH305" s="56">
        <v>0</v>
      </c>
      <c r="BI305" s="56">
        <v>1</v>
      </c>
      <c r="BJ305" s="56">
        <v>0</v>
      </c>
      <c r="BK305" s="56">
        <v>0</v>
      </c>
      <c r="BL305" s="56">
        <v>0</v>
      </c>
      <c r="BM305" s="56">
        <v>0</v>
      </c>
      <c r="BN305" s="56">
        <v>0</v>
      </c>
      <c r="BO305" s="56">
        <v>1</v>
      </c>
      <c r="BP305" s="56">
        <v>0</v>
      </c>
      <c r="BQ305" s="56">
        <v>0</v>
      </c>
      <c r="BR305" s="56">
        <v>0</v>
      </c>
      <c r="BS305" s="56">
        <v>0</v>
      </c>
      <c r="BT305" s="56">
        <v>0</v>
      </c>
      <c r="BU305" s="56">
        <v>0</v>
      </c>
      <c r="BV305" s="56">
        <v>0</v>
      </c>
      <c r="BW305" s="54"/>
      <c r="BX305" s="54"/>
    </row>
    <row r="306" spans="1:76" hidden="1" x14ac:dyDescent="0.35">
      <c r="A306" s="54" t="s">
        <v>937</v>
      </c>
      <c r="B306" s="54" t="s">
        <v>460</v>
      </c>
      <c r="C306" s="54" t="s">
        <v>206</v>
      </c>
      <c r="D306" s="54" t="s">
        <v>206</v>
      </c>
      <c r="E306" s="54" t="s">
        <v>417</v>
      </c>
      <c r="F306" s="54" t="s">
        <v>460</v>
      </c>
      <c r="G306" s="56">
        <v>34</v>
      </c>
      <c r="H306" s="54" t="s">
        <v>465</v>
      </c>
      <c r="I306" s="54" t="s">
        <v>883</v>
      </c>
      <c r="J306" s="56">
        <v>0</v>
      </c>
      <c r="K306" s="56">
        <v>0</v>
      </c>
      <c r="L306" s="56">
        <v>1</v>
      </c>
      <c r="M306" s="56">
        <v>0</v>
      </c>
      <c r="N306" s="56">
        <v>0</v>
      </c>
      <c r="O306" s="56">
        <v>0</v>
      </c>
      <c r="P306" s="56">
        <v>0</v>
      </c>
      <c r="Q306" s="56">
        <v>0</v>
      </c>
      <c r="R306" s="56">
        <v>0</v>
      </c>
      <c r="T306" s="54" t="s">
        <v>587</v>
      </c>
      <c r="U306" s="54"/>
      <c r="V306" s="54" t="s">
        <v>573</v>
      </c>
      <c r="W306" s="54" t="s">
        <v>524</v>
      </c>
      <c r="X306" s="54" t="s">
        <v>195</v>
      </c>
      <c r="Y306" s="54" t="s">
        <v>609</v>
      </c>
      <c r="Z306" s="54" t="s">
        <v>621</v>
      </c>
      <c r="AA306" s="54" t="s">
        <v>632</v>
      </c>
      <c r="AB306" s="54" t="s">
        <v>193</v>
      </c>
      <c r="AC306" s="54"/>
      <c r="AD306" s="54"/>
      <c r="AE306" s="54"/>
      <c r="AF306" s="54"/>
      <c r="AG306" s="54"/>
      <c r="AH306" s="54"/>
      <c r="AI306" s="54"/>
      <c r="AJ306" s="54"/>
      <c r="AK306" s="54" t="s">
        <v>699</v>
      </c>
      <c r="AL306" s="56">
        <v>0</v>
      </c>
      <c r="AM306" s="56">
        <v>1</v>
      </c>
      <c r="AN306" s="56">
        <v>0</v>
      </c>
      <c r="AO306" s="56">
        <v>0</v>
      </c>
      <c r="AP306" s="56">
        <v>0</v>
      </c>
      <c r="AQ306" s="56">
        <v>0</v>
      </c>
      <c r="AR306" s="56">
        <v>1</v>
      </c>
      <c r="AS306" s="56">
        <v>0</v>
      </c>
      <c r="AT306" s="56">
        <v>0</v>
      </c>
      <c r="AU306" s="56">
        <v>0</v>
      </c>
      <c r="AV306" s="56">
        <v>0</v>
      </c>
      <c r="AW306" s="56">
        <v>0</v>
      </c>
      <c r="AX306" s="56">
        <v>0</v>
      </c>
      <c r="AY306" s="56">
        <v>0</v>
      </c>
      <c r="AZ306" s="56">
        <v>0</v>
      </c>
      <c r="BA306" s="54" t="s">
        <v>528</v>
      </c>
      <c r="BB306" s="54" t="s">
        <v>846</v>
      </c>
      <c r="BC306" s="56">
        <v>0</v>
      </c>
      <c r="BD306" s="56">
        <v>0</v>
      </c>
      <c r="BE306" s="56">
        <v>0</v>
      </c>
      <c r="BF306" s="56">
        <v>0</v>
      </c>
      <c r="BG306" s="56">
        <v>1</v>
      </c>
      <c r="BH306" s="56">
        <v>0</v>
      </c>
      <c r="BI306" s="56">
        <v>1</v>
      </c>
      <c r="BJ306" s="56">
        <v>0</v>
      </c>
      <c r="BK306" s="56">
        <v>0</v>
      </c>
      <c r="BL306" s="56">
        <v>0</v>
      </c>
      <c r="BM306" s="56">
        <v>0</v>
      </c>
      <c r="BN306" s="56">
        <v>0</v>
      </c>
      <c r="BO306" s="56">
        <v>1</v>
      </c>
      <c r="BP306" s="56">
        <v>0</v>
      </c>
      <c r="BQ306" s="56">
        <v>0</v>
      </c>
      <c r="BR306" s="56">
        <v>0</v>
      </c>
      <c r="BS306" s="56">
        <v>0</v>
      </c>
      <c r="BT306" s="56">
        <v>0</v>
      </c>
      <c r="BU306" s="56">
        <v>0</v>
      </c>
      <c r="BV306" s="56">
        <v>0</v>
      </c>
      <c r="BW306" s="54"/>
      <c r="BX306" s="54"/>
    </row>
    <row r="307" spans="1:76" hidden="1" x14ac:dyDescent="0.35">
      <c r="A307" s="54" t="s">
        <v>937</v>
      </c>
      <c r="B307" s="54" t="s">
        <v>460</v>
      </c>
      <c r="C307" s="54" t="s">
        <v>206</v>
      </c>
      <c r="D307" s="54" t="s">
        <v>206</v>
      </c>
      <c r="E307" s="54" t="s">
        <v>419</v>
      </c>
      <c r="F307" s="54" t="s">
        <v>460</v>
      </c>
      <c r="G307" s="56">
        <v>48</v>
      </c>
      <c r="H307" s="54" t="s">
        <v>469</v>
      </c>
      <c r="I307" s="54" t="s">
        <v>886</v>
      </c>
      <c r="J307" s="56">
        <v>0</v>
      </c>
      <c r="K307" s="56">
        <v>1</v>
      </c>
      <c r="L307" s="56">
        <v>0</v>
      </c>
      <c r="M307" s="56">
        <v>0</v>
      </c>
      <c r="N307" s="56">
        <v>0</v>
      </c>
      <c r="O307" s="56">
        <v>0</v>
      </c>
      <c r="P307" s="56">
        <v>0</v>
      </c>
      <c r="Q307" s="56">
        <v>0</v>
      </c>
      <c r="R307" s="56">
        <v>0</v>
      </c>
      <c r="T307" s="54" t="s">
        <v>676</v>
      </c>
      <c r="U307" s="54"/>
      <c r="V307" s="54" t="s">
        <v>571</v>
      </c>
      <c r="W307" s="54" t="s">
        <v>528</v>
      </c>
      <c r="X307" s="54" t="s">
        <v>193</v>
      </c>
      <c r="Y307" s="54" t="s">
        <v>613</v>
      </c>
      <c r="Z307" s="54" t="s">
        <v>621</v>
      </c>
      <c r="AA307" s="54" t="s">
        <v>634</v>
      </c>
      <c r="AB307" s="54" t="s">
        <v>193</v>
      </c>
      <c r="AC307" s="54"/>
      <c r="AD307" s="54"/>
      <c r="AE307" s="54"/>
      <c r="AF307" s="54"/>
      <c r="AG307" s="54"/>
      <c r="AH307" s="54"/>
      <c r="AI307" s="54"/>
      <c r="AJ307" s="54"/>
      <c r="AK307" s="54" t="s">
        <v>699</v>
      </c>
      <c r="AL307" s="56">
        <v>0</v>
      </c>
      <c r="AM307" s="56">
        <v>1</v>
      </c>
      <c r="AN307" s="56">
        <v>0</v>
      </c>
      <c r="AO307" s="56">
        <v>0</v>
      </c>
      <c r="AP307" s="56">
        <v>0</v>
      </c>
      <c r="AQ307" s="56">
        <v>0</v>
      </c>
      <c r="AR307" s="56">
        <v>1</v>
      </c>
      <c r="AS307" s="56">
        <v>0</v>
      </c>
      <c r="AT307" s="56">
        <v>0</v>
      </c>
      <c r="AU307" s="56">
        <v>0</v>
      </c>
      <c r="AV307" s="56">
        <v>0</v>
      </c>
      <c r="AW307" s="56">
        <v>0</v>
      </c>
      <c r="AX307" s="56">
        <v>0</v>
      </c>
      <c r="AY307" s="56">
        <v>0</v>
      </c>
      <c r="AZ307" s="56">
        <v>0</v>
      </c>
      <c r="BA307" s="54" t="s">
        <v>528</v>
      </c>
      <c r="BB307" s="54" t="s">
        <v>846</v>
      </c>
      <c r="BC307" s="56">
        <v>0</v>
      </c>
      <c r="BD307" s="56">
        <v>0</v>
      </c>
      <c r="BE307" s="56">
        <v>0</v>
      </c>
      <c r="BF307" s="56">
        <v>0</v>
      </c>
      <c r="BG307" s="56">
        <v>1</v>
      </c>
      <c r="BH307" s="56">
        <v>0</v>
      </c>
      <c r="BI307" s="56">
        <v>1</v>
      </c>
      <c r="BJ307" s="56">
        <v>0</v>
      </c>
      <c r="BK307" s="56">
        <v>0</v>
      </c>
      <c r="BL307" s="56">
        <v>0</v>
      </c>
      <c r="BM307" s="56">
        <v>0</v>
      </c>
      <c r="BN307" s="56">
        <v>0</v>
      </c>
      <c r="BO307" s="56">
        <v>1</v>
      </c>
      <c r="BP307" s="56">
        <v>0</v>
      </c>
      <c r="BQ307" s="56">
        <v>0</v>
      </c>
      <c r="BR307" s="56">
        <v>0</v>
      </c>
      <c r="BS307" s="56">
        <v>0</v>
      </c>
      <c r="BT307" s="56">
        <v>0</v>
      </c>
      <c r="BU307" s="56">
        <v>0</v>
      </c>
      <c r="BV307" s="56">
        <v>0</v>
      </c>
      <c r="BW307" s="54"/>
      <c r="BX307" s="54"/>
    </row>
    <row r="308" spans="1:76" hidden="1" x14ac:dyDescent="0.35">
      <c r="A308" s="54" t="s">
        <v>937</v>
      </c>
      <c r="B308" s="54" t="s">
        <v>460</v>
      </c>
      <c r="C308" s="54" t="s">
        <v>206</v>
      </c>
      <c r="D308" s="54" t="s">
        <v>206</v>
      </c>
      <c r="E308" s="54" t="s">
        <v>419</v>
      </c>
      <c r="F308" s="54" t="s">
        <v>460</v>
      </c>
      <c r="G308" s="56">
        <v>38</v>
      </c>
      <c r="H308" s="54" t="s">
        <v>471</v>
      </c>
      <c r="I308" s="54" t="s">
        <v>479</v>
      </c>
      <c r="J308" s="56">
        <v>0</v>
      </c>
      <c r="K308" s="56">
        <v>0</v>
      </c>
      <c r="L308" s="56">
        <v>0</v>
      </c>
      <c r="M308" s="56">
        <v>1</v>
      </c>
      <c r="N308" s="56">
        <v>0</v>
      </c>
      <c r="O308" s="56">
        <v>0</v>
      </c>
      <c r="P308" s="56">
        <v>0</v>
      </c>
      <c r="Q308" s="56">
        <v>0</v>
      </c>
      <c r="R308" s="56">
        <v>0</v>
      </c>
      <c r="T308" s="54" t="s">
        <v>676</v>
      </c>
      <c r="U308" s="54"/>
      <c r="V308" s="54" t="s">
        <v>571</v>
      </c>
      <c r="W308" s="54" t="s">
        <v>528</v>
      </c>
      <c r="X308" s="54" t="s">
        <v>193</v>
      </c>
      <c r="Y308" s="54" t="s">
        <v>613</v>
      </c>
      <c r="Z308" s="54" t="s">
        <v>621</v>
      </c>
      <c r="AA308" s="54" t="s">
        <v>632</v>
      </c>
      <c r="AB308" s="54" t="s">
        <v>193</v>
      </c>
      <c r="AC308" s="54"/>
      <c r="AD308" s="54"/>
      <c r="AE308" s="54"/>
      <c r="AF308" s="54"/>
      <c r="AG308" s="54"/>
      <c r="AH308" s="54"/>
      <c r="AI308" s="54"/>
      <c r="AJ308" s="54"/>
      <c r="AK308" s="54" t="s">
        <v>699</v>
      </c>
      <c r="AL308" s="56">
        <v>0</v>
      </c>
      <c r="AM308" s="56">
        <v>1</v>
      </c>
      <c r="AN308" s="56">
        <v>0</v>
      </c>
      <c r="AO308" s="56">
        <v>0</v>
      </c>
      <c r="AP308" s="56">
        <v>0</v>
      </c>
      <c r="AQ308" s="56">
        <v>0</v>
      </c>
      <c r="AR308" s="56">
        <v>1</v>
      </c>
      <c r="AS308" s="56">
        <v>0</v>
      </c>
      <c r="AT308" s="56">
        <v>0</v>
      </c>
      <c r="AU308" s="56">
        <v>0</v>
      </c>
      <c r="AV308" s="56">
        <v>0</v>
      </c>
      <c r="AW308" s="56">
        <v>0</v>
      </c>
      <c r="AX308" s="56">
        <v>0</v>
      </c>
      <c r="AY308" s="56">
        <v>0</v>
      </c>
      <c r="AZ308" s="56">
        <v>0</v>
      </c>
      <c r="BA308" s="54" t="s">
        <v>528</v>
      </c>
      <c r="BB308" s="54" t="s">
        <v>846</v>
      </c>
      <c r="BC308" s="56">
        <v>0</v>
      </c>
      <c r="BD308" s="56">
        <v>0</v>
      </c>
      <c r="BE308" s="56">
        <v>0</v>
      </c>
      <c r="BF308" s="56">
        <v>0</v>
      </c>
      <c r="BG308" s="56">
        <v>1</v>
      </c>
      <c r="BH308" s="56">
        <v>0</v>
      </c>
      <c r="BI308" s="56">
        <v>1</v>
      </c>
      <c r="BJ308" s="56">
        <v>0</v>
      </c>
      <c r="BK308" s="56">
        <v>0</v>
      </c>
      <c r="BL308" s="56">
        <v>0</v>
      </c>
      <c r="BM308" s="56">
        <v>0</v>
      </c>
      <c r="BN308" s="56">
        <v>0</v>
      </c>
      <c r="BO308" s="56">
        <v>1</v>
      </c>
      <c r="BP308" s="56">
        <v>0</v>
      </c>
      <c r="BQ308" s="56">
        <v>0</v>
      </c>
      <c r="BR308" s="56">
        <v>0</v>
      </c>
      <c r="BS308" s="56">
        <v>0</v>
      </c>
      <c r="BT308" s="56">
        <v>0</v>
      </c>
      <c r="BU308" s="56">
        <v>0</v>
      </c>
      <c r="BV308" s="56">
        <v>0</v>
      </c>
      <c r="BW308" s="54"/>
      <c r="BX308" s="54"/>
    </row>
    <row r="309" spans="1:76" hidden="1" x14ac:dyDescent="0.35">
      <c r="A309" s="97" t="s">
        <v>1005</v>
      </c>
      <c r="B309" s="98" t="s">
        <v>460</v>
      </c>
      <c r="C309" s="98" t="s">
        <v>203</v>
      </c>
      <c r="D309" s="98" t="s">
        <v>213</v>
      </c>
      <c r="E309" s="98" t="s">
        <v>294</v>
      </c>
      <c r="F309" s="98" t="s">
        <v>460</v>
      </c>
      <c r="G309" s="98" t="s">
        <v>1005</v>
      </c>
      <c r="H309" s="98" t="s">
        <v>469</v>
      </c>
      <c r="I309" s="98" t="s">
        <v>1005</v>
      </c>
      <c r="J309" s="99">
        <v>0</v>
      </c>
      <c r="K309" s="99">
        <v>0</v>
      </c>
      <c r="L309" s="99">
        <v>0</v>
      </c>
      <c r="M309" s="99">
        <v>0</v>
      </c>
      <c r="N309" s="99">
        <v>0</v>
      </c>
      <c r="O309" s="99">
        <v>0</v>
      </c>
      <c r="P309" s="99">
        <v>0</v>
      </c>
      <c r="Q309" s="99">
        <v>1</v>
      </c>
      <c r="R309" s="99">
        <v>0</v>
      </c>
      <c r="S309" s="97" t="s">
        <v>1005</v>
      </c>
      <c r="T309" s="98" t="s">
        <v>599</v>
      </c>
      <c r="U309" s="97"/>
      <c r="V309" s="98" t="s">
        <v>573</v>
      </c>
      <c r="W309" s="98" t="s">
        <v>528</v>
      </c>
      <c r="X309" s="98" t="s">
        <v>193</v>
      </c>
      <c r="Y309" s="98" t="s">
        <v>617</v>
      </c>
      <c r="Z309" s="98" t="s">
        <v>621</v>
      </c>
      <c r="AA309" s="98" t="s">
        <v>633</v>
      </c>
      <c r="AB309" s="98" t="s">
        <v>193</v>
      </c>
      <c r="AC309" s="97"/>
      <c r="AD309" s="97"/>
      <c r="AE309" s="97"/>
      <c r="AF309" s="97"/>
      <c r="AG309" s="97"/>
      <c r="AH309" s="97"/>
      <c r="AI309" s="97"/>
      <c r="AJ309" s="97"/>
      <c r="AK309" s="98" t="s">
        <v>1015</v>
      </c>
      <c r="AL309" s="99">
        <v>0</v>
      </c>
      <c r="AM309" s="99">
        <v>1</v>
      </c>
      <c r="AN309" s="99">
        <v>0</v>
      </c>
      <c r="AO309" s="99">
        <v>1</v>
      </c>
      <c r="AP309" s="99">
        <v>0</v>
      </c>
      <c r="AQ309" s="99">
        <v>0</v>
      </c>
      <c r="AR309" s="99">
        <v>1</v>
      </c>
      <c r="AS309" s="99">
        <v>0</v>
      </c>
      <c r="AT309" s="99">
        <v>0</v>
      </c>
      <c r="AU309" s="99">
        <v>0</v>
      </c>
      <c r="AV309" s="99">
        <v>1</v>
      </c>
      <c r="AW309" s="99">
        <v>0</v>
      </c>
      <c r="AX309" s="99">
        <v>0</v>
      </c>
      <c r="AY309" s="99">
        <v>0</v>
      </c>
      <c r="AZ309" s="99">
        <v>0</v>
      </c>
      <c r="BA309" s="97" t="s">
        <v>528</v>
      </c>
      <c r="BB309" s="97" t="s">
        <v>1016</v>
      </c>
      <c r="BC309" s="99">
        <v>0</v>
      </c>
      <c r="BD309" s="99">
        <v>0</v>
      </c>
      <c r="BE309" s="99">
        <v>0</v>
      </c>
      <c r="BF309" s="99">
        <v>1</v>
      </c>
      <c r="BG309" s="99">
        <v>1</v>
      </c>
      <c r="BH309" s="99">
        <v>1</v>
      </c>
      <c r="BI309" s="99">
        <v>1</v>
      </c>
      <c r="BJ309" s="99">
        <v>0</v>
      </c>
      <c r="BK309" s="99">
        <v>0</v>
      </c>
      <c r="BL309" s="99">
        <v>1</v>
      </c>
      <c r="BM309" s="99">
        <v>0</v>
      </c>
      <c r="BN309" s="99">
        <v>0</v>
      </c>
      <c r="BO309" s="99">
        <v>1</v>
      </c>
      <c r="BP309" s="99">
        <v>1</v>
      </c>
      <c r="BQ309" s="99">
        <v>0</v>
      </c>
      <c r="BR309" s="99">
        <v>0</v>
      </c>
      <c r="BS309" s="99">
        <v>0</v>
      </c>
      <c r="BT309" s="99">
        <v>0</v>
      </c>
      <c r="BU309" s="99">
        <v>0</v>
      </c>
      <c r="BV309" s="99">
        <v>0</v>
      </c>
    </row>
    <row r="310" spans="1:76" x14ac:dyDescent="0.35">
      <c r="A310" s="97" t="s">
        <v>1005</v>
      </c>
      <c r="B310" s="98" t="s">
        <v>460</v>
      </c>
      <c r="C310" s="98" t="s">
        <v>203</v>
      </c>
      <c r="D310" s="98" t="s">
        <v>213</v>
      </c>
      <c r="E310" s="98" t="s">
        <v>213</v>
      </c>
      <c r="F310" s="98" t="s">
        <v>460</v>
      </c>
      <c r="G310" s="98" t="s">
        <v>1005</v>
      </c>
      <c r="H310" s="98" t="s">
        <v>469</v>
      </c>
      <c r="I310" s="98" t="s">
        <v>1005</v>
      </c>
      <c r="J310" s="99">
        <v>0</v>
      </c>
      <c r="K310" s="99">
        <v>0</v>
      </c>
      <c r="L310" s="99">
        <v>0</v>
      </c>
      <c r="M310" s="99">
        <v>0</v>
      </c>
      <c r="N310" s="99">
        <v>0</v>
      </c>
      <c r="O310" s="99">
        <v>0</v>
      </c>
      <c r="P310" s="99">
        <v>0</v>
      </c>
      <c r="Q310" s="99">
        <v>1</v>
      </c>
      <c r="R310" s="99">
        <v>0</v>
      </c>
      <c r="S310" s="97" t="s">
        <v>1005</v>
      </c>
      <c r="T310" s="98" t="s">
        <v>587</v>
      </c>
      <c r="U310" s="97"/>
      <c r="V310" s="98" t="s">
        <v>575</v>
      </c>
      <c r="W310" s="98" t="s">
        <v>526</v>
      </c>
      <c r="X310" s="98" t="s">
        <v>195</v>
      </c>
      <c r="Y310" s="98" t="s">
        <v>609</v>
      </c>
      <c r="Z310" s="98" t="s">
        <v>627</v>
      </c>
      <c r="AA310" s="98" t="s">
        <v>632</v>
      </c>
      <c r="AB310" s="98" t="s">
        <v>195</v>
      </c>
      <c r="AC310" s="98" t="s">
        <v>656</v>
      </c>
      <c r="AD310" s="99">
        <v>0</v>
      </c>
      <c r="AE310" s="99">
        <v>0</v>
      </c>
      <c r="AF310" s="99">
        <v>0</v>
      </c>
      <c r="AG310" s="99">
        <v>1</v>
      </c>
      <c r="AH310" s="99">
        <v>1</v>
      </c>
      <c r="AI310" s="99">
        <v>0</v>
      </c>
      <c r="AJ310" s="99">
        <v>0</v>
      </c>
      <c r="AK310" s="98" t="s">
        <v>692</v>
      </c>
      <c r="AL310" s="99">
        <v>0</v>
      </c>
      <c r="AM310" s="99">
        <v>1</v>
      </c>
      <c r="AN310" s="99">
        <v>0</v>
      </c>
      <c r="AO310" s="99">
        <v>1</v>
      </c>
      <c r="AP310" s="99">
        <v>0</v>
      </c>
      <c r="AQ310" s="99">
        <v>0</v>
      </c>
      <c r="AR310" s="99">
        <v>1</v>
      </c>
      <c r="AS310" s="99">
        <v>0</v>
      </c>
      <c r="AT310" s="99">
        <v>0</v>
      </c>
      <c r="AU310" s="99">
        <v>0</v>
      </c>
      <c r="AV310" s="99">
        <v>1</v>
      </c>
      <c r="AW310" s="99">
        <v>0</v>
      </c>
      <c r="AX310" s="99">
        <v>0</v>
      </c>
      <c r="AY310" s="99">
        <v>0</v>
      </c>
      <c r="AZ310" s="99">
        <v>0</v>
      </c>
      <c r="BA310" s="97" t="s">
        <v>526</v>
      </c>
      <c r="BB310" s="98" t="s">
        <v>675</v>
      </c>
      <c r="BC310" s="99">
        <v>0</v>
      </c>
      <c r="BD310" s="99">
        <v>0</v>
      </c>
      <c r="BE310" s="99">
        <v>0</v>
      </c>
      <c r="BF310" s="99">
        <v>1</v>
      </c>
      <c r="BG310" s="99">
        <v>1</v>
      </c>
      <c r="BH310" s="99">
        <v>0</v>
      </c>
      <c r="BI310" s="99">
        <v>1</v>
      </c>
      <c r="BJ310" s="99">
        <v>0</v>
      </c>
      <c r="BK310" s="99">
        <v>0</v>
      </c>
      <c r="BL310" s="99">
        <v>1</v>
      </c>
      <c r="BM310" s="99">
        <v>0</v>
      </c>
      <c r="BN310" s="99">
        <v>0</v>
      </c>
      <c r="BO310" s="99">
        <v>0</v>
      </c>
      <c r="BP310" s="99">
        <v>0</v>
      </c>
      <c r="BQ310" s="99">
        <v>0</v>
      </c>
      <c r="BR310" s="99">
        <v>0</v>
      </c>
      <c r="BS310" s="99">
        <v>0</v>
      </c>
      <c r="BT310" s="99">
        <v>0</v>
      </c>
      <c r="BU310" s="99">
        <v>0</v>
      </c>
      <c r="BV310" s="99">
        <v>0</v>
      </c>
    </row>
    <row r="311" spans="1:76" hidden="1" x14ac:dyDescent="0.35">
      <c r="A311" s="97" t="s">
        <v>1005</v>
      </c>
      <c r="B311" s="98" t="s">
        <v>460</v>
      </c>
      <c r="C311" s="98" t="s">
        <v>203</v>
      </c>
      <c r="D311" s="98" t="s">
        <v>213</v>
      </c>
      <c r="E311" s="98" t="s">
        <v>263</v>
      </c>
      <c r="F311" s="98" t="s">
        <v>460</v>
      </c>
      <c r="G311" s="98" t="s">
        <v>1005</v>
      </c>
      <c r="H311" s="98" t="s">
        <v>469</v>
      </c>
      <c r="I311" s="98" t="s">
        <v>1005</v>
      </c>
      <c r="J311" s="99">
        <v>0</v>
      </c>
      <c r="K311" s="99">
        <v>0</v>
      </c>
      <c r="L311" s="99">
        <v>0</v>
      </c>
      <c r="M311" s="99">
        <v>0</v>
      </c>
      <c r="N311" s="99">
        <v>0</v>
      </c>
      <c r="O311" s="99">
        <v>0</v>
      </c>
      <c r="P311" s="99">
        <v>0</v>
      </c>
      <c r="Q311" s="99">
        <v>1</v>
      </c>
      <c r="R311" s="99">
        <v>0</v>
      </c>
      <c r="S311" s="97" t="s">
        <v>1005</v>
      </c>
      <c r="T311" s="98" t="s">
        <v>587</v>
      </c>
      <c r="U311" s="97"/>
      <c r="V311" s="98" t="s">
        <v>573</v>
      </c>
      <c r="W311" s="98" t="s">
        <v>530</v>
      </c>
      <c r="X311" s="98" t="s">
        <v>193</v>
      </c>
      <c r="Y311" s="98" t="s">
        <v>613</v>
      </c>
      <c r="Z311" s="98" t="s">
        <v>621</v>
      </c>
      <c r="AA311" s="98" t="s">
        <v>633</v>
      </c>
      <c r="AB311" s="98" t="s">
        <v>193</v>
      </c>
      <c r="AC311" s="98"/>
      <c r="AD311" s="99"/>
      <c r="AE311" s="99"/>
      <c r="AF311" s="99"/>
      <c r="AG311" s="99"/>
      <c r="AH311" s="99"/>
      <c r="AI311" s="99"/>
      <c r="AJ311" s="99"/>
      <c r="AK311" s="98" t="s">
        <v>679</v>
      </c>
      <c r="AL311" s="99">
        <v>0</v>
      </c>
      <c r="AM311" s="99">
        <v>1</v>
      </c>
      <c r="AN311" s="99">
        <v>0</v>
      </c>
      <c r="AO311" s="99">
        <v>1</v>
      </c>
      <c r="AP311" s="99">
        <v>0</v>
      </c>
      <c r="AQ311" s="99">
        <v>0</v>
      </c>
      <c r="AR311" s="99">
        <v>0</v>
      </c>
      <c r="AS311" s="99">
        <v>0</v>
      </c>
      <c r="AT311" s="99">
        <v>0</v>
      </c>
      <c r="AU311" s="99">
        <v>0</v>
      </c>
      <c r="AV311" s="99">
        <v>0</v>
      </c>
      <c r="AW311" s="99">
        <v>0</v>
      </c>
      <c r="AX311" s="99">
        <v>1</v>
      </c>
      <c r="AY311" s="99">
        <v>0</v>
      </c>
      <c r="AZ311" s="99">
        <v>0</v>
      </c>
      <c r="BA311" s="97" t="s">
        <v>526</v>
      </c>
      <c r="BB311" s="98" t="s">
        <v>1018</v>
      </c>
      <c r="BC311" s="99">
        <v>0</v>
      </c>
      <c r="BD311" s="99">
        <v>0</v>
      </c>
      <c r="BE311" s="99">
        <v>0</v>
      </c>
      <c r="BF311" s="99">
        <v>1</v>
      </c>
      <c r="BG311" s="99">
        <v>1</v>
      </c>
      <c r="BH311" s="99">
        <v>0</v>
      </c>
      <c r="BI311" s="99">
        <v>1</v>
      </c>
      <c r="BJ311" s="99">
        <v>0</v>
      </c>
      <c r="BK311" s="99">
        <v>0</v>
      </c>
      <c r="BL311" s="99">
        <v>1</v>
      </c>
      <c r="BM311" s="99">
        <v>0</v>
      </c>
      <c r="BN311" s="99">
        <v>0</v>
      </c>
      <c r="BO311" s="99">
        <v>0</v>
      </c>
      <c r="BP311" s="99">
        <v>0</v>
      </c>
      <c r="BQ311" s="99">
        <v>0</v>
      </c>
      <c r="BR311" s="99">
        <v>0</v>
      </c>
      <c r="BS311" s="99">
        <v>0</v>
      </c>
      <c r="BT311" s="99">
        <v>0</v>
      </c>
      <c r="BU311" s="99">
        <v>0</v>
      </c>
      <c r="BV311" s="99">
        <v>0</v>
      </c>
      <c r="BW311" s="97"/>
      <c r="BX311" s="100"/>
    </row>
    <row r="312" spans="1:76" hidden="1" x14ac:dyDescent="0.35">
      <c r="A312" s="97" t="s">
        <v>1005</v>
      </c>
      <c r="B312" s="98" t="s">
        <v>460</v>
      </c>
      <c r="C312" s="98" t="s">
        <v>208</v>
      </c>
      <c r="D312" s="98" t="s">
        <v>208</v>
      </c>
      <c r="E312" s="98" t="s">
        <v>372</v>
      </c>
      <c r="F312" s="98" t="s">
        <v>460</v>
      </c>
      <c r="G312" s="98" t="s">
        <v>1005</v>
      </c>
      <c r="H312" s="98" t="s">
        <v>471</v>
      </c>
      <c r="I312" s="98" t="s">
        <v>1005</v>
      </c>
      <c r="J312" s="99">
        <v>0</v>
      </c>
      <c r="K312" s="99">
        <v>0</v>
      </c>
      <c r="L312" s="99">
        <v>0</v>
      </c>
      <c r="M312" s="99">
        <v>0</v>
      </c>
      <c r="N312" s="99">
        <v>0</v>
      </c>
      <c r="O312" s="99">
        <v>0</v>
      </c>
      <c r="P312" s="99">
        <v>0</v>
      </c>
      <c r="Q312" s="99">
        <v>1</v>
      </c>
      <c r="R312" s="99">
        <v>0</v>
      </c>
      <c r="S312" s="97" t="s">
        <v>1005</v>
      </c>
      <c r="T312" s="98" t="s">
        <v>599</v>
      </c>
      <c r="U312" s="97"/>
      <c r="V312" s="98" t="s">
        <v>575</v>
      </c>
      <c r="W312" s="98" t="s">
        <v>526</v>
      </c>
      <c r="X312" s="98" t="s">
        <v>193</v>
      </c>
      <c r="Y312" s="98" t="s">
        <v>613</v>
      </c>
      <c r="Z312" s="98" t="s">
        <v>621</v>
      </c>
      <c r="AA312" s="98" t="s">
        <v>632</v>
      </c>
      <c r="AB312" s="98" t="s">
        <v>193</v>
      </c>
      <c r="AC312" s="98"/>
      <c r="AD312" s="99"/>
      <c r="AE312" s="99"/>
      <c r="AF312" s="99"/>
      <c r="AG312" s="99"/>
      <c r="AH312" s="99"/>
      <c r="AI312" s="99"/>
      <c r="AJ312" s="99"/>
      <c r="AK312" s="98" t="s">
        <v>1021</v>
      </c>
      <c r="AL312" s="99">
        <v>0</v>
      </c>
      <c r="AM312" s="99">
        <v>1</v>
      </c>
      <c r="AN312" s="99">
        <v>0</v>
      </c>
      <c r="AO312" s="99">
        <v>0</v>
      </c>
      <c r="AP312" s="99">
        <v>0</v>
      </c>
      <c r="AQ312" s="99">
        <v>0</v>
      </c>
      <c r="AR312" s="99">
        <v>1</v>
      </c>
      <c r="AS312" s="99">
        <v>1</v>
      </c>
      <c r="AT312" s="99">
        <v>0</v>
      </c>
      <c r="AU312" s="99">
        <v>0</v>
      </c>
      <c r="AV312" s="99">
        <v>1</v>
      </c>
      <c r="AW312" s="99">
        <v>0</v>
      </c>
      <c r="AX312" s="99">
        <v>1</v>
      </c>
      <c r="AY312" s="99">
        <v>0</v>
      </c>
      <c r="AZ312" s="99">
        <v>0</v>
      </c>
      <c r="BA312" s="97" t="s">
        <v>528</v>
      </c>
      <c r="BB312" s="98" t="s">
        <v>1022</v>
      </c>
      <c r="BC312" s="99">
        <v>1</v>
      </c>
      <c r="BD312" s="99">
        <v>0</v>
      </c>
      <c r="BE312" s="99">
        <v>0</v>
      </c>
      <c r="BF312" s="99">
        <v>0</v>
      </c>
      <c r="BG312" s="99">
        <v>1</v>
      </c>
      <c r="BH312" s="99">
        <v>0</v>
      </c>
      <c r="BI312" s="99">
        <v>1</v>
      </c>
      <c r="BJ312" s="99">
        <v>0</v>
      </c>
      <c r="BK312" s="99">
        <v>0</v>
      </c>
      <c r="BL312" s="99">
        <v>1</v>
      </c>
      <c r="BM312" s="99">
        <v>0</v>
      </c>
      <c r="BN312" s="99">
        <v>0</v>
      </c>
      <c r="BO312" s="99">
        <v>1</v>
      </c>
      <c r="BP312" s="99">
        <v>0</v>
      </c>
      <c r="BQ312" s="99">
        <v>0</v>
      </c>
      <c r="BR312" s="99">
        <v>0</v>
      </c>
      <c r="BS312" s="99">
        <v>0</v>
      </c>
      <c r="BT312" s="99">
        <v>0</v>
      </c>
      <c r="BU312" s="99">
        <v>0</v>
      </c>
      <c r="BV312" s="99">
        <v>0</v>
      </c>
      <c r="BW312" s="97"/>
      <c r="BX312" s="100"/>
    </row>
    <row r="313" spans="1:76" hidden="1" x14ac:dyDescent="0.35">
      <c r="A313" s="97" t="s">
        <v>1005</v>
      </c>
      <c r="B313" s="98" t="s">
        <v>460</v>
      </c>
      <c r="C313" s="98" t="s">
        <v>203</v>
      </c>
      <c r="D313" s="98" t="s">
        <v>213</v>
      </c>
      <c r="E313" s="98" t="s">
        <v>265</v>
      </c>
      <c r="F313" s="98" t="s">
        <v>462</v>
      </c>
      <c r="G313" s="98" t="s">
        <v>1005</v>
      </c>
      <c r="H313" s="98" t="s">
        <v>471</v>
      </c>
      <c r="I313" s="98" t="s">
        <v>1005</v>
      </c>
      <c r="J313" s="99">
        <v>0</v>
      </c>
      <c r="K313" s="99">
        <v>0</v>
      </c>
      <c r="L313" s="99">
        <v>0</v>
      </c>
      <c r="M313" s="99">
        <v>0</v>
      </c>
      <c r="N313" s="99">
        <v>0</v>
      </c>
      <c r="O313" s="99">
        <v>0</v>
      </c>
      <c r="P313" s="99">
        <v>0</v>
      </c>
      <c r="Q313" s="99">
        <v>1</v>
      </c>
      <c r="R313" s="99">
        <v>0</v>
      </c>
      <c r="S313" s="97" t="s">
        <v>1005</v>
      </c>
      <c r="T313" s="98" t="s">
        <v>587</v>
      </c>
      <c r="U313" s="97"/>
      <c r="V313" s="98" t="s">
        <v>575</v>
      </c>
      <c r="W313" s="98" t="s">
        <v>526</v>
      </c>
      <c r="X313" s="98" t="s">
        <v>193</v>
      </c>
      <c r="Y313" s="98" t="s">
        <v>613</v>
      </c>
      <c r="Z313" s="98" t="s">
        <v>621</v>
      </c>
      <c r="AA313" s="98" t="s">
        <v>633</v>
      </c>
      <c r="AB313" s="98" t="s">
        <v>193</v>
      </c>
      <c r="AC313" s="98"/>
      <c r="AD313" s="99"/>
      <c r="AE313" s="99"/>
      <c r="AF313" s="99"/>
      <c r="AG313" s="99"/>
      <c r="AH313" s="99"/>
      <c r="AI313" s="99"/>
      <c r="AJ313" s="99"/>
      <c r="AK313" s="98" t="s">
        <v>1023</v>
      </c>
      <c r="AL313" s="99">
        <v>0</v>
      </c>
      <c r="AM313" s="99">
        <v>1</v>
      </c>
      <c r="AN313" s="99">
        <v>0</v>
      </c>
      <c r="AO313" s="99">
        <v>1</v>
      </c>
      <c r="AP313" s="99">
        <v>0</v>
      </c>
      <c r="AQ313" s="99">
        <v>0</v>
      </c>
      <c r="AR313" s="99">
        <v>1</v>
      </c>
      <c r="AS313" s="99">
        <v>0</v>
      </c>
      <c r="AT313" s="99">
        <v>0</v>
      </c>
      <c r="AU313" s="99">
        <v>0</v>
      </c>
      <c r="AV313" s="99">
        <v>0</v>
      </c>
      <c r="AW313" s="99">
        <v>0</v>
      </c>
      <c r="AX313" s="99">
        <v>1</v>
      </c>
      <c r="AY313" s="99">
        <v>0</v>
      </c>
      <c r="AZ313" s="99">
        <v>0</v>
      </c>
      <c r="BA313" s="97" t="s">
        <v>528</v>
      </c>
      <c r="BB313" s="98" t="s">
        <v>680</v>
      </c>
      <c r="BC313" s="99">
        <v>0</v>
      </c>
      <c r="BD313" s="99">
        <v>0</v>
      </c>
      <c r="BE313" s="99">
        <v>0</v>
      </c>
      <c r="BF313" s="99">
        <v>1</v>
      </c>
      <c r="BG313" s="99">
        <v>1</v>
      </c>
      <c r="BH313" s="99">
        <v>1</v>
      </c>
      <c r="BI313" s="99">
        <v>1</v>
      </c>
      <c r="BJ313" s="99">
        <v>0</v>
      </c>
      <c r="BK313" s="99">
        <v>0</v>
      </c>
      <c r="BL313" s="99">
        <v>1</v>
      </c>
      <c r="BM313" s="99">
        <v>0</v>
      </c>
      <c r="BN313" s="99">
        <v>0</v>
      </c>
      <c r="BO313" s="99">
        <v>0</v>
      </c>
      <c r="BP313" s="99">
        <v>0</v>
      </c>
      <c r="BQ313" s="99">
        <v>0</v>
      </c>
      <c r="BR313" s="99">
        <v>0</v>
      </c>
      <c r="BS313" s="99">
        <v>0</v>
      </c>
      <c r="BT313" s="99">
        <v>0</v>
      </c>
      <c r="BU313" s="99">
        <v>0</v>
      </c>
      <c r="BV313" s="99">
        <v>0</v>
      </c>
      <c r="BW313" s="97"/>
      <c r="BX313" s="100"/>
    </row>
    <row r="314" spans="1:76" hidden="1" x14ac:dyDescent="0.35">
      <c r="A314" s="105">
        <v>43976</v>
      </c>
      <c r="B314" s="98" t="s">
        <v>460</v>
      </c>
      <c r="C314" s="98" t="s">
        <v>203</v>
      </c>
      <c r="D314" s="98" t="s">
        <v>213</v>
      </c>
      <c r="E314" s="98" t="s">
        <v>252</v>
      </c>
      <c r="F314" s="98" t="s">
        <v>460</v>
      </c>
      <c r="G314" s="98">
        <v>40</v>
      </c>
      <c r="H314" s="98" t="s">
        <v>471</v>
      </c>
      <c r="I314" s="98" t="s">
        <v>886</v>
      </c>
      <c r="J314" s="99">
        <v>0</v>
      </c>
      <c r="K314" s="99">
        <v>1</v>
      </c>
      <c r="L314" s="99">
        <v>0</v>
      </c>
      <c r="M314" s="99">
        <v>0</v>
      </c>
      <c r="N314" s="99">
        <v>0</v>
      </c>
      <c r="O314" s="99">
        <v>0</v>
      </c>
      <c r="P314" s="99">
        <v>0</v>
      </c>
      <c r="Q314" s="99">
        <v>0</v>
      </c>
      <c r="R314" s="99">
        <v>0</v>
      </c>
      <c r="S314" s="97"/>
      <c r="T314" s="98" t="s">
        <v>676</v>
      </c>
      <c r="U314" s="97"/>
      <c r="V314" s="98" t="s">
        <v>573</v>
      </c>
      <c r="W314" s="98" t="s">
        <v>530</v>
      </c>
      <c r="X314" s="98" t="s">
        <v>195</v>
      </c>
      <c r="Y314" s="98" t="s">
        <v>609</v>
      </c>
      <c r="Z314" s="98" t="s">
        <v>621</v>
      </c>
      <c r="AA314" s="98" t="s">
        <v>636</v>
      </c>
      <c r="AB314" s="98" t="s">
        <v>193</v>
      </c>
      <c r="AC314" s="98"/>
      <c r="AD314" s="99"/>
      <c r="AE314" s="99"/>
      <c r="AF314" s="99"/>
      <c r="AG314" s="99"/>
      <c r="AH314" s="99"/>
      <c r="AI314" s="99"/>
      <c r="AJ314" s="99"/>
      <c r="AK314" s="93" t="s">
        <v>1026</v>
      </c>
      <c r="AL314" s="99">
        <v>0</v>
      </c>
      <c r="AM314" s="99">
        <v>0</v>
      </c>
      <c r="AN314" s="99">
        <v>1</v>
      </c>
      <c r="AO314" s="99">
        <v>1</v>
      </c>
      <c r="AP314" s="99">
        <v>0</v>
      </c>
      <c r="AQ314" s="99">
        <v>0</v>
      </c>
      <c r="AR314" s="99">
        <v>1</v>
      </c>
      <c r="AS314" s="99">
        <v>1</v>
      </c>
      <c r="AT314" s="99">
        <v>0</v>
      </c>
      <c r="AU314" s="99">
        <v>0</v>
      </c>
      <c r="AV314" s="99">
        <v>1</v>
      </c>
      <c r="AW314" s="99">
        <v>0</v>
      </c>
      <c r="AX314" s="99">
        <v>1</v>
      </c>
      <c r="AY314" s="99">
        <v>0</v>
      </c>
      <c r="AZ314" s="99">
        <v>0</v>
      </c>
      <c r="BA314" s="97" t="s">
        <v>530</v>
      </c>
      <c r="BB314" s="98" t="s">
        <v>675</v>
      </c>
      <c r="BC314" s="99">
        <v>0</v>
      </c>
      <c r="BD314" s="99">
        <v>0</v>
      </c>
      <c r="BE314" s="99">
        <v>0</v>
      </c>
      <c r="BF314" s="99">
        <v>1</v>
      </c>
      <c r="BG314" s="99">
        <v>1</v>
      </c>
      <c r="BH314" s="99">
        <v>0</v>
      </c>
      <c r="BI314" s="99">
        <v>1</v>
      </c>
      <c r="BJ314" s="99">
        <v>0</v>
      </c>
      <c r="BK314" s="99">
        <v>0</v>
      </c>
      <c r="BL314" s="99">
        <v>1</v>
      </c>
      <c r="BM314" s="99">
        <v>0</v>
      </c>
      <c r="BN314" s="99">
        <v>0</v>
      </c>
      <c r="BO314" s="99">
        <v>0</v>
      </c>
      <c r="BP314" s="99">
        <v>0</v>
      </c>
      <c r="BQ314" s="99">
        <v>0</v>
      </c>
      <c r="BR314" s="99">
        <v>0</v>
      </c>
      <c r="BS314" s="99">
        <v>0</v>
      </c>
      <c r="BT314" s="99">
        <v>0</v>
      </c>
      <c r="BU314" s="99">
        <v>0</v>
      </c>
      <c r="BV314" s="99">
        <v>0</v>
      </c>
      <c r="BW314" s="97"/>
      <c r="BX314" s="100"/>
    </row>
  </sheetData>
  <autoFilter ref="A1:BX314">
    <filterColumn colId="7">
      <filters>
        <filter val="Non déplacé"/>
      </filters>
    </filterColumn>
    <filterColumn colId="24">
      <filters>
        <filter val="A l'air libre"/>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zoomScale="110" zoomScaleNormal="110" workbookViewId="0">
      <selection activeCell="B7" sqref="B7"/>
    </sheetView>
  </sheetViews>
  <sheetFormatPr baseColWidth="10" defaultColWidth="8.7265625" defaultRowHeight="14.5" x14ac:dyDescent="0.35"/>
  <cols>
    <col min="1" max="1" width="21.1796875" customWidth="1"/>
    <col min="4" max="4" width="12.90625" customWidth="1"/>
    <col min="5" max="5" width="11.08984375" customWidth="1"/>
  </cols>
  <sheetData>
    <row r="2" spans="1:13" x14ac:dyDescent="0.35">
      <c r="B2" s="113" t="s">
        <v>991</v>
      </c>
      <c r="C2" s="113"/>
      <c r="D2" s="113"/>
      <c r="E2" s="113"/>
      <c r="F2" s="113"/>
      <c r="G2" s="113"/>
      <c r="H2" s="113"/>
      <c r="I2" s="113"/>
      <c r="J2" s="113"/>
      <c r="K2" s="113"/>
      <c r="L2" s="113"/>
      <c r="M2" s="113"/>
    </row>
    <row r="3" spans="1:13" x14ac:dyDescent="0.35">
      <c r="B3" s="72" t="s">
        <v>202</v>
      </c>
      <c r="C3" s="72" t="s">
        <v>211</v>
      </c>
      <c r="D3" s="72" t="s">
        <v>994</v>
      </c>
      <c r="E3" s="72" t="s">
        <v>203</v>
      </c>
      <c r="F3" s="72" t="s">
        <v>995</v>
      </c>
      <c r="G3" s="72" t="s">
        <v>204</v>
      </c>
      <c r="H3" s="72" t="s">
        <v>214</v>
      </c>
      <c r="I3" s="72" t="s">
        <v>992</v>
      </c>
      <c r="J3" s="72" t="s">
        <v>217</v>
      </c>
      <c r="K3" s="72" t="s">
        <v>210</v>
      </c>
      <c r="L3" s="72" t="s">
        <v>387</v>
      </c>
      <c r="M3" s="72" t="s">
        <v>993</v>
      </c>
    </row>
    <row r="4" spans="1:13" ht="29" x14ac:dyDescent="0.35">
      <c r="A4" s="74" t="s">
        <v>1002</v>
      </c>
      <c r="B4" s="77">
        <v>4</v>
      </c>
      <c r="C4" s="77">
        <v>18</v>
      </c>
      <c r="D4" s="77">
        <v>13</v>
      </c>
      <c r="E4" s="77">
        <v>16</v>
      </c>
      <c r="F4" s="77">
        <v>36</v>
      </c>
      <c r="G4" s="77">
        <v>13</v>
      </c>
      <c r="H4" s="77">
        <v>5</v>
      </c>
      <c r="I4" s="77">
        <v>16</v>
      </c>
      <c r="J4" s="77">
        <v>5</v>
      </c>
      <c r="K4" s="77">
        <v>5</v>
      </c>
      <c r="L4" s="77">
        <v>8</v>
      </c>
      <c r="M4" s="77">
        <v>22</v>
      </c>
    </row>
    <row r="5" spans="1:13" x14ac:dyDescent="0.35">
      <c r="A5" s="75" t="s">
        <v>996</v>
      </c>
      <c r="B5" s="77">
        <f>'[1]Suivi collecte communes'!$E$4</f>
        <v>4</v>
      </c>
      <c r="C5" s="77">
        <f>'[1]Suivi collecte communes'!$F$4</f>
        <v>11</v>
      </c>
      <c r="D5" s="77">
        <f>'[1]Suivi collecte communes'!$B$4</f>
        <v>13</v>
      </c>
      <c r="E5" s="77">
        <f>'[1]Suivi collecte communes'!$C$4</f>
        <v>14</v>
      </c>
      <c r="F5" s="77">
        <f>'[1]Suivi collecte communes'!$D$4</f>
        <v>29</v>
      </c>
      <c r="G5" s="77">
        <f>'[1]Suivi collecte communes'!$L$4</f>
        <v>10</v>
      </c>
      <c r="H5" s="77">
        <f>'[1]Suivi collecte communes'!$J$4</f>
        <v>3</v>
      </c>
      <c r="I5" s="77">
        <f>'[1]Suivi collecte communes'!$I$4</f>
        <v>14</v>
      </c>
      <c r="J5" s="77">
        <f>'[1]Suivi collecte communes'!$K$4</f>
        <v>1</v>
      </c>
      <c r="K5" s="77">
        <f>'[1]Suivi collecte communes'!$M$4</f>
        <v>1</v>
      </c>
      <c r="L5" s="77">
        <f>'[1]Suivi collecte communes'!$G$4</f>
        <v>8</v>
      </c>
      <c r="M5" s="77">
        <f>'[1]Suivi collecte communes'!$H$4</f>
        <v>17</v>
      </c>
    </row>
    <row r="6" spans="1:13" ht="28.5" x14ac:dyDescent="0.35">
      <c r="A6" s="76" t="s">
        <v>997</v>
      </c>
      <c r="B6" s="82">
        <f>(B5/4)</f>
        <v>1</v>
      </c>
      <c r="C6" s="78">
        <f>C5/18</f>
        <v>0.61111111111111116</v>
      </c>
      <c r="D6" s="82">
        <f>D5/13</f>
        <v>1</v>
      </c>
      <c r="E6" s="78">
        <f>E5/16</f>
        <v>0.875</v>
      </c>
      <c r="F6" s="78">
        <f>F5/36</f>
        <v>0.80555555555555558</v>
      </c>
      <c r="G6" s="78">
        <f>G5/13</f>
        <v>0.76923076923076927</v>
      </c>
      <c r="H6" s="78">
        <f>H5/5</f>
        <v>0.6</v>
      </c>
      <c r="I6" s="78">
        <f>I5/16</f>
        <v>0.875</v>
      </c>
      <c r="J6" s="78">
        <f>J5/5</f>
        <v>0.2</v>
      </c>
      <c r="K6" s="78">
        <f>K5/5</f>
        <v>0.2</v>
      </c>
      <c r="L6" s="82">
        <f>L5/8</f>
        <v>1</v>
      </c>
      <c r="M6" s="78">
        <f>M5/22</f>
        <v>0.77272727272727271</v>
      </c>
    </row>
    <row r="7" spans="1:13" ht="29" x14ac:dyDescent="0.35">
      <c r="A7" s="74" t="s">
        <v>998</v>
      </c>
      <c r="B7" s="82">
        <f>(COUNTIFS('[1]Suivi collecte sites'!$C$4:$C$164,"Bosso",'[1]Suivi collecte sites'!$F$4:$F$164,"&lt;&gt;0"))/4</f>
        <v>1</v>
      </c>
      <c r="C7" s="78">
        <f>(COUNTIFS('[1]Suivi collecte sites'!$C$4:$C$164,"Toumour",'[1]Suivi collecte sites'!$F$4:$F$164,"&lt;&gt;0"))/18</f>
        <v>0.3888888888888889</v>
      </c>
      <c r="D7" s="78">
        <f>(COUNTIFS('[1]Suivi collecte sites'!$C$4:$C$164,"Chétimari",'[1]Suivi collecte sites'!$F$4:$F$164,"&lt;&gt;0"))/13</f>
        <v>0.92307692307692313</v>
      </c>
      <c r="E7" s="78">
        <f>(COUNTIFS('[1]Suivi collecte sites'!$C$4:$C$164,"Diffa",'[1]Suivi collecte sites'!$F$4:$F$164,"&lt;&gt;0"))/16</f>
        <v>0.8125</v>
      </c>
      <c r="F7" s="78">
        <f>(COUNTIFS('[1]Suivi collecte sites'!$C$4:$C$164,"Gueskérou",'[1]Suivi collecte sites'!$F$4:$F$164,"&lt;&gt;0")/36)</f>
        <v>0.63888888888888884</v>
      </c>
      <c r="G7" s="78">
        <f>(COUNTIFS('[1]Suivi collecte sites'!$C$4:$C$164,"Goudoumaria",'[1]Suivi collecte sites'!$F$4:$F$164,"&lt;&gt;0"))/13</f>
        <v>0.46153846153846156</v>
      </c>
      <c r="H7" s="78">
        <f>(COUNTIF('[1]Suivi collecte sites'!$F$141:$F$145,"1"))/5</f>
        <v>0.4</v>
      </c>
      <c r="I7" s="78">
        <f>(COUNTIFS('[1]Suivi collecte sites'!$C$4:$C$164,"Maïné-Soroa",'[1]Suivi collecte sites'!$F$4:$F$164,"&lt;&gt;0"))/16</f>
        <v>0.75</v>
      </c>
      <c r="J7" s="78">
        <f>(COUNTIFS('[1]Suivi collecte sites'!$C$4:$C$164,"N'guel Beyli",'[1]Suivi collecte sites'!$F$4:$F$164,"&lt;&gt;0"))/5</f>
        <v>0</v>
      </c>
      <c r="K7" s="78">
        <f>(COUNTIFS('[1]Suivi collecte sites'!$C$4:$C$164,"N'Gourti",'[1]Suivi collecte sites'!$F$4:$F$164,"&lt;&gt;0"))/5</f>
        <v>0.2</v>
      </c>
      <c r="L7" s="82">
        <f>(COUNTIFS('[1]Suivi collecte sites'!$C$4:$C$164,"Kablewa",'[1]Suivi collecte sites'!$F$4:$F$164,"&lt;&gt;0"))/8</f>
        <v>1</v>
      </c>
      <c r="M7" s="78">
        <f>(COUNTIFS('[1]Suivi collecte sites'!$C$4:$C$164,"N'Guigmi",'[1]Suivi collecte sites'!$F$4:$F$164,"&lt;&gt;0"))/22</f>
        <v>0.63636363636363635</v>
      </c>
    </row>
    <row r="8" spans="1:13" ht="29" x14ac:dyDescent="0.35">
      <c r="A8" s="74" t="s">
        <v>999</v>
      </c>
      <c r="B8" s="82">
        <f>(COUNTIFS('[1]Suivi collecte sites'!$C$4:$C$164,"Bosso",'[1]Suivi collecte sites'!$H$4:$H$164,"&lt;&gt;0"))/B4</f>
        <v>1</v>
      </c>
      <c r="C8" s="78">
        <f>(COUNTIFS('[1]Suivi collecte sites'!$C$4:$C$164,"Toumour",'[1]Suivi collecte sites'!$H$4:$H$164,"&lt;&gt;0"))/C4</f>
        <v>0.33333333333333331</v>
      </c>
      <c r="D8" s="82">
        <f>(COUNTIFS('[1]Suivi collecte sites'!$C$4:$C$164,"Chétimari",'[1]Suivi collecte sites'!$H$4:$H$164,"&lt;&gt;0"))/D4</f>
        <v>1</v>
      </c>
      <c r="E8" s="78">
        <f>(COUNTIFS('[1]Suivi collecte sites'!$C$4:$C$164,"Diffa",'[1]Suivi collecte sites'!$H$4:$H$164,"&lt;&gt;0"))/E4</f>
        <v>0.6875</v>
      </c>
      <c r="F8" s="78">
        <f>(COUNTIFS('[1]Suivi collecte sites'!$C$4:$C$164,"Gueskérou",'[1]Suivi collecte sites'!$H$4:$H$164,"&lt;&gt;0"))/F4</f>
        <v>0.66666666666666663</v>
      </c>
      <c r="G8" s="78">
        <f>(COUNTIFS('[1]Suivi collecte sites'!$C$4:$C$164,"Goudoumaria",'[1]Suivi collecte sites'!$H$4:$H$164,"&lt;&gt;0"))/G4</f>
        <v>0.53846153846153844</v>
      </c>
      <c r="H8" s="78">
        <f>(COUNTIFS('[1]Suivi collecte sites'!$C$4:$C$164,"Foulatari",'[1]Suivi collecte sites'!$H$4:$H$164,"&lt;&gt;0"))/H4</f>
        <v>0.4</v>
      </c>
      <c r="I8" s="78">
        <f>(COUNTIFS('[1]Suivi collecte sites'!$C$4:$C$164,"Maïné-Soroa",'[1]Suivi collecte sites'!$H$4:$H$164,"&lt;&gt;0"))/I4</f>
        <v>0.75</v>
      </c>
      <c r="J8" s="78">
        <f>(COUNTIFS('[1]Suivi collecte sites'!$C$4:$C$164,"N'Guel Beyli",'[1]Suivi collecte sites'!$H$4:$H$164,"&lt;&gt;0"))/J4</f>
        <v>0</v>
      </c>
      <c r="K8" s="78">
        <f>(COUNTIFS('[1]Suivi collecte sites'!$C$4:$C$164,"N'Gourti",'[1]Suivi collecte sites'!$H$4:$H$164,"&lt;&gt;0"))/K4</f>
        <v>0.2</v>
      </c>
      <c r="L8" s="78">
        <f>(COUNTIFS('[1]Suivi collecte sites'!$C$4:$C$164,"Kablewa",'[1]Suivi collecte sites'!$H$4:$H$164,"&lt;&gt;0"))/L4</f>
        <v>0.5</v>
      </c>
      <c r="M8" s="78">
        <f>(COUNTIFS('[1]Suivi collecte sites'!$C$4:$C$164,"N'Guigmi",'[1]Suivi collecte sites'!$H$4:$H$164,"&lt;&gt;0"))/M4</f>
        <v>0.36363636363636365</v>
      </c>
    </row>
    <row r="9" spans="1:13" ht="29" x14ac:dyDescent="0.35">
      <c r="A9" s="74" t="s">
        <v>1000</v>
      </c>
      <c r="B9" s="78">
        <f>(COUNTIFS('[1]Suivi collecte sites'!$C$4:$C$164,"Bosso",'[1]Suivi collecte sites'!$J$4:$J$164,"&lt;&gt;0"))/B4</f>
        <v>0.5</v>
      </c>
      <c r="C9" s="78">
        <f>(COUNTIFS('[1]Suivi collecte sites'!$C$4:$C$164,"Toumour",'[1]Suivi collecte sites'!$J$4:$J$164,"&lt;&gt;0"))/C4</f>
        <v>0.5</v>
      </c>
      <c r="D9" s="78">
        <f>(COUNTIFS('[1]Suivi collecte sites'!$C$4:$C$164,"Chétimari",'[1]Suivi collecte sites'!$J$4:$J$164,"&lt;&gt;0"))/D4</f>
        <v>0.76923076923076927</v>
      </c>
      <c r="E9" s="78">
        <f>(COUNTIFS('[1]Suivi collecte sites'!$C$4:$C$164,"Diffa",'[1]Suivi collecte sites'!$J$4:$J$164,"&lt;&gt;0"))/E4</f>
        <v>0.8125</v>
      </c>
      <c r="F9" s="78">
        <f>(COUNTIFS('[1]Suivi collecte sites'!$C$4:$C$164,"Gueskérou",'[1]Suivi collecte sites'!$J$4:$J$164,"&lt;&gt;0"))/F4</f>
        <v>0.63888888888888884</v>
      </c>
      <c r="G9" s="78">
        <f>(COUNTIFS('[1]Suivi collecte sites'!$C$4:$C$164,"Goudoumaria",'[1]Suivi collecte sites'!$J$4:$J$164,"&lt;&gt;0"))/G4</f>
        <v>0.69230769230769229</v>
      </c>
      <c r="H9" s="78">
        <f>(COUNTIFS('[1]Suivi collecte sites'!$C$4:$C$164,"Foulatari",'[1]Suivi collecte sites'!$J$4:$J$164,"&lt;&gt;0"))/H4</f>
        <v>0.4</v>
      </c>
      <c r="I9" s="78">
        <f>(COUNTIFS('[1]Suivi collecte sites'!$C$4:$C$164,"Maïné-Soroa",'[1]Suivi collecte sites'!$J$4:$J$164,"&lt;&gt;0"))/I4</f>
        <v>0.875</v>
      </c>
      <c r="J9" s="78">
        <f>(COUNTIFS('[1]Suivi collecte sites'!$C$4:$C$164,"N'guel Beyli",'[1]Suivi collecte sites'!$J$4:$J$164,"&lt;&gt;0"))/J4</f>
        <v>0.2</v>
      </c>
      <c r="K9" s="78">
        <f>(COUNTIFS('[1]Suivi collecte sites'!$C$4:$C$164,"N'gourti",'[1]Suivi collecte sites'!$J$4:$J$164,"&lt;&gt;0"))/K4</f>
        <v>0.2</v>
      </c>
      <c r="L9" s="78">
        <f>(COUNTIFS('[1]Suivi collecte sites'!$C$4:$C$164,"Kablewa",'[1]Suivi collecte sites'!$J$4:$J$164,"&lt;&gt;0"))/L4</f>
        <v>0.5</v>
      </c>
      <c r="M9" s="78">
        <f>(COUNTIFS('[1]Suivi collecte sites'!$C$4:$C$164,"N'guigmi",'[1]Suivi collecte sites'!$J$4:$J$164,"&lt;&gt;0"))/M4</f>
        <v>0.54545454545454541</v>
      </c>
    </row>
    <row r="10" spans="1:13" ht="29" x14ac:dyDescent="0.35">
      <c r="A10" s="74" t="s">
        <v>1001</v>
      </c>
      <c r="B10" s="78">
        <f>(COUNTIFS('[1]Suivi collecte sites'!$C$4:$C$164,"Bosso",'[1]Suivi collecte sites'!$K$4:$K$164,"&lt;&gt;0"))/B4</f>
        <v>0</v>
      </c>
      <c r="C10" s="78">
        <f>(COUNTIFS('[1]Suivi collecte sites'!$C$4:$C$164,"Toumour",'[1]Suivi collecte sites'!$K$4:$K$164,"&lt;&gt;0"))/C4</f>
        <v>0.16666666666666666</v>
      </c>
      <c r="D10" s="78">
        <f>(COUNTIFS('[1]Suivi collecte sites'!$C$4:$C$164,"Chétimari",'[1]Suivi collecte sites'!$K$4:$K$164,"&lt;&gt;0"))/D4</f>
        <v>0.23076923076923078</v>
      </c>
      <c r="E10" s="78">
        <f>(COUNTIFS('[1]Suivi collecte sites'!$C$4:$C$164,"Diffa",'[1]Suivi collecte sites'!$K$4:$K$164,"&lt;&gt;0"))/E4</f>
        <v>6.25E-2</v>
      </c>
      <c r="F10" s="78">
        <f>(COUNTIFS('[1]Suivi collecte sites'!$C$4:$C$164,"Gueskérou",'[1]Suivi collecte sites'!$K$4:$K$164,"&lt;&gt;0"))/F4</f>
        <v>0</v>
      </c>
      <c r="G10" s="78">
        <f>(COUNTIFS('[1]Suivi collecte sites'!$C$4:$C$164,"Goudoumaria",'[1]Suivi collecte sites'!$K$4:$K$164,"&lt;&gt;0"))/G4</f>
        <v>0.30769230769230771</v>
      </c>
      <c r="H10" s="78">
        <f>(COUNTIFS('[1]Suivi collecte sites'!$C$4:$C$164,"Foulatari",'[1]Suivi collecte sites'!$K$4:$K$164,"&lt;&gt;0"))/H4</f>
        <v>0.2</v>
      </c>
      <c r="I10" s="78">
        <f>(COUNTIFS('[1]Suivi collecte sites'!$C$4:$C$164,"Maïné-Soroa",'[1]Suivi collecte sites'!$K$4:$K$164,"&lt;&gt;0"))/I4</f>
        <v>0.125</v>
      </c>
      <c r="J10" s="78">
        <f>(COUNTIFS('[1]Suivi collecte sites'!$C$4:$C$164,"N'guel Beyli",'[1]Suivi collecte sites'!$K$4:$K$164,"&lt;&gt;0"))/J4</f>
        <v>0</v>
      </c>
      <c r="K10" s="78">
        <f>(COUNTIFS('[1]Suivi collecte sites'!$C$4:$C$164,"N'Gourti",'[1]Suivi collecte sites'!$K$4:$K$164,"&lt;&gt;0"))/K4</f>
        <v>0</v>
      </c>
      <c r="L10" s="78">
        <f>(COUNTIFS('[1]Suivi collecte sites'!$C$4:$C$164,"Kablewa",'[1]Suivi collecte sites'!$K$4:$K$164,"&lt;&gt;0"))/L4</f>
        <v>0.125</v>
      </c>
      <c r="M10" s="78">
        <f>(COUNTIFS('[1]Suivi collecte sites'!$C$4:$C$164,"N'guigmi",'[1]Suivi collecte sites'!$K$4:$K$164,"&lt;&gt;0"))/M4</f>
        <v>0.22727272727272727</v>
      </c>
    </row>
    <row r="13" spans="1:13" x14ac:dyDescent="0.35">
      <c r="B13" s="114" t="s">
        <v>990</v>
      </c>
      <c r="C13" s="114"/>
      <c r="D13" s="114"/>
      <c r="E13" s="114"/>
      <c r="F13" s="114"/>
      <c r="G13" s="114"/>
    </row>
    <row r="14" spans="1:13" x14ac:dyDescent="0.35">
      <c r="B14" s="77" t="s">
        <v>202</v>
      </c>
      <c r="C14" s="77" t="s">
        <v>203</v>
      </c>
      <c r="D14" s="77" t="s">
        <v>204</v>
      </c>
      <c r="E14" s="77" t="s">
        <v>992</v>
      </c>
      <c r="F14" s="77" t="s">
        <v>1003</v>
      </c>
      <c r="G14" s="77" t="s">
        <v>208</v>
      </c>
    </row>
    <row r="15" spans="1:13" ht="29" x14ac:dyDescent="0.35">
      <c r="A15" s="79" t="s">
        <v>1002</v>
      </c>
      <c r="B15" s="77">
        <f>SUM(B4:C4)</f>
        <v>22</v>
      </c>
      <c r="C15" s="77">
        <f>SUM(D4:F4)</f>
        <v>65</v>
      </c>
      <c r="D15" s="77">
        <f>SUM(G4)</f>
        <v>13</v>
      </c>
      <c r="E15" s="77">
        <f>SUM(H4:J4)</f>
        <v>26</v>
      </c>
      <c r="F15" s="77">
        <f>SUM(K4)</f>
        <v>5</v>
      </c>
      <c r="G15" s="77">
        <f>SUM(L4:M4)</f>
        <v>30</v>
      </c>
    </row>
    <row r="16" spans="1:13" x14ac:dyDescent="0.35">
      <c r="A16" s="80" t="s">
        <v>996</v>
      </c>
      <c r="B16" s="77">
        <f>SUM(B5:C5)</f>
        <v>15</v>
      </c>
      <c r="C16" s="77">
        <f>SUM(D5:F5)</f>
        <v>56</v>
      </c>
      <c r="D16" s="77">
        <f>SUM(G5)</f>
        <v>10</v>
      </c>
      <c r="E16" s="77">
        <f>SUM(H5:J5)</f>
        <v>18</v>
      </c>
      <c r="F16" s="77">
        <f>SUM(K5)</f>
        <v>1</v>
      </c>
      <c r="G16" s="77">
        <f>SUM(L5:M5)</f>
        <v>25</v>
      </c>
    </row>
    <row r="17" spans="1:10" ht="28.5" x14ac:dyDescent="0.35">
      <c r="A17" s="81" t="s">
        <v>997</v>
      </c>
      <c r="B17" s="78">
        <f>B16/B15</f>
        <v>0.68181818181818177</v>
      </c>
      <c r="C17" s="78">
        <f t="shared" ref="C17:G17" si="0">C16/C15</f>
        <v>0.86153846153846159</v>
      </c>
      <c r="D17" s="78">
        <f>D16/D15</f>
        <v>0.76923076923076927</v>
      </c>
      <c r="E17" s="78">
        <f t="shared" si="0"/>
        <v>0.69230769230769229</v>
      </c>
      <c r="F17" s="78">
        <f t="shared" si="0"/>
        <v>0.2</v>
      </c>
      <c r="G17" s="78">
        <f t="shared" si="0"/>
        <v>0.83333333333333337</v>
      </c>
      <c r="J17" s="73"/>
    </row>
    <row r="18" spans="1:10" ht="29" x14ac:dyDescent="0.35">
      <c r="A18" s="79" t="s">
        <v>998</v>
      </c>
      <c r="B18" s="78">
        <f>(COUNTIFS('[1]Suivi collecte sites'!$B$4:$B$164,"Bosso",'[1]Suivi collecte sites'!$F$4:$F$164,"&lt;&gt;0"))/B15</f>
        <v>0.5</v>
      </c>
      <c r="C18" s="78">
        <f>(COUNTIFS('[1]Suivi collecte sites'!$B$4:$B$164,"Diffa",'[1]Suivi collecte sites'!$F$4:$F$164,"&lt;&gt;0"))/C15</f>
        <v>0.7384615384615385</v>
      </c>
      <c r="D18" s="78">
        <f>(COUNTIFS('[1]Suivi collecte sites'!$B$4:$B$164,"Goudoumaria",'[1]Suivi collecte sites'!$F$4:$F$164,"&lt;&gt;0"))/D15</f>
        <v>0.46153846153846156</v>
      </c>
      <c r="E18" s="78">
        <f>(COUNTIFS('[1]Suivi collecte sites'!$B$4:$B$164,"Maïné-Soroa",'[1]Suivi collecte sites'!$F$4:$F$164,"&lt;&gt;0"))/E15</f>
        <v>0.53846153846153844</v>
      </c>
      <c r="F18" s="78">
        <f>(COUNTIFS('[1]Suivi collecte sites'!$B$4:$B$164,"N'Gourti",'[1]Suivi collecte sites'!$F$4:$F$164,"&lt;&gt;0"))/F15</f>
        <v>0.2</v>
      </c>
      <c r="G18" s="78">
        <f>(COUNTIFS('[1]Suivi collecte sites'!$B$4:$B$164,"N'Guigmi",'[1]Suivi collecte sites'!$F$4:$F$164,"&lt;&gt;0"))/G15</f>
        <v>0.73333333333333328</v>
      </c>
    </row>
    <row r="19" spans="1:10" ht="29" x14ac:dyDescent="0.35">
      <c r="A19" s="79" t="s">
        <v>999</v>
      </c>
      <c r="B19" s="78">
        <f>(COUNTIFS('[1]Suivi collecte sites'!$B$4:$B$164,"Bosso",'[1]Suivi collecte sites'!$H$4:$H$164,"&lt;&gt;0"))/B15</f>
        <v>0.45454545454545453</v>
      </c>
      <c r="C19" s="78">
        <f>(COUNTIFS('[1]Suivi collecte sites'!$B$4:$B$164,"Diffa",'[1]Suivi collecte sites'!$H$4:$H$164,"&lt;&gt;0"))/C15</f>
        <v>0.7384615384615385</v>
      </c>
      <c r="D19" s="78">
        <f>(COUNTIFS('[1]Suivi collecte sites'!$B$4:$B$164,"Goudoumaria",'[1]Suivi collecte sites'!$H$4:$H$164,"&lt;&gt;0"))/D15</f>
        <v>0.53846153846153844</v>
      </c>
      <c r="E19" s="78">
        <f>(COUNTIFS('[1]Suivi collecte sites'!$B$4:$B$164,"Maïné-Soroa",'[1]Suivi collecte sites'!$H$4:$H$164,"&lt;&gt;0"))/E15</f>
        <v>0.53846153846153844</v>
      </c>
      <c r="F19" s="78">
        <f>(COUNTIFS('[1]Suivi collecte sites'!$B$4:$B$164,"N'Gourti",'[1]Suivi collecte sites'!$H$4:$H$164,"&lt;&gt;0"))/F15</f>
        <v>0.2</v>
      </c>
      <c r="G19" s="78">
        <f>(COUNTIFS('[1]Suivi collecte sites'!$B$4:$B$164,"N'Guigmi",'[1]Suivi collecte sites'!$H$4:$H$164,"&lt;&gt;0"))/G15</f>
        <v>0.4</v>
      </c>
    </row>
    <row r="20" spans="1:10" ht="29" x14ac:dyDescent="0.35">
      <c r="A20" s="79" t="s">
        <v>1000</v>
      </c>
      <c r="B20" s="78">
        <f>(COUNTIFS('[1]Suivi collecte sites'!$B$4:$B$164,"Bosso",'[1]Suivi collecte sites'!$J$4:$J$164,"&lt;&gt;0"))/B15</f>
        <v>0.5</v>
      </c>
      <c r="C20" s="78">
        <f>(COUNTIFS('[1]Suivi collecte sites'!$B$4:$B$164,"Diffa",'[1]Suivi collecte sites'!$J$4:$J$164,"&lt;&gt;0"))/C15</f>
        <v>0.70769230769230773</v>
      </c>
      <c r="D20" s="78">
        <f>(COUNTIFS('[1]Suivi collecte sites'!$B$4:$B$164,"Goudoumaria",'[1]Suivi collecte sites'!$J$4:$J$164,"&lt;&gt;0"))/D15</f>
        <v>0.69230769230769229</v>
      </c>
      <c r="E20" s="78">
        <f>(COUNTIFS('[1]Suivi collecte sites'!$B$4:$B$164,"Maïné-Soroa",'[1]Suivi collecte sites'!$J$4:$J$164,"&lt;&gt;0"))/E15</f>
        <v>0.65384615384615385</v>
      </c>
      <c r="F20" s="78">
        <f>(COUNTIFS('[1]Suivi collecte sites'!$B$4:$B$164,"N'Gourti",'[1]Suivi collecte sites'!$J$4:$J$164,"&lt;&gt;0"))/F15</f>
        <v>0.2</v>
      </c>
      <c r="G20" s="78">
        <f>(COUNTIFS('[1]Suivi collecte sites'!$B$4:$B$164,"N'Guigmi",'[1]Suivi collecte sites'!$J$4:$J$164,"&lt;&gt;0"))/G15</f>
        <v>0.53333333333333333</v>
      </c>
    </row>
    <row r="21" spans="1:10" ht="29" x14ac:dyDescent="0.35">
      <c r="A21" s="79" t="s">
        <v>1001</v>
      </c>
      <c r="B21" s="78">
        <f>(COUNTIFS('[1]Suivi collecte sites'!$B$4:$B$164,"Bosso",'[1]Suivi collecte sites'!$K$4:$K$164,"&lt;&gt;0"))/B15</f>
        <v>0.13636363636363635</v>
      </c>
      <c r="C21" s="78">
        <f>(COUNTIFS('[1]Suivi collecte sites'!$B$4:$B$164,"Diffa",'[1]Suivi collecte sites'!$K$4:$K$164,"&lt;&gt;0"))/C15</f>
        <v>6.1538461538461542E-2</v>
      </c>
      <c r="D21" s="78">
        <f>(COUNTIFS('[1]Suivi collecte sites'!$B$4:$B$164,"Goudoumaria",'[1]Suivi collecte sites'!$K$4:$K$164,"&lt;&gt;0"))/D15</f>
        <v>0.30769230769230771</v>
      </c>
      <c r="E21" s="78">
        <f>(COUNTIFS('[1]Suivi collecte sites'!$B$4:$B$164,"Maïné-Soroa",'[1]Suivi collecte sites'!$K$4:$K$164,"&lt;&gt;0"))/E15</f>
        <v>0.11538461538461539</v>
      </c>
      <c r="F21" s="78">
        <f>(COUNTIFS('[1]Suivi collecte sites'!$B$4:$B$164,"N'gourti",'[1]Suivi collecte sites'!$K$4:$K$164,"&lt;&gt;0"))/F15</f>
        <v>0</v>
      </c>
      <c r="G21" s="78">
        <f>(COUNTIFS('[1]Suivi collecte sites'!$B$4:$B$164,"N'Guigmi",'[1]Suivi collecte sites'!$K$4:$K$164,"&lt;&gt;0"))/G15</f>
        <v>0.2</v>
      </c>
    </row>
    <row r="24" spans="1:10" x14ac:dyDescent="0.35">
      <c r="B24" s="115" t="s">
        <v>1004</v>
      </c>
      <c r="C24" s="115"/>
    </row>
    <row r="25" spans="1:10" ht="29" x14ac:dyDescent="0.35">
      <c r="A25" s="79" t="s">
        <v>1002</v>
      </c>
      <c r="B25" s="116">
        <f>SUM(B15:G15)</f>
        <v>161</v>
      </c>
      <c r="C25" s="116"/>
    </row>
    <row r="26" spans="1:10" x14ac:dyDescent="0.35">
      <c r="A26" s="80" t="s">
        <v>996</v>
      </c>
      <c r="B26" s="116">
        <f>SUM(B16:G16)</f>
        <v>125</v>
      </c>
      <c r="C26" s="116"/>
    </row>
    <row r="27" spans="1:10" ht="28.5" x14ac:dyDescent="0.35">
      <c r="A27" s="81" t="s">
        <v>997</v>
      </c>
      <c r="B27" s="117">
        <f>B26/B25</f>
        <v>0.77639751552795033</v>
      </c>
      <c r="C27" s="117"/>
    </row>
    <row r="28" spans="1:10" ht="29" x14ac:dyDescent="0.35">
      <c r="A28" s="79" t="s">
        <v>998</v>
      </c>
      <c r="B28" s="117">
        <f>COUNTIF('[1]Suivi collecte sites'!$F$4:$F$164,"&lt;&gt;0")/B25</f>
        <v>0.63354037267080743</v>
      </c>
      <c r="C28" s="117"/>
    </row>
    <row r="29" spans="1:10" ht="29" x14ac:dyDescent="0.35">
      <c r="A29" s="79" t="s">
        <v>999</v>
      </c>
      <c r="B29" s="117">
        <f>COUNTIF('[1]Suivi collecte sites'!$H$4:$H$164,"&lt;&gt;0")/B25</f>
        <v>0.5714285714285714</v>
      </c>
      <c r="C29" s="117"/>
    </row>
    <row r="30" spans="1:10" ht="29" x14ac:dyDescent="0.35">
      <c r="A30" s="79" t="s">
        <v>1000</v>
      </c>
      <c r="B30" s="117">
        <f>COUNTIF('[1]Suivi collecte sites'!$J$4:$J$164,"&lt;&gt;0")/B25</f>
        <v>0.6211180124223602</v>
      </c>
      <c r="C30" s="117"/>
    </row>
    <row r="31" spans="1:10" ht="29" x14ac:dyDescent="0.35">
      <c r="A31" s="79" t="s">
        <v>1001</v>
      </c>
      <c r="B31" s="117">
        <f>COUNTIF('[1]Suivi collecte sites'!$K$4:$K$164,"&lt;&gt;0")/B25</f>
        <v>0.12422360248447205</v>
      </c>
      <c r="C31" s="117"/>
    </row>
  </sheetData>
  <mergeCells count="10">
    <mergeCell ref="B2:M2"/>
    <mergeCell ref="B13:G13"/>
    <mergeCell ref="B24:C24"/>
    <mergeCell ref="B25:C25"/>
    <mergeCell ref="B31:C31"/>
    <mergeCell ref="B26:C26"/>
    <mergeCell ref="B27:C27"/>
    <mergeCell ref="B28:C28"/>
    <mergeCell ref="B29:C29"/>
    <mergeCell ref="B30:C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Z30"/>
  <sheetViews>
    <sheetView workbookViewId="0">
      <selection activeCell="C30" sqref="C30"/>
    </sheetView>
  </sheetViews>
  <sheetFormatPr baseColWidth="10" defaultColWidth="8.7265625" defaultRowHeight="14.5" x14ac:dyDescent="0.35"/>
  <sheetData>
    <row r="2" spans="1:78" x14ac:dyDescent="0.35">
      <c r="A2" s="118" t="s">
        <v>1010</v>
      </c>
      <c r="B2" s="121" t="s">
        <v>1011</v>
      </c>
      <c r="C2" s="89" t="s">
        <v>933</v>
      </c>
      <c r="D2" s="89" t="s">
        <v>460</v>
      </c>
      <c r="E2" s="89" t="s">
        <v>203</v>
      </c>
      <c r="F2" s="89" t="s">
        <v>213</v>
      </c>
      <c r="G2" s="89" t="s">
        <v>294</v>
      </c>
      <c r="H2" s="89" t="s">
        <v>460</v>
      </c>
      <c r="I2" s="90">
        <v>47</v>
      </c>
      <c r="J2" s="89" t="s">
        <v>469</v>
      </c>
      <c r="K2" s="89" t="s">
        <v>889</v>
      </c>
      <c r="L2" s="90">
        <v>0</v>
      </c>
      <c r="M2" s="90">
        <v>0</v>
      </c>
      <c r="N2" s="90">
        <v>0</v>
      </c>
      <c r="O2" s="90">
        <v>0</v>
      </c>
      <c r="P2" s="90">
        <v>0</v>
      </c>
      <c r="Q2" s="90">
        <v>0</v>
      </c>
      <c r="R2" s="90">
        <v>1</v>
      </c>
      <c r="S2" s="90">
        <v>0</v>
      </c>
      <c r="T2" s="90">
        <v>0</v>
      </c>
      <c r="U2" s="89"/>
      <c r="V2" s="89" t="s">
        <v>599</v>
      </c>
      <c r="W2" s="89"/>
      <c r="X2" s="89" t="s">
        <v>571</v>
      </c>
      <c r="Y2" s="89" t="s">
        <v>528</v>
      </c>
      <c r="Z2" s="89" t="s">
        <v>193</v>
      </c>
      <c r="AA2" s="89" t="s">
        <v>617</v>
      </c>
      <c r="AB2" s="89" t="s">
        <v>621</v>
      </c>
      <c r="AC2" s="89" t="s">
        <v>633</v>
      </c>
      <c r="AD2" s="89" t="s">
        <v>193</v>
      </c>
      <c r="AE2" s="89"/>
      <c r="AF2" s="89"/>
      <c r="AG2" s="89"/>
      <c r="AH2" s="89"/>
      <c r="AI2" s="89"/>
      <c r="AJ2" s="89"/>
      <c r="AK2" s="89"/>
      <c r="AL2" s="89"/>
      <c r="AM2" s="89" t="s">
        <v>651</v>
      </c>
      <c r="AN2" s="90">
        <v>0</v>
      </c>
      <c r="AO2" s="90">
        <v>0</v>
      </c>
      <c r="AP2" s="90">
        <v>0</v>
      </c>
      <c r="AQ2" s="90">
        <v>1</v>
      </c>
      <c r="AR2" s="90">
        <v>0</v>
      </c>
      <c r="AS2" s="90">
        <v>0</v>
      </c>
      <c r="AT2" s="90">
        <v>1</v>
      </c>
      <c r="AU2" s="90">
        <v>0</v>
      </c>
      <c r="AV2" s="90">
        <v>0</v>
      </c>
      <c r="AW2" s="90">
        <v>0</v>
      </c>
      <c r="AX2" s="90">
        <v>0</v>
      </c>
      <c r="AY2" s="90">
        <v>0</v>
      </c>
      <c r="AZ2" s="90">
        <v>0</v>
      </c>
      <c r="BA2" s="90">
        <v>0</v>
      </c>
      <c r="BB2" s="90">
        <v>0</v>
      </c>
      <c r="BC2" s="89" t="s">
        <v>528</v>
      </c>
      <c r="BD2" s="89" t="s">
        <v>1012</v>
      </c>
      <c r="BE2" s="90">
        <v>0</v>
      </c>
      <c r="BF2" s="90">
        <v>0</v>
      </c>
      <c r="BG2" s="90">
        <v>0</v>
      </c>
      <c r="BH2" s="90">
        <v>0</v>
      </c>
      <c r="BI2" s="90">
        <v>0</v>
      </c>
      <c r="BJ2" s="90">
        <v>1</v>
      </c>
      <c r="BK2" s="90">
        <v>0</v>
      </c>
      <c r="BL2" s="90">
        <v>0</v>
      </c>
      <c r="BM2" s="90">
        <v>0</v>
      </c>
      <c r="BN2" s="90">
        <v>1</v>
      </c>
      <c r="BO2" s="90">
        <v>0</v>
      </c>
      <c r="BP2" s="90">
        <v>0</v>
      </c>
      <c r="BQ2" s="90">
        <v>0</v>
      </c>
      <c r="BR2" s="90">
        <v>1</v>
      </c>
      <c r="BS2" s="90">
        <v>0</v>
      </c>
      <c r="BT2" s="90">
        <v>0</v>
      </c>
      <c r="BU2" s="90">
        <v>0</v>
      </c>
      <c r="BV2" s="90">
        <v>0</v>
      </c>
      <c r="BW2" s="90">
        <v>0</v>
      </c>
      <c r="BX2" s="90">
        <v>0</v>
      </c>
      <c r="BY2" s="89"/>
      <c r="BZ2" s="91"/>
    </row>
    <row r="3" spans="1:78" x14ac:dyDescent="0.35">
      <c r="A3" s="119"/>
      <c r="B3" s="122"/>
      <c r="C3" s="92">
        <v>43976</v>
      </c>
      <c r="D3" s="93" t="s">
        <v>460</v>
      </c>
      <c r="E3" s="93" t="s">
        <v>203</v>
      </c>
      <c r="F3" s="93" t="s">
        <v>213</v>
      </c>
      <c r="G3" s="93" t="s">
        <v>294</v>
      </c>
      <c r="H3" s="93" t="s">
        <v>460</v>
      </c>
      <c r="I3" s="94">
        <v>57</v>
      </c>
      <c r="J3" s="93" t="s">
        <v>469</v>
      </c>
      <c r="K3" s="93" t="s">
        <v>886</v>
      </c>
      <c r="L3" s="94">
        <v>0</v>
      </c>
      <c r="M3" s="94">
        <v>1</v>
      </c>
      <c r="N3" s="94">
        <v>0</v>
      </c>
      <c r="O3" s="94">
        <v>0</v>
      </c>
      <c r="P3" s="94">
        <v>0</v>
      </c>
      <c r="Q3" s="94">
        <v>0</v>
      </c>
      <c r="R3" s="94">
        <v>0</v>
      </c>
      <c r="S3" s="94">
        <v>0</v>
      </c>
      <c r="T3" s="94">
        <v>0</v>
      </c>
      <c r="U3" s="93"/>
      <c r="V3" s="93" t="s">
        <v>676</v>
      </c>
      <c r="W3" s="93"/>
      <c r="X3" s="93" t="s">
        <v>573</v>
      </c>
      <c r="Y3" s="93" t="s">
        <v>530</v>
      </c>
      <c r="Z3" s="93" t="s">
        <v>193</v>
      </c>
      <c r="AA3" s="93" t="s">
        <v>617</v>
      </c>
      <c r="AB3" s="93" t="s">
        <v>621</v>
      </c>
      <c r="AC3" s="93" t="s">
        <v>634</v>
      </c>
      <c r="AD3" s="93" t="s">
        <v>193</v>
      </c>
      <c r="AE3" s="93"/>
      <c r="AF3" s="93"/>
      <c r="AG3" s="93"/>
      <c r="AH3" s="93"/>
      <c r="AI3" s="93"/>
      <c r="AJ3" s="93"/>
      <c r="AK3" s="93"/>
      <c r="AL3" s="93"/>
      <c r="AM3" s="93" t="s">
        <v>661</v>
      </c>
      <c r="AN3" s="94">
        <v>0</v>
      </c>
      <c r="AO3" s="94">
        <v>1</v>
      </c>
      <c r="AP3" s="94">
        <v>0</v>
      </c>
      <c r="AQ3" s="94">
        <v>1</v>
      </c>
      <c r="AR3" s="94">
        <v>0</v>
      </c>
      <c r="AS3" s="94">
        <v>0</v>
      </c>
      <c r="AT3" s="94">
        <v>1</v>
      </c>
      <c r="AU3" s="94">
        <v>0</v>
      </c>
      <c r="AV3" s="94">
        <v>0</v>
      </c>
      <c r="AW3" s="94">
        <v>0</v>
      </c>
      <c r="AX3" s="94">
        <v>1</v>
      </c>
      <c r="AY3" s="94">
        <v>0</v>
      </c>
      <c r="AZ3" s="94">
        <v>0</v>
      </c>
      <c r="BA3" s="94">
        <v>0</v>
      </c>
      <c r="BB3" s="94">
        <v>0</v>
      </c>
      <c r="BC3" s="93" t="s">
        <v>530</v>
      </c>
      <c r="BD3" s="93" t="s">
        <v>672</v>
      </c>
      <c r="BE3" s="94">
        <v>0</v>
      </c>
      <c r="BF3" s="94">
        <v>0</v>
      </c>
      <c r="BG3" s="94">
        <v>0</v>
      </c>
      <c r="BH3" s="94">
        <v>1</v>
      </c>
      <c r="BI3" s="94">
        <v>1</v>
      </c>
      <c r="BJ3" s="94">
        <v>0</v>
      </c>
      <c r="BK3" s="94">
        <v>1</v>
      </c>
      <c r="BL3" s="94">
        <v>0</v>
      </c>
      <c r="BM3" s="94">
        <v>0</v>
      </c>
      <c r="BN3" s="94">
        <v>1</v>
      </c>
      <c r="BO3" s="94">
        <v>0</v>
      </c>
      <c r="BP3" s="94">
        <v>0</v>
      </c>
      <c r="BQ3" s="94">
        <v>1</v>
      </c>
      <c r="BR3" s="94">
        <v>0</v>
      </c>
      <c r="BS3" s="94">
        <v>0</v>
      </c>
      <c r="BT3" s="94">
        <v>0</v>
      </c>
      <c r="BU3" s="94">
        <v>0</v>
      </c>
      <c r="BV3" s="94">
        <v>0</v>
      </c>
      <c r="BW3" s="94">
        <v>0</v>
      </c>
      <c r="BX3" s="94">
        <v>0</v>
      </c>
      <c r="BY3" s="93"/>
      <c r="BZ3" s="95" t="s">
        <v>1013</v>
      </c>
    </row>
    <row r="4" spans="1:78" x14ac:dyDescent="0.35">
      <c r="A4" s="119"/>
      <c r="B4" s="96" t="s">
        <v>1014</v>
      </c>
      <c r="C4" s="97" t="s">
        <v>1005</v>
      </c>
      <c r="D4" s="98" t="s">
        <v>460</v>
      </c>
      <c r="E4" s="98" t="s">
        <v>203</v>
      </c>
      <c r="F4" s="98" t="s">
        <v>213</v>
      </c>
      <c r="G4" s="98" t="s">
        <v>294</v>
      </c>
      <c r="H4" s="98" t="s">
        <v>460</v>
      </c>
      <c r="I4" s="98" t="s">
        <v>1005</v>
      </c>
      <c r="J4" s="98" t="s">
        <v>469</v>
      </c>
      <c r="K4" s="98" t="s">
        <v>1005</v>
      </c>
      <c r="L4" s="99">
        <v>0</v>
      </c>
      <c r="M4" s="99">
        <v>0</v>
      </c>
      <c r="N4" s="99">
        <v>0</v>
      </c>
      <c r="O4" s="99">
        <v>0</v>
      </c>
      <c r="P4" s="99">
        <v>0</v>
      </c>
      <c r="Q4" s="99">
        <v>0</v>
      </c>
      <c r="R4" s="99">
        <v>0</v>
      </c>
      <c r="S4" s="99">
        <v>1</v>
      </c>
      <c r="T4" s="99">
        <v>0</v>
      </c>
      <c r="U4" s="97" t="s">
        <v>1005</v>
      </c>
      <c r="V4" s="98" t="s">
        <v>599</v>
      </c>
      <c r="W4" s="97"/>
      <c r="X4" s="98" t="s">
        <v>573</v>
      </c>
      <c r="Y4" s="98" t="s">
        <v>528</v>
      </c>
      <c r="Z4" s="98" t="s">
        <v>193</v>
      </c>
      <c r="AA4" s="98" t="s">
        <v>617</v>
      </c>
      <c r="AB4" s="98" t="s">
        <v>621</v>
      </c>
      <c r="AC4" s="98" t="s">
        <v>633</v>
      </c>
      <c r="AD4" s="98" t="s">
        <v>193</v>
      </c>
      <c r="AE4" s="97"/>
      <c r="AF4" s="97"/>
      <c r="AG4" s="97"/>
      <c r="AH4" s="97"/>
      <c r="AI4" s="97"/>
      <c r="AJ4" s="97"/>
      <c r="AK4" s="97"/>
      <c r="AL4" s="97"/>
      <c r="AM4" s="98" t="s">
        <v>1015</v>
      </c>
      <c r="AN4" s="99">
        <v>0</v>
      </c>
      <c r="AO4" s="99">
        <v>1</v>
      </c>
      <c r="AP4" s="99">
        <v>0</v>
      </c>
      <c r="AQ4" s="99">
        <v>1</v>
      </c>
      <c r="AR4" s="99">
        <v>0</v>
      </c>
      <c r="AS4" s="99">
        <v>0</v>
      </c>
      <c r="AT4" s="99">
        <v>1</v>
      </c>
      <c r="AU4" s="99">
        <v>0</v>
      </c>
      <c r="AV4" s="99">
        <v>0</v>
      </c>
      <c r="AW4" s="99">
        <v>0</v>
      </c>
      <c r="AX4" s="99">
        <v>1</v>
      </c>
      <c r="AY4" s="99">
        <v>0</v>
      </c>
      <c r="AZ4" s="99">
        <v>0</v>
      </c>
      <c r="BA4" s="99">
        <v>0</v>
      </c>
      <c r="BB4" s="99">
        <v>0</v>
      </c>
      <c r="BC4" s="97" t="s">
        <v>528</v>
      </c>
      <c r="BD4" s="97" t="s">
        <v>1016</v>
      </c>
      <c r="BE4" s="99">
        <v>0</v>
      </c>
      <c r="BF4" s="99">
        <v>0</v>
      </c>
      <c r="BG4" s="99">
        <v>0</v>
      </c>
      <c r="BH4" s="99">
        <v>1</v>
      </c>
      <c r="BI4" s="99">
        <v>1</v>
      </c>
      <c r="BJ4" s="99">
        <v>1</v>
      </c>
      <c r="BK4" s="99">
        <v>1</v>
      </c>
      <c r="BL4" s="99">
        <v>0</v>
      </c>
      <c r="BM4" s="99">
        <v>0</v>
      </c>
      <c r="BN4" s="99">
        <v>1</v>
      </c>
      <c r="BO4" s="99">
        <v>0</v>
      </c>
      <c r="BP4" s="99">
        <v>0</v>
      </c>
      <c r="BQ4" s="99">
        <v>1</v>
      </c>
      <c r="BR4" s="99">
        <v>1</v>
      </c>
      <c r="BS4" s="99">
        <v>0</v>
      </c>
      <c r="BT4" s="99">
        <v>0</v>
      </c>
      <c r="BU4" s="99">
        <v>0</v>
      </c>
      <c r="BV4" s="99">
        <v>0</v>
      </c>
      <c r="BW4" s="99">
        <v>0</v>
      </c>
      <c r="BX4" s="99">
        <v>0</v>
      </c>
      <c r="BY4" s="97"/>
      <c r="BZ4" s="100"/>
    </row>
    <row r="5" spans="1:78" x14ac:dyDescent="0.35">
      <c r="A5" s="120"/>
      <c r="B5" s="101" t="s">
        <v>1017</v>
      </c>
      <c r="C5" s="102" t="s">
        <v>1037</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3"/>
    </row>
    <row r="7" spans="1:78" x14ac:dyDescent="0.35">
      <c r="A7" s="118" t="s">
        <v>995</v>
      </c>
      <c r="B7" s="121" t="s">
        <v>1011</v>
      </c>
      <c r="C7" s="89" t="s">
        <v>935</v>
      </c>
      <c r="D7" s="89" t="s">
        <v>460</v>
      </c>
      <c r="E7" s="89" t="s">
        <v>203</v>
      </c>
      <c r="F7" s="89" t="s">
        <v>213</v>
      </c>
      <c r="G7" s="89" t="s">
        <v>213</v>
      </c>
      <c r="H7" s="89" t="s">
        <v>460</v>
      </c>
      <c r="I7" s="90">
        <v>50</v>
      </c>
      <c r="J7" s="89" t="s">
        <v>469</v>
      </c>
      <c r="K7" s="89" t="s">
        <v>473</v>
      </c>
      <c r="L7" s="90">
        <v>1</v>
      </c>
      <c r="M7" s="90">
        <v>0</v>
      </c>
      <c r="N7" s="90">
        <v>0</v>
      </c>
      <c r="O7" s="90">
        <v>0</v>
      </c>
      <c r="P7" s="90">
        <v>0</v>
      </c>
      <c r="Q7" s="90">
        <v>0</v>
      </c>
      <c r="R7" s="90">
        <v>0</v>
      </c>
      <c r="S7" s="90">
        <v>0</v>
      </c>
      <c r="T7" s="90">
        <v>0</v>
      </c>
      <c r="U7" s="89"/>
      <c r="V7" s="89" t="s">
        <v>587</v>
      </c>
      <c r="W7" s="89"/>
      <c r="X7" s="89" t="s">
        <v>573</v>
      </c>
      <c r="Y7" s="89" t="s">
        <v>526</v>
      </c>
      <c r="Z7" s="89" t="s">
        <v>195</v>
      </c>
      <c r="AA7" s="89" t="s">
        <v>609</v>
      </c>
      <c r="AB7" s="89" t="s">
        <v>627</v>
      </c>
      <c r="AC7" s="89" t="s">
        <v>632</v>
      </c>
      <c r="AD7" s="89" t="s">
        <v>195</v>
      </c>
      <c r="AE7" s="89" t="s">
        <v>656</v>
      </c>
      <c r="AF7" s="90">
        <v>0</v>
      </c>
      <c r="AG7" s="90">
        <v>0</v>
      </c>
      <c r="AH7" s="90">
        <v>0</v>
      </c>
      <c r="AI7" s="90">
        <v>1</v>
      </c>
      <c r="AJ7" s="90">
        <v>1</v>
      </c>
      <c r="AK7" s="90">
        <v>0</v>
      </c>
      <c r="AL7" s="90">
        <v>0</v>
      </c>
      <c r="AM7" s="89" t="s">
        <v>692</v>
      </c>
      <c r="AN7" s="90">
        <v>0</v>
      </c>
      <c r="AO7" s="90">
        <v>0</v>
      </c>
      <c r="AP7" s="90">
        <v>0</v>
      </c>
      <c r="AQ7" s="90">
        <v>1</v>
      </c>
      <c r="AR7" s="90">
        <v>0</v>
      </c>
      <c r="AS7" s="90">
        <v>0</v>
      </c>
      <c r="AT7" s="90">
        <v>1</v>
      </c>
      <c r="AU7" s="90">
        <v>0</v>
      </c>
      <c r="AV7" s="90">
        <v>0</v>
      </c>
      <c r="AW7" s="90">
        <v>0</v>
      </c>
      <c r="AX7" s="90">
        <v>1</v>
      </c>
      <c r="AY7" s="90">
        <v>0</v>
      </c>
      <c r="AZ7" s="90">
        <v>0</v>
      </c>
      <c r="BA7" s="90">
        <v>0</v>
      </c>
      <c r="BB7" s="90">
        <v>0</v>
      </c>
      <c r="BC7" s="89" t="s">
        <v>530</v>
      </c>
      <c r="BD7" s="89" t="s">
        <v>675</v>
      </c>
      <c r="BE7" s="90">
        <v>0</v>
      </c>
      <c r="BF7" s="90">
        <v>0</v>
      </c>
      <c r="BG7" s="90">
        <v>0</v>
      </c>
      <c r="BH7" s="90">
        <v>1</v>
      </c>
      <c r="BI7" s="90">
        <v>1</v>
      </c>
      <c r="BJ7" s="90">
        <v>0</v>
      </c>
      <c r="BK7" s="90">
        <v>1</v>
      </c>
      <c r="BL7" s="90">
        <v>0</v>
      </c>
      <c r="BM7" s="90">
        <v>0</v>
      </c>
      <c r="BN7" s="90">
        <v>1</v>
      </c>
      <c r="BO7" s="90">
        <v>0</v>
      </c>
      <c r="BP7" s="90">
        <v>0</v>
      </c>
      <c r="BQ7" s="90">
        <v>0</v>
      </c>
      <c r="BR7" s="90">
        <v>0</v>
      </c>
      <c r="BS7" s="90">
        <v>0</v>
      </c>
      <c r="BT7" s="90">
        <v>0</v>
      </c>
      <c r="BU7" s="90">
        <v>0</v>
      </c>
      <c r="BV7" s="90">
        <v>0</v>
      </c>
      <c r="BW7" s="90">
        <v>0</v>
      </c>
      <c r="BX7" s="90">
        <v>0</v>
      </c>
      <c r="BY7" s="89"/>
      <c r="BZ7" s="91"/>
    </row>
    <row r="8" spans="1:78" x14ac:dyDescent="0.35">
      <c r="A8" s="119"/>
      <c r="B8" s="122"/>
      <c r="C8" s="93" t="s">
        <v>936</v>
      </c>
      <c r="D8" s="93" t="s">
        <v>460</v>
      </c>
      <c r="E8" s="93" t="s">
        <v>203</v>
      </c>
      <c r="F8" s="93" t="s">
        <v>213</v>
      </c>
      <c r="G8" s="93" t="s">
        <v>213</v>
      </c>
      <c r="H8" s="93" t="s">
        <v>460</v>
      </c>
      <c r="I8" s="94">
        <v>39</v>
      </c>
      <c r="J8" s="93" t="s">
        <v>469</v>
      </c>
      <c r="K8" s="93" t="s">
        <v>487</v>
      </c>
      <c r="L8" s="94">
        <v>0</v>
      </c>
      <c r="M8" s="94">
        <v>0</v>
      </c>
      <c r="N8" s="94">
        <v>0</v>
      </c>
      <c r="O8" s="94">
        <v>0</v>
      </c>
      <c r="P8" s="94">
        <v>0</v>
      </c>
      <c r="Q8" s="94">
        <v>0</v>
      </c>
      <c r="R8" s="94">
        <v>0</v>
      </c>
      <c r="S8" s="94">
        <v>1</v>
      </c>
      <c r="T8" s="94">
        <v>0</v>
      </c>
      <c r="U8" s="93"/>
      <c r="V8" s="93" t="s">
        <v>587</v>
      </c>
      <c r="W8" s="93"/>
      <c r="X8" s="93" t="s">
        <v>575</v>
      </c>
      <c r="Y8" s="93" t="s">
        <v>526</v>
      </c>
      <c r="Z8" s="93" t="s">
        <v>193</v>
      </c>
      <c r="AA8" s="93" t="s">
        <v>613</v>
      </c>
      <c r="AB8" s="93" t="s">
        <v>621</v>
      </c>
      <c r="AC8" s="93" t="s">
        <v>633</v>
      </c>
      <c r="AD8" s="93" t="s">
        <v>193</v>
      </c>
      <c r="AE8" s="93"/>
      <c r="AF8" s="93"/>
      <c r="AG8" s="93"/>
      <c r="AH8" s="93"/>
      <c r="AI8" s="93"/>
      <c r="AJ8" s="93"/>
      <c r="AK8" s="93"/>
      <c r="AL8" s="93"/>
      <c r="AM8" s="93" t="s">
        <v>699</v>
      </c>
      <c r="AN8" s="94">
        <v>0</v>
      </c>
      <c r="AO8" s="94">
        <v>1</v>
      </c>
      <c r="AP8" s="94">
        <v>0</v>
      </c>
      <c r="AQ8" s="94">
        <v>0</v>
      </c>
      <c r="AR8" s="94">
        <v>0</v>
      </c>
      <c r="AS8" s="94">
        <v>0</v>
      </c>
      <c r="AT8" s="94">
        <v>1</v>
      </c>
      <c r="AU8" s="94">
        <v>0</v>
      </c>
      <c r="AV8" s="94">
        <v>0</v>
      </c>
      <c r="AW8" s="94">
        <v>0</v>
      </c>
      <c r="AX8" s="94">
        <v>0</v>
      </c>
      <c r="AY8" s="94">
        <v>0</v>
      </c>
      <c r="AZ8" s="94">
        <v>0</v>
      </c>
      <c r="BA8" s="94">
        <v>0</v>
      </c>
      <c r="BB8" s="94">
        <v>0</v>
      </c>
      <c r="BC8" s="93" t="s">
        <v>526</v>
      </c>
      <c r="BD8" s="93" t="s">
        <v>742</v>
      </c>
      <c r="BE8" s="94">
        <v>0</v>
      </c>
      <c r="BF8" s="94">
        <v>0</v>
      </c>
      <c r="BG8" s="94">
        <v>0</v>
      </c>
      <c r="BH8" s="94">
        <v>0</v>
      </c>
      <c r="BI8" s="94">
        <v>0</v>
      </c>
      <c r="BJ8" s="94">
        <v>0</v>
      </c>
      <c r="BK8" s="94">
        <v>1</v>
      </c>
      <c r="BL8" s="94">
        <v>0</v>
      </c>
      <c r="BM8" s="94">
        <v>0</v>
      </c>
      <c r="BN8" s="94">
        <v>1</v>
      </c>
      <c r="BO8" s="94">
        <v>0</v>
      </c>
      <c r="BP8" s="94">
        <v>0</v>
      </c>
      <c r="BQ8" s="94">
        <v>0</v>
      </c>
      <c r="BR8" s="94">
        <v>0</v>
      </c>
      <c r="BS8" s="94">
        <v>0</v>
      </c>
      <c r="BT8" s="94">
        <v>0</v>
      </c>
      <c r="BU8" s="94">
        <v>0</v>
      </c>
      <c r="BV8" s="94">
        <v>0</v>
      </c>
      <c r="BW8" s="94">
        <v>0</v>
      </c>
      <c r="BX8" s="94">
        <v>0</v>
      </c>
      <c r="BY8" s="93"/>
      <c r="BZ8" s="95"/>
    </row>
    <row r="9" spans="1:78" x14ac:dyDescent="0.35">
      <c r="A9" s="119"/>
      <c r="B9" s="96" t="s">
        <v>1014</v>
      </c>
      <c r="C9" s="97" t="s">
        <v>1005</v>
      </c>
      <c r="D9" s="98" t="s">
        <v>460</v>
      </c>
      <c r="E9" s="98" t="s">
        <v>203</v>
      </c>
      <c r="F9" s="98" t="s">
        <v>213</v>
      </c>
      <c r="G9" s="98" t="s">
        <v>213</v>
      </c>
      <c r="H9" s="98" t="s">
        <v>460</v>
      </c>
      <c r="I9" s="98" t="s">
        <v>1005</v>
      </c>
      <c r="J9" s="98" t="s">
        <v>469</v>
      </c>
      <c r="K9" s="98" t="s">
        <v>1005</v>
      </c>
      <c r="L9" s="99">
        <v>0</v>
      </c>
      <c r="M9" s="99">
        <v>0</v>
      </c>
      <c r="N9" s="99">
        <v>0</v>
      </c>
      <c r="O9" s="99">
        <v>0</v>
      </c>
      <c r="P9" s="99">
        <v>0</v>
      </c>
      <c r="Q9" s="99">
        <v>0</v>
      </c>
      <c r="R9" s="99">
        <v>0</v>
      </c>
      <c r="S9" s="99">
        <v>1</v>
      </c>
      <c r="T9" s="99">
        <v>0</v>
      </c>
      <c r="U9" s="97" t="s">
        <v>1005</v>
      </c>
      <c r="V9" s="98" t="s">
        <v>587</v>
      </c>
      <c r="W9" s="97"/>
      <c r="X9" s="98" t="s">
        <v>575</v>
      </c>
      <c r="Y9" s="98" t="s">
        <v>526</v>
      </c>
      <c r="Z9" s="98" t="s">
        <v>195</v>
      </c>
      <c r="AA9" s="98" t="s">
        <v>609</v>
      </c>
      <c r="AB9" s="98" t="s">
        <v>627</v>
      </c>
      <c r="AC9" s="98" t="s">
        <v>632</v>
      </c>
      <c r="AD9" s="98" t="s">
        <v>195</v>
      </c>
      <c r="AE9" s="98" t="s">
        <v>656</v>
      </c>
      <c r="AF9" s="99">
        <v>0</v>
      </c>
      <c r="AG9" s="99">
        <v>0</v>
      </c>
      <c r="AH9" s="99">
        <v>0</v>
      </c>
      <c r="AI9" s="99">
        <v>1</v>
      </c>
      <c r="AJ9" s="99">
        <v>1</v>
      </c>
      <c r="AK9" s="99">
        <v>0</v>
      </c>
      <c r="AL9" s="99">
        <v>0</v>
      </c>
      <c r="AM9" s="98" t="s">
        <v>692</v>
      </c>
      <c r="AN9" s="99">
        <v>0</v>
      </c>
      <c r="AO9" s="99">
        <v>1</v>
      </c>
      <c r="AP9" s="99">
        <v>0</v>
      </c>
      <c r="AQ9" s="99">
        <v>1</v>
      </c>
      <c r="AR9" s="99">
        <v>0</v>
      </c>
      <c r="AS9" s="99">
        <v>0</v>
      </c>
      <c r="AT9" s="99">
        <v>1</v>
      </c>
      <c r="AU9" s="99">
        <v>0</v>
      </c>
      <c r="AV9" s="99">
        <v>0</v>
      </c>
      <c r="AW9" s="99">
        <v>0</v>
      </c>
      <c r="AX9" s="99">
        <v>1</v>
      </c>
      <c r="AY9" s="99">
        <v>0</v>
      </c>
      <c r="AZ9" s="99">
        <v>0</v>
      </c>
      <c r="BA9" s="99">
        <v>0</v>
      </c>
      <c r="BB9" s="99">
        <v>0</v>
      </c>
      <c r="BC9" s="97" t="s">
        <v>526</v>
      </c>
      <c r="BD9" s="98" t="s">
        <v>675</v>
      </c>
      <c r="BE9" s="99">
        <v>0</v>
      </c>
      <c r="BF9" s="99">
        <v>0</v>
      </c>
      <c r="BG9" s="99">
        <v>0</v>
      </c>
      <c r="BH9" s="99">
        <v>1</v>
      </c>
      <c r="BI9" s="99">
        <v>1</v>
      </c>
      <c r="BJ9" s="99">
        <v>0</v>
      </c>
      <c r="BK9" s="99">
        <v>1</v>
      </c>
      <c r="BL9" s="99">
        <v>0</v>
      </c>
      <c r="BM9" s="99">
        <v>0</v>
      </c>
      <c r="BN9" s="99">
        <v>1</v>
      </c>
      <c r="BO9" s="99">
        <v>0</v>
      </c>
      <c r="BP9" s="99">
        <v>0</v>
      </c>
      <c r="BQ9" s="99">
        <v>0</v>
      </c>
      <c r="BR9" s="99">
        <v>0</v>
      </c>
      <c r="BS9" s="99">
        <v>0</v>
      </c>
      <c r="BT9" s="99">
        <v>0</v>
      </c>
      <c r="BU9" s="99">
        <v>0</v>
      </c>
      <c r="BV9" s="99">
        <v>0</v>
      </c>
      <c r="BW9" s="99">
        <v>0</v>
      </c>
      <c r="BX9" s="99">
        <v>0</v>
      </c>
      <c r="BY9" s="97"/>
      <c r="BZ9" s="100"/>
    </row>
    <row r="10" spans="1:78" x14ac:dyDescent="0.35">
      <c r="A10" s="120"/>
      <c r="B10" s="101" t="s">
        <v>1017</v>
      </c>
      <c r="C10" s="102" t="s">
        <v>1037</v>
      </c>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3"/>
    </row>
    <row r="12" spans="1:78" x14ac:dyDescent="0.35">
      <c r="A12" s="118" t="s">
        <v>263</v>
      </c>
      <c r="B12" s="121" t="s">
        <v>1011</v>
      </c>
      <c r="C12" s="89" t="s">
        <v>932</v>
      </c>
      <c r="D12" s="89" t="s">
        <v>460</v>
      </c>
      <c r="E12" s="89" t="s">
        <v>203</v>
      </c>
      <c r="F12" s="89" t="s">
        <v>213</v>
      </c>
      <c r="G12" s="89" t="s">
        <v>263</v>
      </c>
      <c r="H12" s="89" t="s">
        <v>460</v>
      </c>
      <c r="I12" s="90">
        <v>41</v>
      </c>
      <c r="J12" s="89" t="s">
        <v>469</v>
      </c>
      <c r="K12" s="89" t="s">
        <v>487</v>
      </c>
      <c r="L12" s="90">
        <v>0</v>
      </c>
      <c r="M12" s="90">
        <v>0</v>
      </c>
      <c r="N12" s="90">
        <v>0</v>
      </c>
      <c r="O12" s="90">
        <v>0</v>
      </c>
      <c r="P12" s="90">
        <v>0</v>
      </c>
      <c r="Q12" s="90">
        <v>0</v>
      </c>
      <c r="R12" s="90">
        <v>0</v>
      </c>
      <c r="S12" s="90">
        <v>1</v>
      </c>
      <c r="T12" s="90">
        <v>0</v>
      </c>
      <c r="U12" s="89" t="s">
        <v>650</v>
      </c>
      <c r="V12" s="89" t="s">
        <v>587</v>
      </c>
      <c r="W12" s="89" t="s">
        <v>650</v>
      </c>
      <c r="X12" s="89" t="s">
        <v>573</v>
      </c>
      <c r="Y12" s="89" t="s">
        <v>530</v>
      </c>
      <c r="Z12" s="89" t="s">
        <v>193</v>
      </c>
      <c r="AA12" s="89" t="s">
        <v>613</v>
      </c>
      <c r="AB12" s="89" t="s">
        <v>621</v>
      </c>
      <c r="AC12" s="89" t="s">
        <v>634</v>
      </c>
      <c r="AD12" s="89" t="s">
        <v>193</v>
      </c>
      <c r="AE12" s="89" t="s">
        <v>650</v>
      </c>
      <c r="AF12" s="89" t="s">
        <v>650</v>
      </c>
      <c r="AG12" s="89" t="s">
        <v>650</v>
      </c>
      <c r="AH12" s="89" t="s">
        <v>650</v>
      </c>
      <c r="AI12" s="89" t="s">
        <v>650</v>
      </c>
      <c r="AJ12" s="89" t="s">
        <v>650</v>
      </c>
      <c r="AK12" s="89" t="s">
        <v>650</v>
      </c>
      <c r="AL12" s="89" t="s">
        <v>650</v>
      </c>
      <c r="AM12" s="89" t="s">
        <v>682</v>
      </c>
      <c r="AN12" s="90">
        <v>0</v>
      </c>
      <c r="AO12" s="90">
        <v>1</v>
      </c>
      <c r="AP12" s="90">
        <v>0</v>
      </c>
      <c r="AQ12" s="90">
        <v>1</v>
      </c>
      <c r="AR12" s="90">
        <v>0</v>
      </c>
      <c r="AS12" s="90">
        <v>0</v>
      </c>
      <c r="AT12" s="90">
        <v>0</v>
      </c>
      <c r="AU12" s="90">
        <v>0</v>
      </c>
      <c r="AV12" s="90">
        <v>0</v>
      </c>
      <c r="AW12" s="90">
        <v>0</v>
      </c>
      <c r="AX12" s="90">
        <v>0</v>
      </c>
      <c r="AY12" s="90">
        <v>0</v>
      </c>
      <c r="AZ12" s="90">
        <v>0</v>
      </c>
      <c r="BA12" s="90">
        <v>0</v>
      </c>
      <c r="BB12" s="90">
        <v>0</v>
      </c>
      <c r="BC12" s="89" t="s">
        <v>526</v>
      </c>
      <c r="BD12" s="89" t="s">
        <v>683</v>
      </c>
      <c r="BE12" s="90">
        <v>0</v>
      </c>
      <c r="BF12" s="90">
        <v>0</v>
      </c>
      <c r="BG12" s="90">
        <v>0</v>
      </c>
      <c r="BH12" s="90">
        <v>1</v>
      </c>
      <c r="BI12" s="90">
        <v>1</v>
      </c>
      <c r="BJ12" s="90">
        <v>0</v>
      </c>
      <c r="BK12" s="90">
        <v>0</v>
      </c>
      <c r="BL12" s="90">
        <v>0</v>
      </c>
      <c r="BM12" s="90">
        <v>0</v>
      </c>
      <c r="BN12" s="90">
        <v>1</v>
      </c>
      <c r="BO12" s="90">
        <v>0</v>
      </c>
      <c r="BP12" s="90">
        <v>0</v>
      </c>
      <c r="BQ12" s="90">
        <v>0</v>
      </c>
      <c r="BR12" s="90">
        <v>0</v>
      </c>
      <c r="BS12" s="90">
        <v>0</v>
      </c>
      <c r="BT12" s="90">
        <v>0</v>
      </c>
      <c r="BU12" s="90">
        <v>0</v>
      </c>
      <c r="BV12" s="90">
        <v>0</v>
      </c>
      <c r="BW12" s="90">
        <v>0</v>
      </c>
      <c r="BX12" s="90">
        <v>0</v>
      </c>
      <c r="BY12" s="89" t="s">
        <v>650</v>
      </c>
      <c r="BZ12" s="91" t="s">
        <v>650</v>
      </c>
    </row>
    <row r="13" spans="1:78" x14ac:dyDescent="0.35">
      <c r="A13" s="119"/>
      <c r="B13" s="122"/>
      <c r="C13" s="93" t="s">
        <v>937</v>
      </c>
      <c r="D13" s="93" t="s">
        <v>460</v>
      </c>
      <c r="E13" s="93" t="s">
        <v>203</v>
      </c>
      <c r="F13" s="93" t="s">
        <v>213</v>
      </c>
      <c r="G13" s="93" t="s">
        <v>263</v>
      </c>
      <c r="H13" s="93" t="s">
        <v>460</v>
      </c>
      <c r="I13" s="94">
        <v>51</v>
      </c>
      <c r="J13" s="93" t="s">
        <v>469</v>
      </c>
      <c r="K13" s="93" t="s">
        <v>473</v>
      </c>
      <c r="L13" s="94">
        <v>1</v>
      </c>
      <c r="M13" s="94">
        <v>0</v>
      </c>
      <c r="N13" s="94">
        <v>0</v>
      </c>
      <c r="O13" s="94">
        <v>0</v>
      </c>
      <c r="P13" s="94">
        <v>0</v>
      </c>
      <c r="Q13" s="94">
        <v>0</v>
      </c>
      <c r="R13" s="94">
        <v>0</v>
      </c>
      <c r="S13" s="94">
        <v>0</v>
      </c>
      <c r="T13" s="94">
        <v>0</v>
      </c>
      <c r="U13" s="93"/>
      <c r="V13" s="93" t="s">
        <v>587</v>
      </c>
      <c r="W13" s="93"/>
      <c r="X13" s="93" t="s">
        <v>573</v>
      </c>
      <c r="Y13" s="93" t="s">
        <v>530</v>
      </c>
      <c r="Z13" s="93" t="s">
        <v>193</v>
      </c>
      <c r="AA13" s="93" t="s">
        <v>617</v>
      </c>
      <c r="AB13" s="93" t="s">
        <v>621</v>
      </c>
      <c r="AC13" s="93" t="s">
        <v>633</v>
      </c>
      <c r="AD13" s="93" t="s">
        <v>193</v>
      </c>
      <c r="AE13" s="93"/>
      <c r="AF13" s="93"/>
      <c r="AG13" s="93"/>
      <c r="AH13" s="93"/>
      <c r="AI13" s="93"/>
      <c r="AJ13" s="93"/>
      <c r="AK13" s="93"/>
      <c r="AL13" s="93"/>
      <c r="AM13" s="93" t="s">
        <v>792</v>
      </c>
      <c r="AN13" s="94">
        <v>0</v>
      </c>
      <c r="AO13" s="94">
        <v>1</v>
      </c>
      <c r="AP13" s="94">
        <v>0</v>
      </c>
      <c r="AQ13" s="94">
        <v>0</v>
      </c>
      <c r="AR13" s="94">
        <v>0</v>
      </c>
      <c r="AS13" s="94">
        <v>0</v>
      </c>
      <c r="AT13" s="94">
        <v>0</v>
      </c>
      <c r="AU13" s="94">
        <v>0</v>
      </c>
      <c r="AV13" s="94">
        <v>0</v>
      </c>
      <c r="AW13" s="94">
        <v>0</v>
      </c>
      <c r="AX13" s="94">
        <v>0</v>
      </c>
      <c r="AY13" s="94">
        <v>0</v>
      </c>
      <c r="AZ13" s="94">
        <v>1</v>
      </c>
      <c r="BA13" s="94">
        <v>0</v>
      </c>
      <c r="BB13" s="94">
        <v>0</v>
      </c>
      <c r="BC13" s="93" t="s">
        <v>526</v>
      </c>
      <c r="BD13" s="93" t="s">
        <v>671</v>
      </c>
      <c r="BE13" s="94">
        <v>0</v>
      </c>
      <c r="BF13" s="94">
        <v>0</v>
      </c>
      <c r="BG13" s="94">
        <v>0</v>
      </c>
      <c r="BH13" s="94">
        <v>1</v>
      </c>
      <c r="BI13" s="94">
        <v>0</v>
      </c>
      <c r="BJ13" s="94">
        <v>0</v>
      </c>
      <c r="BK13" s="94">
        <v>1</v>
      </c>
      <c r="BL13" s="94">
        <v>0</v>
      </c>
      <c r="BM13" s="94">
        <v>0</v>
      </c>
      <c r="BN13" s="94">
        <v>1</v>
      </c>
      <c r="BO13" s="94">
        <v>0</v>
      </c>
      <c r="BP13" s="94">
        <v>0</v>
      </c>
      <c r="BQ13" s="94">
        <v>0</v>
      </c>
      <c r="BR13" s="94">
        <v>0</v>
      </c>
      <c r="BS13" s="94">
        <v>0</v>
      </c>
      <c r="BT13" s="94">
        <v>0</v>
      </c>
      <c r="BU13" s="94">
        <v>0</v>
      </c>
      <c r="BV13" s="94">
        <v>0</v>
      </c>
      <c r="BW13" s="94">
        <v>0</v>
      </c>
      <c r="BX13" s="94">
        <v>0</v>
      </c>
      <c r="BY13" s="93"/>
      <c r="BZ13" s="95"/>
    </row>
    <row r="14" spans="1:78" x14ac:dyDescent="0.35">
      <c r="A14" s="119"/>
      <c r="B14" s="96" t="s">
        <v>1014</v>
      </c>
      <c r="C14" s="97" t="s">
        <v>1005</v>
      </c>
      <c r="D14" s="98" t="s">
        <v>460</v>
      </c>
      <c r="E14" s="98" t="s">
        <v>203</v>
      </c>
      <c r="F14" s="98" t="s">
        <v>213</v>
      </c>
      <c r="G14" s="98" t="s">
        <v>263</v>
      </c>
      <c r="H14" s="98" t="s">
        <v>460</v>
      </c>
      <c r="I14" s="98" t="s">
        <v>1005</v>
      </c>
      <c r="J14" s="98" t="s">
        <v>469</v>
      </c>
      <c r="K14" s="98" t="s">
        <v>1005</v>
      </c>
      <c r="L14" s="99">
        <v>0</v>
      </c>
      <c r="M14" s="99">
        <v>0</v>
      </c>
      <c r="N14" s="99">
        <v>0</v>
      </c>
      <c r="O14" s="99">
        <v>0</v>
      </c>
      <c r="P14" s="99">
        <v>0</v>
      </c>
      <c r="Q14" s="99">
        <v>0</v>
      </c>
      <c r="R14" s="99">
        <v>0</v>
      </c>
      <c r="S14" s="99">
        <v>1</v>
      </c>
      <c r="T14" s="99">
        <v>0</v>
      </c>
      <c r="U14" s="97" t="s">
        <v>1005</v>
      </c>
      <c r="V14" s="98" t="s">
        <v>587</v>
      </c>
      <c r="W14" s="97"/>
      <c r="X14" s="98" t="s">
        <v>573</v>
      </c>
      <c r="Y14" s="98" t="s">
        <v>530</v>
      </c>
      <c r="Z14" s="98" t="s">
        <v>193</v>
      </c>
      <c r="AA14" s="98" t="s">
        <v>613</v>
      </c>
      <c r="AB14" s="98" t="s">
        <v>621</v>
      </c>
      <c r="AC14" s="98" t="s">
        <v>633</v>
      </c>
      <c r="AD14" s="98" t="s">
        <v>193</v>
      </c>
      <c r="AE14" s="98"/>
      <c r="AF14" s="99"/>
      <c r="AG14" s="99"/>
      <c r="AH14" s="99"/>
      <c r="AI14" s="99"/>
      <c r="AJ14" s="99"/>
      <c r="AK14" s="99"/>
      <c r="AL14" s="99"/>
      <c r="AM14" s="98" t="s">
        <v>679</v>
      </c>
      <c r="AN14" s="99">
        <v>0</v>
      </c>
      <c r="AO14" s="99">
        <v>1</v>
      </c>
      <c r="AP14" s="99">
        <v>0</v>
      </c>
      <c r="AQ14" s="99">
        <v>1</v>
      </c>
      <c r="AR14" s="99">
        <v>0</v>
      </c>
      <c r="AS14" s="99">
        <v>0</v>
      </c>
      <c r="AT14" s="99">
        <v>0</v>
      </c>
      <c r="AU14" s="99">
        <v>0</v>
      </c>
      <c r="AV14" s="99">
        <v>0</v>
      </c>
      <c r="AW14" s="99">
        <v>0</v>
      </c>
      <c r="AX14" s="99">
        <v>0</v>
      </c>
      <c r="AY14" s="99">
        <v>0</v>
      </c>
      <c r="AZ14" s="99">
        <v>1</v>
      </c>
      <c r="BA14" s="99">
        <v>0</v>
      </c>
      <c r="BB14" s="99">
        <v>0</v>
      </c>
      <c r="BC14" s="97" t="s">
        <v>526</v>
      </c>
      <c r="BD14" s="98" t="s">
        <v>1018</v>
      </c>
      <c r="BE14" s="99">
        <v>0</v>
      </c>
      <c r="BF14" s="99">
        <v>0</v>
      </c>
      <c r="BG14" s="99">
        <v>0</v>
      </c>
      <c r="BH14" s="99">
        <v>1</v>
      </c>
      <c r="BI14" s="99">
        <v>1</v>
      </c>
      <c r="BJ14" s="99">
        <v>0</v>
      </c>
      <c r="BK14" s="99">
        <v>1</v>
      </c>
      <c r="BL14" s="99">
        <v>0</v>
      </c>
      <c r="BM14" s="99">
        <v>0</v>
      </c>
      <c r="BN14" s="99">
        <v>1</v>
      </c>
      <c r="BO14" s="99">
        <v>0</v>
      </c>
      <c r="BP14" s="99">
        <v>0</v>
      </c>
      <c r="BQ14" s="99">
        <v>0</v>
      </c>
      <c r="BR14" s="99">
        <v>0</v>
      </c>
      <c r="BS14" s="99">
        <v>0</v>
      </c>
      <c r="BT14" s="99">
        <v>0</v>
      </c>
      <c r="BU14" s="99">
        <v>0</v>
      </c>
      <c r="BV14" s="99">
        <v>0</v>
      </c>
      <c r="BW14" s="99">
        <v>0</v>
      </c>
      <c r="BX14" s="99">
        <v>0</v>
      </c>
      <c r="BY14" s="97"/>
      <c r="BZ14" s="100"/>
    </row>
    <row r="15" spans="1:78" x14ac:dyDescent="0.35">
      <c r="A15" s="120"/>
      <c r="B15" s="101" t="s">
        <v>1017</v>
      </c>
      <c r="C15" s="102" t="s">
        <v>1037</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3"/>
    </row>
    <row r="17" spans="1:78" x14ac:dyDescent="0.35">
      <c r="A17" s="118" t="s">
        <v>372</v>
      </c>
      <c r="B17" s="121" t="s">
        <v>1011</v>
      </c>
      <c r="C17" s="89" t="s">
        <v>935</v>
      </c>
      <c r="D17" s="89" t="s">
        <v>460</v>
      </c>
      <c r="E17" s="89" t="s">
        <v>208</v>
      </c>
      <c r="F17" s="89" t="s">
        <v>208</v>
      </c>
      <c r="G17" s="89" t="s">
        <v>372</v>
      </c>
      <c r="H17" s="89" t="s">
        <v>460</v>
      </c>
      <c r="I17" s="90">
        <v>43</v>
      </c>
      <c r="J17" s="89" t="s">
        <v>471</v>
      </c>
      <c r="K17" s="89" t="s">
        <v>487</v>
      </c>
      <c r="L17" s="90">
        <v>0</v>
      </c>
      <c r="M17" s="90">
        <v>0</v>
      </c>
      <c r="N17" s="90">
        <v>0</v>
      </c>
      <c r="O17" s="90">
        <v>0</v>
      </c>
      <c r="P17" s="90">
        <v>0</v>
      </c>
      <c r="Q17" s="90">
        <v>0</v>
      </c>
      <c r="R17" s="90">
        <v>0</v>
      </c>
      <c r="S17" s="90">
        <v>1</v>
      </c>
      <c r="T17" s="90">
        <v>0</v>
      </c>
      <c r="U17" s="89"/>
      <c r="V17" s="89" t="s">
        <v>587</v>
      </c>
      <c r="W17" s="89"/>
      <c r="X17" s="89" t="s">
        <v>575</v>
      </c>
      <c r="Y17" s="89" t="s">
        <v>526</v>
      </c>
      <c r="Z17" s="89" t="s">
        <v>193</v>
      </c>
      <c r="AA17" s="89" t="s">
        <v>613</v>
      </c>
      <c r="AB17" s="89" t="s">
        <v>621</v>
      </c>
      <c r="AC17" s="89" t="s">
        <v>633</v>
      </c>
      <c r="AD17" s="89" t="s">
        <v>193</v>
      </c>
      <c r="AE17" s="89"/>
      <c r="AF17" s="89"/>
      <c r="AG17" s="89"/>
      <c r="AH17" s="89"/>
      <c r="AI17" s="89"/>
      <c r="AJ17" s="89"/>
      <c r="AK17" s="89"/>
      <c r="AL17" s="89"/>
      <c r="AM17" s="89" t="s">
        <v>699</v>
      </c>
      <c r="AN17" s="90">
        <v>0</v>
      </c>
      <c r="AO17" s="90">
        <v>1</v>
      </c>
      <c r="AP17" s="90">
        <v>0</v>
      </c>
      <c r="AQ17" s="90">
        <v>0</v>
      </c>
      <c r="AR17" s="90">
        <v>0</v>
      </c>
      <c r="AS17" s="90">
        <v>0</v>
      </c>
      <c r="AT17" s="90">
        <v>1</v>
      </c>
      <c r="AU17" s="90">
        <v>0</v>
      </c>
      <c r="AV17" s="90">
        <v>0</v>
      </c>
      <c r="AW17" s="90">
        <v>0</v>
      </c>
      <c r="AX17" s="90">
        <v>0</v>
      </c>
      <c r="AY17" s="90">
        <v>0</v>
      </c>
      <c r="AZ17" s="90">
        <v>0</v>
      </c>
      <c r="BA17" s="90">
        <v>0</v>
      </c>
      <c r="BB17" s="90">
        <v>0</v>
      </c>
      <c r="BC17" s="89" t="s">
        <v>528</v>
      </c>
      <c r="BD17" s="89" t="s">
        <v>1019</v>
      </c>
      <c r="BE17" s="90">
        <v>1</v>
      </c>
      <c r="BF17" s="90">
        <v>0</v>
      </c>
      <c r="BG17" s="90">
        <v>0</v>
      </c>
      <c r="BH17" s="90">
        <v>0</v>
      </c>
      <c r="BI17" s="90">
        <v>1</v>
      </c>
      <c r="BJ17" s="90">
        <v>0</v>
      </c>
      <c r="BK17" s="90">
        <v>1</v>
      </c>
      <c r="BL17" s="90">
        <v>0</v>
      </c>
      <c r="BM17" s="90">
        <v>0</v>
      </c>
      <c r="BN17" s="90">
        <v>0</v>
      </c>
      <c r="BO17" s="90">
        <v>0</v>
      </c>
      <c r="BP17" s="90">
        <v>0</v>
      </c>
      <c r="BQ17" s="90">
        <v>0</v>
      </c>
      <c r="BR17" s="90">
        <v>0</v>
      </c>
      <c r="BS17" s="90">
        <v>0</v>
      </c>
      <c r="BT17" s="90">
        <v>0</v>
      </c>
      <c r="BU17" s="90">
        <v>0</v>
      </c>
      <c r="BV17" s="90">
        <v>0</v>
      </c>
      <c r="BW17" s="90">
        <v>0</v>
      </c>
      <c r="BX17" s="90">
        <v>0</v>
      </c>
      <c r="BY17" s="89"/>
      <c r="BZ17" s="91"/>
    </row>
    <row r="18" spans="1:78" x14ac:dyDescent="0.35">
      <c r="A18" s="119"/>
      <c r="B18" s="122"/>
      <c r="C18" s="93" t="s">
        <v>936</v>
      </c>
      <c r="D18" s="93" t="s">
        <v>460</v>
      </c>
      <c r="E18" s="93" t="s">
        <v>208</v>
      </c>
      <c r="F18" s="93" t="s">
        <v>208</v>
      </c>
      <c r="G18" s="93" t="s">
        <v>372</v>
      </c>
      <c r="H18" s="93" t="s">
        <v>460</v>
      </c>
      <c r="I18" s="94">
        <v>57</v>
      </c>
      <c r="J18" s="93" t="s">
        <v>471</v>
      </c>
      <c r="K18" s="93" t="s">
        <v>473</v>
      </c>
      <c r="L18" s="94">
        <v>1</v>
      </c>
      <c r="M18" s="94">
        <v>0</v>
      </c>
      <c r="N18" s="94">
        <v>0</v>
      </c>
      <c r="O18" s="94">
        <v>0</v>
      </c>
      <c r="P18" s="94">
        <v>0</v>
      </c>
      <c r="Q18" s="94">
        <v>0</v>
      </c>
      <c r="R18" s="94">
        <v>0</v>
      </c>
      <c r="S18" s="94">
        <v>0</v>
      </c>
      <c r="T18" s="94">
        <v>0</v>
      </c>
      <c r="U18" s="93"/>
      <c r="V18" s="93" t="s">
        <v>599</v>
      </c>
      <c r="W18" s="93"/>
      <c r="X18" s="93" t="s">
        <v>573</v>
      </c>
      <c r="Y18" s="93" t="s">
        <v>530</v>
      </c>
      <c r="Z18" s="93" t="s">
        <v>193</v>
      </c>
      <c r="AA18" s="93" t="s">
        <v>613</v>
      </c>
      <c r="AB18" s="93" t="s">
        <v>621</v>
      </c>
      <c r="AC18" s="93" t="s">
        <v>632</v>
      </c>
      <c r="AD18" s="93" t="s">
        <v>193</v>
      </c>
      <c r="AE18" s="93"/>
      <c r="AF18" s="93"/>
      <c r="AG18" s="93"/>
      <c r="AH18" s="93"/>
      <c r="AI18" s="93"/>
      <c r="AJ18" s="93"/>
      <c r="AK18" s="93"/>
      <c r="AL18" s="93"/>
      <c r="AM18" s="93" t="s">
        <v>1020</v>
      </c>
      <c r="AN18" s="94">
        <v>0</v>
      </c>
      <c r="AO18" s="94">
        <v>1</v>
      </c>
      <c r="AP18" s="94">
        <v>1</v>
      </c>
      <c r="AQ18" s="94">
        <v>0</v>
      </c>
      <c r="AR18" s="94">
        <v>0</v>
      </c>
      <c r="AS18" s="94">
        <v>0</v>
      </c>
      <c r="AT18" s="94">
        <v>0</v>
      </c>
      <c r="AU18" s="94">
        <v>1</v>
      </c>
      <c r="AV18" s="94">
        <v>0</v>
      </c>
      <c r="AW18" s="94">
        <v>0</v>
      </c>
      <c r="AX18" s="94">
        <v>1</v>
      </c>
      <c r="AY18" s="94">
        <v>0</v>
      </c>
      <c r="AZ18" s="94">
        <v>1</v>
      </c>
      <c r="BA18" s="94">
        <v>0</v>
      </c>
      <c r="BB18" s="94">
        <v>0</v>
      </c>
      <c r="BC18" s="93" t="s">
        <v>528</v>
      </c>
      <c r="BD18" s="93" t="s">
        <v>719</v>
      </c>
      <c r="BE18" s="94">
        <v>0</v>
      </c>
      <c r="BF18" s="94">
        <v>0</v>
      </c>
      <c r="BG18" s="94">
        <v>0</v>
      </c>
      <c r="BH18" s="94">
        <v>0</v>
      </c>
      <c r="BI18" s="94">
        <v>0</v>
      </c>
      <c r="BJ18" s="94">
        <v>0</v>
      </c>
      <c r="BK18" s="94">
        <v>0</v>
      </c>
      <c r="BL18" s="94">
        <v>0</v>
      </c>
      <c r="BM18" s="94">
        <v>0</v>
      </c>
      <c r="BN18" s="94">
        <v>1</v>
      </c>
      <c r="BO18" s="94">
        <v>0</v>
      </c>
      <c r="BP18" s="94">
        <v>0</v>
      </c>
      <c r="BQ18" s="94">
        <v>1</v>
      </c>
      <c r="BR18" s="94">
        <v>0</v>
      </c>
      <c r="BS18" s="94">
        <v>0</v>
      </c>
      <c r="BT18" s="94">
        <v>0</v>
      </c>
      <c r="BU18" s="94">
        <v>0</v>
      </c>
      <c r="BV18" s="94">
        <v>0</v>
      </c>
      <c r="BW18" s="94">
        <v>0</v>
      </c>
      <c r="BX18" s="94">
        <v>0</v>
      </c>
      <c r="BY18" s="93"/>
      <c r="BZ18" s="95"/>
    </row>
    <row r="19" spans="1:78" x14ac:dyDescent="0.35">
      <c r="A19" s="119"/>
      <c r="B19" s="96" t="s">
        <v>1014</v>
      </c>
      <c r="C19" s="97" t="s">
        <v>1005</v>
      </c>
      <c r="D19" s="98" t="s">
        <v>460</v>
      </c>
      <c r="E19" s="98" t="s">
        <v>208</v>
      </c>
      <c r="F19" s="98" t="s">
        <v>208</v>
      </c>
      <c r="G19" s="98" t="s">
        <v>372</v>
      </c>
      <c r="H19" s="98" t="s">
        <v>460</v>
      </c>
      <c r="I19" s="98" t="s">
        <v>1005</v>
      </c>
      <c r="J19" s="98" t="s">
        <v>471</v>
      </c>
      <c r="K19" s="98" t="s">
        <v>1005</v>
      </c>
      <c r="L19" s="99">
        <v>0</v>
      </c>
      <c r="M19" s="99">
        <v>0</v>
      </c>
      <c r="N19" s="99">
        <v>0</v>
      </c>
      <c r="O19" s="99">
        <v>0</v>
      </c>
      <c r="P19" s="99">
        <v>0</v>
      </c>
      <c r="Q19" s="99">
        <v>0</v>
      </c>
      <c r="R19" s="99">
        <v>0</v>
      </c>
      <c r="S19" s="99">
        <v>1</v>
      </c>
      <c r="T19" s="99">
        <v>0</v>
      </c>
      <c r="U19" s="97" t="s">
        <v>1005</v>
      </c>
      <c r="V19" s="98" t="s">
        <v>599</v>
      </c>
      <c r="W19" s="97"/>
      <c r="X19" s="98" t="s">
        <v>575</v>
      </c>
      <c r="Y19" s="98" t="s">
        <v>526</v>
      </c>
      <c r="Z19" s="98" t="s">
        <v>193</v>
      </c>
      <c r="AA19" s="98" t="s">
        <v>613</v>
      </c>
      <c r="AB19" s="98" t="s">
        <v>621</v>
      </c>
      <c r="AC19" s="98" t="s">
        <v>632</v>
      </c>
      <c r="AD19" s="98" t="s">
        <v>193</v>
      </c>
      <c r="AE19" s="98"/>
      <c r="AF19" s="99"/>
      <c r="AG19" s="99"/>
      <c r="AH19" s="99"/>
      <c r="AI19" s="99"/>
      <c r="AJ19" s="99"/>
      <c r="AK19" s="99"/>
      <c r="AL19" s="99"/>
      <c r="AM19" s="98" t="s">
        <v>1021</v>
      </c>
      <c r="AN19" s="99">
        <v>0</v>
      </c>
      <c r="AO19" s="99">
        <v>1</v>
      </c>
      <c r="AP19" s="99">
        <v>0</v>
      </c>
      <c r="AQ19" s="99">
        <v>0</v>
      </c>
      <c r="AR19" s="99">
        <v>0</v>
      </c>
      <c r="AS19" s="99">
        <v>0</v>
      </c>
      <c r="AT19" s="99">
        <v>1</v>
      </c>
      <c r="AU19" s="99">
        <v>1</v>
      </c>
      <c r="AV19" s="99">
        <v>0</v>
      </c>
      <c r="AW19" s="99">
        <v>0</v>
      </c>
      <c r="AX19" s="99">
        <v>1</v>
      </c>
      <c r="AY19" s="99">
        <v>0</v>
      </c>
      <c r="AZ19" s="99">
        <v>1</v>
      </c>
      <c r="BA19" s="99">
        <v>0</v>
      </c>
      <c r="BB19" s="99">
        <v>0</v>
      </c>
      <c r="BC19" s="97" t="s">
        <v>528</v>
      </c>
      <c r="BD19" s="98" t="s">
        <v>1022</v>
      </c>
      <c r="BE19" s="99">
        <v>1</v>
      </c>
      <c r="BF19" s="99">
        <v>0</v>
      </c>
      <c r="BG19" s="99">
        <v>0</v>
      </c>
      <c r="BH19" s="99">
        <v>0</v>
      </c>
      <c r="BI19" s="99">
        <v>1</v>
      </c>
      <c r="BJ19" s="99">
        <v>0</v>
      </c>
      <c r="BK19" s="99">
        <v>1</v>
      </c>
      <c r="BL19" s="99">
        <v>0</v>
      </c>
      <c r="BM19" s="99">
        <v>0</v>
      </c>
      <c r="BN19" s="99">
        <v>1</v>
      </c>
      <c r="BO19" s="99">
        <v>0</v>
      </c>
      <c r="BP19" s="99">
        <v>0</v>
      </c>
      <c r="BQ19" s="99">
        <v>1</v>
      </c>
      <c r="BR19" s="99">
        <v>0</v>
      </c>
      <c r="BS19" s="99">
        <v>0</v>
      </c>
      <c r="BT19" s="99">
        <v>0</v>
      </c>
      <c r="BU19" s="99">
        <v>0</v>
      </c>
      <c r="BV19" s="99">
        <v>0</v>
      </c>
      <c r="BW19" s="99">
        <v>0</v>
      </c>
      <c r="BX19" s="99">
        <v>0</v>
      </c>
      <c r="BY19" s="97"/>
      <c r="BZ19" s="100"/>
    </row>
    <row r="20" spans="1:78" x14ac:dyDescent="0.35">
      <c r="A20" s="120"/>
      <c r="B20" s="101" t="s">
        <v>1017</v>
      </c>
      <c r="C20" s="102" t="s">
        <v>1037</v>
      </c>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3"/>
    </row>
    <row r="22" spans="1:78" x14ac:dyDescent="0.35">
      <c r="A22" s="118" t="s">
        <v>265</v>
      </c>
      <c r="B22" s="121" t="s">
        <v>1011</v>
      </c>
      <c r="C22" s="89" t="s">
        <v>932</v>
      </c>
      <c r="D22" s="89" t="s">
        <v>460</v>
      </c>
      <c r="E22" s="89" t="s">
        <v>203</v>
      </c>
      <c r="F22" s="89" t="s">
        <v>213</v>
      </c>
      <c r="G22" s="89" t="s">
        <v>265</v>
      </c>
      <c r="H22" s="89" t="s">
        <v>460</v>
      </c>
      <c r="I22" s="90">
        <v>54</v>
      </c>
      <c r="J22" s="89" t="s">
        <v>471</v>
      </c>
      <c r="K22" s="89" t="s">
        <v>886</v>
      </c>
      <c r="L22" s="90">
        <v>0</v>
      </c>
      <c r="M22" s="90">
        <v>1</v>
      </c>
      <c r="N22" s="90">
        <v>0</v>
      </c>
      <c r="O22" s="90">
        <v>0</v>
      </c>
      <c r="P22" s="90">
        <v>0</v>
      </c>
      <c r="Q22" s="90">
        <v>0</v>
      </c>
      <c r="R22" s="90">
        <v>0</v>
      </c>
      <c r="S22" s="90">
        <v>0</v>
      </c>
      <c r="T22" s="90">
        <v>0</v>
      </c>
      <c r="U22" s="89" t="s">
        <v>650</v>
      </c>
      <c r="V22" s="89" t="s">
        <v>678</v>
      </c>
      <c r="W22" s="89" t="s">
        <v>650</v>
      </c>
      <c r="X22" s="89" t="s">
        <v>575</v>
      </c>
      <c r="Y22" s="89" t="s">
        <v>530</v>
      </c>
      <c r="Z22" s="89" t="s">
        <v>193</v>
      </c>
      <c r="AA22" s="89" t="s">
        <v>617</v>
      </c>
      <c r="AB22" s="89" t="s">
        <v>621</v>
      </c>
      <c r="AC22" s="89" t="s">
        <v>633</v>
      </c>
      <c r="AD22" s="89" t="s">
        <v>193</v>
      </c>
      <c r="AE22" s="89" t="s">
        <v>650</v>
      </c>
      <c r="AF22" s="89" t="s">
        <v>650</v>
      </c>
      <c r="AG22" s="89" t="s">
        <v>650</v>
      </c>
      <c r="AH22" s="89" t="s">
        <v>650</v>
      </c>
      <c r="AI22" s="89" t="s">
        <v>650</v>
      </c>
      <c r="AJ22" s="89" t="s">
        <v>650</v>
      </c>
      <c r="AK22" s="89" t="s">
        <v>650</v>
      </c>
      <c r="AL22" s="89" t="s">
        <v>650</v>
      </c>
      <c r="AM22" s="89" t="s">
        <v>679</v>
      </c>
      <c r="AN22" s="90">
        <v>0</v>
      </c>
      <c r="AO22" s="90">
        <v>1</v>
      </c>
      <c r="AP22" s="90">
        <v>0</v>
      </c>
      <c r="AQ22" s="90">
        <v>1</v>
      </c>
      <c r="AR22" s="90">
        <v>0</v>
      </c>
      <c r="AS22" s="90">
        <v>0</v>
      </c>
      <c r="AT22" s="90">
        <v>0</v>
      </c>
      <c r="AU22" s="90">
        <v>0</v>
      </c>
      <c r="AV22" s="90">
        <v>0</v>
      </c>
      <c r="AW22" s="90">
        <v>0</v>
      </c>
      <c r="AX22" s="90">
        <v>0</v>
      </c>
      <c r="AY22" s="90">
        <v>0</v>
      </c>
      <c r="AZ22" s="90">
        <v>1</v>
      </c>
      <c r="BA22" s="90">
        <v>0</v>
      </c>
      <c r="BB22" s="90">
        <v>0</v>
      </c>
      <c r="BC22" s="89" t="s">
        <v>528</v>
      </c>
      <c r="BD22" s="89" t="s">
        <v>680</v>
      </c>
      <c r="BE22" s="90">
        <v>0</v>
      </c>
      <c r="BF22" s="90">
        <v>0</v>
      </c>
      <c r="BG22" s="90">
        <v>0</v>
      </c>
      <c r="BH22" s="90">
        <v>1</v>
      </c>
      <c r="BI22" s="90">
        <v>1</v>
      </c>
      <c r="BJ22" s="90">
        <v>1</v>
      </c>
      <c r="BK22" s="90">
        <v>1</v>
      </c>
      <c r="BL22" s="90">
        <v>0</v>
      </c>
      <c r="BM22" s="90">
        <v>0</v>
      </c>
      <c r="BN22" s="90">
        <v>1</v>
      </c>
      <c r="BO22" s="90">
        <v>0</v>
      </c>
      <c r="BP22" s="90">
        <v>0</v>
      </c>
      <c r="BQ22" s="90">
        <v>0</v>
      </c>
      <c r="BR22" s="90">
        <v>0</v>
      </c>
      <c r="BS22" s="90">
        <v>0</v>
      </c>
      <c r="BT22" s="90">
        <v>0</v>
      </c>
      <c r="BU22" s="90">
        <v>0</v>
      </c>
      <c r="BV22" s="90">
        <v>0</v>
      </c>
      <c r="BW22" s="90">
        <v>0</v>
      </c>
      <c r="BX22" s="90">
        <v>0</v>
      </c>
      <c r="BY22" s="89" t="s">
        <v>650</v>
      </c>
      <c r="BZ22" s="91" t="s">
        <v>650</v>
      </c>
    </row>
    <row r="23" spans="1:78" x14ac:dyDescent="0.35">
      <c r="A23" s="119"/>
      <c r="B23" s="122"/>
      <c r="C23" s="93" t="s">
        <v>936</v>
      </c>
      <c r="D23" s="93" t="s">
        <v>460</v>
      </c>
      <c r="E23" s="93" t="s">
        <v>203</v>
      </c>
      <c r="F23" s="93" t="s">
        <v>213</v>
      </c>
      <c r="G23" s="93" t="s">
        <v>265</v>
      </c>
      <c r="H23" s="93" t="s">
        <v>462</v>
      </c>
      <c r="I23" s="94">
        <v>37</v>
      </c>
      <c r="J23" s="93" t="s">
        <v>471</v>
      </c>
      <c r="K23" s="93" t="s">
        <v>487</v>
      </c>
      <c r="L23" s="94">
        <v>0</v>
      </c>
      <c r="M23" s="94">
        <v>0</v>
      </c>
      <c r="N23" s="94">
        <v>0</v>
      </c>
      <c r="O23" s="94">
        <v>0</v>
      </c>
      <c r="P23" s="94">
        <v>0</v>
      </c>
      <c r="Q23" s="94">
        <v>0</v>
      </c>
      <c r="R23" s="94">
        <v>0</v>
      </c>
      <c r="S23" s="94">
        <v>1</v>
      </c>
      <c r="T23" s="94">
        <v>0</v>
      </c>
      <c r="U23" s="93"/>
      <c r="V23" s="93" t="s">
        <v>587</v>
      </c>
      <c r="W23" s="93"/>
      <c r="X23" s="93" t="s">
        <v>573</v>
      </c>
      <c r="Y23" s="93" t="s">
        <v>526</v>
      </c>
      <c r="Z23" s="93" t="s">
        <v>193</v>
      </c>
      <c r="AA23" s="93" t="s">
        <v>613</v>
      </c>
      <c r="AB23" s="93" t="s">
        <v>621</v>
      </c>
      <c r="AC23" s="93" t="s">
        <v>633</v>
      </c>
      <c r="AD23" s="93" t="s">
        <v>193</v>
      </c>
      <c r="AE23" s="93"/>
      <c r="AF23" s="93"/>
      <c r="AG23" s="93"/>
      <c r="AH23" s="93"/>
      <c r="AI23" s="93"/>
      <c r="AJ23" s="93"/>
      <c r="AK23" s="93"/>
      <c r="AL23" s="93"/>
      <c r="AM23" s="93" t="s">
        <v>699</v>
      </c>
      <c r="AN23" s="94">
        <v>0</v>
      </c>
      <c r="AO23" s="94">
        <v>1</v>
      </c>
      <c r="AP23" s="94">
        <v>0</v>
      </c>
      <c r="AQ23" s="94">
        <v>0</v>
      </c>
      <c r="AR23" s="94">
        <v>0</v>
      </c>
      <c r="AS23" s="94">
        <v>0</v>
      </c>
      <c r="AT23" s="94">
        <v>1</v>
      </c>
      <c r="AU23" s="94">
        <v>0</v>
      </c>
      <c r="AV23" s="94">
        <v>0</v>
      </c>
      <c r="AW23" s="94">
        <v>0</v>
      </c>
      <c r="AX23" s="94">
        <v>0</v>
      </c>
      <c r="AY23" s="94">
        <v>0</v>
      </c>
      <c r="AZ23" s="94">
        <v>0</v>
      </c>
      <c r="BA23" s="94">
        <v>0</v>
      </c>
      <c r="BB23" s="94">
        <v>0</v>
      </c>
      <c r="BC23" s="93" t="s">
        <v>528</v>
      </c>
      <c r="BD23" s="93" t="s">
        <v>822</v>
      </c>
      <c r="BE23" s="94">
        <v>0</v>
      </c>
      <c r="BF23" s="94">
        <v>0</v>
      </c>
      <c r="BG23" s="94">
        <v>0</v>
      </c>
      <c r="BH23" s="94">
        <v>0</v>
      </c>
      <c r="BI23" s="94">
        <v>1</v>
      </c>
      <c r="BJ23" s="94">
        <v>0</v>
      </c>
      <c r="BK23" s="94">
        <v>1</v>
      </c>
      <c r="BL23" s="94">
        <v>0</v>
      </c>
      <c r="BM23" s="94">
        <v>0</v>
      </c>
      <c r="BN23" s="94">
        <v>0</v>
      </c>
      <c r="BO23" s="94">
        <v>0</v>
      </c>
      <c r="BP23" s="94">
        <v>0</v>
      </c>
      <c r="BQ23" s="94">
        <v>0</v>
      </c>
      <c r="BR23" s="94">
        <v>0</v>
      </c>
      <c r="BS23" s="94">
        <v>0</v>
      </c>
      <c r="BT23" s="94">
        <v>0</v>
      </c>
      <c r="BU23" s="94">
        <v>0</v>
      </c>
      <c r="BV23" s="94">
        <v>0</v>
      </c>
      <c r="BW23" s="94">
        <v>0</v>
      </c>
      <c r="BX23" s="94">
        <v>0</v>
      </c>
      <c r="BY23" s="93"/>
      <c r="BZ23" s="95"/>
    </row>
    <row r="24" spans="1:78" x14ac:dyDescent="0.35">
      <c r="A24" s="119"/>
      <c r="B24" s="96" t="s">
        <v>1014</v>
      </c>
      <c r="C24" s="97" t="s">
        <v>1005</v>
      </c>
      <c r="D24" s="98" t="s">
        <v>460</v>
      </c>
      <c r="E24" s="98" t="s">
        <v>203</v>
      </c>
      <c r="F24" s="98" t="s">
        <v>213</v>
      </c>
      <c r="G24" s="98" t="s">
        <v>265</v>
      </c>
      <c r="H24" s="98" t="s">
        <v>462</v>
      </c>
      <c r="I24" s="98" t="s">
        <v>1005</v>
      </c>
      <c r="J24" s="98" t="s">
        <v>471</v>
      </c>
      <c r="K24" s="98" t="s">
        <v>1005</v>
      </c>
      <c r="L24" s="99">
        <v>0</v>
      </c>
      <c r="M24" s="99">
        <v>0</v>
      </c>
      <c r="N24" s="99">
        <v>0</v>
      </c>
      <c r="O24" s="99">
        <v>0</v>
      </c>
      <c r="P24" s="99">
        <v>0</v>
      </c>
      <c r="Q24" s="99">
        <v>0</v>
      </c>
      <c r="R24" s="99">
        <v>0</v>
      </c>
      <c r="S24" s="99">
        <v>1</v>
      </c>
      <c r="T24" s="99">
        <v>0</v>
      </c>
      <c r="U24" s="97" t="s">
        <v>1005</v>
      </c>
      <c r="V24" s="98" t="s">
        <v>587</v>
      </c>
      <c r="W24" s="97"/>
      <c r="X24" s="98" t="s">
        <v>575</v>
      </c>
      <c r="Y24" s="98" t="s">
        <v>526</v>
      </c>
      <c r="Z24" s="98" t="s">
        <v>193</v>
      </c>
      <c r="AA24" s="98" t="s">
        <v>613</v>
      </c>
      <c r="AB24" s="98" t="s">
        <v>621</v>
      </c>
      <c r="AC24" s="98" t="s">
        <v>633</v>
      </c>
      <c r="AD24" s="98" t="s">
        <v>193</v>
      </c>
      <c r="AE24" s="98"/>
      <c r="AF24" s="99"/>
      <c r="AG24" s="99"/>
      <c r="AH24" s="99"/>
      <c r="AI24" s="99"/>
      <c r="AJ24" s="99"/>
      <c r="AK24" s="99"/>
      <c r="AL24" s="99"/>
      <c r="AM24" s="98" t="s">
        <v>1023</v>
      </c>
      <c r="AN24" s="99">
        <v>0</v>
      </c>
      <c r="AO24" s="99">
        <v>1</v>
      </c>
      <c r="AP24" s="99">
        <v>0</v>
      </c>
      <c r="AQ24" s="99">
        <v>1</v>
      </c>
      <c r="AR24" s="99">
        <v>0</v>
      </c>
      <c r="AS24" s="99">
        <v>0</v>
      </c>
      <c r="AT24" s="99">
        <v>1</v>
      </c>
      <c r="AU24" s="99">
        <v>0</v>
      </c>
      <c r="AV24" s="99">
        <v>0</v>
      </c>
      <c r="AW24" s="99">
        <v>0</v>
      </c>
      <c r="AX24" s="99">
        <v>0</v>
      </c>
      <c r="AY24" s="99">
        <v>0</v>
      </c>
      <c r="AZ24" s="99">
        <v>1</v>
      </c>
      <c r="BA24" s="99">
        <v>0</v>
      </c>
      <c r="BB24" s="99">
        <v>0</v>
      </c>
      <c r="BC24" s="97" t="s">
        <v>528</v>
      </c>
      <c r="BD24" s="98" t="s">
        <v>680</v>
      </c>
      <c r="BE24" s="99">
        <v>0</v>
      </c>
      <c r="BF24" s="99">
        <v>0</v>
      </c>
      <c r="BG24" s="99">
        <v>0</v>
      </c>
      <c r="BH24" s="99">
        <v>1</v>
      </c>
      <c r="BI24" s="99">
        <v>1</v>
      </c>
      <c r="BJ24" s="99">
        <v>1</v>
      </c>
      <c r="BK24" s="99">
        <v>1</v>
      </c>
      <c r="BL24" s="99">
        <v>0</v>
      </c>
      <c r="BM24" s="99">
        <v>0</v>
      </c>
      <c r="BN24" s="99">
        <v>1</v>
      </c>
      <c r="BO24" s="99">
        <v>0</v>
      </c>
      <c r="BP24" s="99">
        <v>0</v>
      </c>
      <c r="BQ24" s="99">
        <v>0</v>
      </c>
      <c r="BR24" s="99">
        <v>0</v>
      </c>
      <c r="BS24" s="99">
        <v>0</v>
      </c>
      <c r="BT24" s="99">
        <v>0</v>
      </c>
      <c r="BU24" s="99">
        <v>0</v>
      </c>
      <c r="BV24" s="99">
        <v>0</v>
      </c>
      <c r="BW24" s="99">
        <v>0</v>
      </c>
      <c r="BX24" s="99">
        <v>0</v>
      </c>
      <c r="BY24" s="97"/>
      <c r="BZ24" s="100"/>
    </row>
    <row r="25" spans="1:78" x14ac:dyDescent="0.35">
      <c r="A25" s="120"/>
      <c r="B25" s="101" t="s">
        <v>1017</v>
      </c>
      <c r="C25" s="102" t="s">
        <v>1037</v>
      </c>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3"/>
    </row>
    <row r="27" spans="1:78" x14ac:dyDescent="0.35">
      <c r="A27" s="118" t="s">
        <v>252</v>
      </c>
      <c r="B27" s="121" t="s">
        <v>1011</v>
      </c>
      <c r="C27" s="89" t="s">
        <v>932</v>
      </c>
      <c r="D27" s="89" t="s">
        <v>460</v>
      </c>
      <c r="E27" s="89" t="s">
        <v>203</v>
      </c>
      <c r="F27" s="89" t="s">
        <v>213</v>
      </c>
      <c r="G27" s="89" t="s">
        <v>252</v>
      </c>
      <c r="H27" s="89" t="s">
        <v>460</v>
      </c>
      <c r="I27" s="89">
        <v>40</v>
      </c>
      <c r="J27" s="104" t="s">
        <v>471</v>
      </c>
      <c r="K27" s="89" t="s">
        <v>886</v>
      </c>
      <c r="L27" s="89">
        <v>0</v>
      </c>
      <c r="M27" s="89">
        <v>1</v>
      </c>
      <c r="N27" s="89">
        <v>0</v>
      </c>
      <c r="O27" s="89">
        <v>0</v>
      </c>
      <c r="P27" s="89">
        <v>0</v>
      </c>
      <c r="Q27" s="89">
        <v>0</v>
      </c>
      <c r="R27" s="89">
        <v>0</v>
      </c>
      <c r="S27" s="89">
        <v>0</v>
      </c>
      <c r="T27" s="89">
        <v>0</v>
      </c>
      <c r="U27" s="89" t="s">
        <v>650</v>
      </c>
      <c r="V27" s="89" t="s">
        <v>676</v>
      </c>
      <c r="W27" s="89" t="s">
        <v>650</v>
      </c>
      <c r="X27" s="89" t="s">
        <v>573</v>
      </c>
      <c r="Y27" s="89" t="s">
        <v>530</v>
      </c>
      <c r="Z27" s="89" t="s">
        <v>195</v>
      </c>
      <c r="AA27" s="89" t="s">
        <v>609</v>
      </c>
      <c r="AB27" s="89" t="s">
        <v>621</v>
      </c>
      <c r="AC27" s="89" t="s">
        <v>636</v>
      </c>
      <c r="AD27" s="89" t="s">
        <v>193</v>
      </c>
      <c r="AE27" s="89" t="s">
        <v>650</v>
      </c>
      <c r="AF27" s="89" t="s">
        <v>650</v>
      </c>
      <c r="AG27" s="89" t="s">
        <v>650</v>
      </c>
      <c r="AH27" s="89" t="s">
        <v>650</v>
      </c>
      <c r="AI27" s="89" t="s">
        <v>650</v>
      </c>
      <c r="AJ27" s="89" t="s">
        <v>650</v>
      </c>
      <c r="AK27" s="89" t="s">
        <v>650</v>
      </c>
      <c r="AL27" s="89" t="s">
        <v>650</v>
      </c>
      <c r="AM27" s="89" t="s">
        <v>1024</v>
      </c>
      <c r="AN27" s="89">
        <v>0</v>
      </c>
      <c r="AO27" s="89">
        <v>0</v>
      </c>
      <c r="AP27" s="89">
        <v>0</v>
      </c>
      <c r="AQ27" s="89">
        <v>1</v>
      </c>
      <c r="AR27" s="89">
        <v>0</v>
      </c>
      <c r="AS27" s="89">
        <v>0</v>
      </c>
      <c r="AT27" s="89">
        <v>1</v>
      </c>
      <c r="AU27" s="89">
        <v>1</v>
      </c>
      <c r="AV27" s="89">
        <v>0</v>
      </c>
      <c r="AW27" s="89">
        <v>0</v>
      </c>
      <c r="AX27" s="89">
        <v>1</v>
      </c>
      <c r="AY27" s="89">
        <v>0</v>
      </c>
      <c r="AZ27" s="89">
        <v>1</v>
      </c>
      <c r="BA27" s="89">
        <v>0</v>
      </c>
      <c r="BB27" s="89">
        <v>0</v>
      </c>
      <c r="BC27" s="89" t="s">
        <v>530</v>
      </c>
      <c r="BD27" s="89" t="s">
        <v>675</v>
      </c>
      <c r="BE27" s="89">
        <v>0</v>
      </c>
      <c r="BF27" s="89">
        <v>0</v>
      </c>
      <c r="BG27" s="89">
        <v>0</v>
      </c>
      <c r="BH27" s="89">
        <v>1</v>
      </c>
      <c r="BI27" s="89">
        <v>1</v>
      </c>
      <c r="BJ27" s="89">
        <v>0</v>
      </c>
      <c r="BK27" s="89">
        <v>1</v>
      </c>
      <c r="BL27" s="89">
        <v>0</v>
      </c>
      <c r="BM27" s="89">
        <v>0</v>
      </c>
      <c r="BN27" s="89">
        <v>1</v>
      </c>
      <c r="BO27" s="89">
        <v>0</v>
      </c>
      <c r="BP27" s="89">
        <v>0</v>
      </c>
      <c r="BQ27" s="89">
        <v>0</v>
      </c>
      <c r="BR27" s="89">
        <v>0</v>
      </c>
      <c r="BS27" s="89">
        <v>0</v>
      </c>
      <c r="BT27" s="89">
        <v>0</v>
      </c>
      <c r="BU27" s="89">
        <v>0</v>
      </c>
      <c r="BV27" s="89">
        <v>0</v>
      </c>
      <c r="BW27" s="89">
        <v>0</v>
      </c>
      <c r="BX27" s="89">
        <v>0</v>
      </c>
      <c r="BY27" s="89" t="s">
        <v>650</v>
      </c>
      <c r="BZ27" s="91" t="s">
        <v>650</v>
      </c>
    </row>
    <row r="28" spans="1:78" x14ac:dyDescent="0.35">
      <c r="A28" s="119"/>
      <c r="B28" s="122"/>
      <c r="C28" s="93" t="s">
        <v>932</v>
      </c>
      <c r="D28" s="93" t="s">
        <v>460</v>
      </c>
      <c r="E28" s="93" t="s">
        <v>203</v>
      </c>
      <c r="F28" s="93" t="s">
        <v>213</v>
      </c>
      <c r="G28" s="93" t="s">
        <v>252</v>
      </c>
      <c r="H28" s="93" t="s">
        <v>460</v>
      </c>
      <c r="I28" s="93">
        <v>40</v>
      </c>
      <c r="J28" s="93" t="s">
        <v>471</v>
      </c>
      <c r="K28" s="93" t="s">
        <v>886</v>
      </c>
      <c r="L28" s="93">
        <v>0</v>
      </c>
      <c r="M28" s="93">
        <v>1</v>
      </c>
      <c r="N28" s="93">
        <v>0</v>
      </c>
      <c r="O28" s="93">
        <v>0</v>
      </c>
      <c r="P28" s="93">
        <v>0</v>
      </c>
      <c r="Q28" s="93">
        <v>0</v>
      </c>
      <c r="R28" s="93">
        <v>0</v>
      </c>
      <c r="S28" s="93">
        <v>0</v>
      </c>
      <c r="T28" s="93">
        <v>0</v>
      </c>
      <c r="U28" s="93" t="s">
        <v>650</v>
      </c>
      <c r="V28" s="93" t="s">
        <v>676</v>
      </c>
      <c r="W28" s="93" t="s">
        <v>650</v>
      </c>
      <c r="X28" s="93" t="s">
        <v>573</v>
      </c>
      <c r="Y28" s="93" t="s">
        <v>530</v>
      </c>
      <c r="Z28" s="93" t="s">
        <v>195</v>
      </c>
      <c r="AA28" s="93" t="s">
        <v>609</v>
      </c>
      <c r="AB28" s="93" t="s">
        <v>621</v>
      </c>
      <c r="AC28" s="93" t="s">
        <v>636</v>
      </c>
      <c r="AD28" s="93" t="s">
        <v>193</v>
      </c>
      <c r="AE28" s="93" t="s">
        <v>650</v>
      </c>
      <c r="AF28" s="93" t="s">
        <v>650</v>
      </c>
      <c r="AG28" s="93" t="s">
        <v>650</v>
      </c>
      <c r="AH28" s="93" t="s">
        <v>650</v>
      </c>
      <c r="AI28" s="93" t="s">
        <v>650</v>
      </c>
      <c r="AJ28" s="93" t="s">
        <v>650</v>
      </c>
      <c r="AK28" s="93" t="s">
        <v>650</v>
      </c>
      <c r="AL28" s="93" t="s">
        <v>650</v>
      </c>
      <c r="AM28" s="93" t="s">
        <v>1025</v>
      </c>
      <c r="AN28" s="93">
        <v>0</v>
      </c>
      <c r="AO28" s="93">
        <v>0</v>
      </c>
      <c r="AP28" s="93">
        <v>1</v>
      </c>
      <c r="AQ28" s="93">
        <v>1</v>
      </c>
      <c r="AR28" s="93">
        <v>0</v>
      </c>
      <c r="AS28" s="93">
        <v>0</v>
      </c>
      <c r="AT28" s="93">
        <v>1</v>
      </c>
      <c r="AU28" s="93">
        <v>1</v>
      </c>
      <c r="AV28" s="93">
        <v>0</v>
      </c>
      <c r="AW28" s="93">
        <v>0</v>
      </c>
      <c r="AX28" s="93">
        <v>1</v>
      </c>
      <c r="AY28" s="93">
        <v>0</v>
      </c>
      <c r="AZ28" s="93">
        <v>0</v>
      </c>
      <c r="BA28" s="93">
        <v>0</v>
      </c>
      <c r="BB28" s="93">
        <v>0</v>
      </c>
      <c r="BC28" s="93" t="s">
        <v>530</v>
      </c>
      <c r="BD28" s="93" t="s">
        <v>675</v>
      </c>
      <c r="BE28" s="93">
        <v>0</v>
      </c>
      <c r="BF28" s="93">
        <v>0</v>
      </c>
      <c r="BG28" s="93">
        <v>0</v>
      </c>
      <c r="BH28" s="93">
        <v>1</v>
      </c>
      <c r="BI28" s="93">
        <v>1</v>
      </c>
      <c r="BJ28" s="93">
        <v>0</v>
      </c>
      <c r="BK28" s="93">
        <v>1</v>
      </c>
      <c r="BL28" s="93">
        <v>0</v>
      </c>
      <c r="BM28" s="93">
        <v>0</v>
      </c>
      <c r="BN28" s="93">
        <v>1</v>
      </c>
      <c r="BO28" s="93">
        <v>0</v>
      </c>
      <c r="BP28" s="93">
        <v>0</v>
      </c>
      <c r="BQ28" s="93">
        <v>0</v>
      </c>
      <c r="BR28" s="93">
        <v>0</v>
      </c>
      <c r="BS28" s="93">
        <v>0</v>
      </c>
      <c r="BT28" s="93">
        <v>0</v>
      </c>
      <c r="BU28" s="93">
        <v>0</v>
      </c>
      <c r="BV28" s="93">
        <v>0</v>
      </c>
      <c r="BW28" s="93">
        <v>0</v>
      </c>
      <c r="BX28" s="93">
        <v>0</v>
      </c>
      <c r="BY28" s="93" t="s">
        <v>650</v>
      </c>
      <c r="BZ28" s="95" t="s">
        <v>650</v>
      </c>
    </row>
    <row r="29" spans="1:78" x14ac:dyDescent="0.35">
      <c r="A29" s="119"/>
      <c r="B29" s="96" t="s">
        <v>1014</v>
      </c>
      <c r="C29" s="105">
        <v>43976</v>
      </c>
      <c r="D29" s="98" t="s">
        <v>460</v>
      </c>
      <c r="E29" s="98" t="s">
        <v>203</v>
      </c>
      <c r="F29" s="98" t="s">
        <v>213</v>
      </c>
      <c r="G29" s="98" t="s">
        <v>252</v>
      </c>
      <c r="H29" s="98" t="s">
        <v>460</v>
      </c>
      <c r="I29" s="98">
        <v>40</v>
      </c>
      <c r="J29" s="98" t="s">
        <v>471</v>
      </c>
      <c r="K29" s="98" t="s">
        <v>886</v>
      </c>
      <c r="L29" s="99">
        <v>0</v>
      </c>
      <c r="M29" s="99">
        <v>1</v>
      </c>
      <c r="N29" s="99">
        <v>0</v>
      </c>
      <c r="O29" s="99">
        <v>0</v>
      </c>
      <c r="P29" s="99">
        <v>0</v>
      </c>
      <c r="Q29" s="99">
        <v>0</v>
      </c>
      <c r="R29" s="99">
        <v>0</v>
      </c>
      <c r="S29" s="99">
        <v>0</v>
      </c>
      <c r="T29" s="99">
        <v>0</v>
      </c>
      <c r="U29" s="97"/>
      <c r="V29" s="98" t="s">
        <v>676</v>
      </c>
      <c r="W29" s="97"/>
      <c r="X29" s="98" t="s">
        <v>573</v>
      </c>
      <c r="Y29" s="98" t="s">
        <v>530</v>
      </c>
      <c r="Z29" s="98" t="s">
        <v>195</v>
      </c>
      <c r="AA29" s="98" t="s">
        <v>609</v>
      </c>
      <c r="AB29" s="98" t="s">
        <v>621</v>
      </c>
      <c r="AC29" s="98" t="s">
        <v>636</v>
      </c>
      <c r="AD29" s="98" t="s">
        <v>193</v>
      </c>
      <c r="AE29" s="98"/>
      <c r="AF29" s="99"/>
      <c r="AG29" s="99"/>
      <c r="AH29" s="99"/>
      <c r="AI29" s="99"/>
      <c r="AJ29" s="99"/>
      <c r="AK29" s="99"/>
      <c r="AL29" s="99"/>
      <c r="AM29" s="93" t="s">
        <v>1026</v>
      </c>
      <c r="AN29" s="99">
        <v>0</v>
      </c>
      <c r="AO29" s="99">
        <v>0</v>
      </c>
      <c r="AP29" s="99">
        <v>1</v>
      </c>
      <c r="AQ29" s="99">
        <v>1</v>
      </c>
      <c r="AR29" s="99">
        <v>0</v>
      </c>
      <c r="AS29" s="99">
        <v>0</v>
      </c>
      <c r="AT29" s="99">
        <v>1</v>
      </c>
      <c r="AU29" s="99">
        <v>1</v>
      </c>
      <c r="AV29" s="99">
        <v>0</v>
      </c>
      <c r="AW29" s="99">
        <v>0</v>
      </c>
      <c r="AX29" s="99">
        <v>1</v>
      </c>
      <c r="AY29" s="99">
        <v>0</v>
      </c>
      <c r="AZ29" s="99">
        <v>1</v>
      </c>
      <c r="BA29" s="99">
        <v>0</v>
      </c>
      <c r="BB29" s="99">
        <v>0</v>
      </c>
      <c r="BC29" s="97" t="s">
        <v>530</v>
      </c>
      <c r="BD29" s="98" t="s">
        <v>675</v>
      </c>
      <c r="BE29" s="99">
        <v>0</v>
      </c>
      <c r="BF29" s="99">
        <v>0</v>
      </c>
      <c r="BG29" s="99">
        <v>0</v>
      </c>
      <c r="BH29" s="99">
        <v>1</v>
      </c>
      <c r="BI29" s="99">
        <v>1</v>
      </c>
      <c r="BJ29" s="99">
        <v>0</v>
      </c>
      <c r="BK29" s="99">
        <v>1</v>
      </c>
      <c r="BL29" s="99">
        <v>0</v>
      </c>
      <c r="BM29" s="99">
        <v>0</v>
      </c>
      <c r="BN29" s="99">
        <v>1</v>
      </c>
      <c r="BO29" s="99">
        <v>0</v>
      </c>
      <c r="BP29" s="99">
        <v>0</v>
      </c>
      <c r="BQ29" s="99">
        <v>0</v>
      </c>
      <c r="BR29" s="99">
        <v>0</v>
      </c>
      <c r="BS29" s="99">
        <v>0</v>
      </c>
      <c r="BT29" s="99">
        <v>0</v>
      </c>
      <c r="BU29" s="99">
        <v>0</v>
      </c>
      <c r="BV29" s="99">
        <v>0</v>
      </c>
      <c r="BW29" s="99">
        <v>0</v>
      </c>
      <c r="BX29" s="99">
        <v>0</v>
      </c>
      <c r="BY29" s="97"/>
      <c r="BZ29" s="100"/>
    </row>
    <row r="30" spans="1:78" x14ac:dyDescent="0.35">
      <c r="A30" s="120"/>
      <c r="B30" s="101" t="s">
        <v>1017</v>
      </c>
      <c r="C30" s="102" t="s">
        <v>1037</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3"/>
    </row>
  </sheetData>
  <mergeCells count="12">
    <mergeCell ref="A2:A5"/>
    <mergeCell ref="B2:B3"/>
    <mergeCell ref="A7:A10"/>
    <mergeCell ref="B7:B8"/>
    <mergeCell ref="A12:A15"/>
    <mergeCell ref="B12:B13"/>
    <mergeCell ref="A17:A20"/>
    <mergeCell ref="B17:B18"/>
    <mergeCell ref="A22:A25"/>
    <mergeCell ref="B22:B23"/>
    <mergeCell ref="A27:A30"/>
    <mergeCell ref="B27:B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topLeftCell="M1" zoomScale="70" zoomScaleNormal="70" workbookViewId="0">
      <selection activeCell="S33" sqref="S33"/>
    </sheetView>
  </sheetViews>
  <sheetFormatPr baseColWidth="10" defaultColWidth="8.7265625" defaultRowHeight="14.5" x14ac:dyDescent="0.35"/>
  <cols>
    <col min="1" max="1" width="22.7265625" customWidth="1"/>
    <col min="2" max="2" width="30.453125" customWidth="1"/>
    <col min="3" max="3" width="15.7265625" customWidth="1"/>
    <col min="4" max="4" width="15.90625" customWidth="1"/>
    <col min="5" max="5" width="26.54296875" customWidth="1"/>
    <col min="6" max="6" width="16.08984375" customWidth="1"/>
    <col min="7" max="8" width="11.7265625" customWidth="1"/>
    <col min="9" max="9" width="15.36328125" customWidth="1"/>
    <col min="10" max="10" width="6.7265625" customWidth="1"/>
    <col min="11" max="11" width="11.7265625" customWidth="1"/>
    <col min="12" max="12" width="26.54296875" customWidth="1"/>
    <col min="13" max="13" width="23.08984375" customWidth="1"/>
    <col min="14" max="14" width="26.54296875" customWidth="1"/>
    <col min="15" max="15" width="31.26953125" customWidth="1"/>
    <col min="16" max="16" width="11.7265625" customWidth="1"/>
    <col min="17" max="17" width="16.81640625" customWidth="1"/>
    <col min="18" max="18" width="24.6328125" customWidth="1"/>
    <col min="19" max="19" width="26.54296875" customWidth="1"/>
    <col min="20" max="20" width="23.08984375" customWidth="1"/>
    <col min="21" max="21" width="26.54296875" customWidth="1"/>
    <col min="22" max="22" width="31.26953125" customWidth="1"/>
    <col min="23" max="23" width="11.7265625" customWidth="1"/>
    <col min="24" max="24" width="10.7265625" bestFit="1" customWidth="1"/>
    <col min="25" max="25" width="24.6328125" customWidth="1"/>
    <col min="26" max="26" width="26.54296875" customWidth="1"/>
    <col min="27" max="27" width="23.08984375" customWidth="1"/>
    <col min="28" max="28" width="26.54296875" customWidth="1"/>
    <col min="29" max="29" width="31.26953125" customWidth="1"/>
    <col min="30" max="30" width="11.7265625" customWidth="1"/>
    <col min="31" max="31" width="10.7265625" bestFit="1" customWidth="1"/>
  </cols>
  <sheetData>
    <row r="1" spans="1:15" ht="16" thickBot="1" x14ac:dyDescent="0.4">
      <c r="A1" s="66" t="s">
        <v>940</v>
      </c>
    </row>
    <row r="2" spans="1:15" ht="15.5" x14ac:dyDescent="0.35">
      <c r="A2" s="67"/>
    </row>
    <row r="4" spans="1:15" ht="29" x14ac:dyDescent="0.35">
      <c r="A4" s="68" t="s">
        <v>939</v>
      </c>
      <c r="B4" s="62" t="s">
        <v>1029</v>
      </c>
    </row>
    <row r="5" spans="1:15" ht="29" x14ac:dyDescent="0.35">
      <c r="A5" s="62" t="s">
        <v>1032</v>
      </c>
      <c r="B5" s="52" t="s">
        <v>599</v>
      </c>
      <c r="C5" s="52" t="s">
        <v>587</v>
      </c>
      <c r="D5" s="52" t="s">
        <v>678</v>
      </c>
      <c r="E5" s="52" t="s">
        <v>601</v>
      </c>
      <c r="F5" s="52" t="s">
        <v>676</v>
      </c>
      <c r="G5" s="52" t="s">
        <v>657</v>
      </c>
      <c r="H5" t="s">
        <v>1030</v>
      </c>
    </row>
    <row r="6" spans="1:15" x14ac:dyDescent="0.35">
      <c r="A6" s="63" t="s">
        <v>202</v>
      </c>
      <c r="B6" s="65">
        <v>0</v>
      </c>
      <c r="C6" s="65">
        <v>0.33333333333333331</v>
      </c>
      <c r="D6" s="65">
        <v>0.33333333333333331</v>
      </c>
      <c r="E6" s="65">
        <v>0</v>
      </c>
      <c r="F6" s="65">
        <v>0</v>
      </c>
      <c r="G6" s="65">
        <v>0.33333333333333331</v>
      </c>
      <c r="H6" s="65">
        <v>1</v>
      </c>
    </row>
    <row r="7" spans="1:15" x14ac:dyDescent="0.35">
      <c r="A7" s="63" t="s">
        <v>203</v>
      </c>
      <c r="B7" s="65">
        <v>0.25</v>
      </c>
      <c r="C7" s="65">
        <v>0.75</v>
      </c>
      <c r="D7" s="65">
        <v>0</v>
      </c>
      <c r="E7" s="65">
        <v>0</v>
      </c>
      <c r="F7" s="65">
        <v>0</v>
      </c>
      <c r="G7" s="65">
        <v>0</v>
      </c>
      <c r="H7" s="65">
        <v>1</v>
      </c>
    </row>
    <row r="8" spans="1:15" x14ac:dyDescent="0.35">
      <c r="A8" s="63" t="s">
        <v>204</v>
      </c>
      <c r="B8" s="65">
        <v>0.25</v>
      </c>
      <c r="C8" s="65">
        <v>0</v>
      </c>
      <c r="D8" s="65">
        <v>0</v>
      </c>
      <c r="E8" s="65">
        <v>0</v>
      </c>
      <c r="F8" s="65">
        <v>0.5</v>
      </c>
      <c r="G8" s="65">
        <v>0.25</v>
      </c>
      <c r="H8" s="65">
        <v>1</v>
      </c>
    </row>
    <row r="9" spans="1:15" x14ac:dyDescent="0.35">
      <c r="A9" s="63" t="s">
        <v>206</v>
      </c>
      <c r="B9" s="65">
        <v>0</v>
      </c>
      <c r="C9" s="65">
        <v>0.33333333333333331</v>
      </c>
      <c r="D9" s="65">
        <v>0</v>
      </c>
      <c r="E9" s="65">
        <v>0.33333333333333331</v>
      </c>
      <c r="F9" s="65">
        <v>0.33333333333333331</v>
      </c>
      <c r="G9" s="65">
        <v>0</v>
      </c>
      <c r="H9" s="65">
        <v>1</v>
      </c>
    </row>
    <row r="10" spans="1:15" x14ac:dyDescent="0.35">
      <c r="A10" s="63" t="s">
        <v>208</v>
      </c>
      <c r="B10" s="65">
        <v>0.33333333333333331</v>
      </c>
      <c r="C10" s="65">
        <v>0.33333333333333331</v>
      </c>
      <c r="D10" s="65">
        <v>0</v>
      </c>
      <c r="E10" s="65">
        <v>0</v>
      </c>
      <c r="F10" s="65">
        <v>0.33333333333333331</v>
      </c>
      <c r="G10" s="65">
        <v>0</v>
      </c>
      <c r="H10" s="65">
        <v>1</v>
      </c>
    </row>
    <row r="11" spans="1:15" x14ac:dyDescent="0.35">
      <c r="A11" s="63" t="s">
        <v>1030</v>
      </c>
      <c r="B11" s="65">
        <v>0.2</v>
      </c>
      <c r="C11" s="65">
        <v>0.35</v>
      </c>
      <c r="D11" s="65">
        <v>0.05</v>
      </c>
      <c r="E11" s="65">
        <v>0.05</v>
      </c>
      <c r="F11" s="65">
        <v>0.25</v>
      </c>
      <c r="G11" s="65">
        <v>0.1</v>
      </c>
      <c r="H11" s="65">
        <v>1</v>
      </c>
    </row>
    <row r="16" spans="1:15" x14ac:dyDescent="0.35">
      <c r="A16" s="62" t="s">
        <v>96</v>
      </c>
      <c r="B16" t="s">
        <v>467</v>
      </c>
      <c r="N16" s="62" t="s">
        <v>96</v>
      </c>
      <c r="O16" t="s">
        <v>1031</v>
      </c>
    </row>
    <row r="18" spans="1:30" x14ac:dyDescent="0.35">
      <c r="A18" s="68" t="s">
        <v>941</v>
      </c>
      <c r="B18" s="62" t="s">
        <v>1029</v>
      </c>
      <c r="N18" s="52"/>
      <c r="O18" s="62" t="s">
        <v>1029</v>
      </c>
    </row>
    <row r="19" spans="1:30" ht="58" x14ac:dyDescent="0.35">
      <c r="A19" s="62" t="s">
        <v>1032</v>
      </c>
      <c r="B19" s="52" t="s">
        <v>569</v>
      </c>
      <c r="C19" s="52" t="s">
        <v>571</v>
      </c>
      <c r="D19" s="52" t="s">
        <v>573</v>
      </c>
      <c r="E19" s="52" t="s">
        <v>575</v>
      </c>
      <c r="F19" s="52" t="s">
        <v>577</v>
      </c>
      <c r="G19" t="s">
        <v>1030</v>
      </c>
      <c r="N19" s="52"/>
      <c r="O19" s="52" t="s">
        <v>569</v>
      </c>
      <c r="P19" s="52" t="s">
        <v>571</v>
      </c>
      <c r="Q19" s="52" t="s">
        <v>573</v>
      </c>
      <c r="R19" s="52" t="s">
        <v>575</v>
      </c>
      <c r="S19" s="52" t="s">
        <v>577</v>
      </c>
      <c r="T19" s="52" t="s">
        <v>579</v>
      </c>
      <c r="U19" s="52" t="s">
        <v>581</v>
      </c>
      <c r="V19" t="s">
        <v>1030</v>
      </c>
    </row>
    <row r="20" spans="1:30" x14ac:dyDescent="0.35">
      <c r="A20" s="63" t="s">
        <v>202</v>
      </c>
      <c r="B20" s="65">
        <v>0</v>
      </c>
      <c r="C20" s="65">
        <v>0</v>
      </c>
      <c r="D20" s="65">
        <v>0</v>
      </c>
      <c r="E20" s="65">
        <v>0.66666666666666663</v>
      </c>
      <c r="F20" s="65">
        <v>0.33333333333333331</v>
      </c>
      <c r="G20" s="65">
        <v>1</v>
      </c>
      <c r="N20" t="s">
        <v>941</v>
      </c>
      <c r="O20" s="64">
        <v>6</v>
      </c>
      <c r="P20" s="64">
        <v>93</v>
      </c>
      <c r="Q20" s="64">
        <v>111</v>
      </c>
      <c r="R20" s="64">
        <v>64</v>
      </c>
      <c r="S20" s="64">
        <v>31</v>
      </c>
      <c r="T20" s="64">
        <v>7</v>
      </c>
      <c r="U20" s="64">
        <v>1</v>
      </c>
      <c r="V20" s="64">
        <v>313</v>
      </c>
    </row>
    <row r="21" spans="1:30" x14ac:dyDescent="0.35">
      <c r="A21" s="63" t="s">
        <v>203</v>
      </c>
      <c r="B21" s="65">
        <v>0</v>
      </c>
      <c r="C21" s="65">
        <v>0.25</v>
      </c>
      <c r="D21" s="65">
        <v>0.75</v>
      </c>
      <c r="E21" s="65">
        <v>0</v>
      </c>
      <c r="F21" s="65">
        <v>0</v>
      </c>
      <c r="G21" s="65">
        <v>1</v>
      </c>
      <c r="N21" t="s">
        <v>1006</v>
      </c>
      <c r="S21">
        <f>SUM(S20:U20)</f>
        <v>39</v>
      </c>
    </row>
    <row r="22" spans="1:30" x14ac:dyDescent="0.35">
      <c r="A22" s="63" t="s">
        <v>204</v>
      </c>
      <c r="B22" s="65">
        <v>0</v>
      </c>
      <c r="C22" s="65">
        <v>0.75</v>
      </c>
      <c r="D22" s="65">
        <v>0.25</v>
      </c>
      <c r="E22" s="65">
        <v>0</v>
      </c>
      <c r="F22" s="65">
        <v>0</v>
      </c>
      <c r="G22" s="65">
        <v>1</v>
      </c>
      <c r="N22" t="s">
        <v>1007</v>
      </c>
      <c r="S22" s="73">
        <f>39/313</f>
        <v>0.12460063897763578</v>
      </c>
    </row>
    <row r="23" spans="1:30" x14ac:dyDescent="0.35">
      <c r="A23" s="63" t="s">
        <v>206</v>
      </c>
      <c r="B23" s="65">
        <v>0.33333333333333331</v>
      </c>
      <c r="C23" s="65">
        <v>0.33333333333333331</v>
      </c>
      <c r="D23" s="65">
        <v>0</v>
      </c>
      <c r="E23" s="65">
        <v>0.33333333333333331</v>
      </c>
      <c r="F23" s="65">
        <v>0</v>
      </c>
      <c r="G23" s="65">
        <v>1</v>
      </c>
    </row>
    <row r="24" spans="1:30" x14ac:dyDescent="0.35">
      <c r="A24" s="63" t="s">
        <v>208</v>
      </c>
      <c r="B24" s="65">
        <v>0</v>
      </c>
      <c r="C24" s="65">
        <v>0.33333333333333331</v>
      </c>
      <c r="D24" s="65">
        <v>0.5</v>
      </c>
      <c r="E24" s="65">
        <v>0.16666666666666666</v>
      </c>
      <c r="F24" s="65">
        <v>0</v>
      </c>
      <c r="G24" s="65">
        <v>1</v>
      </c>
    </row>
    <row r="25" spans="1:30" x14ac:dyDescent="0.35">
      <c r="A25" s="63" t="s">
        <v>1030</v>
      </c>
      <c r="B25" s="65">
        <v>0.05</v>
      </c>
      <c r="C25" s="65">
        <v>0.35</v>
      </c>
      <c r="D25" s="65">
        <v>0.35</v>
      </c>
      <c r="E25" s="65">
        <v>0.2</v>
      </c>
      <c r="F25" s="65">
        <v>0.05</v>
      </c>
      <c r="G25" s="65">
        <v>1</v>
      </c>
    </row>
    <row r="27" spans="1:30" x14ac:dyDescent="0.35">
      <c r="G27" s="65">
        <f>SUM(F26:G26)</f>
        <v>0</v>
      </c>
    </row>
    <row r="29" spans="1:30" x14ac:dyDescent="0.35">
      <c r="A29" s="62" t="s">
        <v>96</v>
      </c>
      <c r="B29" t="s">
        <v>471</v>
      </c>
      <c r="J29" s="62" t="s">
        <v>96</v>
      </c>
      <c r="K29" t="s">
        <v>465</v>
      </c>
      <c r="R29" s="62" t="s">
        <v>96</v>
      </c>
      <c r="S29" t="s">
        <v>467</v>
      </c>
      <c r="Y29" s="62" t="s">
        <v>96</v>
      </c>
      <c r="Z29" t="s">
        <v>469</v>
      </c>
    </row>
    <row r="31" spans="1:30" ht="87" x14ac:dyDescent="0.35">
      <c r="A31" s="68" t="s">
        <v>942</v>
      </c>
      <c r="B31" s="62" t="s">
        <v>1029</v>
      </c>
      <c r="J31" s="68" t="s">
        <v>942</v>
      </c>
      <c r="K31" s="62" t="s">
        <v>1029</v>
      </c>
      <c r="R31" s="68" t="s">
        <v>942</v>
      </c>
      <c r="S31" s="62" t="s">
        <v>1029</v>
      </c>
      <c r="Y31" s="68" t="s">
        <v>942</v>
      </c>
      <c r="Z31" s="62" t="s">
        <v>1029</v>
      </c>
    </row>
    <row r="32" spans="1:30" x14ac:dyDescent="0.35">
      <c r="A32" s="62" t="s">
        <v>1032</v>
      </c>
      <c r="B32" t="s">
        <v>522</v>
      </c>
      <c r="C32" t="s">
        <v>524</v>
      </c>
      <c r="D32" t="s">
        <v>526</v>
      </c>
      <c r="E32" t="s">
        <v>528</v>
      </c>
      <c r="F32" t="s">
        <v>530</v>
      </c>
      <c r="G32" t="s">
        <v>1030</v>
      </c>
      <c r="J32" s="62" t="s">
        <v>1032</v>
      </c>
      <c r="K32" t="s">
        <v>522</v>
      </c>
      <c r="L32" t="s">
        <v>524</v>
      </c>
      <c r="M32" t="s">
        <v>526</v>
      </c>
      <c r="N32" t="s">
        <v>528</v>
      </c>
      <c r="O32" t="s">
        <v>530</v>
      </c>
      <c r="P32" t="s">
        <v>1030</v>
      </c>
      <c r="R32" s="62" t="s">
        <v>1032</v>
      </c>
      <c r="S32" t="s">
        <v>524</v>
      </c>
      <c r="T32" t="s">
        <v>526</v>
      </c>
      <c r="U32" t="s">
        <v>528</v>
      </c>
      <c r="V32" t="s">
        <v>530</v>
      </c>
      <c r="W32" t="s">
        <v>1030</v>
      </c>
      <c r="Y32" s="62" t="s">
        <v>1032</v>
      </c>
      <c r="Z32" t="s">
        <v>524</v>
      </c>
      <c r="AA32" t="s">
        <v>526</v>
      </c>
      <c r="AB32" t="s">
        <v>528</v>
      </c>
      <c r="AC32" t="s">
        <v>530</v>
      </c>
      <c r="AD32" t="s">
        <v>1030</v>
      </c>
    </row>
    <row r="33" spans="1:30" x14ac:dyDescent="0.35">
      <c r="A33" s="63" t="s">
        <v>202</v>
      </c>
      <c r="B33" s="64">
        <v>1</v>
      </c>
      <c r="C33" s="64">
        <v>2</v>
      </c>
      <c r="D33" s="64"/>
      <c r="E33" s="64">
        <v>1</v>
      </c>
      <c r="F33" s="64"/>
      <c r="G33" s="64">
        <v>4</v>
      </c>
      <c r="J33" s="63" t="s">
        <v>202</v>
      </c>
      <c r="K33" s="65">
        <v>0</v>
      </c>
      <c r="L33" s="65">
        <v>0.75</v>
      </c>
      <c r="M33" s="65">
        <v>0.25</v>
      </c>
      <c r="N33" s="65">
        <v>0</v>
      </c>
      <c r="O33" s="65">
        <v>0</v>
      </c>
      <c r="P33" s="65">
        <v>1</v>
      </c>
      <c r="R33" s="63" t="s">
        <v>202</v>
      </c>
      <c r="S33" s="110">
        <v>1</v>
      </c>
      <c r="T33" s="64"/>
      <c r="U33" s="64">
        <v>1</v>
      </c>
      <c r="V33" s="64">
        <v>1</v>
      </c>
      <c r="W33" s="64">
        <v>3</v>
      </c>
      <c r="Y33" s="63" t="s">
        <v>202</v>
      </c>
      <c r="Z33" s="65">
        <v>1</v>
      </c>
      <c r="AA33" s="65">
        <v>0</v>
      </c>
      <c r="AB33" s="65">
        <v>0</v>
      </c>
      <c r="AC33" s="65">
        <v>0</v>
      </c>
      <c r="AD33" s="65">
        <v>1</v>
      </c>
    </row>
    <row r="34" spans="1:30" x14ac:dyDescent="0.35">
      <c r="A34" s="63" t="s">
        <v>212</v>
      </c>
      <c r="B34" s="64"/>
      <c r="C34" s="64">
        <v>2</v>
      </c>
      <c r="D34" s="64">
        <v>2</v>
      </c>
      <c r="E34" s="64">
        <v>1</v>
      </c>
      <c r="F34" s="64">
        <v>7</v>
      </c>
      <c r="G34" s="64">
        <v>12</v>
      </c>
      <c r="J34" s="63" t="s">
        <v>212</v>
      </c>
      <c r="K34" s="65">
        <v>0</v>
      </c>
      <c r="L34" s="65">
        <v>0.23076923076923078</v>
      </c>
      <c r="M34" s="65">
        <v>0.23076923076923078</v>
      </c>
      <c r="N34" s="65">
        <v>7.6923076923076927E-2</v>
      </c>
      <c r="O34" s="65">
        <v>0.46153846153846156</v>
      </c>
      <c r="P34" s="65">
        <v>1</v>
      </c>
      <c r="R34" s="63" t="s">
        <v>203</v>
      </c>
      <c r="S34" s="110">
        <v>1</v>
      </c>
      <c r="T34" s="64"/>
      <c r="U34" s="64">
        <v>2</v>
      </c>
      <c r="V34" s="64">
        <v>1</v>
      </c>
      <c r="W34" s="64">
        <v>4</v>
      </c>
      <c r="Y34" s="63" t="s">
        <v>212</v>
      </c>
      <c r="Z34" s="65">
        <v>0.3</v>
      </c>
      <c r="AA34" s="65">
        <v>0.2</v>
      </c>
      <c r="AB34" s="65">
        <v>0</v>
      </c>
      <c r="AC34" s="65">
        <v>0.5</v>
      </c>
      <c r="AD34" s="65">
        <v>1</v>
      </c>
    </row>
    <row r="35" spans="1:30" x14ac:dyDescent="0.35">
      <c r="A35" s="63" t="s">
        <v>203</v>
      </c>
      <c r="B35" s="64"/>
      <c r="C35" s="64"/>
      <c r="D35" s="64">
        <v>2</v>
      </c>
      <c r="E35" s="64">
        <v>4</v>
      </c>
      <c r="F35" s="64">
        <v>7</v>
      </c>
      <c r="G35" s="64">
        <v>13</v>
      </c>
      <c r="J35" s="63" t="s">
        <v>203</v>
      </c>
      <c r="K35" s="65">
        <v>0</v>
      </c>
      <c r="L35" s="65">
        <v>9.0909090909090912E-2</v>
      </c>
      <c r="M35" s="65">
        <v>0.27272727272727271</v>
      </c>
      <c r="N35" s="65">
        <v>0.27272727272727271</v>
      </c>
      <c r="O35" s="65">
        <v>0.36363636363636365</v>
      </c>
      <c r="P35" s="65">
        <v>1</v>
      </c>
      <c r="R35" s="63" t="s">
        <v>204</v>
      </c>
      <c r="S35" s="64"/>
      <c r="T35" s="64">
        <v>1</v>
      </c>
      <c r="U35" s="64">
        <v>2</v>
      </c>
      <c r="V35" s="64">
        <v>1</v>
      </c>
      <c r="W35" s="64">
        <v>4</v>
      </c>
      <c r="Y35" s="63" t="s">
        <v>203</v>
      </c>
      <c r="Z35" s="65">
        <v>0</v>
      </c>
      <c r="AA35" s="65">
        <v>0</v>
      </c>
      <c r="AB35" s="65">
        <v>0.38461538461538464</v>
      </c>
      <c r="AC35" s="65">
        <v>0.61538461538461542</v>
      </c>
      <c r="AD35" s="65">
        <v>1</v>
      </c>
    </row>
    <row r="36" spans="1:30" x14ac:dyDescent="0.35">
      <c r="A36" s="63" t="s">
        <v>214</v>
      </c>
      <c r="B36" s="64"/>
      <c r="C36" s="64">
        <v>1</v>
      </c>
      <c r="D36" s="64"/>
      <c r="E36" s="64">
        <v>1</v>
      </c>
      <c r="F36" s="64"/>
      <c r="G36" s="64">
        <v>2</v>
      </c>
      <c r="J36" s="63" t="s">
        <v>214</v>
      </c>
      <c r="K36" s="65">
        <v>0</v>
      </c>
      <c r="L36" s="65">
        <v>0</v>
      </c>
      <c r="M36" s="65">
        <v>0.5</v>
      </c>
      <c r="N36" s="65">
        <v>0.5</v>
      </c>
      <c r="O36" s="65">
        <v>0</v>
      </c>
      <c r="P36" s="65">
        <v>1</v>
      </c>
      <c r="R36" s="63" t="s">
        <v>206</v>
      </c>
      <c r="S36" s="64"/>
      <c r="T36" s="64"/>
      <c r="U36" s="64">
        <v>2</v>
      </c>
      <c r="V36" s="64">
        <v>1</v>
      </c>
      <c r="W36" s="64">
        <v>3</v>
      </c>
      <c r="Y36" s="63" t="s">
        <v>214</v>
      </c>
      <c r="Z36" s="65">
        <v>0</v>
      </c>
      <c r="AA36" s="65">
        <v>1</v>
      </c>
      <c r="AB36" s="65">
        <v>0</v>
      </c>
      <c r="AC36" s="65">
        <v>0</v>
      </c>
      <c r="AD36" s="65">
        <v>1</v>
      </c>
    </row>
    <row r="37" spans="1:30" x14ac:dyDescent="0.35">
      <c r="A37" s="63" t="s">
        <v>204</v>
      </c>
      <c r="B37" s="64"/>
      <c r="C37" s="64"/>
      <c r="D37" s="64">
        <v>3</v>
      </c>
      <c r="E37" s="64">
        <v>2</v>
      </c>
      <c r="F37" s="64">
        <v>1</v>
      </c>
      <c r="G37" s="64">
        <v>6</v>
      </c>
      <c r="J37" s="63" t="s">
        <v>204</v>
      </c>
      <c r="K37" s="65">
        <v>0</v>
      </c>
      <c r="L37" s="65">
        <v>0.14285714285714285</v>
      </c>
      <c r="M37" s="65">
        <v>0.2857142857142857</v>
      </c>
      <c r="N37" s="65">
        <v>0.2857142857142857</v>
      </c>
      <c r="O37" s="65">
        <v>0.2857142857142857</v>
      </c>
      <c r="P37" s="65">
        <v>1</v>
      </c>
      <c r="R37" s="63" t="s">
        <v>208</v>
      </c>
      <c r="S37" s="64"/>
      <c r="T37" s="64">
        <v>3</v>
      </c>
      <c r="U37" s="64">
        <v>1</v>
      </c>
      <c r="V37" s="64">
        <v>2</v>
      </c>
      <c r="W37" s="64">
        <v>6</v>
      </c>
      <c r="Y37" s="63" t="s">
        <v>204</v>
      </c>
      <c r="Z37" s="65">
        <v>0.22222222222222221</v>
      </c>
      <c r="AA37" s="65">
        <v>0.22222222222222221</v>
      </c>
      <c r="AB37" s="65">
        <v>0.33333333333333331</v>
      </c>
      <c r="AC37" s="65">
        <v>0.22222222222222221</v>
      </c>
      <c r="AD37" s="65">
        <v>1</v>
      </c>
    </row>
    <row r="38" spans="1:30" x14ac:dyDescent="0.35">
      <c r="A38" s="63" t="s">
        <v>213</v>
      </c>
      <c r="B38" s="64">
        <v>1</v>
      </c>
      <c r="C38" s="64">
        <v>2</v>
      </c>
      <c r="D38" s="64">
        <v>4</v>
      </c>
      <c r="E38" s="64">
        <v>2</v>
      </c>
      <c r="F38" s="64">
        <v>14</v>
      </c>
      <c r="G38" s="64">
        <v>23</v>
      </c>
      <c r="J38" s="63" t="s">
        <v>213</v>
      </c>
      <c r="K38" s="65">
        <v>4.3478260869565216E-2</v>
      </c>
      <c r="L38" s="65">
        <v>0.13043478260869565</v>
      </c>
      <c r="M38" s="65">
        <v>0</v>
      </c>
      <c r="N38" s="65">
        <v>0.17391304347826086</v>
      </c>
      <c r="O38" s="65">
        <v>0.65217391304347827</v>
      </c>
      <c r="P38" s="65">
        <v>1</v>
      </c>
      <c r="R38" s="63" t="s">
        <v>1030</v>
      </c>
      <c r="S38" s="64">
        <v>2</v>
      </c>
      <c r="T38" s="64">
        <v>4</v>
      </c>
      <c r="U38" s="64">
        <v>8</v>
      </c>
      <c r="V38" s="64">
        <v>6</v>
      </c>
      <c r="W38" s="64">
        <v>20</v>
      </c>
      <c r="Y38" s="63" t="s">
        <v>213</v>
      </c>
      <c r="Z38" s="65">
        <v>0.21739130434782608</v>
      </c>
      <c r="AA38" s="65">
        <v>8.6956521739130432E-2</v>
      </c>
      <c r="AB38" s="65">
        <v>4.3478260869565216E-2</v>
      </c>
      <c r="AC38" s="65">
        <v>0.65217391304347827</v>
      </c>
      <c r="AD38" s="65">
        <v>1</v>
      </c>
    </row>
    <row r="39" spans="1:30" x14ac:dyDescent="0.35">
      <c r="A39" s="63" t="s">
        <v>215</v>
      </c>
      <c r="B39" s="64">
        <v>3</v>
      </c>
      <c r="C39" s="64">
        <v>3</v>
      </c>
      <c r="D39" s="64">
        <v>1</v>
      </c>
      <c r="E39" s="64">
        <v>1</v>
      </c>
      <c r="F39" s="64"/>
      <c r="G39" s="64">
        <v>8</v>
      </c>
      <c r="J39" s="63" t="s">
        <v>215</v>
      </c>
      <c r="K39" s="65">
        <v>0.25</v>
      </c>
      <c r="L39" s="65">
        <v>0.5</v>
      </c>
      <c r="M39" s="65">
        <v>0</v>
      </c>
      <c r="N39" s="65">
        <v>0.25</v>
      </c>
      <c r="O39" s="65">
        <v>0</v>
      </c>
      <c r="P39" s="65">
        <v>1</v>
      </c>
      <c r="R39" s="84"/>
      <c r="S39" s="84"/>
      <c r="T39" s="84"/>
      <c r="U39" s="84"/>
      <c r="Y39" s="63" t="s">
        <v>215</v>
      </c>
      <c r="Z39" s="65">
        <v>0.5</v>
      </c>
      <c r="AA39" s="65">
        <v>0.25</v>
      </c>
      <c r="AB39" s="65">
        <v>0</v>
      </c>
      <c r="AC39" s="65">
        <v>0.25</v>
      </c>
      <c r="AD39" s="65">
        <v>1</v>
      </c>
    </row>
    <row r="40" spans="1:30" x14ac:dyDescent="0.35">
      <c r="A40" s="63" t="s">
        <v>206</v>
      </c>
      <c r="B40" s="64"/>
      <c r="C40" s="64">
        <v>4</v>
      </c>
      <c r="D40" s="64">
        <v>4</v>
      </c>
      <c r="E40" s="64">
        <v>3</v>
      </c>
      <c r="F40" s="64">
        <v>1</v>
      </c>
      <c r="G40" s="64">
        <v>12</v>
      </c>
      <c r="J40" s="63" t="s">
        <v>206</v>
      </c>
      <c r="K40" s="65">
        <v>8.3333333333333329E-2</v>
      </c>
      <c r="L40" s="65">
        <v>0.33333333333333331</v>
      </c>
      <c r="M40" s="65">
        <v>0.25</v>
      </c>
      <c r="N40" s="65">
        <v>0.16666666666666666</v>
      </c>
      <c r="O40" s="65">
        <v>0.16666666666666666</v>
      </c>
      <c r="P40" s="65">
        <v>1</v>
      </c>
      <c r="R40" s="85"/>
      <c r="S40" s="84"/>
      <c r="T40" s="83"/>
      <c r="U40" s="84"/>
      <c r="Y40" s="63" t="s">
        <v>206</v>
      </c>
      <c r="Z40" s="65">
        <v>0.35714285714285715</v>
      </c>
      <c r="AA40" s="65">
        <v>0.14285714285714285</v>
      </c>
      <c r="AB40" s="65">
        <v>0.2857142857142857</v>
      </c>
      <c r="AC40" s="65">
        <v>0.21428571428571427</v>
      </c>
      <c r="AD40" s="65">
        <v>1</v>
      </c>
    </row>
    <row r="41" spans="1:30" x14ac:dyDescent="0.35">
      <c r="A41" s="63" t="s">
        <v>210</v>
      </c>
      <c r="B41" s="64"/>
      <c r="C41" s="64"/>
      <c r="D41" s="64"/>
      <c r="E41" s="64"/>
      <c r="F41" s="64">
        <v>1</v>
      </c>
      <c r="G41" s="64">
        <v>1</v>
      </c>
      <c r="J41" s="63" t="s">
        <v>210</v>
      </c>
      <c r="K41" s="65">
        <v>0</v>
      </c>
      <c r="L41" s="65">
        <v>0</v>
      </c>
      <c r="M41" s="65">
        <v>1</v>
      </c>
      <c r="N41" s="65">
        <v>0</v>
      </c>
      <c r="O41" s="65">
        <v>0</v>
      </c>
      <c r="P41" s="65">
        <v>1</v>
      </c>
      <c r="R41" s="85"/>
      <c r="S41" s="84"/>
      <c r="T41" s="83"/>
      <c r="U41" s="84"/>
      <c r="Y41" s="63" t="s">
        <v>210</v>
      </c>
      <c r="Z41" s="65">
        <v>0</v>
      </c>
      <c r="AA41" s="65">
        <v>1</v>
      </c>
      <c r="AB41" s="65">
        <v>0</v>
      </c>
      <c r="AC41" s="65">
        <v>0</v>
      </c>
      <c r="AD41" s="65">
        <v>1</v>
      </c>
    </row>
    <row r="42" spans="1:30" x14ac:dyDescent="0.35">
      <c r="A42" s="63" t="s">
        <v>208</v>
      </c>
      <c r="B42" s="64"/>
      <c r="C42" s="64">
        <v>4</v>
      </c>
      <c r="D42" s="64">
        <v>6</v>
      </c>
      <c r="E42" s="64">
        <v>4</v>
      </c>
      <c r="F42" s="64"/>
      <c r="G42" s="64">
        <v>14</v>
      </c>
      <c r="J42" s="63" t="s">
        <v>208</v>
      </c>
      <c r="K42" s="65">
        <v>0</v>
      </c>
      <c r="L42" s="65">
        <v>0.25</v>
      </c>
      <c r="M42" s="65">
        <v>0.125</v>
      </c>
      <c r="N42" s="65">
        <v>0.25</v>
      </c>
      <c r="O42" s="65">
        <v>0.375</v>
      </c>
      <c r="P42" s="65">
        <v>1</v>
      </c>
      <c r="R42" s="85"/>
      <c r="S42" s="84"/>
      <c r="T42" s="83"/>
      <c r="U42" s="84"/>
      <c r="Y42" s="63" t="s">
        <v>217</v>
      </c>
      <c r="Z42" s="65">
        <v>0</v>
      </c>
      <c r="AA42" s="65">
        <v>0</v>
      </c>
      <c r="AB42" s="65">
        <v>1</v>
      </c>
      <c r="AC42" s="65">
        <v>0</v>
      </c>
      <c r="AD42" s="65">
        <v>1</v>
      </c>
    </row>
    <row r="43" spans="1:30" x14ac:dyDescent="0.35">
      <c r="A43" s="63" t="s">
        <v>211</v>
      </c>
      <c r="B43" s="64"/>
      <c r="C43" s="64">
        <v>1</v>
      </c>
      <c r="D43" s="64">
        <v>2</v>
      </c>
      <c r="E43" s="64">
        <v>1</v>
      </c>
      <c r="F43" s="64">
        <v>3</v>
      </c>
      <c r="G43" s="64">
        <v>7</v>
      </c>
      <c r="J43" s="63" t="s">
        <v>211</v>
      </c>
      <c r="K43" s="65">
        <v>0</v>
      </c>
      <c r="L43" s="65">
        <v>0.33333333333333331</v>
      </c>
      <c r="M43" s="65">
        <v>0</v>
      </c>
      <c r="N43" s="65">
        <v>0.33333333333333331</v>
      </c>
      <c r="O43" s="65">
        <v>0.33333333333333331</v>
      </c>
      <c r="P43" s="65">
        <v>1</v>
      </c>
      <c r="R43" s="85"/>
      <c r="S43" s="84"/>
      <c r="T43" s="83"/>
      <c r="U43" s="84"/>
      <c r="Y43" s="63" t="s">
        <v>208</v>
      </c>
      <c r="Z43" s="65">
        <v>8.3333333333333329E-2</v>
      </c>
      <c r="AA43" s="65">
        <v>8.3333333333333329E-2</v>
      </c>
      <c r="AB43" s="65">
        <v>0.5</v>
      </c>
      <c r="AC43" s="65">
        <v>0.33333333333333331</v>
      </c>
      <c r="AD43" s="65">
        <v>1</v>
      </c>
    </row>
    <row r="44" spans="1:30" x14ac:dyDescent="0.35">
      <c r="A44" s="63" t="s">
        <v>1030</v>
      </c>
      <c r="B44" s="64">
        <v>5</v>
      </c>
      <c r="C44" s="64">
        <v>19</v>
      </c>
      <c r="D44" s="64">
        <v>24</v>
      </c>
      <c r="E44" s="64">
        <v>20</v>
      </c>
      <c r="F44" s="64">
        <v>34</v>
      </c>
      <c r="G44" s="64">
        <v>102</v>
      </c>
      <c r="J44" s="63" t="s">
        <v>1030</v>
      </c>
      <c r="K44" s="65">
        <v>3.2967032967032968E-2</v>
      </c>
      <c r="L44" s="65">
        <v>0.23076923076923078</v>
      </c>
      <c r="M44" s="65">
        <v>0.16483516483516483</v>
      </c>
      <c r="N44" s="65">
        <v>0.19780219780219779</v>
      </c>
      <c r="O44" s="65">
        <v>0.37362637362637363</v>
      </c>
      <c r="P44" s="65">
        <v>1</v>
      </c>
      <c r="R44" s="85"/>
      <c r="S44" s="84"/>
      <c r="T44" s="83"/>
      <c r="U44" s="84"/>
      <c r="Y44" s="63" t="s">
        <v>211</v>
      </c>
      <c r="Z44" s="65">
        <v>0.33333333333333331</v>
      </c>
      <c r="AA44" s="65">
        <v>0.22222222222222221</v>
      </c>
      <c r="AB44" s="65">
        <v>0</v>
      </c>
      <c r="AC44" s="65">
        <v>0.44444444444444442</v>
      </c>
      <c r="AD44" s="65">
        <v>1</v>
      </c>
    </row>
    <row r="45" spans="1:30" x14ac:dyDescent="0.35">
      <c r="A45" s="63" t="s">
        <v>202</v>
      </c>
      <c r="C45" s="106">
        <f>SUM(B33:C33)</f>
        <v>3</v>
      </c>
      <c r="J45" s="63" t="s">
        <v>202</v>
      </c>
      <c r="L45" s="86">
        <f t="shared" ref="L45:L50" si="0">SUM(K33:L33)</f>
        <v>0.75</v>
      </c>
      <c r="R45" s="84"/>
      <c r="S45" s="84"/>
      <c r="T45" s="83"/>
      <c r="U45" s="84"/>
      <c r="Y45" s="63" t="s">
        <v>1030</v>
      </c>
      <c r="Z45" s="65">
        <v>0.23</v>
      </c>
      <c r="AA45" s="65">
        <v>0.15</v>
      </c>
      <c r="AB45" s="65">
        <v>0.2</v>
      </c>
      <c r="AC45" s="65">
        <v>0.42</v>
      </c>
      <c r="AD45" s="65">
        <v>1</v>
      </c>
    </row>
    <row r="46" spans="1:30" x14ac:dyDescent="0.35">
      <c r="A46" s="63" t="s">
        <v>994</v>
      </c>
      <c r="C46" s="106">
        <f>SUM(B34:C34)</f>
        <v>2</v>
      </c>
      <c r="J46" s="63" t="s">
        <v>994</v>
      </c>
      <c r="L46" s="87">
        <f t="shared" si="0"/>
        <v>0.23076923076923078</v>
      </c>
      <c r="R46" s="84"/>
      <c r="S46" s="84"/>
      <c r="T46" s="83"/>
      <c r="U46" s="84"/>
      <c r="Y46" s="108"/>
    </row>
    <row r="47" spans="1:30" x14ac:dyDescent="0.35">
      <c r="A47" s="63" t="s">
        <v>203</v>
      </c>
      <c r="C47" s="107">
        <f>SUM(B35:C35)</f>
        <v>0</v>
      </c>
      <c r="J47" s="63" t="s">
        <v>203</v>
      </c>
      <c r="L47" s="88">
        <f t="shared" si="0"/>
        <v>9.0909090909090912E-2</v>
      </c>
      <c r="R47" s="84"/>
      <c r="S47" s="84"/>
      <c r="T47" s="84"/>
      <c r="U47" s="84"/>
      <c r="Y47" s="108"/>
    </row>
    <row r="48" spans="1:30" x14ac:dyDescent="0.35">
      <c r="A48" s="63" t="s">
        <v>204</v>
      </c>
      <c r="C48" s="107">
        <f>SUM(B37:C37)</f>
        <v>0</v>
      </c>
      <c r="J48" s="63" t="s">
        <v>214</v>
      </c>
      <c r="L48" s="86">
        <f t="shared" si="0"/>
        <v>0</v>
      </c>
      <c r="R48" s="84"/>
      <c r="S48" s="84"/>
      <c r="T48" s="84"/>
      <c r="U48" s="84"/>
      <c r="Y48" s="108"/>
    </row>
    <row r="49" spans="1:25" x14ac:dyDescent="0.35">
      <c r="A49" s="63" t="s">
        <v>206</v>
      </c>
      <c r="C49" s="106">
        <f>SUM(B40:C40)</f>
        <v>4</v>
      </c>
      <c r="J49" s="63" t="s">
        <v>204</v>
      </c>
      <c r="L49" s="87">
        <f t="shared" si="0"/>
        <v>0.14285714285714285</v>
      </c>
      <c r="Y49" s="108"/>
    </row>
    <row r="50" spans="1:25" x14ac:dyDescent="0.35">
      <c r="A50" s="63" t="s">
        <v>210</v>
      </c>
      <c r="C50" s="107">
        <f>SUM(B41:C41)</f>
        <v>0</v>
      </c>
      <c r="J50" s="63" t="s">
        <v>213</v>
      </c>
      <c r="L50" s="86">
        <f t="shared" si="0"/>
        <v>0.17391304347826086</v>
      </c>
      <c r="Y50" s="108"/>
    </row>
    <row r="51" spans="1:25" x14ac:dyDescent="0.35">
      <c r="A51" s="63" t="s">
        <v>208</v>
      </c>
      <c r="C51" s="106">
        <f>SUM(B42:C42)</f>
        <v>4</v>
      </c>
      <c r="J51" s="63" t="s">
        <v>387</v>
      </c>
      <c r="L51" s="88">
        <f t="shared" ref="L51:L55" si="1">SUM(K39:L39)</f>
        <v>0.75</v>
      </c>
      <c r="Y51" s="108"/>
    </row>
    <row r="52" spans="1:25" x14ac:dyDescent="0.35">
      <c r="A52" s="63" t="s">
        <v>214</v>
      </c>
      <c r="C52" s="107">
        <f>SUM(B36:C36)</f>
        <v>1</v>
      </c>
      <c r="J52" s="63" t="s">
        <v>206</v>
      </c>
      <c r="L52" s="88">
        <f t="shared" si="1"/>
        <v>0.41666666666666663</v>
      </c>
      <c r="Y52" s="108"/>
    </row>
    <row r="53" spans="1:25" x14ac:dyDescent="0.35">
      <c r="A53" s="63" t="s">
        <v>213</v>
      </c>
      <c r="C53" s="107">
        <f>SUM(B38:C38)</f>
        <v>3</v>
      </c>
      <c r="J53" s="63" t="s">
        <v>210</v>
      </c>
      <c r="L53" s="88">
        <f t="shared" si="1"/>
        <v>0</v>
      </c>
      <c r="Y53" s="109"/>
    </row>
    <row r="54" spans="1:25" x14ac:dyDescent="0.35">
      <c r="A54" s="63" t="s">
        <v>387</v>
      </c>
      <c r="C54" s="107">
        <f>SUM(B39:C39)</f>
        <v>6</v>
      </c>
      <c r="J54" s="63" t="s">
        <v>208</v>
      </c>
      <c r="L54" s="88">
        <f t="shared" si="1"/>
        <v>0.25</v>
      </c>
      <c r="Y54" s="108"/>
    </row>
    <row r="55" spans="1:25" x14ac:dyDescent="0.35">
      <c r="A55" s="63" t="s">
        <v>211</v>
      </c>
      <c r="C55" s="107">
        <f>SUM(B43:C43)</f>
        <v>1</v>
      </c>
      <c r="J55" s="63" t="s">
        <v>211</v>
      </c>
      <c r="L55" s="88">
        <f t="shared" si="1"/>
        <v>0.33333333333333331</v>
      </c>
      <c r="Y55" s="108"/>
    </row>
    <row r="56" spans="1:25" x14ac:dyDescent="0.35">
      <c r="A56" s="63" t="s">
        <v>1033</v>
      </c>
      <c r="C56" s="73">
        <f>SUM(B44:C44)/GETPIVOTDATA("Besoin eau couvert",$A$31)</f>
        <v>0.23529411764705882</v>
      </c>
      <c r="Y56" s="108"/>
    </row>
    <row r="57" spans="1:25" x14ac:dyDescent="0.35">
      <c r="Y57" s="109"/>
    </row>
  </sheetData>
  <pageMargins left="0.7" right="0.7" top="0.75" bottom="0.75" header="0.3" footer="0.3"/>
  <pageSetup orientation="portrait" r:id="rId8"/>
  <drawing r:id="rId9"/>
  <extLst>
    <ext xmlns:x14="http://schemas.microsoft.com/office/spreadsheetml/2009/9/main" uri="{A8765BA9-456A-4dab-B4F3-ACF838C121DE}">
      <x14:slicerList>
        <x14:slicer r:id="rId10"/>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53" zoomScale="80" zoomScaleNormal="80" workbookViewId="0">
      <selection activeCell="A87" sqref="A87"/>
    </sheetView>
  </sheetViews>
  <sheetFormatPr baseColWidth="10" defaultColWidth="8.7265625" defaultRowHeight="14.5" x14ac:dyDescent="0.35"/>
  <cols>
    <col min="1" max="1" width="22.90625" customWidth="1"/>
    <col min="2" max="2" width="23.36328125" customWidth="1"/>
    <col min="3" max="4" width="12.1796875" customWidth="1"/>
    <col min="5" max="5" width="26.08984375" customWidth="1"/>
    <col min="6" max="7" width="12.1796875" customWidth="1"/>
    <col min="8" max="8" width="10.7265625" bestFit="1" customWidth="1"/>
  </cols>
  <sheetData>
    <row r="1" spans="1:4" x14ac:dyDescent="0.35">
      <c r="A1" s="69" t="s">
        <v>947</v>
      </c>
    </row>
    <row r="3" spans="1:4" x14ac:dyDescent="0.35">
      <c r="A3" s="62" t="s">
        <v>946</v>
      </c>
      <c r="B3" s="62" t="s">
        <v>1029</v>
      </c>
    </row>
    <row r="4" spans="1:4" x14ac:dyDescent="0.35">
      <c r="A4" s="62" t="s">
        <v>1032</v>
      </c>
      <c r="B4" t="s">
        <v>621</v>
      </c>
      <c r="C4" t="s">
        <v>623</v>
      </c>
      <c r="D4" t="s">
        <v>1030</v>
      </c>
    </row>
    <row r="5" spans="1:4" x14ac:dyDescent="0.35">
      <c r="A5" s="63" t="s">
        <v>212</v>
      </c>
      <c r="B5" s="65">
        <v>1</v>
      </c>
      <c r="C5" s="65">
        <v>0</v>
      </c>
      <c r="D5" s="65">
        <v>1</v>
      </c>
    </row>
    <row r="6" spans="1:4" x14ac:dyDescent="0.35">
      <c r="A6" s="63" t="s">
        <v>203</v>
      </c>
      <c r="B6" s="65">
        <v>1</v>
      </c>
      <c r="C6" s="65">
        <v>0</v>
      </c>
      <c r="D6" s="65">
        <v>1</v>
      </c>
    </row>
    <row r="7" spans="1:4" x14ac:dyDescent="0.35">
      <c r="A7" s="63" t="s">
        <v>214</v>
      </c>
      <c r="B7" s="65">
        <v>1</v>
      </c>
      <c r="C7" s="65">
        <v>0</v>
      </c>
      <c r="D7" s="65">
        <v>1</v>
      </c>
    </row>
    <row r="8" spans="1:4" x14ac:dyDescent="0.35">
      <c r="A8" s="63" t="s">
        <v>204</v>
      </c>
      <c r="B8" s="65">
        <v>1</v>
      </c>
      <c r="C8" s="65">
        <v>0</v>
      </c>
      <c r="D8" s="65">
        <v>1</v>
      </c>
    </row>
    <row r="9" spans="1:4" x14ac:dyDescent="0.35">
      <c r="A9" s="63" t="s">
        <v>215</v>
      </c>
      <c r="B9" s="65">
        <v>0</v>
      </c>
      <c r="C9" s="65">
        <v>1</v>
      </c>
      <c r="D9" s="65">
        <v>1</v>
      </c>
    </row>
    <row r="10" spans="1:4" x14ac:dyDescent="0.35">
      <c r="A10" s="63" t="s">
        <v>206</v>
      </c>
      <c r="B10" s="65">
        <v>1</v>
      </c>
      <c r="C10" s="65">
        <v>0</v>
      </c>
      <c r="D10" s="65">
        <v>1</v>
      </c>
    </row>
    <row r="11" spans="1:4" x14ac:dyDescent="0.35">
      <c r="A11" s="63" t="s">
        <v>208</v>
      </c>
      <c r="B11" s="65">
        <v>1</v>
      </c>
      <c r="C11" s="65">
        <v>0</v>
      </c>
      <c r="D11" s="65">
        <v>1</v>
      </c>
    </row>
    <row r="12" spans="1:4" x14ac:dyDescent="0.35">
      <c r="A12" s="63" t="s">
        <v>211</v>
      </c>
      <c r="B12" s="65">
        <v>1</v>
      </c>
      <c r="C12" s="65">
        <v>0</v>
      </c>
      <c r="D12" s="65">
        <v>1</v>
      </c>
    </row>
    <row r="13" spans="1:4" x14ac:dyDescent="0.35">
      <c r="A13" s="63" t="s">
        <v>1030</v>
      </c>
      <c r="B13" s="65">
        <v>0.95</v>
      </c>
      <c r="C13" s="65">
        <v>0.05</v>
      </c>
      <c r="D13" s="65">
        <v>1</v>
      </c>
    </row>
    <row r="20" spans="1:6" x14ac:dyDescent="0.35">
      <c r="A20" s="62" t="s">
        <v>948</v>
      </c>
      <c r="B20" s="62" t="s">
        <v>1029</v>
      </c>
    </row>
    <row r="21" spans="1:6" x14ac:dyDescent="0.35">
      <c r="A21" s="62" t="s">
        <v>1032</v>
      </c>
      <c r="B21" t="s">
        <v>631</v>
      </c>
      <c r="C21" t="s">
        <v>632</v>
      </c>
      <c r="D21" t="s">
        <v>633</v>
      </c>
      <c r="E21" t="s">
        <v>636</v>
      </c>
      <c r="F21" t="s">
        <v>1030</v>
      </c>
    </row>
    <row r="22" spans="1:6" x14ac:dyDescent="0.35">
      <c r="A22" s="63" t="s">
        <v>212</v>
      </c>
      <c r="B22" s="65">
        <v>0</v>
      </c>
      <c r="C22" s="65">
        <v>0</v>
      </c>
      <c r="D22" s="65">
        <v>0.33333333333333331</v>
      </c>
      <c r="E22" s="65">
        <v>0.66666666666666663</v>
      </c>
      <c r="F22" s="65">
        <v>1</v>
      </c>
    </row>
    <row r="23" spans="1:6" x14ac:dyDescent="0.35">
      <c r="A23" s="63" t="s">
        <v>203</v>
      </c>
      <c r="B23" s="65">
        <v>1</v>
      </c>
      <c r="C23" s="65">
        <v>0</v>
      </c>
      <c r="D23" s="65">
        <v>0</v>
      </c>
      <c r="E23" s="65">
        <v>0</v>
      </c>
      <c r="F23" s="65">
        <v>1</v>
      </c>
    </row>
    <row r="24" spans="1:6" x14ac:dyDescent="0.35">
      <c r="A24" s="63" t="s">
        <v>214</v>
      </c>
      <c r="B24" s="65">
        <v>1</v>
      </c>
      <c r="C24" s="65">
        <v>0</v>
      </c>
      <c r="D24" s="65">
        <v>0</v>
      </c>
      <c r="E24" s="65">
        <v>0</v>
      </c>
      <c r="F24" s="65">
        <v>1</v>
      </c>
    </row>
    <row r="25" spans="1:6" x14ac:dyDescent="0.35">
      <c r="A25" s="63" t="s">
        <v>204</v>
      </c>
      <c r="B25" s="65">
        <v>0.75</v>
      </c>
      <c r="C25" s="65">
        <v>0.25</v>
      </c>
      <c r="D25" s="65">
        <v>0</v>
      </c>
      <c r="E25" s="65">
        <v>0</v>
      </c>
      <c r="F25" s="65">
        <v>1</v>
      </c>
    </row>
    <row r="26" spans="1:6" x14ac:dyDescent="0.35">
      <c r="A26" s="63" t="s">
        <v>215</v>
      </c>
      <c r="B26" s="65">
        <v>1</v>
      </c>
      <c r="C26" s="65">
        <v>0</v>
      </c>
      <c r="D26" s="65">
        <v>0</v>
      </c>
      <c r="E26" s="65">
        <v>0</v>
      </c>
      <c r="F26" s="65">
        <v>1</v>
      </c>
    </row>
    <row r="27" spans="1:6" x14ac:dyDescent="0.35">
      <c r="A27" s="63" t="s">
        <v>206</v>
      </c>
      <c r="B27" s="65">
        <v>0</v>
      </c>
      <c r="C27" s="65">
        <v>0</v>
      </c>
      <c r="D27" s="65">
        <v>1</v>
      </c>
      <c r="E27" s="65">
        <v>0</v>
      </c>
      <c r="F27" s="65">
        <v>1</v>
      </c>
    </row>
    <row r="28" spans="1:6" x14ac:dyDescent="0.35">
      <c r="A28" s="63" t="s">
        <v>208</v>
      </c>
      <c r="B28" s="65">
        <v>0.4</v>
      </c>
      <c r="C28" s="65">
        <v>0.2</v>
      </c>
      <c r="D28" s="65">
        <v>0.4</v>
      </c>
      <c r="E28" s="65">
        <v>0</v>
      </c>
      <c r="F28" s="65">
        <v>1</v>
      </c>
    </row>
    <row r="29" spans="1:6" x14ac:dyDescent="0.35">
      <c r="A29" s="63" t="s">
        <v>211</v>
      </c>
      <c r="B29" s="65">
        <v>0.66666666666666663</v>
      </c>
      <c r="C29" s="65">
        <v>0.33333333333333331</v>
      </c>
      <c r="D29" s="65">
        <v>0</v>
      </c>
      <c r="E29" s="65">
        <v>0</v>
      </c>
      <c r="F29" s="65">
        <v>1</v>
      </c>
    </row>
    <row r="30" spans="1:6" x14ac:dyDescent="0.35">
      <c r="A30" s="63" t="s">
        <v>1030</v>
      </c>
      <c r="B30" s="65">
        <v>0.5</v>
      </c>
      <c r="C30" s="65">
        <v>0.15</v>
      </c>
      <c r="D30" s="65">
        <v>0.25</v>
      </c>
      <c r="E30" s="65">
        <v>0.1</v>
      </c>
      <c r="F30" s="65">
        <v>1</v>
      </c>
    </row>
    <row r="34" spans="1:4" x14ac:dyDescent="0.35">
      <c r="C34" s="65">
        <f>SUM(B33:C33)</f>
        <v>0</v>
      </c>
    </row>
    <row r="37" spans="1:4" x14ac:dyDescent="0.35">
      <c r="A37" s="62" t="s">
        <v>949</v>
      </c>
      <c r="B37" s="62" t="s">
        <v>1029</v>
      </c>
    </row>
    <row r="38" spans="1:4" x14ac:dyDescent="0.35">
      <c r="A38" s="62" t="s">
        <v>1032</v>
      </c>
      <c r="B38" t="s">
        <v>193</v>
      </c>
      <c r="C38" t="s">
        <v>195</v>
      </c>
      <c r="D38" t="s">
        <v>1030</v>
      </c>
    </row>
    <row r="39" spans="1:4" x14ac:dyDescent="0.35">
      <c r="A39" s="63" t="s">
        <v>212</v>
      </c>
      <c r="B39" s="65">
        <v>1</v>
      </c>
      <c r="C39" s="65">
        <v>0</v>
      </c>
      <c r="D39" s="65">
        <v>1</v>
      </c>
    </row>
    <row r="40" spans="1:4" x14ac:dyDescent="0.35">
      <c r="A40" s="63" t="s">
        <v>203</v>
      </c>
      <c r="B40" s="65">
        <v>1</v>
      </c>
      <c r="C40" s="65">
        <v>0</v>
      </c>
      <c r="D40" s="65">
        <v>1</v>
      </c>
    </row>
    <row r="41" spans="1:4" x14ac:dyDescent="0.35">
      <c r="A41" s="63" t="s">
        <v>214</v>
      </c>
      <c r="B41" s="65">
        <v>1</v>
      </c>
      <c r="C41" s="65">
        <v>0</v>
      </c>
      <c r="D41" s="65">
        <v>1</v>
      </c>
    </row>
    <row r="42" spans="1:4" x14ac:dyDescent="0.35">
      <c r="A42" s="63" t="s">
        <v>204</v>
      </c>
      <c r="B42" s="65">
        <v>1</v>
      </c>
      <c r="C42" s="65">
        <v>0</v>
      </c>
      <c r="D42" s="65">
        <v>1</v>
      </c>
    </row>
    <row r="43" spans="1:4" x14ac:dyDescent="0.35">
      <c r="A43" s="63" t="s">
        <v>215</v>
      </c>
      <c r="B43" s="65">
        <v>0</v>
      </c>
      <c r="C43" s="65">
        <v>1</v>
      </c>
      <c r="D43" s="65">
        <v>1</v>
      </c>
    </row>
    <row r="44" spans="1:4" x14ac:dyDescent="0.35">
      <c r="A44" s="63" t="s">
        <v>206</v>
      </c>
      <c r="B44" s="65">
        <v>1</v>
      </c>
      <c r="C44" s="65">
        <v>0</v>
      </c>
      <c r="D44" s="65">
        <v>1</v>
      </c>
    </row>
    <row r="45" spans="1:4" x14ac:dyDescent="0.35">
      <c r="A45" s="63" t="s">
        <v>208</v>
      </c>
      <c r="B45" s="65">
        <v>1</v>
      </c>
      <c r="C45" s="65">
        <v>0</v>
      </c>
      <c r="D45" s="65">
        <v>1</v>
      </c>
    </row>
    <row r="46" spans="1:4" x14ac:dyDescent="0.35">
      <c r="A46" s="63" t="s">
        <v>211</v>
      </c>
      <c r="B46" s="65">
        <v>1</v>
      </c>
      <c r="C46" s="65">
        <v>0</v>
      </c>
      <c r="D46" s="65">
        <v>1</v>
      </c>
    </row>
    <row r="47" spans="1:4" x14ac:dyDescent="0.35">
      <c r="A47" s="63" t="s">
        <v>1030</v>
      </c>
      <c r="B47" s="65">
        <v>0.95</v>
      </c>
      <c r="C47" s="65">
        <v>0.05</v>
      </c>
      <c r="D47" s="65">
        <v>1</v>
      </c>
    </row>
    <row r="53" spans="1:5" x14ac:dyDescent="0.35">
      <c r="A53" s="70" t="s">
        <v>989</v>
      </c>
    </row>
    <row r="54" spans="1:5" x14ac:dyDescent="0.35">
      <c r="A54" s="62" t="s">
        <v>917</v>
      </c>
      <c r="B54" t="s">
        <v>195</v>
      </c>
      <c r="C54" s="64"/>
      <c r="D54" s="64"/>
    </row>
    <row r="55" spans="1:5" x14ac:dyDescent="0.35">
      <c r="A55" s="63"/>
      <c r="B55" s="64"/>
      <c r="C55" s="64"/>
      <c r="D55" s="64"/>
    </row>
    <row r="56" spans="1:5" x14ac:dyDescent="0.35">
      <c r="A56" s="62" t="s">
        <v>950</v>
      </c>
      <c r="B56" s="62" t="s">
        <v>1029</v>
      </c>
      <c r="E56" s="64"/>
    </row>
    <row r="57" spans="1:5" x14ac:dyDescent="0.35">
      <c r="A57" s="62" t="s">
        <v>1032</v>
      </c>
      <c r="B57">
        <v>0</v>
      </c>
      <c r="C57" t="s">
        <v>1030</v>
      </c>
      <c r="E57" s="64"/>
    </row>
    <row r="58" spans="1:5" x14ac:dyDescent="0.35">
      <c r="A58" s="63" t="s">
        <v>215</v>
      </c>
      <c r="B58" s="64">
        <v>1</v>
      </c>
      <c r="C58" s="64">
        <v>1</v>
      </c>
      <c r="E58" s="64"/>
    </row>
    <row r="59" spans="1:5" x14ac:dyDescent="0.35">
      <c r="A59" s="63" t="s">
        <v>1030</v>
      </c>
      <c r="B59" s="64">
        <v>1</v>
      </c>
      <c r="C59" s="64">
        <v>1</v>
      </c>
      <c r="E59" s="64"/>
    </row>
    <row r="60" spans="1:5" x14ac:dyDescent="0.35">
      <c r="E60" s="64"/>
    </row>
    <row r="61" spans="1:5" x14ac:dyDescent="0.35">
      <c r="E61" s="64"/>
    </row>
    <row r="62" spans="1:5" x14ac:dyDescent="0.35">
      <c r="E62" s="64"/>
    </row>
    <row r="63" spans="1:5" x14ac:dyDescent="0.35">
      <c r="E63" s="64"/>
    </row>
    <row r="64" spans="1:5" x14ac:dyDescent="0.35">
      <c r="E64" s="64"/>
    </row>
    <row r="65" spans="1:5" x14ac:dyDescent="0.35">
      <c r="E65" s="64"/>
    </row>
    <row r="66" spans="1:5" x14ac:dyDescent="0.35">
      <c r="E66" s="64"/>
    </row>
    <row r="67" spans="1:5" x14ac:dyDescent="0.35">
      <c r="E67" s="64"/>
    </row>
    <row r="68" spans="1:5" x14ac:dyDescent="0.35">
      <c r="E68" s="64"/>
    </row>
    <row r="69" spans="1:5" x14ac:dyDescent="0.35">
      <c r="A69" s="62" t="s">
        <v>917</v>
      </c>
      <c r="B69" t="s">
        <v>195</v>
      </c>
      <c r="C69" s="64"/>
      <c r="D69" s="64"/>
    </row>
    <row r="70" spans="1:5" x14ac:dyDescent="0.35">
      <c r="A70" s="63"/>
      <c r="B70" s="64"/>
      <c r="C70" s="64"/>
      <c r="D70" s="64"/>
    </row>
    <row r="71" spans="1:5" ht="58" x14ac:dyDescent="0.35">
      <c r="A71" s="68" t="s">
        <v>951</v>
      </c>
      <c r="B71" s="62" t="s">
        <v>1029</v>
      </c>
    </row>
    <row r="72" spans="1:5" x14ac:dyDescent="0.35">
      <c r="A72" s="62" t="s">
        <v>1032</v>
      </c>
      <c r="B72">
        <v>0</v>
      </c>
      <c r="C72" t="s">
        <v>1030</v>
      </c>
    </row>
    <row r="73" spans="1:5" x14ac:dyDescent="0.35">
      <c r="A73" s="63" t="s">
        <v>215</v>
      </c>
      <c r="B73" s="65">
        <v>1</v>
      </c>
      <c r="C73" s="65">
        <v>1</v>
      </c>
    </row>
    <row r="74" spans="1:5" x14ac:dyDescent="0.35">
      <c r="A74" s="63" t="s">
        <v>1030</v>
      </c>
      <c r="B74" s="65">
        <v>1</v>
      </c>
      <c r="C74" s="65">
        <v>1</v>
      </c>
    </row>
    <row r="85" spans="1:4" x14ac:dyDescent="0.35">
      <c r="A85" s="62" t="s">
        <v>917</v>
      </c>
      <c r="B85" t="s">
        <v>195</v>
      </c>
      <c r="C85" s="64"/>
      <c r="D85" s="64"/>
    </row>
    <row r="86" spans="1:4" x14ac:dyDescent="0.35">
      <c r="A86" s="63"/>
      <c r="B86" s="64"/>
      <c r="C86" s="64"/>
      <c r="D86" s="64"/>
    </row>
    <row r="87" spans="1:4" x14ac:dyDescent="0.35">
      <c r="A87" s="68" t="s">
        <v>952</v>
      </c>
      <c r="B87" s="62" t="s">
        <v>1029</v>
      </c>
    </row>
    <row r="88" spans="1:4" x14ac:dyDescent="0.35">
      <c r="A88" s="62" t="s">
        <v>1032</v>
      </c>
      <c r="B88">
        <v>1</v>
      </c>
      <c r="C88" t="s">
        <v>1030</v>
      </c>
    </row>
    <row r="89" spans="1:4" x14ac:dyDescent="0.35">
      <c r="A89" s="63" t="s">
        <v>215</v>
      </c>
      <c r="B89" s="65">
        <v>1</v>
      </c>
      <c r="C89" s="65">
        <v>1</v>
      </c>
    </row>
    <row r="90" spans="1:4" x14ac:dyDescent="0.35">
      <c r="A90" s="63" t="s">
        <v>1030</v>
      </c>
      <c r="B90" s="65">
        <v>1</v>
      </c>
      <c r="C90" s="65">
        <v>1</v>
      </c>
    </row>
    <row r="101" spans="1:4" x14ac:dyDescent="0.35">
      <c r="A101" s="62" t="s">
        <v>917</v>
      </c>
      <c r="B101" t="s">
        <v>195</v>
      </c>
      <c r="C101" s="64"/>
      <c r="D101" s="64"/>
    </row>
    <row r="102" spans="1:4" x14ac:dyDescent="0.35">
      <c r="A102" s="63"/>
      <c r="B102" s="64"/>
      <c r="C102" s="64"/>
      <c r="D102" s="64"/>
    </row>
    <row r="103" spans="1:4" ht="43.5" x14ac:dyDescent="0.35">
      <c r="A103" s="68" t="s">
        <v>953</v>
      </c>
      <c r="B103" s="62" t="s">
        <v>1029</v>
      </c>
    </row>
    <row r="104" spans="1:4" x14ac:dyDescent="0.35">
      <c r="A104" s="62" t="s">
        <v>1032</v>
      </c>
      <c r="B104">
        <v>0</v>
      </c>
      <c r="C104" t="s">
        <v>1030</v>
      </c>
    </row>
    <row r="105" spans="1:4" x14ac:dyDescent="0.35">
      <c r="A105" s="63" t="s">
        <v>215</v>
      </c>
      <c r="B105" s="65">
        <v>1</v>
      </c>
      <c r="C105" s="65">
        <v>1</v>
      </c>
    </row>
    <row r="106" spans="1:4" x14ac:dyDescent="0.35">
      <c r="A106" s="63" t="s">
        <v>1030</v>
      </c>
      <c r="B106" s="65">
        <v>1</v>
      </c>
      <c r="C106" s="65">
        <v>1</v>
      </c>
    </row>
  </sheetData>
  <pageMargins left="0.7" right="0.7" top="0.75" bottom="0.75" header="0.3" footer="0.3"/>
  <drawing r:id="rId8"/>
  <extLst>
    <ext xmlns:x14="http://schemas.microsoft.com/office/spreadsheetml/2009/9/main" uri="{A8765BA9-456A-4dab-B4F3-ACF838C121DE}">
      <x14:slicerList>
        <x14:slicer r:id="rId9"/>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B1" zoomScale="80" zoomScaleNormal="80" workbookViewId="0">
      <selection activeCell="B27" sqref="B27"/>
    </sheetView>
  </sheetViews>
  <sheetFormatPr baseColWidth="10" defaultColWidth="8.7265625" defaultRowHeight="14.5" x14ac:dyDescent="0.35"/>
  <cols>
    <col min="1" max="1" width="32.6328125" customWidth="1"/>
    <col min="2" max="2" width="23.36328125" customWidth="1"/>
    <col min="3" max="3" width="8.36328125" customWidth="1"/>
    <col min="4" max="4" width="13.08984375" customWidth="1"/>
    <col min="5" max="5" width="10.54296875" customWidth="1"/>
    <col min="6" max="6" width="17.81640625" customWidth="1"/>
    <col min="7" max="7" width="9.08984375" customWidth="1"/>
    <col min="8" max="8" width="12.1796875" customWidth="1"/>
    <col min="9" max="9" width="11" customWidth="1"/>
    <col min="10" max="10" width="11" bestFit="1" customWidth="1"/>
  </cols>
  <sheetData>
    <row r="1" spans="1:4" x14ac:dyDescent="0.35">
      <c r="A1" s="69" t="s">
        <v>944</v>
      </c>
    </row>
    <row r="3" spans="1:4" x14ac:dyDescent="0.35">
      <c r="A3" s="62" t="s">
        <v>943</v>
      </c>
      <c r="B3" s="62" t="s">
        <v>1029</v>
      </c>
    </row>
    <row r="4" spans="1:4" x14ac:dyDescent="0.35">
      <c r="A4" s="62" t="s">
        <v>1032</v>
      </c>
      <c r="B4" t="s">
        <v>193</v>
      </c>
      <c r="C4" t="s">
        <v>195</v>
      </c>
      <c r="D4" t="s">
        <v>1030</v>
      </c>
    </row>
    <row r="5" spans="1:4" x14ac:dyDescent="0.35">
      <c r="A5" s="63" t="s">
        <v>202</v>
      </c>
      <c r="B5" s="65">
        <v>0.75</v>
      </c>
      <c r="C5" s="65">
        <v>0.25</v>
      </c>
      <c r="D5" s="65">
        <v>1</v>
      </c>
    </row>
    <row r="6" spans="1:4" x14ac:dyDescent="0.35">
      <c r="A6" s="63" t="s">
        <v>212</v>
      </c>
      <c r="B6" s="65">
        <v>0.91666666666666663</v>
      </c>
      <c r="C6" s="65">
        <v>8.3333333333333329E-2</v>
      </c>
      <c r="D6" s="65">
        <v>1</v>
      </c>
    </row>
    <row r="7" spans="1:4" x14ac:dyDescent="0.35">
      <c r="A7" s="63" t="s">
        <v>203</v>
      </c>
      <c r="B7" s="65">
        <v>0.69230769230769229</v>
      </c>
      <c r="C7" s="65">
        <v>0.30769230769230771</v>
      </c>
      <c r="D7" s="65">
        <v>1</v>
      </c>
    </row>
    <row r="8" spans="1:4" x14ac:dyDescent="0.35">
      <c r="A8" s="63" t="s">
        <v>214</v>
      </c>
      <c r="B8" s="65">
        <v>0.5</v>
      </c>
      <c r="C8" s="65">
        <v>0.5</v>
      </c>
      <c r="D8" s="65">
        <v>1</v>
      </c>
    </row>
    <row r="9" spans="1:4" x14ac:dyDescent="0.35">
      <c r="A9" s="63" t="s">
        <v>204</v>
      </c>
      <c r="B9" s="65">
        <v>0.66666666666666663</v>
      </c>
      <c r="C9" s="65">
        <v>0.33333333333333331</v>
      </c>
      <c r="D9" s="65">
        <v>1</v>
      </c>
    </row>
    <row r="10" spans="1:4" x14ac:dyDescent="0.35">
      <c r="A10" s="63" t="s">
        <v>213</v>
      </c>
      <c r="B10" s="65">
        <v>0.52173913043478259</v>
      </c>
      <c r="C10" s="65">
        <v>0.47826086956521741</v>
      </c>
      <c r="D10" s="65">
        <v>1</v>
      </c>
    </row>
    <row r="11" spans="1:4" x14ac:dyDescent="0.35">
      <c r="A11" s="63" t="s">
        <v>215</v>
      </c>
      <c r="B11" s="65">
        <v>0.375</v>
      </c>
      <c r="C11" s="65">
        <v>0.625</v>
      </c>
      <c r="D11" s="65">
        <v>1</v>
      </c>
    </row>
    <row r="12" spans="1:4" x14ac:dyDescent="0.35">
      <c r="A12" s="63" t="s">
        <v>206</v>
      </c>
      <c r="B12" s="65">
        <v>0.41666666666666669</v>
      </c>
      <c r="C12" s="65">
        <v>0.58333333333333337</v>
      </c>
      <c r="D12" s="65">
        <v>1</v>
      </c>
    </row>
    <row r="13" spans="1:4" x14ac:dyDescent="0.35">
      <c r="A13" s="63" t="s">
        <v>210</v>
      </c>
      <c r="B13" s="65">
        <v>0</v>
      </c>
      <c r="C13" s="65">
        <v>1</v>
      </c>
      <c r="D13" s="65">
        <v>1</v>
      </c>
    </row>
    <row r="14" spans="1:4" x14ac:dyDescent="0.35">
      <c r="A14" s="63" t="s">
        <v>208</v>
      </c>
      <c r="B14" s="65">
        <v>0.35714285714285715</v>
      </c>
      <c r="C14" s="65">
        <v>0.6428571428571429</v>
      </c>
      <c r="D14" s="65">
        <v>1</v>
      </c>
    </row>
    <row r="15" spans="1:4" x14ac:dyDescent="0.35">
      <c r="A15" s="63" t="s">
        <v>211</v>
      </c>
      <c r="B15" s="65">
        <v>0.5714285714285714</v>
      </c>
      <c r="C15" s="65">
        <v>0.42857142857142855</v>
      </c>
      <c r="D15" s="65">
        <v>1</v>
      </c>
    </row>
    <row r="16" spans="1:4" x14ac:dyDescent="0.35">
      <c r="A16" s="63" t="s">
        <v>1030</v>
      </c>
      <c r="B16" s="65">
        <v>0.55882352941176472</v>
      </c>
      <c r="C16" s="65">
        <v>0.44117647058823528</v>
      </c>
      <c r="D16" s="65">
        <v>1</v>
      </c>
    </row>
    <row r="20" spans="1:8" x14ac:dyDescent="0.35">
      <c r="A20" s="62" t="s">
        <v>945</v>
      </c>
      <c r="B20" s="62" t="s">
        <v>1029</v>
      </c>
    </row>
    <row r="21" spans="1:8" ht="43.5" x14ac:dyDescent="0.35">
      <c r="A21" s="62" t="s">
        <v>1032</v>
      </c>
      <c r="B21" s="52" t="s">
        <v>609</v>
      </c>
      <c r="C21" s="52" t="s">
        <v>607</v>
      </c>
      <c r="D21" s="52" t="s">
        <v>611</v>
      </c>
      <c r="E21" s="52" t="s">
        <v>613</v>
      </c>
      <c r="F21" s="52" t="s">
        <v>615</v>
      </c>
      <c r="G21" s="52" t="s">
        <v>617</v>
      </c>
      <c r="H21" t="s">
        <v>1030</v>
      </c>
    </row>
    <row r="22" spans="1:8" x14ac:dyDescent="0.35">
      <c r="A22" s="63" t="s">
        <v>202</v>
      </c>
      <c r="B22" s="65">
        <v>0.36363636363636365</v>
      </c>
      <c r="C22" s="65">
        <v>0</v>
      </c>
      <c r="D22" s="65">
        <v>0</v>
      </c>
      <c r="E22" s="65">
        <v>0.45454545454545453</v>
      </c>
      <c r="F22" s="65">
        <v>0</v>
      </c>
      <c r="G22" s="65">
        <v>0.18181818181818182</v>
      </c>
      <c r="H22" s="65">
        <v>1</v>
      </c>
    </row>
    <row r="23" spans="1:8" x14ac:dyDescent="0.35">
      <c r="A23" s="63" t="s">
        <v>203</v>
      </c>
      <c r="B23" s="65">
        <v>0.33333333333333331</v>
      </c>
      <c r="C23" s="65">
        <v>0</v>
      </c>
      <c r="D23" s="65">
        <v>2.0833333333333332E-2</v>
      </c>
      <c r="E23" s="65">
        <v>0.16666666666666666</v>
      </c>
      <c r="F23" s="65">
        <v>6.25E-2</v>
      </c>
      <c r="G23" s="65">
        <v>0.41666666666666669</v>
      </c>
      <c r="H23" s="65">
        <v>1</v>
      </c>
    </row>
    <row r="24" spans="1:8" x14ac:dyDescent="0.35">
      <c r="A24" s="63" t="s">
        <v>204</v>
      </c>
      <c r="B24" s="65">
        <v>0.33333333333333331</v>
      </c>
      <c r="C24" s="65">
        <v>0</v>
      </c>
      <c r="D24" s="65">
        <v>0</v>
      </c>
      <c r="E24" s="65">
        <v>0</v>
      </c>
      <c r="F24" s="65">
        <v>0</v>
      </c>
      <c r="G24" s="65">
        <v>0.66666666666666663</v>
      </c>
      <c r="H24" s="65">
        <v>1</v>
      </c>
    </row>
    <row r="25" spans="1:8" x14ac:dyDescent="0.35">
      <c r="A25" s="63" t="s">
        <v>206</v>
      </c>
      <c r="B25" s="65">
        <v>0.5714285714285714</v>
      </c>
      <c r="C25" s="65">
        <v>0</v>
      </c>
      <c r="D25" s="65">
        <v>0</v>
      </c>
      <c r="E25" s="65">
        <v>0.2857142857142857</v>
      </c>
      <c r="F25" s="65">
        <v>0</v>
      </c>
      <c r="G25" s="65">
        <v>0.14285714285714285</v>
      </c>
      <c r="H25" s="65">
        <v>1</v>
      </c>
    </row>
    <row r="26" spans="1:8" x14ac:dyDescent="0.35">
      <c r="A26" s="63" t="s">
        <v>210</v>
      </c>
      <c r="B26" s="65">
        <v>1</v>
      </c>
      <c r="C26" s="65">
        <v>0</v>
      </c>
      <c r="D26" s="65">
        <v>0</v>
      </c>
      <c r="E26" s="65">
        <v>0</v>
      </c>
      <c r="F26" s="65">
        <v>0</v>
      </c>
      <c r="G26" s="65">
        <v>0</v>
      </c>
      <c r="H26" s="65">
        <v>1</v>
      </c>
    </row>
    <row r="27" spans="1:8" x14ac:dyDescent="0.35">
      <c r="A27" s="63" t="s">
        <v>208</v>
      </c>
      <c r="B27" s="65">
        <v>0.59090909090909094</v>
      </c>
      <c r="C27" s="65">
        <v>4.5454545454545456E-2</v>
      </c>
      <c r="D27" s="65">
        <v>0</v>
      </c>
      <c r="E27" s="65">
        <v>0.18181818181818182</v>
      </c>
      <c r="F27" s="65">
        <v>0</v>
      </c>
      <c r="G27" s="65">
        <v>0.18181818181818182</v>
      </c>
      <c r="H27" s="65">
        <v>1</v>
      </c>
    </row>
    <row r="28" spans="1:8" x14ac:dyDescent="0.35">
      <c r="A28" s="63" t="s">
        <v>1030</v>
      </c>
      <c r="B28" s="65">
        <v>0.43137254901960786</v>
      </c>
      <c r="C28" s="65">
        <v>9.8039215686274508E-3</v>
      </c>
      <c r="D28" s="65">
        <v>9.8039215686274508E-3</v>
      </c>
      <c r="E28" s="65">
        <v>0.20588235294117646</v>
      </c>
      <c r="F28" s="65">
        <v>2.9411764705882353E-2</v>
      </c>
      <c r="G28" s="65">
        <v>0.31372549019607843</v>
      </c>
      <c r="H28" s="65">
        <v>1</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1"/>
  <sheetViews>
    <sheetView zoomScale="80" zoomScaleNormal="80" workbookViewId="0">
      <selection activeCell="D522" sqref="D522"/>
    </sheetView>
  </sheetViews>
  <sheetFormatPr baseColWidth="10" defaultColWidth="8.7265625" defaultRowHeight="14.5" x14ac:dyDescent="0.35"/>
  <cols>
    <col min="1" max="1" width="23.81640625" customWidth="1"/>
    <col min="2" max="2" width="23.36328125" customWidth="1"/>
    <col min="3" max="3" width="18.1796875" customWidth="1"/>
    <col min="4" max="4" width="12.1796875" customWidth="1"/>
    <col min="5" max="5" width="27.36328125" customWidth="1"/>
    <col min="6" max="6" width="12.1796875" customWidth="1"/>
    <col min="7" max="7" width="11" bestFit="1" customWidth="1"/>
  </cols>
  <sheetData>
    <row r="1" spans="1:6" x14ac:dyDescent="0.35">
      <c r="A1" s="69" t="s">
        <v>955</v>
      </c>
    </row>
    <row r="2" spans="1:6" x14ac:dyDescent="0.35">
      <c r="A2" s="69"/>
    </row>
    <row r="3" spans="1:6" x14ac:dyDescent="0.35">
      <c r="A3" s="71" t="s">
        <v>970</v>
      </c>
    </row>
    <row r="4" spans="1:6" x14ac:dyDescent="0.35">
      <c r="A4" s="62" t="s">
        <v>954</v>
      </c>
      <c r="B4" s="62" t="s">
        <v>1029</v>
      </c>
    </row>
    <row r="5" spans="1:6" x14ac:dyDescent="0.35">
      <c r="A5" s="62" t="s">
        <v>1032</v>
      </c>
      <c r="B5" t="s">
        <v>530</v>
      </c>
      <c r="C5" t="s">
        <v>528</v>
      </c>
      <c r="D5" t="s">
        <v>526</v>
      </c>
      <c r="E5" t="s">
        <v>524</v>
      </c>
      <c r="F5" t="s">
        <v>1030</v>
      </c>
    </row>
    <row r="6" spans="1:6" x14ac:dyDescent="0.35">
      <c r="A6" s="63" t="s">
        <v>202</v>
      </c>
      <c r="B6" s="65">
        <v>0</v>
      </c>
      <c r="C6" s="65">
        <v>0</v>
      </c>
      <c r="D6" s="65">
        <v>0.5</v>
      </c>
      <c r="E6" s="65">
        <v>0.5</v>
      </c>
      <c r="F6" s="65">
        <v>1</v>
      </c>
    </row>
    <row r="7" spans="1:6" x14ac:dyDescent="0.35">
      <c r="A7" s="63" t="s">
        <v>212</v>
      </c>
      <c r="B7" s="65">
        <v>0.5</v>
      </c>
      <c r="C7" s="65">
        <v>0.3</v>
      </c>
      <c r="D7" s="65">
        <v>0.2</v>
      </c>
      <c r="E7" s="65">
        <v>0</v>
      </c>
      <c r="F7" s="65">
        <v>1</v>
      </c>
    </row>
    <row r="8" spans="1:6" x14ac:dyDescent="0.35">
      <c r="A8" s="63" t="s">
        <v>203</v>
      </c>
      <c r="B8" s="65">
        <v>7.6923076923076927E-2</v>
      </c>
      <c r="C8" s="65">
        <v>0.30769230769230771</v>
      </c>
      <c r="D8" s="65">
        <v>0.46153846153846156</v>
      </c>
      <c r="E8" s="65">
        <v>0.15384615384615385</v>
      </c>
      <c r="F8" s="65">
        <v>1</v>
      </c>
    </row>
    <row r="9" spans="1:6" x14ac:dyDescent="0.35">
      <c r="A9" s="63" t="s">
        <v>214</v>
      </c>
      <c r="B9" s="65">
        <v>0</v>
      </c>
      <c r="C9" s="65">
        <v>0.5</v>
      </c>
      <c r="D9" s="65">
        <v>0.5</v>
      </c>
      <c r="E9" s="65">
        <v>0</v>
      </c>
      <c r="F9" s="65">
        <v>1</v>
      </c>
    </row>
    <row r="10" spans="1:6" x14ac:dyDescent="0.35">
      <c r="A10" s="63" t="s">
        <v>204</v>
      </c>
      <c r="B10" s="65">
        <v>0.33333333333333331</v>
      </c>
      <c r="C10" s="65">
        <v>0.44444444444444442</v>
      </c>
      <c r="D10" s="65">
        <v>0.1111111111111111</v>
      </c>
      <c r="E10" s="65">
        <v>0.1111111111111111</v>
      </c>
      <c r="F10" s="65">
        <v>1</v>
      </c>
    </row>
    <row r="11" spans="1:6" x14ac:dyDescent="0.35">
      <c r="A11" s="63" t="s">
        <v>213</v>
      </c>
      <c r="B11" s="65">
        <v>0.2608695652173913</v>
      </c>
      <c r="C11" s="65">
        <v>0.34782608695652173</v>
      </c>
      <c r="D11" s="65">
        <v>0.34782608695652173</v>
      </c>
      <c r="E11" s="65">
        <v>4.3478260869565216E-2</v>
      </c>
      <c r="F11" s="65">
        <v>1</v>
      </c>
    </row>
    <row r="12" spans="1:6" x14ac:dyDescent="0.35">
      <c r="A12" s="63" t="s">
        <v>215</v>
      </c>
      <c r="B12" s="65">
        <v>0.25</v>
      </c>
      <c r="C12" s="65">
        <v>0.5</v>
      </c>
      <c r="D12" s="65">
        <v>0</v>
      </c>
      <c r="E12" s="65">
        <v>0.25</v>
      </c>
      <c r="F12" s="65">
        <v>1</v>
      </c>
    </row>
    <row r="13" spans="1:6" x14ac:dyDescent="0.35">
      <c r="A13" s="63" t="s">
        <v>206</v>
      </c>
      <c r="B13" s="65">
        <v>0.35714285714285715</v>
      </c>
      <c r="C13" s="65">
        <v>0.5</v>
      </c>
      <c r="D13" s="65">
        <v>7.1428571428571425E-2</v>
      </c>
      <c r="E13" s="65">
        <v>7.1428571428571425E-2</v>
      </c>
      <c r="F13" s="65">
        <v>1</v>
      </c>
    </row>
    <row r="14" spans="1:6" x14ac:dyDescent="0.35">
      <c r="A14" s="63" t="s">
        <v>210</v>
      </c>
      <c r="B14" s="65">
        <v>1</v>
      </c>
      <c r="C14" s="65">
        <v>0</v>
      </c>
      <c r="D14" s="65">
        <v>0</v>
      </c>
      <c r="E14" s="65">
        <v>0</v>
      </c>
      <c r="F14" s="65">
        <v>1</v>
      </c>
    </row>
    <row r="15" spans="1:6" x14ac:dyDescent="0.35">
      <c r="A15" s="63" t="s">
        <v>217</v>
      </c>
      <c r="B15" s="65">
        <v>1</v>
      </c>
      <c r="C15" s="65">
        <v>0</v>
      </c>
      <c r="D15" s="65">
        <v>0</v>
      </c>
      <c r="E15" s="65">
        <v>0</v>
      </c>
      <c r="F15" s="65">
        <v>1</v>
      </c>
    </row>
    <row r="16" spans="1:6" x14ac:dyDescent="0.35">
      <c r="A16" s="63" t="s">
        <v>208</v>
      </c>
      <c r="B16" s="65">
        <v>0.5</v>
      </c>
      <c r="C16" s="65">
        <v>0.25</v>
      </c>
      <c r="D16" s="65">
        <v>0.25</v>
      </c>
      <c r="E16" s="65">
        <v>0</v>
      </c>
      <c r="F16" s="65">
        <v>1</v>
      </c>
    </row>
    <row r="17" spans="1:6" x14ac:dyDescent="0.35">
      <c r="A17" s="63" t="s">
        <v>211</v>
      </c>
      <c r="B17" s="65">
        <v>0.1111111111111111</v>
      </c>
      <c r="C17" s="65">
        <v>0.33333333333333331</v>
      </c>
      <c r="D17" s="65">
        <v>0</v>
      </c>
      <c r="E17" s="65">
        <v>0.55555555555555558</v>
      </c>
      <c r="F17" s="65">
        <v>1</v>
      </c>
    </row>
    <row r="18" spans="1:6" x14ac:dyDescent="0.35">
      <c r="A18" s="63" t="s">
        <v>1030</v>
      </c>
      <c r="B18" s="65">
        <v>0.3</v>
      </c>
      <c r="C18" s="65">
        <v>0.35</v>
      </c>
      <c r="D18" s="65">
        <v>0.23</v>
      </c>
      <c r="E18" s="65">
        <v>0.12</v>
      </c>
      <c r="F18" s="65">
        <v>1</v>
      </c>
    </row>
    <row r="20" spans="1:6" x14ac:dyDescent="0.35">
      <c r="A20" s="70" t="s">
        <v>956</v>
      </c>
    </row>
    <row r="21" spans="1:6" x14ac:dyDescent="0.35">
      <c r="A21" s="62" t="s">
        <v>960</v>
      </c>
      <c r="B21" s="62" t="s">
        <v>1029</v>
      </c>
    </row>
    <row r="22" spans="1:6" x14ac:dyDescent="0.35">
      <c r="A22" s="62" t="s">
        <v>1032</v>
      </c>
      <c r="B22">
        <v>1</v>
      </c>
      <c r="C22">
        <v>0</v>
      </c>
      <c r="D22" t="s">
        <v>1030</v>
      </c>
    </row>
    <row r="23" spans="1:6" x14ac:dyDescent="0.35">
      <c r="A23" s="63" t="s">
        <v>202</v>
      </c>
      <c r="B23" s="65">
        <v>1</v>
      </c>
      <c r="C23" s="65">
        <v>0</v>
      </c>
      <c r="D23" s="65">
        <v>1</v>
      </c>
    </row>
    <row r="24" spans="1:6" x14ac:dyDescent="0.35">
      <c r="A24" s="63" t="s">
        <v>212</v>
      </c>
      <c r="B24" s="65">
        <v>0</v>
      </c>
      <c r="C24" s="65">
        <v>1</v>
      </c>
      <c r="D24" s="65">
        <v>1</v>
      </c>
    </row>
    <row r="25" spans="1:6" x14ac:dyDescent="0.35">
      <c r="A25" s="63" t="s">
        <v>203</v>
      </c>
      <c r="B25" s="65">
        <v>1</v>
      </c>
      <c r="C25" s="65">
        <v>0</v>
      </c>
      <c r="D25" s="65">
        <v>1</v>
      </c>
    </row>
    <row r="26" spans="1:6" x14ac:dyDescent="0.35">
      <c r="A26" s="63" t="s">
        <v>214</v>
      </c>
      <c r="B26" s="65">
        <v>0.5</v>
      </c>
      <c r="C26" s="65">
        <v>0.5</v>
      </c>
      <c r="D26" s="65">
        <v>1</v>
      </c>
    </row>
    <row r="27" spans="1:6" x14ac:dyDescent="0.35">
      <c r="A27" s="63" t="s">
        <v>204</v>
      </c>
      <c r="B27" s="65">
        <v>0.66666666666666663</v>
      </c>
      <c r="C27" s="65">
        <v>0.33333333333333331</v>
      </c>
      <c r="D27" s="65">
        <v>1</v>
      </c>
    </row>
    <row r="28" spans="1:6" x14ac:dyDescent="0.35">
      <c r="A28" s="63" t="s">
        <v>213</v>
      </c>
      <c r="B28" s="65">
        <v>0.65217391304347827</v>
      </c>
      <c r="C28" s="65">
        <v>0.34782608695652173</v>
      </c>
      <c r="D28" s="65">
        <v>1</v>
      </c>
    </row>
    <row r="29" spans="1:6" x14ac:dyDescent="0.35">
      <c r="A29" s="63" t="s">
        <v>215</v>
      </c>
      <c r="B29" s="65">
        <v>1</v>
      </c>
      <c r="C29" s="65">
        <v>0</v>
      </c>
      <c r="D29" s="65">
        <v>1</v>
      </c>
    </row>
    <row r="30" spans="1:6" x14ac:dyDescent="0.35">
      <c r="A30" s="63" t="s">
        <v>206</v>
      </c>
      <c r="B30" s="65">
        <v>0.42857142857142855</v>
      </c>
      <c r="C30" s="65">
        <v>0.5714285714285714</v>
      </c>
      <c r="D30" s="65">
        <v>1</v>
      </c>
    </row>
    <row r="31" spans="1:6" x14ac:dyDescent="0.35">
      <c r="A31" s="63" t="s">
        <v>210</v>
      </c>
      <c r="B31" s="65">
        <v>0</v>
      </c>
      <c r="C31" s="65">
        <v>1</v>
      </c>
      <c r="D31" s="65">
        <v>1</v>
      </c>
    </row>
    <row r="32" spans="1:6" x14ac:dyDescent="0.35">
      <c r="A32" s="63" t="s">
        <v>217</v>
      </c>
      <c r="B32" s="65">
        <v>1</v>
      </c>
      <c r="C32" s="65">
        <v>0</v>
      </c>
      <c r="D32" s="65">
        <v>1</v>
      </c>
    </row>
    <row r="33" spans="1:4" x14ac:dyDescent="0.35">
      <c r="A33" s="63" t="s">
        <v>208</v>
      </c>
      <c r="B33" s="65">
        <v>0.5</v>
      </c>
      <c r="C33" s="65">
        <v>0.5</v>
      </c>
      <c r="D33" s="65">
        <v>1</v>
      </c>
    </row>
    <row r="34" spans="1:4" x14ac:dyDescent="0.35">
      <c r="A34" s="63" t="s">
        <v>211</v>
      </c>
      <c r="B34" s="65">
        <v>1</v>
      </c>
      <c r="C34" s="65">
        <v>0</v>
      </c>
      <c r="D34" s="65">
        <v>1</v>
      </c>
    </row>
    <row r="35" spans="1:4" x14ac:dyDescent="0.35">
      <c r="A35" s="63" t="s">
        <v>1030</v>
      </c>
      <c r="B35" s="65">
        <v>0.63</v>
      </c>
      <c r="C35" s="65">
        <v>0.37</v>
      </c>
      <c r="D35" s="65">
        <v>1</v>
      </c>
    </row>
    <row r="37" spans="1:4" x14ac:dyDescent="0.35">
      <c r="A37" s="62" t="s">
        <v>959</v>
      </c>
      <c r="B37" s="62" t="s">
        <v>1029</v>
      </c>
    </row>
    <row r="38" spans="1:4" x14ac:dyDescent="0.35">
      <c r="A38" s="62" t="s">
        <v>1032</v>
      </c>
      <c r="B38">
        <v>1</v>
      </c>
      <c r="C38">
        <v>0</v>
      </c>
      <c r="D38" t="s">
        <v>1030</v>
      </c>
    </row>
    <row r="39" spans="1:4" x14ac:dyDescent="0.35">
      <c r="A39" s="63" t="s">
        <v>202</v>
      </c>
      <c r="B39" s="65">
        <v>0.5</v>
      </c>
      <c r="C39" s="65">
        <v>0.5</v>
      </c>
      <c r="D39" s="65">
        <v>1</v>
      </c>
    </row>
    <row r="40" spans="1:4" x14ac:dyDescent="0.35">
      <c r="A40" s="63" t="s">
        <v>212</v>
      </c>
      <c r="B40" s="65">
        <v>0</v>
      </c>
      <c r="C40" s="65">
        <v>1</v>
      </c>
      <c r="D40" s="65">
        <v>1</v>
      </c>
    </row>
    <row r="41" spans="1:4" x14ac:dyDescent="0.35">
      <c r="A41" s="63" t="s">
        <v>203</v>
      </c>
      <c r="B41" s="65">
        <v>0.53846153846153844</v>
      </c>
      <c r="C41" s="65">
        <v>0.46153846153846156</v>
      </c>
      <c r="D41" s="65">
        <v>1</v>
      </c>
    </row>
    <row r="42" spans="1:4" x14ac:dyDescent="0.35">
      <c r="A42" s="63" t="s">
        <v>214</v>
      </c>
      <c r="B42" s="65">
        <v>0.5</v>
      </c>
      <c r="C42" s="65">
        <v>0.5</v>
      </c>
      <c r="D42" s="65">
        <v>1</v>
      </c>
    </row>
    <row r="43" spans="1:4" x14ac:dyDescent="0.35">
      <c r="A43" s="63" t="s">
        <v>204</v>
      </c>
      <c r="B43" s="65">
        <v>0.33333333333333331</v>
      </c>
      <c r="C43" s="65">
        <v>0.66666666666666663</v>
      </c>
      <c r="D43" s="65">
        <v>1</v>
      </c>
    </row>
    <row r="44" spans="1:4" x14ac:dyDescent="0.35">
      <c r="A44" s="63" t="s">
        <v>213</v>
      </c>
      <c r="B44" s="65">
        <v>0</v>
      </c>
      <c r="C44" s="65">
        <v>1</v>
      </c>
      <c r="D44" s="65">
        <v>1</v>
      </c>
    </row>
    <row r="45" spans="1:4" x14ac:dyDescent="0.35">
      <c r="A45" s="63" t="s">
        <v>215</v>
      </c>
      <c r="B45" s="65">
        <v>0.25</v>
      </c>
      <c r="C45" s="65">
        <v>0.75</v>
      </c>
      <c r="D45" s="65">
        <v>1</v>
      </c>
    </row>
    <row r="46" spans="1:4" x14ac:dyDescent="0.35">
      <c r="A46" s="63" t="s">
        <v>206</v>
      </c>
      <c r="B46" s="65">
        <v>0</v>
      </c>
      <c r="C46" s="65">
        <v>1</v>
      </c>
      <c r="D46" s="65">
        <v>1</v>
      </c>
    </row>
    <row r="47" spans="1:4" x14ac:dyDescent="0.35">
      <c r="A47" s="63" t="s">
        <v>210</v>
      </c>
      <c r="B47" s="65">
        <v>0</v>
      </c>
      <c r="C47" s="65">
        <v>1</v>
      </c>
      <c r="D47" s="65">
        <v>1</v>
      </c>
    </row>
    <row r="48" spans="1:4" x14ac:dyDescent="0.35">
      <c r="A48" s="63" t="s">
        <v>217</v>
      </c>
      <c r="B48" s="65">
        <v>0</v>
      </c>
      <c r="C48" s="65">
        <v>1</v>
      </c>
      <c r="D48" s="65">
        <v>1</v>
      </c>
    </row>
    <row r="49" spans="1:4" x14ac:dyDescent="0.35">
      <c r="A49" s="63" t="s">
        <v>208</v>
      </c>
      <c r="B49" s="65">
        <v>8.3333333333333329E-2</v>
      </c>
      <c r="C49" s="65">
        <v>0.91666666666666663</v>
      </c>
      <c r="D49" s="65">
        <v>1</v>
      </c>
    </row>
    <row r="50" spans="1:4" x14ac:dyDescent="0.35">
      <c r="A50" s="63" t="s">
        <v>211</v>
      </c>
      <c r="B50" s="65">
        <v>0</v>
      </c>
      <c r="C50" s="65">
        <v>1</v>
      </c>
      <c r="D50" s="65">
        <v>1</v>
      </c>
    </row>
    <row r="51" spans="1:4" x14ac:dyDescent="0.35">
      <c r="A51" s="63" t="s">
        <v>1030</v>
      </c>
      <c r="B51" s="65">
        <v>0.14000000000000001</v>
      </c>
      <c r="C51" s="65">
        <v>0.86</v>
      </c>
      <c r="D51" s="65">
        <v>1</v>
      </c>
    </row>
    <row r="53" spans="1:4" x14ac:dyDescent="0.35">
      <c r="A53" s="62" t="s">
        <v>958</v>
      </c>
      <c r="B53" s="62" t="s">
        <v>1029</v>
      </c>
    </row>
    <row r="54" spans="1:4" x14ac:dyDescent="0.35">
      <c r="A54" s="62" t="s">
        <v>1032</v>
      </c>
      <c r="B54">
        <v>1</v>
      </c>
      <c r="C54">
        <v>0</v>
      </c>
      <c r="D54" t="s">
        <v>1030</v>
      </c>
    </row>
    <row r="55" spans="1:4" x14ac:dyDescent="0.35">
      <c r="A55" s="63" t="s">
        <v>202</v>
      </c>
      <c r="B55" s="65">
        <v>1</v>
      </c>
      <c r="C55" s="65">
        <v>0</v>
      </c>
      <c r="D55" s="65">
        <v>1</v>
      </c>
    </row>
    <row r="56" spans="1:4" x14ac:dyDescent="0.35">
      <c r="A56" s="63" t="s">
        <v>212</v>
      </c>
      <c r="B56" s="65">
        <v>1</v>
      </c>
      <c r="C56" s="65">
        <v>0</v>
      </c>
      <c r="D56" s="65">
        <v>1</v>
      </c>
    </row>
    <row r="57" spans="1:4" x14ac:dyDescent="0.35">
      <c r="A57" s="63" t="s">
        <v>203</v>
      </c>
      <c r="B57" s="65">
        <v>0.84615384615384615</v>
      </c>
      <c r="C57" s="65">
        <v>0.15384615384615385</v>
      </c>
      <c r="D57" s="65">
        <v>1</v>
      </c>
    </row>
    <row r="58" spans="1:4" x14ac:dyDescent="0.35">
      <c r="A58" s="63" t="s">
        <v>214</v>
      </c>
      <c r="B58" s="65">
        <v>0.5</v>
      </c>
      <c r="C58" s="65">
        <v>0.5</v>
      </c>
      <c r="D58" s="65">
        <v>1</v>
      </c>
    </row>
    <row r="59" spans="1:4" x14ac:dyDescent="0.35">
      <c r="A59" s="63" t="s">
        <v>204</v>
      </c>
      <c r="B59" s="65">
        <v>0.66666666666666663</v>
      </c>
      <c r="C59" s="65">
        <v>0.33333333333333331</v>
      </c>
      <c r="D59" s="65">
        <v>1</v>
      </c>
    </row>
    <row r="60" spans="1:4" x14ac:dyDescent="0.35">
      <c r="A60" s="63" t="s">
        <v>213</v>
      </c>
      <c r="B60" s="65">
        <v>0.69565217391304346</v>
      </c>
      <c r="C60" s="65">
        <v>0.30434782608695654</v>
      </c>
      <c r="D60" s="65">
        <v>1</v>
      </c>
    </row>
    <row r="61" spans="1:4" x14ac:dyDescent="0.35">
      <c r="A61" s="63" t="s">
        <v>215</v>
      </c>
      <c r="B61" s="65">
        <v>1</v>
      </c>
      <c r="C61" s="65">
        <v>0</v>
      </c>
      <c r="D61" s="65">
        <v>1</v>
      </c>
    </row>
    <row r="62" spans="1:4" x14ac:dyDescent="0.35">
      <c r="A62" s="63" t="s">
        <v>206</v>
      </c>
      <c r="B62" s="65">
        <v>0.8571428571428571</v>
      </c>
      <c r="C62" s="65">
        <v>0.14285714285714285</v>
      </c>
      <c r="D62" s="65">
        <v>1</v>
      </c>
    </row>
    <row r="63" spans="1:4" x14ac:dyDescent="0.35">
      <c r="A63" s="63" t="s">
        <v>210</v>
      </c>
      <c r="B63" s="65">
        <v>1</v>
      </c>
      <c r="C63" s="65">
        <v>0</v>
      </c>
      <c r="D63" s="65">
        <v>1</v>
      </c>
    </row>
    <row r="64" spans="1:4" x14ac:dyDescent="0.35">
      <c r="A64" s="63" t="s">
        <v>217</v>
      </c>
      <c r="B64" s="65">
        <v>0</v>
      </c>
      <c r="C64" s="65">
        <v>1</v>
      </c>
      <c r="D64" s="65">
        <v>1</v>
      </c>
    </row>
    <row r="65" spans="1:4" x14ac:dyDescent="0.35">
      <c r="A65" s="63" t="s">
        <v>208</v>
      </c>
      <c r="B65" s="65">
        <v>0.91666666666666663</v>
      </c>
      <c r="C65" s="65">
        <v>8.3333333333333329E-2</v>
      </c>
      <c r="D65" s="65">
        <v>1</v>
      </c>
    </row>
    <row r="66" spans="1:4" x14ac:dyDescent="0.35">
      <c r="A66" s="63" t="s">
        <v>211</v>
      </c>
      <c r="B66" s="65">
        <v>0.88888888888888884</v>
      </c>
      <c r="C66" s="65">
        <v>0.1111111111111111</v>
      </c>
      <c r="D66" s="65">
        <v>1</v>
      </c>
    </row>
    <row r="67" spans="1:4" x14ac:dyDescent="0.35">
      <c r="A67" s="63" t="s">
        <v>1030</v>
      </c>
      <c r="B67" s="65">
        <v>0.82</v>
      </c>
      <c r="C67" s="65">
        <v>0.18</v>
      </c>
      <c r="D67" s="65">
        <v>1</v>
      </c>
    </row>
    <row r="69" spans="1:4" x14ac:dyDescent="0.35">
      <c r="A69" s="62" t="s">
        <v>957</v>
      </c>
      <c r="B69" s="62" t="s">
        <v>1029</v>
      </c>
    </row>
    <row r="70" spans="1:4" x14ac:dyDescent="0.35">
      <c r="A70" s="62" t="s">
        <v>1032</v>
      </c>
      <c r="B70">
        <v>1</v>
      </c>
      <c r="C70">
        <v>0</v>
      </c>
      <c r="D70" t="s">
        <v>1030</v>
      </c>
    </row>
    <row r="71" spans="1:4" x14ac:dyDescent="0.35">
      <c r="A71" s="63" t="s">
        <v>202</v>
      </c>
      <c r="B71" s="64"/>
      <c r="C71" s="64">
        <v>2</v>
      </c>
      <c r="D71" s="64">
        <v>2</v>
      </c>
    </row>
    <row r="72" spans="1:4" x14ac:dyDescent="0.35">
      <c r="A72" s="63" t="s">
        <v>212</v>
      </c>
      <c r="B72" s="64"/>
      <c r="C72" s="64">
        <v>10</v>
      </c>
      <c r="D72" s="64">
        <v>10</v>
      </c>
    </row>
    <row r="73" spans="1:4" x14ac:dyDescent="0.35">
      <c r="A73" s="63" t="s">
        <v>203</v>
      </c>
      <c r="B73" s="64">
        <v>4</v>
      </c>
      <c r="C73" s="64">
        <v>9</v>
      </c>
      <c r="D73" s="64">
        <v>13</v>
      </c>
    </row>
    <row r="74" spans="1:4" x14ac:dyDescent="0.35">
      <c r="A74" s="63" t="s">
        <v>214</v>
      </c>
      <c r="B74" s="64"/>
      <c r="C74" s="64">
        <v>2</v>
      </c>
      <c r="D74" s="64">
        <v>2</v>
      </c>
    </row>
    <row r="75" spans="1:4" x14ac:dyDescent="0.35">
      <c r="A75" s="63" t="s">
        <v>204</v>
      </c>
      <c r="B75" s="64"/>
      <c r="C75" s="64">
        <v>9</v>
      </c>
      <c r="D75" s="64">
        <v>9</v>
      </c>
    </row>
    <row r="76" spans="1:4" x14ac:dyDescent="0.35">
      <c r="A76" s="63" t="s">
        <v>213</v>
      </c>
      <c r="B76" s="64"/>
      <c r="C76" s="64">
        <v>23</v>
      </c>
      <c r="D76" s="64">
        <v>23</v>
      </c>
    </row>
    <row r="77" spans="1:4" x14ac:dyDescent="0.35">
      <c r="A77" s="63" t="s">
        <v>215</v>
      </c>
      <c r="B77" s="64"/>
      <c r="C77" s="64">
        <v>4</v>
      </c>
      <c r="D77" s="64">
        <v>4</v>
      </c>
    </row>
    <row r="78" spans="1:4" x14ac:dyDescent="0.35">
      <c r="A78" s="63" t="s">
        <v>206</v>
      </c>
      <c r="B78" s="64"/>
      <c r="C78" s="64">
        <v>14</v>
      </c>
      <c r="D78" s="64">
        <v>14</v>
      </c>
    </row>
    <row r="79" spans="1:4" x14ac:dyDescent="0.35">
      <c r="A79" s="63" t="s">
        <v>210</v>
      </c>
      <c r="B79" s="64"/>
      <c r="C79" s="64">
        <v>1</v>
      </c>
      <c r="D79" s="64">
        <v>1</v>
      </c>
    </row>
    <row r="80" spans="1:4" x14ac:dyDescent="0.35">
      <c r="A80" s="63" t="s">
        <v>217</v>
      </c>
      <c r="B80" s="64"/>
      <c r="C80" s="64">
        <v>1</v>
      </c>
      <c r="D80" s="64">
        <v>1</v>
      </c>
    </row>
    <row r="81" spans="1:4" x14ac:dyDescent="0.35">
      <c r="A81" s="63" t="s">
        <v>208</v>
      </c>
      <c r="B81" s="64"/>
      <c r="C81" s="64">
        <v>12</v>
      </c>
      <c r="D81" s="64">
        <v>12</v>
      </c>
    </row>
    <row r="82" spans="1:4" x14ac:dyDescent="0.35">
      <c r="A82" s="63" t="s">
        <v>211</v>
      </c>
      <c r="B82" s="64"/>
      <c r="C82" s="64">
        <v>9</v>
      </c>
      <c r="D82" s="64">
        <v>9</v>
      </c>
    </row>
    <row r="83" spans="1:4" x14ac:dyDescent="0.35">
      <c r="A83" s="63" t="s">
        <v>1030</v>
      </c>
      <c r="B83" s="64">
        <v>4</v>
      </c>
      <c r="C83" s="64">
        <v>96</v>
      </c>
      <c r="D83" s="64">
        <v>100</v>
      </c>
    </row>
    <row r="86" spans="1:4" x14ac:dyDescent="0.35">
      <c r="A86" s="62" t="s">
        <v>961</v>
      </c>
      <c r="B86" s="62" t="s">
        <v>1029</v>
      </c>
    </row>
    <row r="87" spans="1:4" x14ac:dyDescent="0.35">
      <c r="A87" s="62" t="s">
        <v>1032</v>
      </c>
      <c r="B87">
        <v>1</v>
      </c>
      <c r="C87">
        <v>0</v>
      </c>
      <c r="D87" t="s">
        <v>1030</v>
      </c>
    </row>
    <row r="88" spans="1:4" x14ac:dyDescent="0.35">
      <c r="A88" s="63" t="s">
        <v>202</v>
      </c>
      <c r="B88" s="64"/>
      <c r="C88" s="64">
        <v>2</v>
      </c>
      <c r="D88" s="64">
        <v>2</v>
      </c>
    </row>
    <row r="89" spans="1:4" x14ac:dyDescent="0.35">
      <c r="A89" s="63" t="s">
        <v>212</v>
      </c>
      <c r="B89" s="64"/>
      <c r="C89" s="64">
        <v>10</v>
      </c>
      <c r="D89" s="64">
        <v>10</v>
      </c>
    </row>
    <row r="90" spans="1:4" x14ac:dyDescent="0.35">
      <c r="A90" s="63" t="s">
        <v>203</v>
      </c>
      <c r="B90" s="64"/>
      <c r="C90" s="64">
        <v>13</v>
      </c>
      <c r="D90" s="64">
        <v>13</v>
      </c>
    </row>
    <row r="91" spans="1:4" x14ac:dyDescent="0.35">
      <c r="A91" s="63" t="s">
        <v>214</v>
      </c>
      <c r="B91" s="64"/>
      <c r="C91" s="64">
        <v>2</v>
      </c>
      <c r="D91" s="64">
        <v>2</v>
      </c>
    </row>
    <row r="92" spans="1:4" x14ac:dyDescent="0.35">
      <c r="A92" s="63" t="s">
        <v>204</v>
      </c>
      <c r="B92" s="64"/>
      <c r="C92" s="64">
        <v>9</v>
      </c>
      <c r="D92" s="64">
        <v>9</v>
      </c>
    </row>
    <row r="93" spans="1:4" x14ac:dyDescent="0.35">
      <c r="A93" s="63" t="s">
        <v>213</v>
      </c>
      <c r="B93" s="64"/>
      <c r="C93" s="64">
        <v>23</v>
      </c>
      <c r="D93" s="64">
        <v>23</v>
      </c>
    </row>
    <row r="94" spans="1:4" x14ac:dyDescent="0.35">
      <c r="A94" s="63" t="s">
        <v>215</v>
      </c>
      <c r="B94" s="64"/>
      <c r="C94" s="64">
        <v>4</v>
      </c>
      <c r="D94" s="64">
        <v>4</v>
      </c>
    </row>
    <row r="95" spans="1:4" x14ac:dyDescent="0.35">
      <c r="A95" s="63" t="s">
        <v>206</v>
      </c>
      <c r="B95" s="64">
        <v>1</v>
      </c>
      <c r="C95" s="64">
        <v>13</v>
      </c>
      <c r="D95" s="64">
        <v>14</v>
      </c>
    </row>
    <row r="96" spans="1:4" x14ac:dyDescent="0.35">
      <c r="A96" s="63" t="s">
        <v>210</v>
      </c>
      <c r="B96" s="64"/>
      <c r="C96" s="64">
        <v>1</v>
      </c>
      <c r="D96" s="64">
        <v>1</v>
      </c>
    </row>
    <row r="97" spans="1:4" x14ac:dyDescent="0.35">
      <c r="A97" s="63" t="s">
        <v>217</v>
      </c>
      <c r="B97" s="64"/>
      <c r="C97" s="64">
        <v>1</v>
      </c>
      <c r="D97" s="64">
        <v>1</v>
      </c>
    </row>
    <row r="98" spans="1:4" x14ac:dyDescent="0.35">
      <c r="A98" s="63" t="s">
        <v>208</v>
      </c>
      <c r="B98" s="64"/>
      <c r="C98" s="64">
        <v>12</v>
      </c>
      <c r="D98" s="64">
        <v>12</v>
      </c>
    </row>
    <row r="99" spans="1:4" x14ac:dyDescent="0.35">
      <c r="A99" s="63" t="s">
        <v>211</v>
      </c>
      <c r="B99" s="64"/>
      <c r="C99" s="64">
        <v>9</v>
      </c>
      <c r="D99" s="64">
        <v>9</v>
      </c>
    </row>
    <row r="100" spans="1:4" x14ac:dyDescent="0.35">
      <c r="A100" s="63" t="s">
        <v>1030</v>
      </c>
      <c r="B100" s="64">
        <v>1</v>
      </c>
      <c r="C100" s="64">
        <v>99</v>
      </c>
      <c r="D100" s="64">
        <v>100</v>
      </c>
    </row>
    <row r="103" spans="1:4" x14ac:dyDescent="0.35">
      <c r="A103" s="62" t="s">
        <v>962</v>
      </c>
      <c r="B103" s="62" t="s">
        <v>1029</v>
      </c>
    </row>
    <row r="104" spans="1:4" x14ac:dyDescent="0.35">
      <c r="A104" s="62" t="s">
        <v>1032</v>
      </c>
      <c r="B104">
        <v>1</v>
      </c>
      <c r="C104">
        <v>0</v>
      </c>
      <c r="D104" t="s">
        <v>1030</v>
      </c>
    </row>
    <row r="105" spans="1:4" x14ac:dyDescent="0.35">
      <c r="A105" s="63" t="s">
        <v>202</v>
      </c>
      <c r="B105" s="65">
        <v>0</v>
      </c>
      <c r="C105" s="65">
        <v>1</v>
      </c>
      <c r="D105" s="65">
        <v>1</v>
      </c>
    </row>
    <row r="106" spans="1:4" x14ac:dyDescent="0.35">
      <c r="A106" s="63" t="s">
        <v>212</v>
      </c>
      <c r="B106" s="65">
        <v>0.3</v>
      </c>
      <c r="C106" s="65">
        <v>0.7</v>
      </c>
      <c r="D106" s="65">
        <v>1</v>
      </c>
    </row>
    <row r="107" spans="1:4" x14ac:dyDescent="0.35">
      <c r="A107" s="63" t="s">
        <v>203</v>
      </c>
      <c r="B107" s="65">
        <v>0.84615384615384615</v>
      </c>
      <c r="C107" s="65">
        <v>0.15384615384615385</v>
      </c>
      <c r="D107" s="65">
        <v>1</v>
      </c>
    </row>
    <row r="108" spans="1:4" x14ac:dyDescent="0.35">
      <c r="A108" s="63" t="s">
        <v>214</v>
      </c>
      <c r="B108" s="65">
        <v>0</v>
      </c>
      <c r="C108" s="65">
        <v>1</v>
      </c>
      <c r="D108" s="65">
        <v>1</v>
      </c>
    </row>
    <row r="109" spans="1:4" x14ac:dyDescent="0.35">
      <c r="A109" s="63" t="s">
        <v>204</v>
      </c>
      <c r="B109" s="65">
        <v>0.33333333333333331</v>
      </c>
      <c r="C109" s="65">
        <v>0.66666666666666663</v>
      </c>
      <c r="D109" s="65">
        <v>1</v>
      </c>
    </row>
    <row r="110" spans="1:4" x14ac:dyDescent="0.35">
      <c r="A110" s="63" t="s">
        <v>213</v>
      </c>
      <c r="B110" s="65">
        <v>0.56521739130434778</v>
      </c>
      <c r="C110" s="65">
        <v>0.43478260869565216</v>
      </c>
      <c r="D110" s="65">
        <v>1</v>
      </c>
    </row>
    <row r="111" spans="1:4" x14ac:dyDescent="0.35">
      <c r="A111" s="63" t="s">
        <v>215</v>
      </c>
      <c r="B111" s="65">
        <v>0.25</v>
      </c>
      <c r="C111" s="65">
        <v>0.75</v>
      </c>
      <c r="D111" s="65">
        <v>1</v>
      </c>
    </row>
    <row r="112" spans="1:4" x14ac:dyDescent="0.35">
      <c r="A112" s="63" t="s">
        <v>206</v>
      </c>
      <c r="B112" s="65">
        <v>0.5</v>
      </c>
      <c r="C112" s="65">
        <v>0.5</v>
      </c>
      <c r="D112" s="65">
        <v>1</v>
      </c>
    </row>
    <row r="113" spans="1:4" x14ac:dyDescent="0.35">
      <c r="A113" s="63" t="s">
        <v>210</v>
      </c>
      <c r="B113" s="65">
        <v>0</v>
      </c>
      <c r="C113" s="65">
        <v>1</v>
      </c>
      <c r="D113" s="65">
        <v>1</v>
      </c>
    </row>
    <row r="114" spans="1:4" x14ac:dyDescent="0.35">
      <c r="A114" s="63" t="s">
        <v>217</v>
      </c>
      <c r="B114" s="65">
        <v>1</v>
      </c>
      <c r="C114" s="65">
        <v>0</v>
      </c>
      <c r="D114" s="65">
        <v>1</v>
      </c>
    </row>
    <row r="115" spans="1:4" x14ac:dyDescent="0.35">
      <c r="A115" s="63" t="s">
        <v>208</v>
      </c>
      <c r="B115" s="65">
        <v>0.25</v>
      </c>
      <c r="C115" s="65">
        <v>0.75</v>
      </c>
      <c r="D115" s="65">
        <v>1</v>
      </c>
    </row>
    <row r="116" spans="1:4" x14ac:dyDescent="0.35">
      <c r="A116" s="63" t="s">
        <v>211</v>
      </c>
      <c r="B116" s="65">
        <v>1</v>
      </c>
      <c r="C116" s="65">
        <v>0</v>
      </c>
      <c r="D116" s="65">
        <v>1</v>
      </c>
    </row>
    <row r="117" spans="1:4" x14ac:dyDescent="0.35">
      <c r="A117" s="63" t="s">
        <v>1030</v>
      </c>
      <c r="B117" s="65">
        <v>0.51</v>
      </c>
      <c r="C117" s="65">
        <v>0.49</v>
      </c>
      <c r="D117" s="65">
        <v>1</v>
      </c>
    </row>
    <row r="120" spans="1:4" x14ac:dyDescent="0.35">
      <c r="A120" s="62" t="s">
        <v>963</v>
      </c>
      <c r="B120" s="62" t="s">
        <v>1029</v>
      </c>
    </row>
    <row r="121" spans="1:4" x14ac:dyDescent="0.35">
      <c r="A121" s="62" t="s">
        <v>1032</v>
      </c>
      <c r="B121">
        <v>1</v>
      </c>
      <c r="C121">
        <v>0</v>
      </c>
      <c r="D121" t="s">
        <v>1030</v>
      </c>
    </row>
    <row r="122" spans="1:4" x14ac:dyDescent="0.35">
      <c r="A122" s="63" t="s">
        <v>202</v>
      </c>
      <c r="B122" s="64"/>
      <c r="C122" s="64">
        <v>2</v>
      </c>
      <c r="D122" s="64">
        <v>2</v>
      </c>
    </row>
    <row r="123" spans="1:4" x14ac:dyDescent="0.35">
      <c r="A123" s="63" t="s">
        <v>212</v>
      </c>
      <c r="B123" s="64"/>
      <c r="C123" s="64">
        <v>10</v>
      </c>
      <c r="D123" s="64">
        <v>10</v>
      </c>
    </row>
    <row r="124" spans="1:4" x14ac:dyDescent="0.35">
      <c r="A124" s="63" t="s">
        <v>203</v>
      </c>
      <c r="B124" s="64">
        <v>2</v>
      </c>
      <c r="C124" s="64">
        <v>11</v>
      </c>
      <c r="D124" s="64">
        <v>13</v>
      </c>
    </row>
    <row r="125" spans="1:4" x14ac:dyDescent="0.35">
      <c r="A125" s="63" t="s">
        <v>214</v>
      </c>
      <c r="B125" s="64"/>
      <c r="C125" s="64">
        <v>2</v>
      </c>
      <c r="D125" s="64">
        <v>2</v>
      </c>
    </row>
    <row r="126" spans="1:4" x14ac:dyDescent="0.35">
      <c r="A126" s="63" t="s">
        <v>204</v>
      </c>
      <c r="B126" s="64"/>
      <c r="C126" s="64">
        <v>9</v>
      </c>
      <c r="D126" s="64">
        <v>9</v>
      </c>
    </row>
    <row r="127" spans="1:4" x14ac:dyDescent="0.35">
      <c r="A127" s="63" t="s">
        <v>213</v>
      </c>
      <c r="B127" s="64">
        <v>1</v>
      </c>
      <c r="C127" s="64">
        <v>22</v>
      </c>
      <c r="D127" s="64">
        <v>23</v>
      </c>
    </row>
    <row r="128" spans="1:4" x14ac:dyDescent="0.35">
      <c r="A128" s="63" t="s">
        <v>215</v>
      </c>
      <c r="B128" s="64"/>
      <c r="C128" s="64">
        <v>4</v>
      </c>
      <c r="D128" s="64">
        <v>4</v>
      </c>
    </row>
    <row r="129" spans="1:4" x14ac:dyDescent="0.35">
      <c r="A129" s="63" t="s">
        <v>206</v>
      </c>
      <c r="B129" s="64"/>
      <c r="C129" s="64">
        <v>14</v>
      </c>
      <c r="D129" s="64">
        <v>14</v>
      </c>
    </row>
    <row r="130" spans="1:4" x14ac:dyDescent="0.35">
      <c r="A130" s="63" t="s">
        <v>210</v>
      </c>
      <c r="B130" s="64"/>
      <c r="C130" s="64">
        <v>1</v>
      </c>
      <c r="D130" s="64">
        <v>1</v>
      </c>
    </row>
    <row r="131" spans="1:4" x14ac:dyDescent="0.35">
      <c r="A131" s="63" t="s">
        <v>217</v>
      </c>
      <c r="B131" s="64"/>
      <c r="C131" s="64">
        <v>1</v>
      </c>
      <c r="D131" s="64">
        <v>1</v>
      </c>
    </row>
    <row r="132" spans="1:4" x14ac:dyDescent="0.35">
      <c r="A132" s="63" t="s">
        <v>208</v>
      </c>
      <c r="B132" s="64">
        <v>1</v>
      </c>
      <c r="C132" s="64">
        <v>11</v>
      </c>
      <c r="D132" s="64">
        <v>12</v>
      </c>
    </row>
    <row r="133" spans="1:4" x14ac:dyDescent="0.35">
      <c r="A133" s="63" t="s">
        <v>211</v>
      </c>
      <c r="B133" s="64"/>
      <c r="C133" s="64">
        <v>9</v>
      </c>
      <c r="D133" s="64">
        <v>9</v>
      </c>
    </row>
    <row r="134" spans="1:4" x14ac:dyDescent="0.35">
      <c r="A134" s="63" t="s">
        <v>1030</v>
      </c>
      <c r="B134" s="64">
        <v>4</v>
      </c>
      <c r="C134" s="64">
        <v>96</v>
      </c>
      <c r="D134" s="64">
        <v>100</v>
      </c>
    </row>
    <row r="137" spans="1:4" x14ac:dyDescent="0.35">
      <c r="A137" s="62" t="s">
        <v>964</v>
      </c>
      <c r="B137" s="62" t="s">
        <v>1029</v>
      </c>
    </row>
    <row r="138" spans="1:4" x14ac:dyDescent="0.35">
      <c r="A138" s="62" t="s">
        <v>1032</v>
      </c>
      <c r="B138">
        <v>1</v>
      </c>
      <c r="C138">
        <v>0</v>
      </c>
      <c r="D138" t="s">
        <v>1030</v>
      </c>
    </row>
    <row r="139" spans="1:4" x14ac:dyDescent="0.35">
      <c r="A139" s="63" t="s">
        <v>202</v>
      </c>
      <c r="B139" s="64"/>
      <c r="C139" s="64">
        <v>2</v>
      </c>
      <c r="D139" s="64">
        <v>2</v>
      </c>
    </row>
    <row r="140" spans="1:4" x14ac:dyDescent="0.35">
      <c r="A140" s="63" t="s">
        <v>212</v>
      </c>
      <c r="B140" s="64"/>
      <c r="C140" s="64">
        <v>10</v>
      </c>
      <c r="D140" s="64">
        <v>10</v>
      </c>
    </row>
    <row r="141" spans="1:4" x14ac:dyDescent="0.35">
      <c r="A141" s="63" t="s">
        <v>203</v>
      </c>
      <c r="B141" s="64">
        <v>2</v>
      </c>
      <c r="C141" s="64">
        <v>11</v>
      </c>
      <c r="D141" s="64">
        <v>13</v>
      </c>
    </row>
    <row r="142" spans="1:4" x14ac:dyDescent="0.35">
      <c r="A142" s="63" t="s">
        <v>214</v>
      </c>
      <c r="B142" s="64"/>
      <c r="C142" s="64">
        <v>2</v>
      </c>
      <c r="D142" s="64">
        <v>2</v>
      </c>
    </row>
    <row r="143" spans="1:4" x14ac:dyDescent="0.35">
      <c r="A143" s="63" t="s">
        <v>204</v>
      </c>
      <c r="B143" s="64"/>
      <c r="C143" s="64">
        <v>9</v>
      </c>
      <c r="D143" s="64">
        <v>9</v>
      </c>
    </row>
    <row r="144" spans="1:4" x14ac:dyDescent="0.35">
      <c r="A144" s="63" t="s">
        <v>213</v>
      </c>
      <c r="B144" s="64">
        <v>1</v>
      </c>
      <c r="C144" s="64">
        <v>22</v>
      </c>
      <c r="D144" s="64">
        <v>23</v>
      </c>
    </row>
    <row r="145" spans="1:4" x14ac:dyDescent="0.35">
      <c r="A145" s="63" t="s">
        <v>215</v>
      </c>
      <c r="B145" s="64"/>
      <c r="C145" s="64">
        <v>4</v>
      </c>
      <c r="D145" s="64">
        <v>4</v>
      </c>
    </row>
    <row r="146" spans="1:4" x14ac:dyDescent="0.35">
      <c r="A146" s="63" t="s">
        <v>206</v>
      </c>
      <c r="B146" s="64"/>
      <c r="C146" s="64">
        <v>14</v>
      </c>
      <c r="D146" s="64">
        <v>14</v>
      </c>
    </row>
    <row r="147" spans="1:4" x14ac:dyDescent="0.35">
      <c r="A147" s="63" t="s">
        <v>210</v>
      </c>
      <c r="B147" s="64"/>
      <c r="C147" s="64">
        <v>1</v>
      </c>
      <c r="D147" s="64">
        <v>1</v>
      </c>
    </row>
    <row r="148" spans="1:4" x14ac:dyDescent="0.35">
      <c r="A148" s="63" t="s">
        <v>217</v>
      </c>
      <c r="B148" s="64"/>
      <c r="C148" s="64">
        <v>1</v>
      </c>
      <c r="D148" s="64">
        <v>1</v>
      </c>
    </row>
    <row r="149" spans="1:4" x14ac:dyDescent="0.35">
      <c r="A149" s="63" t="s">
        <v>208</v>
      </c>
      <c r="B149" s="64">
        <v>1</v>
      </c>
      <c r="C149" s="64">
        <v>11</v>
      </c>
      <c r="D149" s="64">
        <v>12</v>
      </c>
    </row>
    <row r="150" spans="1:4" x14ac:dyDescent="0.35">
      <c r="A150" s="63" t="s">
        <v>211</v>
      </c>
      <c r="B150" s="64"/>
      <c r="C150" s="64">
        <v>9</v>
      </c>
      <c r="D150" s="64">
        <v>9</v>
      </c>
    </row>
    <row r="151" spans="1:4" x14ac:dyDescent="0.35">
      <c r="A151" s="63" t="s">
        <v>1030</v>
      </c>
      <c r="B151" s="64">
        <v>4</v>
      </c>
      <c r="C151" s="64">
        <v>96</v>
      </c>
      <c r="D151" s="64">
        <v>100</v>
      </c>
    </row>
    <row r="154" spans="1:4" x14ac:dyDescent="0.35">
      <c r="A154" s="62" t="s">
        <v>965</v>
      </c>
      <c r="B154" s="62" t="s">
        <v>1029</v>
      </c>
    </row>
    <row r="155" spans="1:4" x14ac:dyDescent="0.35">
      <c r="A155" s="62" t="s">
        <v>1032</v>
      </c>
      <c r="B155">
        <v>1</v>
      </c>
      <c r="C155">
        <v>0</v>
      </c>
      <c r="D155" t="s">
        <v>1030</v>
      </c>
    </row>
    <row r="156" spans="1:4" x14ac:dyDescent="0.35">
      <c r="A156" s="63" t="s">
        <v>202</v>
      </c>
      <c r="B156" s="64"/>
      <c r="C156" s="64">
        <v>2</v>
      </c>
      <c r="D156" s="64">
        <v>2</v>
      </c>
    </row>
    <row r="157" spans="1:4" x14ac:dyDescent="0.35">
      <c r="A157" s="63" t="s">
        <v>212</v>
      </c>
      <c r="B157" s="64"/>
      <c r="C157" s="64">
        <v>10</v>
      </c>
      <c r="D157" s="64">
        <v>10</v>
      </c>
    </row>
    <row r="158" spans="1:4" x14ac:dyDescent="0.35">
      <c r="A158" s="63" t="s">
        <v>203</v>
      </c>
      <c r="B158" s="64"/>
      <c r="C158" s="64">
        <v>13</v>
      </c>
      <c r="D158" s="64">
        <v>13</v>
      </c>
    </row>
    <row r="159" spans="1:4" x14ac:dyDescent="0.35">
      <c r="A159" s="63" t="s">
        <v>214</v>
      </c>
      <c r="B159" s="64"/>
      <c r="C159" s="64">
        <v>2</v>
      </c>
      <c r="D159" s="64">
        <v>2</v>
      </c>
    </row>
    <row r="160" spans="1:4" x14ac:dyDescent="0.35">
      <c r="A160" s="63" t="s">
        <v>204</v>
      </c>
      <c r="B160" s="64"/>
      <c r="C160" s="64">
        <v>9</v>
      </c>
      <c r="D160" s="64">
        <v>9</v>
      </c>
    </row>
    <row r="161" spans="1:4" x14ac:dyDescent="0.35">
      <c r="A161" s="63" t="s">
        <v>213</v>
      </c>
      <c r="B161" s="64">
        <v>1</v>
      </c>
      <c r="C161" s="64">
        <v>22</v>
      </c>
      <c r="D161" s="64">
        <v>23</v>
      </c>
    </row>
    <row r="162" spans="1:4" x14ac:dyDescent="0.35">
      <c r="A162" s="63" t="s">
        <v>215</v>
      </c>
      <c r="B162" s="64"/>
      <c r="C162" s="64">
        <v>4</v>
      </c>
      <c r="D162" s="64">
        <v>4</v>
      </c>
    </row>
    <row r="163" spans="1:4" x14ac:dyDescent="0.35">
      <c r="A163" s="63" t="s">
        <v>206</v>
      </c>
      <c r="B163" s="64"/>
      <c r="C163" s="64">
        <v>14</v>
      </c>
      <c r="D163" s="64">
        <v>14</v>
      </c>
    </row>
    <row r="164" spans="1:4" x14ac:dyDescent="0.35">
      <c r="A164" s="63" t="s">
        <v>210</v>
      </c>
      <c r="B164" s="64"/>
      <c r="C164" s="64">
        <v>1</v>
      </c>
      <c r="D164" s="64">
        <v>1</v>
      </c>
    </row>
    <row r="165" spans="1:4" x14ac:dyDescent="0.35">
      <c r="A165" s="63" t="s">
        <v>217</v>
      </c>
      <c r="B165" s="64"/>
      <c r="C165" s="64">
        <v>1</v>
      </c>
      <c r="D165" s="64">
        <v>1</v>
      </c>
    </row>
    <row r="166" spans="1:4" x14ac:dyDescent="0.35">
      <c r="A166" s="63" t="s">
        <v>208</v>
      </c>
      <c r="B166" s="64"/>
      <c r="C166" s="64">
        <v>12</v>
      </c>
      <c r="D166" s="64">
        <v>12</v>
      </c>
    </row>
    <row r="167" spans="1:4" x14ac:dyDescent="0.35">
      <c r="A167" s="63" t="s">
        <v>211</v>
      </c>
      <c r="B167" s="64"/>
      <c r="C167" s="64">
        <v>9</v>
      </c>
      <c r="D167" s="64">
        <v>9</v>
      </c>
    </row>
    <row r="168" spans="1:4" x14ac:dyDescent="0.35">
      <c r="A168" s="63" t="s">
        <v>1030</v>
      </c>
      <c r="B168" s="64">
        <v>1</v>
      </c>
      <c r="C168" s="64">
        <v>99</v>
      </c>
      <c r="D168" s="64">
        <v>100</v>
      </c>
    </row>
    <row r="171" spans="1:4" x14ac:dyDescent="0.35">
      <c r="A171" s="62" t="s">
        <v>966</v>
      </c>
      <c r="B171" s="62" t="s">
        <v>1029</v>
      </c>
    </row>
    <row r="172" spans="1:4" x14ac:dyDescent="0.35">
      <c r="A172" s="62" t="s">
        <v>1032</v>
      </c>
      <c r="B172">
        <v>1</v>
      </c>
      <c r="C172">
        <v>0</v>
      </c>
      <c r="D172" t="s">
        <v>1030</v>
      </c>
    </row>
    <row r="173" spans="1:4" x14ac:dyDescent="0.35">
      <c r="A173" s="63" t="s">
        <v>202</v>
      </c>
      <c r="B173" s="64"/>
      <c r="C173" s="64">
        <v>2</v>
      </c>
      <c r="D173" s="64">
        <v>2</v>
      </c>
    </row>
    <row r="174" spans="1:4" x14ac:dyDescent="0.35">
      <c r="A174" s="63" t="s">
        <v>212</v>
      </c>
      <c r="B174" s="64">
        <v>4</v>
      </c>
      <c r="C174" s="64">
        <v>6</v>
      </c>
      <c r="D174" s="64">
        <v>10</v>
      </c>
    </row>
    <row r="175" spans="1:4" x14ac:dyDescent="0.35">
      <c r="A175" s="63" t="s">
        <v>203</v>
      </c>
      <c r="B175" s="64"/>
      <c r="C175" s="64">
        <v>13</v>
      </c>
      <c r="D175" s="64">
        <v>13</v>
      </c>
    </row>
    <row r="176" spans="1:4" x14ac:dyDescent="0.35">
      <c r="A176" s="63" t="s">
        <v>214</v>
      </c>
      <c r="B176" s="64"/>
      <c r="C176" s="64">
        <v>2</v>
      </c>
      <c r="D176" s="64">
        <v>2</v>
      </c>
    </row>
    <row r="177" spans="1:4" x14ac:dyDescent="0.35">
      <c r="A177" s="63" t="s">
        <v>204</v>
      </c>
      <c r="B177" s="64"/>
      <c r="C177" s="64">
        <v>9</v>
      </c>
      <c r="D177" s="64">
        <v>9</v>
      </c>
    </row>
    <row r="178" spans="1:4" x14ac:dyDescent="0.35">
      <c r="A178" s="63" t="s">
        <v>213</v>
      </c>
      <c r="B178" s="64">
        <v>7</v>
      </c>
      <c r="C178" s="64">
        <v>16</v>
      </c>
      <c r="D178" s="64">
        <v>23</v>
      </c>
    </row>
    <row r="179" spans="1:4" x14ac:dyDescent="0.35">
      <c r="A179" s="63" t="s">
        <v>215</v>
      </c>
      <c r="B179" s="64"/>
      <c r="C179" s="64">
        <v>4</v>
      </c>
      <c r="D179" s="64">
        <v>4</v>
      </c>
    </row>
    <row r="180" spans="1:4" x14ac:dyDescent="0.35">
      <c r="A180" s="63" t="s">
        <v>206</v>
      </c>
      <c r="B180" s="64">
        <v>1</v>
      </c>
      <c r="C180" s="64">
        <v>13</v>
      </c>
      <c r="D180" s="64">
        <v>14</v>
      </c>
    </row>
    <row r="181" spans="1:4" x14ac:dyDescent="0.35">
      <c r="A181" s="63" t="s">
        <v>210</v>
      </c>
      <c r="B181" s="64"/>
      <c r="C181" s="64">
        <v>1</v>
      </c>
      <c r="D181" s="64">
        <v>1</v>
      </c>
    </row>
    <row r="182" spans="1:4" x14ac:dyDescent="0.35">
      <c r="A182" s="63" t="s">
        <v>217</v>
      </c>
      <c r="B182" s="64"/>
      <c r="C182" s="64">
        <v>1</v>
      </c>
      <c r="D182" s="64">
        <v>1</v>
      </c>
    </row>
    <row r="183" spans="1:4" x14ac:dyDescent="0.35">
      <c r="A183" s="63" t="s">
        <v>208</v>
      </c>
      <c r="B183" s="64">
        <v>1</v>
      </c>
      <c r="C183" s="64">
        <v>11</v>
      </c>
      <c r="D183" s="64">
        <v>12</v>
      </c>
    </row>
    <row r="184" spans="1:4" x14ac:dyDescent="0.35">
      <c r="A184" s="63" t="s">
        <v>211</v>
      </c>
      <c r="B184" s="64"/>
      <c r="C184" s="64">
        <v>9</v>
      </c>
      <c r="D184" s="64">
        <v>9</v>
      </c>
    </row>
    <row r="185" spans="1:4" x14ac:dyDescent="0.35">
      <c r="A185" s="63" t="s">
        <v>1030</v>
      </c>
      <c r="B185" s="64">
        <v>13</v>
      </c>
      <c r="C185" s="64">
        <v>87</v>
      </c>
      <c r="D185" s="64">
        <v>100</v>
      </c>
    </row>
    <row r="188" spans="1:4" x14ac:dyDescent="0.35">
      <c r="A188" s="62" t="s">
        <v>967</v>
      </c>
      <c r="B188" s="62" t="s">
        <v>1029</v>
      </c>
    </row>
    <row r="189" spans="1:4" x14ac:dyDescent="0.35">
      <c r="A189" s="62" t="s">
        <v>1032</v>
      </c>
      <c r="B189">
        <v>1</v>
      </c>
      <c r="C189">
        <v>0</v>
      </c>
      <c r="D189" t="s">
        <v>1030</v>
      </c>
    </row>
    <row r="190" spans="1:4" x14ac:dyDescent="0.35">
      <c r="A190" s="63" t="s">
        <v>202</v>
      </c>
      <c r="B190" s="64"/>
      <c r="C190" s="64">
        <v>2</v>
      </c>
      <c r="D190" s="64">
        <v>2</v>
      </c>
    </row>
    <row r="191" spans="1:4" x14ac:dyDescent="0.35">
      <c r="A191" s="63" t="s">
        <v>212</v>
      </c>
      <c r="B191" s="64"/>
      <c r="C191" s="64">
        <v>10</v>
      </c>
      <c r="D191" s="64">
        <v>10</v>
      </c>
    </row>
    <row r="192" spans="1:4" x14ac:dyDescent="0.35">
      <c r="A192" s="63" t="s">
        <v>203</v>
      </c>
      <c r="B192" s="64">
        <v>7</v>
      </c>
      <c r="C192" s="64">
        <v>6</v>
      </c>
      <c r="D192" s="64">
        <v>13</v>
      </c>
    </row>
    <row r="193" spans="1:4" x14ac:dyDescent="0.35">
      <c r="A193" s="63" t="s">
        <v>214</v>
      </c>
      <c r="B193" s="64"/>
      <c r="C193" s="64">
        <v>2</v>
      </c>
      <c r="D193" s="64">
        <v>2</v>
      </c>
    </row>
    <row r="194" spans="1:4" x14ac:dyDescent="0.35">
      <c r="A194" s="63" t="s">
        <v>204</v>
      </c>
      <c r="B194" s="64"/>
      <c r="C194" s="64">
        <v>9</v>
      </c>
      <c r="D194" s="64">
        <v>9</v>
      </c>
    </row>
    <row r="195" spans="1:4" x14ac:dyDescent="0.35">
      <c r="A195" s="63" t="s">
        <v>213</v>
      </c>
      <c r="B195" s="64"/>
      <c r="C195" s="64">
        <v>23</v>
      </c>
      <c r="D195" s="64">
        <v>23</v>
      </c>
    </row>
    <row r="196" spans="1:4" x14ac:dyDescent="0.35">
      <c r="A196" s="63" t="s">
        <v>215</v>
      </c>
      <c r="B196" s="64"/>
      <c r="C196" s="64">
        <v>4</v>
      </c>
      <c r="D196" s="64">
        <v>4</v>
      </c>
    </row>
    <row r="197" spans="1:4" x14ac:dyDescent="0.35">
      <c r="A197" s="63" t="s">
        <v>206</v>
      </c>
      <c r="B197" s="64">
        <v>1</v>
      </c>
      <c r="C197" s="64">
        <v>13</v>
      </c>
      <c r="D197" s="64">
        <v>14</v>
      </c>
    </row>
    <row r="198" spans="1:4" x14ac:dyDescent="0.35">
      <c r="A198" s="63" t="s">
        <v>210</v>
      </c>
      <c r="B198" s="64"/>
      <c r="C198" s="64">
        <v>1</v>
      </c>
      <c r="D198" s="64">
        <v>1</v>
      </c>
    </row>
    <row r="199" spans="1:4" x14ac:dyDescent="0.35">
      <c r="A199" s="63" t="s">
        <v>217</v>
      </c>
      <c r="B199" s="64"/>
      <c r="C199" s="64">
        <v>1</v>
      </c>
      <c r="D199" s="64">
        <v>1</v>
      </c>
    </row>
    <row r="200" spans="1:4" x14ac:dyDescent="0.35">
      <c r="A200" s="63" t="s">
        <v>208</v>
      </c>
      <c r="B200" s="64"/>
      <c r="C200" s="64">
        <v>12</v>
      </c>
      <c r="D200" s="64">
        <v>12</v>
      </c>
    </row>
    <row r="201" spans="1:4" x14ac:dyDescent="0.35">
      <c r="A201" s="63" t="s">
        <v>211</v>
      </c>
      <c r="B201" s="64"/>
      <c r="C201" s="64">
        <v>9</v>
      </c>
      <c r="D201" s="64">
        <v>9</v>
      </c>
    </row>
    <row r="202" spans="1:4" x14ac:dyDescent="0.35">
      <c r="A202" s="63" t="s">
        <v>1030</v>
      </c>
      <c r="B202" s="64">
        <v>8</v>
      </c>
      <c r="C202" s="64">
        <v>92</v>
      </c>
      <c r="D202" s="64">
        <v>100</v>
      </c>
    </row>
    <row r="205" spans="1:4" x14ac:dyDescent="0.35">
      <c r="A205" s="62" t="s">
        <v>968</v>
      </c>
      <c r="B205" s="62" t="s">
        <v>1029</v>
      </c>
    </row>
    <row r="206" spans="1:4" x14ac:dyDescent="0.35">
      <c r="A206" s="62" t="s">
        <v>1032</v>
      </c>
      <c r="B206">
        <v>1</v>
      </c>
      <c r="C206">
        <v>0</v>
      </c>
      <c r="D206" t="s">
        <v>1030</v>
      </c>
    </row>
    <row r="207" spans="1:4" x14ac:dyDescent="0.35">
      <c r="A207" s="63" t="s">
        <v>202</v>
      </c>
      <c r="B207" s="64"/>
      <c r="C207" s="64">
        <v>2</v>
      </c>
      <c r="D207" s="64">
        <v>2</v>
      </c>
    </row>
    <row r="208" spans="1:4" x14ac:dyDescent="0.35">
      <c r="A208" s="63" t="s">
        <v>212</v>
      </c>
      <c r="B208" s="64"/>
      <c r="C208" s="64">
        <v>10</v>
      </c>
      <c r="D208" s="64">
        <v>10</v>
      </c>
    </row>
    <row r="209" spans="1:4" x14ac:dyDescent="0.35">
      <c r="A209" s="63" t="s">
        <v>203</v>
      </c>
      <c r="B209" s="64">
        <v>5</v>
      </c>
      <c r="C209" s="64">
        <v>8</v>
      </c>
      <c r="D209" s="64">
        <v>13</v>
      </c>
    </row>
    <row r="210" spans="1:4" x14ac:dyDescent="0.35">
      <c r="A210" s="63" t="s">
        <v>214</v>
      </c>
      <c r="B210" s="64"/>
      <c r="C210" s="64">
        <v>2</v>
      </c>
      <c r="D210" s="64">
        <v>2</v>
      </c>
    </row>
    <row r="211" spans="1:4" x14ac:dyDescent="0.35">
      <c r="A211" s="63" t="s">
        <v>204</v>
      </c>
      <c r="B211" s="64"/>
      <c r="C211" s="64">
        <v>9</v>
      </c>
      <c r="D211" s="64">
        <v>9</v>
      </c>
    </row>
    <row r="212" spans="1:4" x14ac:dyDescent="0.35">
      <c r="A212" s="63" t="s">
        <v>213</v>
      </c>
      <c r="B212" s="64">
        <v>8</v>
      </c>
      <c r="C212" s="64">
        <v>15</v>
      </c>
      <c r="D212" s="64">
        <v>23</v>
      </c>
    </row>
    <row r="213" spans="1:4" x14ac:dyDescent="0.35">
      <c r="A213" s="63" t="s">
        <v>215</v>
      </c>
      <c r="B213" s="64"/>
      <c r="C213" s="64">
        <v>4</v>
      </c>
      <c r="D213" s="64">
        <v>4</v>
      </c>
    </row>
    <row r="214" spans="1:4" x14ac:dyDescent="0.35">
      <c r="A214" s="63" t="s">
        <v>206</v>
      </c>
      <c r="B214" s="64">
        <v>3</v>
      </c>
      <c r="C214" s="64">
        <v>11</v>
      </c>
      <c r="D214" s="64">
        <v>14</v>
      </c>
    </row>
    <row r="215" spans="1:4" x14ac:dyDescent="0.35">
      <c r="A215" s="63" t="s">
        <v>210</v>
      </c>
      <c r="B215" s="64"/>
      <c r="C215" s="64">
        <v>1</v>
      </c>
      <c r="D215" s="64">
        <v>1</v>
      </c>
    </row>
    <row r="216" spans="1:4" x14ac:dyDescent="0.35">
      <c r="A216" s="63" t="s">
        <v>217</v>
      </c>
      <c r="B216" s="64"/>
      <c r="C216" s="64">
        <v>1</v>
      </c>
      <c r="D216" s="64">
        <v>1</v>
      </c>
    </row>
    <row r="217" spans="1:4" x14ac:dyDescent="0.35">
      <c r="A217" s="63" t="s">
        <v>208</v>
      </c>
      <c r="B217" s="64">
        <v>1</v>
      </c>
      <c r="C217" s="64">
        <v>11</v>
      </c>
      <c r="D217" s="64">
        <v>12</v>
      </c>
    </row>
    <row r="218" spans="1:4" x14ac:dyDescent="0.35">
      <c r="A218" s="63" t="s">
        <v>211</v>
      </c>
      <c r="B218" s="64">
        <v>1</v>
      </c>
      <c r="C218" s="64">
        <v>8</v>
      </c>
      <c r="D218" s="64">
        <v>9</v>
      </c>
    </row>
    <row r="219" spans="1:4" x14ac:dyDescent="0.35">
      <c r="A219" s="63" t="s">
        <v>1030</v>
      </c>
      <c r="B219" s="64">
        <v>18</v>
      </c>
      <c r="C219" s="64">
        <v>82</v>
      </c>
      <c r="D219" s="64">
        <v>100</v>
      </c>
    </row>
    <row r="222" spans="1:4" x14ac:dyDescent="0.35">
      <c r="A222" s="62" t="s">
        <v>969</v>
      </c>
      <c r="B222" s="62" t="s">
        <v>1029</v>
      </c>
    </row>
    <row r="223" spans="1:4" x14ac:dyDescent="0.35">
      <c r="A223" s="62" t="s">
        <v>1032</v>
      </c>
      <c r="B223">
        <v>0</v>
      </c>
      <c r="C223" t="s">
        <v>1030</v>
      </c>
    </row>
    <row r="224" spans="1:4" x14ac:dyDescent="0.35">
      <c r="A224" s="63" t="s">
        <v>212</v>
      </c>
      <c r="B224" s="64">
        <v>0</v>
      </c>
      <c r="C224" s="64">
        <v>0</v>
      </c>
    </row>
    <row r="225" spans="1:3" x14ac:dyDescent="0.35">
      <c r="A225" s="63" t="s">
        <v>203</v>
      </c>
      <c r="B225" s="64">
        <v>0</v>
      </c>
      <c r="C225" s="64">
        <v>0</v>
      </c>
    </row>
    <row r="226" spans="1:3" x14ac:dyDescent="0.35">
      <c r="A226" s="63" t="s">
        <v>214</v>
      </c>
      <c r="B226" s="64">
        <v>0</v>
      </c>
      <c r="C226" s="64">
        <v>0</v>
      </c>
    </row>
    <row r="227" spans="1:3" x14ac:dyDescent="0.35">
      <c r="A227" s="63" t="s">
        <v>204</v>
      </c>
      <c r="B227" s="64">
        <v>0</v>
      </c>
      <c r="C227" s="64">
        <v>0</v>
      </c>
    </row>
    <row r="228" spans="1:3" x14ac:dyDescent="0.35">
      <c r="A228" s="63" t="s">
        <v>215</v>
      </c>
      <c r="B228" s="64">
        <v>0</v>
      </c>
      <c r="C228" s="64">
        <v>0</v>
      </c>
    </row>
    <row r="229" spans="1:3" x14ac:dyDescent="0.35">
      <c r="A229" s="63" t="s">
        <v>206</v>
      </c>
      <c r="B229" s="64">
        <v>0</v>
      </c>
      <c r="C229" s="64">
        <v>0</v>
      </c>
    </row>
    <row r="230" spans="1:3" x14ac:dyDescent="0.35">
      <c r="A230" s="63" t="s">
        <v>208</v>
      </c>
      <c r="B230" s="64">
        <v>0</v>
      </c>
      <c r="C230" s="64">
        <v>0</v>
      </c>
    </row>
    <row r="231" spans="1:3" x14ac:dyDescent="0.35">
      <c r="A231" s="63" t="s">
        <v>211</v>
      </c>
      <c r="B231" s="64">
        <v>0</v>
      </c>
      <c r="C231" s="64">
        <v>0</v>
      </c>
    </row>
    <row r="232" spans="1:3" x14ac:dyDescent="0.35">
      <c r="A232" s="63" t="s">
        <v>1030</v>
      </c>
      <c r="B232" s="64">
        <v>0</v>
      </c>
      <c r="C232" s="64">
        <v>0</v>
      </c>
    </row>
    <row r="239" spans="1:3" x14ac:dyDescent="0.35">
      <c r="A239" s="70" t="s">
        <v>971</v>
      </c>
    </row>
    <row r="240" spans="1:3" x14ac:dyDescent="0.35">
      <c r="A240" s="62" t="s">
        <v>972</v>
      </c>
      <c r="B240" s="62" t="s">
        <v>1029</v>
      </c>
    </row>
    <row r="241" spans="1:4" x14ac:dyDescent="0.35">
      <c r="A241" s="62" t="s">
        <v>1032</v>
      </c>
      <c r="B241">
        <v>1</v>
      </c>
      <c r="C241">
        <v>0</v>
      </c>
      <c r="D241" t="s">
        <v>1030</v>
      </c>
    </row>
    <row r="242" spans="1:4" x14ac:dyDescent="0.35">
      <c r="A242" s="63" t="s">
        <v>202</v>
      </c>
      <c r="B242" s="65">
        <v>0</v>
      </c>
      <c r="C242" s="65">
        <v>1</v>
      </c>
      <c r="D242" s="65">
        <v>1</v>
      </c>
    </row>
    <row r="243" spans="1:4" x14ac:dyDescent="0.35">
      <c r="A243" s="63" t="s">
        <v>212</v>
      </c>
      <c r="B243" s="65">
        <v>0</v>
      </c>
      <c r="C243" s="65">
        <v>1</v>
      </c>
      <c r="D243" s="65">
        <v>1</v>
      </c>
    </row>
    <row r="244" spans="1:4" x14ac:dyDescent="0.35">
      <c r="A244" s="63" t="s">
        <v>203</v>
      </c>
      <c r="B244" s="65">
        <v>7.6923076923076927E-2</v>
      </c>
      <c r="C244" s="65">
        <v>0.92307692307692313</v>
      </c>
      <c r="D244" s="65">
        <v>1</v>
      </c>
    </row>
    <row r="245" spans="1:4" x14ac:dyDescent="0.35">
      <c r="A245" s="63" t="s">
        <v>214</v>
      </c>
      <c r="B245" s="65">
        <v>0</v>
      </c>
      <c r="C245" s="65">
        <v>1</v>
      </c>
      <c r="D245" s="65">
        <v>1</v>
      </c>
    </row>
    <row r="246" spans="1:4" x14ac:dyDescent="0.35">
      <c r="A246" s="63" t="s">
        <v>204</v>
      </c>
      <c r="B246" s="65">
        <v>0.22222222222222221</v>
      </c>
      <c r="C246" s="65">
        <v>0.77777777777777779</v>
      </c>
      <c r="D246" s="65">
        <v>1</v>
      </c>
    </row>
    <row r="247" spans="1:4" x14ac:dyDescent="0.35">
      <c r="A247" s="63" t="s">
        <v>213</v>
      </c>
      <c r="B247" s="65">
        <v>0</v>
      </c>
      <c r="C247" s="65">
        <v>1</v>
      </c>
      <c r="D247" s="65">
        <v>1</v>
      </c>
    </row>
    <row r="248" spans="1:4" x14ac:dyDescent="0.35">
      <c r="A248" s="63" t="s">
        <v>215</v>
      </c>
      <c r="B248" s="65">
        <v>0</v>
      </c>
      <c r="C248" s="65">
        <v>1</v>
      </c>
      <c r="D248" s="65">
        <v>1</v>
      </c>
    </row>
    <row r="249" spans="1:4" x14ac:dyDescent="0.35">
      <c r="A249" s="63" t="s">
        <v>206</v>
      </c>
      <c r="B249" s="65">
        <v>0</v>
      </c>
      <c r="C249" s="65">
        <v>1</v>
      </c>
      <c r="D249" s="65">
        <v>1</v>
      </c>
    </row>
    <row r="250" spans="1:4" x14ac:dyDescent="0.35">
      <c r="A250" s="63" t="s">
        <v>210</v>
      </c>
      <c r="B250" s="65">
        <v>0</v>
      </c>
      <c r="C250" s="65">
        <v>1</v>
      </c>
      <c r="D250" s="65">
        <v>1</v>
      </c>
    </row>
    <row r="251" spans="1:4" x14ac:dyDescent="0.35">
      <c r="A251" s="63" t="s">
        <v>217</v>
      </c>
      <c r="B251" s="65">
        <v>0</v>
      </c>
      <c r="C251" s="65">
        <v>1</v>
      </c>
      <c r="D251" s="65">
        <v>1</v>
      </c>
    </row>
    <row r="252" spans="1:4" x14ac:dyDescent="0.35">
      <c r="A252" s="63" t="s">
        <v>208</v>
      </c>
      <c r="B252" s="65">
        <v>8.3333333333333329E-2</v>
      </c>
      <c r="C252" s="65">
        <v>0.91666666666666663</v>
      </c>
      <c r="D252" s="65">
        <v>1</v>
      </c>
    </row>
    <row r="253" spans="1:4" x14ac:dyDescent="0.35">
      <c r="A253" s="63" t="s">
        <v>211</v>
      </c>
      <c r="B253" s="65">
        <v>0</v>
      </c>
      <c r="C253" s="65">
        <v>1</v>
      </c>
      <c r="D253" s="65">
        <v>1</v>
      </c>
    </row>
    <row r="254" spans="1:4" x14ac:dyDescent="0.35">
      <c r="A254" s="63" t="s">
        <v>1030</v>
      </c>
      <c r="B254" s="65">
        <v>0.04</v>
      </c>
      <c r="C254" s="65">
        <v>0.96</v>
      </c>
      <c r="D254" s="65">
        <v>1</v>
      </c>
    </row>
    <row r="257" spans="1:4" x14ac:dyDescent="0.35">
      <c r="A257" s="62" t="s">
        <v>973</v>
      </c>
      <c r="B257" s="62" t="s">
        <v>1029</v>
      </c>
    </row>
    <row r="258" spans="1:4" x14ac:dyDescent="0.35">
      <c r="A258" s="62" t="s">
        <v>1032</v>
      </c>
      <c r="B258">
        <v>1</v>
      </c>
      <c r="C258">
        <v>0</v>
      </c>
      <c r="D258" t="s">
        <v>1030</v>
      </c>
    </row>
    <row r="259" spans="1:4" x14ac:dyDescent="0.35">
      <c r="A259" s="63" t="s">
        <v>202</v>
      </c>
      <c r="B259" s="65">
        <v>0</v>
      </c>
      <c r="C259" s="65">
        <v>1</v>
      </c>
      <c r="D259" s="65">
        <v>1</v>
      </c>
    </row>
    <row r="260" spans="1:4" x14ac:dyDescent="0.35">
      <c r="A260" s="63" t="s">
        <v>212</v>
      </c>
      <c r="B260" s="65">
        <v>0</v>
      </c>
      <c r="C260" s="65">
        <v>1</v>
      </c>
      <c r="D260" s="65">
        <v>1</v>
      </c>
    </row>
    <row r="261" spans="1:4" x14ac:dyDescent="0.35">
      <c r="A261" s="63" t="s">
        <v>203</v>
      </c>
      <c r="B261" s="65">
        <v>0.30769230769230771</v>
      </c>
      <c r="C261" s="65">
        <v>0.69230769230769229</v>
      </c>
      <c r="D261" s="65">
        <v>1</v>
      </c>
    </row>
    <row r="262" spans="1:4" x14ac:dyDescent="0.35">
      <c r="A262" s="63" t="s">
        <v>214</v>
      </c>
      <c r="B262" s="65">
        <v>0</v>
      </c>
      <c r="C262" s="65">
        <v>1</v>
      </c>
      <c r="D262" s="65">
        <v>1</v>
      </c>
    </row>
    <row r="263" spans="1:4" x14ac:dyDescent="0.35">
      <c r="A263" s="63" t="s">
        <v>204</v>
      </c>
      <c r="B263" s="65">
        <v>0.33333333333333331</v>
      </c>
      <c r="C263" s="65">
        <v>0.66666666666666663</v>
      </c>
      <c r="D263" s="65">
        <v>1</v>
      </c>
    </row>
    <row r="264" spans="1:4" x14ac:dyDescent="0.35">
      <c r="A264" s="63" t="s">
        <v>213</v>
      </c>
      <c r="B264" s="65">
        <v>8.6956521739130432E-2</v>
      </c>
      <c r="C264" s="65">
        <v>0.91304347826086951</v>
      </c>
      <c r="D264" s="65">
        <v>1</v>
      </c>
    </row>
    <row r="265" spans="1:4" x14ac:dyDescent="0.35">
      <c r="A265" s="63" t="s">
        <v>215</v>
      </c>
      <c r="B265" s="65">
        <v>0</v>
      </c>
      <c r="C265" s="65">
        <v>1</v>
      </c>
      <c r="D265" s="65">
        <v>1</v>
      </c>
    </row>
    <row r="266" spans="1:4" x14ac:dyDescent="0.35">
      <c r="A266" s="63" t="s">
        <v>206</v>
      </c>
      <c r="B266" s="65">
        <v>7.1428571428571425E-2</v>
      </c>
      <c r="C266" s="65">
        <v>0.9285714285714286</v>
      </c>
      <c r="D266" s="65">
        <v>1</v>
      </c>
    </row>
    <row r="267" spans="1:4" x14ac:dyDescent="0.35">
      <c r="A267" s="63" t="s">
        <v>210</v>
      </c>
      <c r="B267" s="65">
        <v>0</v>
      </c>
      <c r="C267" s="65">
        <v>1</v>
      </c>
      <c r="D267" s="65">
        <v>1</v>
      </c>
    </row>
    <row r="268" spans="1:4" x14ac:dyDescent="0.35">
      <c r="A268" s="63" t="s">
        <v>217</v>
      </c>
      <c r="B268" s="65">
        <v>0</v>
      </c>
      <c r="C268" s="65">
        <v>1</v>
      </c>
      <c r="D268" s="65">
        <v>1</v>
      </c>
    </row>
    <row r="269" spans="1:4" x14ac:dyDescent="0.35">
      <c r="A269" s="63" t="s">
        <v>208</v>
      </c>
      <c r="B269" s="65">
        <v>0.16666666666666666</v>
      </c>
      <c r="C269" s="65">
        <v>0.83333333333333337</v>
      </c>
      <c r="D269" s="65">
        <v>1</v>
      </c>
    </row>
    <row r="270" spans="1:4" x14ac:dyDescent="0.35">
      <c r="A270" s="63" t="s">
        <v>211</v>
      </c>
      <c r="B270" s="65">
        <v>0.44444444444444442</v>
      </c>
      <c r="C270" s="65">
        <v>0.55555555555555558</v>
      </c>
      <c r="D270" s="65">
        <v>1</v>
      </c>
    </row>
    <row r="271" spans="1:4" x14ac:dyDescent="0.35">
      <c r="A271" s="63" t="s">
        <v>1030</v>
      </c>
      <c r="B271" s="65">
        <v>0.16</v>
      </c>
      <c r="C271" s="65">
        <v>0.84</v>
      </c>
      <c r="D271" s="65">
        <v>1</v>
      </c>
    </row>
    <row r="274" spans="1:4" x14ac:dyDescent="0.35">
      <c r="A274" s="62" t="s">
        <v>974</v>
      </c>
      <c r="B274" s="62" t="s">
        <v>1029</v>
      </c>
    </row>
    <row r="275" spans="1:4" x14ac:dyDescent="0.35">
      <c r="A275" s="62" t="s">
        <v>1032</v>
      </c>
      <c r="B275">
        <v>1</v>
      </c>
      <c r="C275">
        <v>0</v>
      </c>
      <c r="D275" t="s">
        <v>1030</v>
      </c>
    </row>
    <row r="276" spans="1:4" x14ac:dyDescent="0.35">
      <c r="A276" s="63" t="s">
        <v>202</v>
      </c>
      <c r="B276" s="65">
        <v>0</v>
      </c>
      <c r="C276" s="65">
        <v>1</v>
      </c>
      <c r="D276" s="65">
        <v>1</v>
      </c>
    </row>
    <row r="277" spans="1:4" x14ac:dyDescent="0.35">
      <c r="A277" s="63" t="s">
        <v>212</v>
      </c>
      <c r="B277" s="65">
        <v>0.3</v>
      </c>
      <c r="C277" s="65">
        <v>0.7</v>
      </c>
      <c r="D277" s="65">
        <v>1</v>
      </c>
    </row>
    <row r="278" spans="1:4" x14ac:dyDescent="0.35">
      <c r="A278" s="63" t="s">
        <v>203</v>
      </c>
      <c r="B278" s="65">
        <v>0.15384615384615385</v>
      </c>
      <c r="C278" s="65">
        <v>0.84615384615384615</v>
      </c>
      <c r="D278" s="65">
        <v>1</v>
      </c>
    </row>
    <row r="279" spans="1:4" x14ac:dyDescent="0.35">
      <c r="A279" s="63" t="s">
        <v>214</v>
      </c>
      <c r="B279" s="65">
        <v>0.5</v>
      </c>
      <c r="C279" s="65">
        <v>0.5</v>
      </c>
      <c r="D279" s="65">
        <v>1</v>
      </c>
    </row>
    <row r="280" spans="1:4" x14ac:dyDescent="0.35">
      <c r="A280" s="63" t="s">
        <v>204</v>
      </c>
      <c r="B280" s="65">
        <v>0.1111111111111111</v>
      </c>
      <c r="C280" s="65">
        <v>0.88888888888888884</v>
      </c>
      <c r="D280" s="65">
        <v>1</v>
      </c>
    </row>
    <row r="281" spans="1:4" x14ac:dyDescent="0.35">
      <c r="A281" s="63" t="s">
        <v>213</v>
      </c>
      <c r="B281" s="65">
        <v>0.17391304347826086</v>
      </c>
      <c r="C281" s="65">
        <v>0.82608695652173914</v>
      </c>
      <c r="D281" s="65">
        <v>1</v>
      </c>
    </row>
    <row r="282" spans="1:4" x14ac:dyDescent="0.35">
      <c r="A282" s="63" t="s">
        <v>215</v>
      </c>
      <c r="B282" s="65">
        <v>0</v>
      </c>
      <c r="C282" s="65">
        <v>1</v>
      </c>
      <c r="D282" s="65">
        <v>1</v>
      </c>
    </row>
    <row r="283" spans="1:4" x14ac:dyDescent="0.35">
      <c r="A283" s="63" t="s">
        <v>206</v>
      </c>
      <c r="B283" s="65">
        <v>0.2857142857142857</v>
      </c>
      <c r="C283" s="65">
        <v>0.7142857142857143</v>
      </c>
      <c r="D283" s="65">
        <v>1</v>
      </c>
    </row>
    <row r="284" spans="1:4" x14ac:dyDescent="0.35">
      <c r="A284" s="63" t="s">
        <v>210</v>
      </c>
      <c r="B284" s="65">
        <v>1</v>
      </c>
      <c r="C284" s="65">
        <v>0</v>
      </c>
      <c r="D284" s="65">
        <v>1</v>
      </c>
    </row>
    <row r="285" spans="1:4" x14ac:dyDescent="0.35">
      <c r="A285" s="63" t="s">
        <v>217</v>
      </c>
      <c r="B285" s="65">
        <v>0</v>
      </c>
      <c r="C285" s="65">
        <v>1</v>
      </c>
      <c r="D285" s="65">
        <v>1</v>
      </c>
    </row>
    <row r="286" spans="1:4" x14ac:dyDescent="0.35">
      <c r="A286" s="63" t="s">
        <v>208</v>
      </c>
      <c r="B286" s="65">
        <v>0.41666666666666669</v>
      </c>
      <c r="C286" s="65">
        <v>0.58333333333333337</v>
      </c>
      <c r="D286" s="65">
        <v>1</v>
      </c>
    </row>
    <row r="287" spans="1:4" x14ac:dyDescent="0.35">
      <c r="A287" s="63" t="s">
        <v>211</v>
      </c>
      <c r="B287" s="65">
        <v>0</v>
      </c>
      <c r="C287" s="65">
        <v>1</v>
      </c>
      <c r="D287" s="65">
        <v>1</v>
      </c>
    </row>
    <row r="288" spans="1:4" x14ac:dyDescent="0.35">
      <c r="A288" s="63" t="s">
        <v>1030</v>
      </c>
      <c r="B288" s="65">
        <v>0.21</v>
      </c>
      <c r="C288" s="65">
        <v>0.79</v>
      </c>
      <c r="D288" s="65">
        <v>1</v>
      </c>
    </row>
    <row r="291" spans="1:4" x14ac:dyDescent="0.35">
      <c r="A291" s="62" t="s">
        <v>975</v>
      </c>
      <c r="B291" s="62" t="s">
        <v>1029</v>
      </c>
    </row>
    <row r="292" spans="1:4" x14ac:dyDescent="0.35">
      <c r="A292" s="62" t="s">
        <v>1032</v>
      </c>
      <c r="B292">
        <v>1</v>
      </c>
      <c r="C292">
        <v>0</v>
      </c>
      <c r="D292" t="s">
        <v>1030</v>
      </c>
    </row>
    <row r="293" spans="1:4" x14ac:dyDescent="0.35">
      <c r="A293" s="63" t="s">
        <v>202</v>
      </c>
      <c r="B293" s="65">
        <v>0.5</v>
      </c>
      <c r="C293" s="65">
        <v>0.5</v>
      </c>
      <c r="D293" s="65">
        <v>1</v>
      </c>
    </row>
    <row r="294" spans="1:4" x14ac:dyDescent="0.35">
      <c r="A294" s="63" t="s">
        <v>212</v>
      </c>
      <c r="B294" s="65">
        <v>0.6</v>
      </c>
      <c r="C294" s="65">
        <v>0.4</v>
      </c>
      <c r="D294" s="65">
        <v>1</v>
      </c>
    </row>
    <row r="295" spans="1:4" x14ac:dyDescent="0.35">
      <c r="A295" s="63" t="s">
        <v>203</v>
      </c>
      <c r="B295" s="65">
        <v>0.46153846153846156</v>
      </c>
      <c r="C295" s="65">
        <v>0.53846153846153844</v>
      </c>
      <c r="D295" s="65">
        <v>1</v>
      </c>
    </row>
    <row r="296" spans="1:4" x14ac:dyDescent="0.35">
      <c r="A296" s="63" t="s">
        <v>214</v>
      </c>
      <c r="B296" s="65">
        <v>1</v>
      </c>
      <c r="C296" s="65">
        <v>0</v>
      </c>
      <c r="D296" s="65">
        <v>1</v>
      </c>
    </row>
    <row r="297" spans="1:4" x14ac:dyDescent="0.35">
      <c r="A297" s="63" t="s">
        <v>204</v>
      </c>
      <c r="B297" s="65">
        <v>0.44444444444444442</v>
      </c>
      <c r="C297" s="65">
        <v>0.55555555555555558</v>
      </c>
      <c r="D297" s="65">
        <v>1</v>
      </c>
    </row>
    <row r="298" spans="1:4" x14ac:dyDescent="0.35">
      <c r="A298" s="63" t="s">
        <v>213</v>
      </c>
      <c r="B298" s="65">
        <v>0.65217391304347827</v>
      </c>
      <c r="C298" s="65">
        <v>0.34782608695652173</v>
      </c>
      <c r="D298" s="65">
        <v>1</v>
      </c>
    </row>
    <row r="299" spans="1:4" x14ac:dyDescent="0.35">
      <c r="A299" s="63" t="s">
        <v>215</v>
      </c>
      <c r="B299" s="65">
        <v>0.25</v>
      </c>
      <c r="C299" s="65">
        <v>0.75</v>
      </c>
      <c r="D299" s="65">
        <v>1</v>
      </c>
    </row>
    <row r="300" spans="1:4" x14ac:dyDescent="0.35">
      <c r="A300" s="63" t="s">
        <v>206</v>
      </c>
      <c r="B300" s="65">
        <v>0.35714285714285715</v>
      </c>
      <c r="C300" s="65">
        <v>0.6428571428571429</v>
      </c>
      <c r="D300" s="65">
        <v>1</v>
      </c>
    </row>
    <row r="301" spans="1:4" x14ac:dyDescent="0.35">
      <c r="A301" s="63" t="s">
        <v>210</v>
      </c>
      <c r="B301" s="65">
        <v>0</v>
      </c>
      <c r="C301" s="65">
        <v>1</v>
      </c>
      <c r="D301" s="65">
        <v>1</v>
      </c>
    </row>
    <row r="302" spans="1:4" x14ac:dyDescent="0.35">
      <c r="A302" s="63" t="s">
        <v>217</v>
      </c>
      <c r="B302" s="65">
        <v>0</v>
      </c>
      <c r="C302" s="65">
        <v>1</v>
      </c>
      <c r="D302" s="65">
        <v>1</v>
      </c>
    </row>
    <row r="303" spans="1:4" x14ac:dyDescent="0.35">
      <c r="A303" s="63" t="s">
        <v>208</v>
      </c>
      <c r="B303" s="65">
        <v>0.66666666666666663</v>
      </c>
      <c r="C303" s="65">
        <v>0.33333333333333331</v>
      </c>
      <c r="D303" s="65">
        <v>1</v>
      </c>
    </row>
    <row r="304" spans="1:4" x14ac:dyDescent="0.35">
      <c r="A304" s="63" t="s">
        <v>211</v>
      </c>
      <c r="B304" s="65">
        <v>0.66666666666666663</v>
      </c>
      <c r="C304" s="65">
        <v>0.33333333333333331</v>
      </c>
      <c r="D304" s="65">
        <v>1</v>
      </c>
    </row>
    <row r="305" spans="1:4" x14ac:dyDescent="0.35">
      <c r="A305" s="63" t="s">
        <v>1030</v>
      </c>
      <c r="B305" s="65">
        <v>0.54</v>
      </c>
      <c r="C305" s="65">
        <v>0.46</v>
      </c>
      <c r="D305" s="65">
        <v>1</v>
      </c>
    </row>
    <row r="308" spans="1:4" x14ac:dyDescent="0.35">
      <c r="A308" s="62" t="s">
        <v>976</v>
      </c>
      <c r="B308" s="62" t="s">
        <v>1029</v>
      </c>
    </row>
    <row r="309" spans="1:4" x14ac:dyDescent="0.35">
      <c r="A309" s="62" t="s">
        <v>1032</v>
      </c>
      <c r="B309">
        <v>1</v>
      </c>
      <c r="C309">
        <v>0</v>
      </c>
      <c r="D309" t="s">
        <v>1030</v>
      </c>
    </row>
    <row r="310" spans="1:4" x14ac:dyDescent="0.35">
      <c r="A310" s="63" t="s">
        <v>202</v>
      </c>
      <c r="B310" s="65">
        <v>0</v>
      </c>
      <c r="C310" s="65">
        <v>1</v>
      </c>
      <c r="D310" s="65">
        <v>1</v>
      </c>
    </row>
    <row r="311" spans="1:4" x14ac:dyDescent="0.35">
      <c r="A311" s="63" t="s">
        <v>212</v>
      </c>
      <c r="B311" s="65">
        <v>0.3</v>
      </c>
      <c r="C311" s="65">
        <v>0.7</v>
      </c>
      <c r="D311" s="65">
        <v>1</v>
      </c>
    </row>
    <row r="312" spans="1:4" x14ac:dyDescent="0.35">
      <c r="A312" s="63" t="s">
        <v>203</v>
      </c>
      <c r="B312" s="65">
        <v>0.61538461538461542</v>
      </c>
      <c r="C312" s="65">
        <v>0.38461538461538464</v>
      </c>
      <c r="D312" s="65">
        <v>1</v>
      </c>
    </row>
    <row r="313" spans="1:4" x14ac:dyDescent="0.35">
      <c r="A313" s="63" t="s">
        <v>214</v>
      </c>
      <c r="B313" s="65">
        <v>0</v>
      </c>
      <c r="C313" s="65">
        <v>1</v>
      </c>
      <c r="D313" s="65">
        <v>1</v>
      </c>
    </row>
    <row r="314" spans="1:4" x14ac:dyDescent="0.35">
      <c r="A314" s="63" t="s">
        <v>204</v>
      </c>
      <c r="B314" s="65">
        <v>0.22222222222222221</v>
      </c>
      <c r="C314" s="65">
        <v>0.77777777777777779</v>
      </c>
      <c r="D314" s="65">
        <v>1</v>
      </c>
    </row>
    <row r="315" spans="1:4" x14ac:dyDescent="0.35">
      <c r="A315" s="63" t="s">
        <v>213</v>
      </c>
      <c r="B315" s="65">
        <v>0.39130434782608697</v>
      </c>
      <c r="C315" s="65">
        <v>0.60869565217391308</v>
      </c>
      <c r="D315" s="65">
        <v>1</v>
      </c>
    </row>
    <row r="316" spans="1:4" x14ac:dyDescent="0.35">
      <c r="A316" s="63" t="s">
        <v>215</v>
      </c>
      <c r="B316" s="65">
        <v>0.5</v>
      </c>
      <c r="C316" s="65">
        <v>0.5</v>
      </c>
      <c r="D316" s="65">
        <v>1</v>
      </c>
    </row>
    <row r="317" spans="1:4" x14ac:dyDescent="0.35">
      <c r="A317" s="63" t="s">
        <v>206</v>
      </c>
      <c r="B317" s="65">
        <v>0.7857142857142857</v>
      </c>
      <c r="C317" s="65">
        <v>0.21428571428571427</v>
      </c>
      <c r="D317" s="65">
        <v>1</v>
      </c>
    </row>
    <row r="318" spans="1:4" x14ac:dyDescent="0.35">
      <c r="A318" s="63" t="s">
        <v>210</v>
      </c>
      <c r="B318" s="65">
        <v>1</v>
      </c>
      <c r="C318" s="65">
        <v>0</v>
      </c>
      <c r="D318" s="65">
        <v>1</v>
      </c>
    </row>
    <row r="319" spans="1:4" x14ac:dyDescent="0.35">
      <c r="A319" s="63" t="s">
        <v>217</v>
      </c>
      <c r="B319" s="65">
        <v>0</v>
      </c>
      <c r="C319" s="65">
        <v>1</v>
      </c>
      <c r="D319" s="65">
        <v>1</v>
      </c>
    </row>
    <row r="320" spans="1:4" x14ac:dyDescent="0.35">
      <c r="A320" s="63" t="s">
        <v>208</v>
      </c>
      <c r="B320" s="65">
        <v>0.41666666666666669</v>
      </c>
      <c r="C320" s="65">
        <v>0.58333333333333337</v>
      </c>
      <c r="D320" s="65">
        <v>1</v>
      </c>
    </row>
    <row r="321" spans="1:4" x14ac:dyDescent="0.35">
      <c r="A321" s="63" t="s">
        <v>211</v>
      </c>
      <c r="B321" s="65">
        <v>0.44444444444444442</v>
      </c>
      <c r="C321" s="65">
        <v>0.55555555555555558</v>
      </c>
      <c r="D321" s="65">
        <v>1</v>
      </c>
    </row>
    <row r="322" spans="1:4" x14ac:dyDescent="0.35">
      <c r="A322" s="63" t="s">
        <v>1030</v>
      </c>
      <c r="B322" s="65">
        <v>0.45</v>
      </c>
      <c r="C322" s="65">
        <v>0.55000000000000004</v>
      </c>
      <c r="D322" s="65">
        <v>1</v>
      </c>
    </row>
    <row r="325" spans="1:4" x14ac:dyDescent="0.35">
      <c r="A325" s="62" t="s">
        <v>977</v>
      </c>
      <c r="B325" s="62" t="s">
        <v>1029</v>
      </c>
    </row>
    <row r="326" spans="1:4" x14ac:dyDescent="0.35">
      <c r="A326" s="62" t="s">
        <v>1032</v>
      </c>
      <c r="B326">
        <v>1</v>
      </c>
      <c r="C326">
        <v>0</v>
      </c>
      <c r="D326" t="s">
        <v>1030</v>
      </c>
    </row>
    <row r="327" spans="1:4" x14ac:dyDescent="0.35">
      <c r="A327" s="63" t="s">
        <v>202</v>
      </c>
      <c r="B327" s="65">
        <v>0</v>
      </c>
      <c r="C327" s="65">
        <v>1</v>
      </c>
      <c r="D327" s="65">
        <v>1</v>
      </c>
    </row>
    <row r="328" spans="1:4" x14ac:dyDescent="0.35">
      <c r="A328" s="63" t="s">
        <v>212</v>
      </c>
      <c r="B328" s="65">
        <v>0.5</v>
      </c>
      <c r="C328" s="65">
        <v>0.5</v>
      </c>
      <c r="D328" s="65">
        <v>1</v>
      </c>
    </row>
    <row r="329" spans="1:4" x14ac:dyDescent="0.35">
      <c r="A329" s="63" t="s">
        <v>203</v>
      </c>
      <c r="B329" s="65">
        <v>0.76923076923076927</v>
      </c>
      <c r="C329" s="65">
        <v>0.23076923076923078</v>
      </c>
      <c r="D329" s="65">
        <v>1</v>
      </c>
    </row>
    <row r="330" spans="1:4" x14ac:dyDescent="0.35">
      <c r="A330" s="63" t="s">
        <v>214</v>
      </c>
      <c r="B330" s="65">
        <v>0</v>
      </c>
      <c r="C330" s="65">
        <v>1</v>
      </c>
      <c r="D330" s="65">
        <v>1</v>
      </c>
    </row>
    <row r="331" spans="1:4" x14ac:dyDescent="0.35">
      <c r="A331" s="63" t="s">
        <v>204</v>
      </c>
      <c r="B331" s="65">
        <v>0.22222222222222221</v>
      </c>
      <c r="C331" s="65">
        <v>0.77777777777777779</v>
      </c>
      <c r="D331" s="65">
        <v>1</v>
      </c>
    </row>
    <row r="332" spans="1:4" x14ac:dyDescent="0.35">
      <c r="A332" s="63" t="s">
        <v>213</v>
      </c>
      <c r="B332" s="65">
        <v>0.21739130434782608</v>
      </c>
      <c r="C332" s="65">
        <v>0.78260869565217395</v>
      </c>
      <c r="D332" s="65">
        <v>1</v>
      </c>
    </row>
    <row r="333" spans="1:4" x14ac:dyDescent="0.35">
      <c r="A333" s="63" t="s">
        <v>215</v>
      </c>
      <c r="B333" s="65">
        <v>0.5</v>
      </c>
      <c r="C333" s="65">
        <v>0.5</v>
      </c>
      <c r="D333" s="65">
        <v>1</v>
      </c>
    </row>
    <row r="334" spans="1:4" x14ac:dyDescent="0.35">
      <c r="A334" s="63" t="s">
        <v>206</v>
      </c>
      <c r="B334" s="65">
        <v>0.2857142857142857</v>
      </c>
      <c r="C334" s="65">
        <v>0.7142857142857143</v>
      </c>
      <c r="D334" s="65">
        <v>1</v>
      </c>
    </row>
    <row r="335" spans="1:4" x14ac:dyDescent="0.35">
      <c r="A335" s="63" t="s">
        <v>210</v>
      </c>
      <c r="B335" s="65">
        <v>0</v>
      </c>
      <c r="C335" s="65">
        <v>1</v>
      </c>
      <c r="D335" s="65">
        <v>1</v>
      </c>
    </row>
    <row r="336" spans="1:4" x14ac:dyDescent="0.35">
      <c r="A336" s="63" t="s">
        <v>217</v>
      </c>
      <c r="B336" s="65">
        <v>0</v>
      </c>
      <c r="C336" s="65">
        <v>1</v>
      </c>
      <c r="D336" s="65">
        <v>1</v>
      </c>
    </row>
    <row r="337" spans="1:4" x14ac:dyDescent="0.35">
      <c r="A337" s="63" t="s">
        <v>208</v>
      </c>
      <c r="B337" s="65">
        <v>0.33333333333333331</v>
      </c>
      <c r="C337" s="65">
        <v>0.66666666666666663</v>
      </c>
      <c r="D337" s="65">
        <v>1</v>
      </c>
    </row>
    <row r="338" spans="1:4" x14ac:dyDescent="0.35">
      <c r="A338" s="63" t="s">
        <v>211</v>
      </c>
      <c r="B338" s="65">
        <v>0.66666666666666663</v>
      </c>
      <c r="C338" s="65">
        <v>0.33333333333333331</v>
      </c>
      <c r="D338" s="65">
        <v>1</v>
      </c>
    </row>
    <row r="339" spans="1:4" x14ac:dyDescent="0.35">
      <c r="A339" s="63" t="s">
        <v>1030</v>
      </c>
      <c r="B339" s="65">
        <v>0.38</v>
      </c>
      <c r="C339" s="65">
        <v>0.62</v>
      </c>
      <c r="D339" s="65">
        <v>1</v>
      </c>
    </row>
    <row r="342" spans="1:4" x14ac:dyDescent="0.35">
      <c r="A342" s="62" t="s">
        <v>978</v>
      </c>
      <c r="B342" s="62" t="s">
        <v>1029</v>
      </c>
    </row>
    <row r="343" spans="1:4" x14ac:dyDescent="0.35">
      <c r="A343" s="62" t="s">
        <v>1032</v>
      </c>
      <c r="B343">
        <v>1</v>
      </c>
      <c r="C343">
        <v>0</v>
      </c>
      <c r="D343" t="s">
        <v>1030</v>
      </c>
    </row>
    <row r="344" spans="1:4" x14ac:dyDescent="0.35">
      <c r="A344" s="63" t="s">
        <v>202</v>
      </c>
      <c r="B344" s="65">
        <v>0</v>
      </c>
      <c r="C344" s="65">
        <v>1</v>
      </c>
      <c r="D344" s="65">
        <v>1</v>
      </c>
    </row>
    <row r="345" spans="1:4" x14ac:dyDescent="0.35">
      <c r="A345" s="63" t="s">
        <v>212</v>
      </c>
      <c r="B345" s="65">
        <v>0.4</v>
      </c>
      <c r="C345" s="65">
        <v>0.6</v>
      </c>
      <c r="D345" s="65">
        <v>1</v>
      </c>
    </row>
    <row r="346" spans="1:4" x14ac:dyDescent="0.35">
      <c r="A346" s="63" t="s">
        <v>203</v>
      </c>
      <c r="B346" s="65">
        <v>0.53846153846153844</v>
      </c>
      <c r="C346" s="65">
        <v>0.46153846153846156</v>
      </c>
      <c r="D346" s="65">
        <v>1</v>
      </c>
    </row>
    <row r="347" spans="1:4" x14ac:dyDescent="0.35">
      <c r="A347" s="63" t="s">
        <v>214</v>
      </c>
      <c r="B347" s="65">
        <v>0</v>
      </c>
      <c r="C347" s="65">
        <v>1</v>
      </c>
      <c r="D347" s="65">
        <v>1</v>
      </c>
    </row>
    <row r="348" spans="1:4" x14ac:dyDescent="0.35">
      <c r="A348" s="63" t="s">
        <v>204</v>
      </c>
      <c r="B348" s="65">
        <v>0.1111111111111111</v>
      </c>
      <c r="C348" s="65">
        <v>0.88888888888888884</v>
      </c>
      <c r="D348" s="65">
        <v>1</v>
      </c>
    </row>
    <row r="349" spans="1:4" x14ac:dyDescent="0.35">
      <c r="A349" s="63" t="s">
        <v>213</v>
      </c>
      <c r="B349" s="65">
        <v>0.78260869565217395</v>
      </c>
      <c r="C349" s="65">
        <v>0.21739130434782608</v>
      </c>
      <c r="D349" s="65">
        <v>1</v>
      </c>
    </row>
    <row r="350" spans="1:4" x14ac:dyDescent="0.35">
      <c r="A350" s="63" t="s">
        <v>215</v>
      </c>
      <c r="B350" s="65">
        <v>0.25</v>
      </c>
      <c r="C350" s="65">
        <v>0.75</v>
      </c>
      <c r="D350" s="65">
        <v>1</v>
      </c>
    </row>
    <row r="351" spans="1:4" x14ac:dyDescent="0.35">
      <c r="A351" s="63" t="s">
        <v>206</v>
      </c>
      <c r="B351" s="65">
        <v>0.42857142857142855</v>
      </c>
      <c r="C351" s="65">
        <v>0.5714285714285714</v>
      </c>
      <c r="D351" s="65">
        <v>1</v>
      </c>
    </row>
    <row r="352" spans="1:4" x14ac:dyDescent="0.35">
      <c r="A352" s="63" t="s">
        <v>210</v>
      </c>
      <c r="B352" s="65">
        <v>0</v>
      </c>
      <c r="C352" s="65">
        <v>1</v>
      </c>
      <c r="D352" s="65">
        <v>1</v>
      </c>
    </row>
    <row r="353" spans="1:4" x14ac:dyDescent="0.35">
      <c r="A353" s="63" t="s">
        <v>217</v>
      </c>
      <c r="B353" s="65">
        <v>1</v>
      </c>
      <c r="C353" s="65">
        <v>0</v>
      </c>
      <c r="D353" s="65">
        <v>1</v>
      </c>
    </row>
    <row r="354" spans="1:4" x14ac:dyDescent="0.35">
      <c r="A354" s="63" t="s">
        <v>208</v>
      </c>
      <c r="B354" s="65">
        <v>0.25</v>
      </c>
      <c r="C354" s="65">
        <v>0.75</v>
      </c>
      <c r="D354" s="65">
        <v>1</v>
      </c>
    </row>
    <row r="355" spans="1:4" x14ac:dyDescent="0.35">
      <c r="A355" s="63" t="s">
        <v>211</v>
      </c>
      <c r="B355" s="65">
        <v>0.33333333333333331</v>
      </c>
      <c r="C355" s="65">
        <v>0.66666666666666663</v>
      </c>
      <c r="D355" s="65">
        <v>1</v>
      </c>
    </row>
    <row r="356" spans="1:4" x14ac:dyDescent="0.35">
      <c r="A356" s="63" t="s">
        <v>1030</v>
      </c>
      <c r="B356" s="65">
        <v>0.44</v>
      </c>
      <c r="C356" s="65">
        <v>0.56000000000000005</v>
      </c>
      <c r="D356" s="65">
        <v>1</v>
      </c>
    </row>
    <row r="359" spans="1:4" x14ac:dyDescent="0.35">
      <c r="A359" s="62" t="s">
        <v>979</v>
      </c>
      <c r="B359" s="62" t="s">
        <v>1029</v>
      </c>
    </row>
    <row r="360" spans="1:4" x14ac:dyDescent="0.35">
      <c r="A360" s="62" t="s">
        <v>1032</v>
      </c>
      <c r="B360">
        <v>1</v>
      </c>
      <c r="C360">
        <v>0</v>
      </c>
      <c r="D360" t="s">
        <v>1030</v>
      </c>
    </row>
    <row r="361" spans="1:4" x14ac:dyDescent="0.35">
      <c r="A361" s="63" t="s">
        <v>202</v>
      </c>
      <c r="B361" s="64"/>
      <c r="C361" s="64">
        <v>2</v>
      </c>
      <c r="D361" s="64">
        <v>2</v>
      </c>
    </row>
    <row r="362" spans="1:4" x14ac:dyDescent="0.35">
      <c r="A362" s="63" t="s">
        <v>212</v>
      </c>
      <c r="B362" s="64"/>
      <c r="C362" s="64">
        <v>10</v>
      </c>
      <c r="D362" s="64">
        <v>10</v>
      </c>
    </row>
    <row r="363" spans="1:4" x14ac:dyDescent="0.35">
      <c r="A363" s="63" t="s">
        <v>203</v>
      </c>
      <c r="B363" s="64">
        <v>2</v>
      </c>
      <c r="C363" s="64">
        <v>11</v>
      </c>
      <c r="D363" s="64">
        <v>13</v>
      </c>
    </row>
    <row r="364" spans="1:4" x14ac:dyDescent="0.35">
      <c r="A364" s="63" t="s">
        <v>214</v>
      </c>
      <c r="B364" s="64"/>
      <c r="C364" s="64">
        <v>2</v>
      </c>
      <c r="D364" s="64">
        <v>2</v>
      </c>
    </row>
    <row r="365" spans="1:4" x14ac:dyDescent="0.35">
      <c r="A365" s="63" t="s">
        <v>204</v>
      </c>
      <c r="B365" s="64"/>
      <c r="C365" s="64">
        <v>9</v>
      </c>
      <c r="D365" s="64">
        <v>9</v>
      </c>
    </row>
    <row r="366" spans="1:4" x14ac:dyDescent="0.35">
      <c r="A366" s="63" t="s">
        <v>213</v>
      </c>
      <c r="B366" s="64"/>
      <c r="C366" s="64">
        <v>23</v>
      </c>
      <c r="D366" s="64">
        <v>23</v>
      </c>
    </row>
    <row r="367" spans="1:4" x14ac:dyDescent="0.35">
      <c r="A367" s="63" t="s">
        <v>215</v>
      </c>
      <c r="B367" s="64"/>
      <c r="C367" s="64">
        <v>4</v>
      </c>
      <c r="D367" s="64">
        <v>4</v>
      </c>
    </row>
    <row r="368" spans="1:4" x14ac:dyDescent="0.35">
      <c r="A368" s="63" t="s">
        <v>206</v>
      </c>
      <c r="B368" s="64"/>
      <c r="C368" s="64">
        <v>14</v>
      </c>
      <c r="D368" s="64">
        <v>14</v>
      </c>
    </row>
    <row r="369" spans="1:4" x14ac:dyDescent="0.35">
      <c r="A369" s="63" t="s">
        <v>210</v>
      </c>
      <c r="B369" s="64"/>
      <c r="C369" s="64">
        <v>1</v>
      </c>
      <c r="D369" s="64">
        <v>1</v>
      </c>
    </row>
    <row r="370" spans="1:4" x14ac:dyDescent="0.35">
      <c r="A370" s="63" t="s">
        <v>217</v>
      </c>
      <c r="B370" s="64"/>
      <c r="C370" s="64">
        <v>1</v>
      </c>
      <c r="D370" s="64">
        <v>1</v>
      </c>
    </row>
    <row r="371" spans="1:4" x14ac:dyDescent="0.35">
      <c r="A371" s="63" t="s">
        <v>208</v>
      </c>
      <c r="B371" s="64"/>
      <c r="C371" s="64">
        <v>12</v>
      </c>
      <c r="D371" s="64">
        <v>12</v>
      </c>
    </row>
    <row r="372" spans="1:4" x14ac:dyDescent="0.35">
      <c r="A372" s="63" t="s">
        <v>211</v>
      </c>
      <c r="B372" s="64"/>
      <c r="C372" s="64">
        <v>9</v>
      </c>
      <c r="D372" s="64">
        <v>9</v>
      </c>
    </row>
    <row r="373" spans="1:4" x14ac:dyDescent="0.35">
      <c r="A373" s="63" t="s">
        <v>1030</v>
      </c>
      <c r="B373" s="64">
        <v>2</v>
      </c>
      <c r="C373" s="64">
        <v>98</v>
      </c>
      <c r="D373" s="64">
        <v>100</v>
      </c>
    </row>
    <row r="376" spans="1:4" x14ac:dyDescent="0.35">
      <c r="A376" s="62" t="s">
        <v>980</v>
      </c>
      <c r="B376" s="62" t="s">
        <v>1029</v>
      </c>
    </row>
    <row r="377" spans="1:4" x14ac:dyDescent="0.35">
      <c r="A377" s="62" t="s">
        <v>1032</v>
      </c>
      <c r="B377">
        <v>1</v>
      </c>
      <c r="C377">
        <v>0</v>
      </c>
      <c r="D377" t="s">
        <v>1030</v>
      </c>
    </row>
    <row r="378" spans="1:4" x14ac:dyDescent="0.35">
      <c r="A378" s="63" t="s">
        <v>202</v>
      </c>
      <c r="B378" s="64"/>
      <c r="C378" s="64">
        <v>2</v>
      </c>
      <c r="D378" s="64">
        <v>2</v>
      </c>
    </row>
    <row r="379" spans="1:4" x14ac:dyDescent="0.35">
      <c r="A379" s="63" t="s">
        <v>212</v>
      </c>
      <c r="B379" s="64">
        <v>1</v>
      </c>
      <c r="C379" s="64">
        <v>9</v>
      </c>
      <c r="D379" s="64">
        <v>10</v>
      </c>
    </row>
    <row r="380" spans="1:4" x14ac:dyDescent="0.35">
      <c r="A380" s="63" t="s">
        <v>203</v>
      </c>
      <c r="B380" s="64"/>
      <c r="C380" s="64">
        <v>13</v>
      </c>
      <c r="D380" s="64">
        <v>13</v>
      </c>
    </row>
    <row r="381" spans="1:4" x14ac:dyDescent="0.35">
      <c r="A381" s="63" t="s">
        <v>214</v>
      </c>
      <c r="B381" s="64"/>
      <c r="C381" s="64">
        <v>2</v>
      </c>
      <c r="D381" s="64">
        <v>2</v>
      </c>
    </row>
    <row r="382" spans="1:4" x14ac:dyDescent="0.35">
      <c r="A382" s="63" t="s">
        <v>204</v>
      </c>
      <c r="B382" s="64"/>
      <c r="C382" s="64">
        <v>9</v>
      </c>
      <c r="D382" s="64">
        <v>9</v>
      </c>
    </row>
    <row r="383" spans="1:4" x14ac:dyDescent="0.35">
      <c r="A383" s="63" t="s">
        <v>213</v>
      </c>
      <c r="B383" s="64"/>
      <c r="C383" s="64">
        <v>23</v>
      </c>
      <c r="D383" s="64">
        <v>23</v>
      </c>
    </row>
    <row r="384" spans="1:4" x14ac:dyDescent="0.35">
      <c r="A384" s="63" t="s">
        <v>215</v>
      </c>
      <c r="B384" s="64"/>
      <c r="C384" s="64">
        <v>4</v>
      </c>
      <c r="D384" s="64">
        <v>4</v>
      </c>
    </row>
    <row r="385" spans="1:4" x14ac:dyDescent="0.35">
      <c r="A385" s="63" t="s">
        <v>206</v>
      </c>
      <c r="B385" s="64"/>
      <c r="C385" s="64">
        <v>14</v>
      </c>
      <c r="D385" s="64">
        <v>14</v>
      </c>
    </row>
    <row r="386" spans="1:4" x14ac:dyDescent="0.35">
      <c r="A386" s="63" t="s">
        <v>210</v>
      </c>
      <c r="B386" s="64"/>
      <c r="C386" s="64">
        <v>1</v>
      </c>
      <c r="D386" s="64">
        <v>1</v>
      </c>
    </row>
    <row r="387" spans="1:4" x14ac:dyDescent="0.35">
      <c r="A387" s="63" t="s">
        <v>217</v>
      </c>
      <c r="B387" s="64"/>
      <c r="C387" s="64">
        <v>1</v>
      </c>
      <c r="D387" s="64">
        <v>1</v>
      </c>
    </row>
    <row r="388" spans="1:4" x14ac:dyDescent="0.35">
      <c r="A388" s="63" t="s">
        <v>208</v>
      </c>
      <c r="B388" s="64"/>
      <c r="C388" s="64">
        <v>12</v>
      </c>
      <c r="D388" s="64">
        <v>12</v>
      </c>
    </row>
    <row r="389" spans="1:4" x14ac:dyDescent="0.35">
      <c r="A389" s="63" t="s">
        <v>211</v>
      </c>
      <c r="B389" s="64"/>
      <c r="C389" s="64">
        <v>9</v>
      </c>
      <c r="D389" s="64">
        <v>9</v>
      </c>
    </row>
    <row r="390" spans="1:4" x14ac:dyDescent="0.35">
      <c r="A390" s="63" t="s">
        <v>1030</v>
      </c>
      <c r="B390" s="64">
        <v>1</v>
      </c>
      <c r="C390" s="64">
        <v>99</v>
      </c>
      <c r="D390" s="64">
        <v>100</v>
      </c>
    </row>
    <row r="393" spans="1:4" x14ac:dyDescent="0.35">
      <c r="A393" s="62" t="s">
        <v>981</v>
      </c>
      <c r="B393" s="62" t="s">
        <v>1029</v>
      </c>
    </row>
    <row r="394" spans="1:4" x14ac:dyDescent="0.35">
      <c r="A394" s="62" t="s">
        <v>1032</v>
      </c>
      <c r="B394">
        <v>1</v>
      </c>
      <c r="C394">
        <v>0</v>
      </c>
      <c r="D394" t="s">
        <v>1030</v>
      </c>
    </row>
    <row r="395" spans="1:4" x14ac:dyDescent="0.35">
      <c r="A395" s="63" t="s">
        <v>202</v>
      </c>
      <c r="B395" s="65">
        <v>1</v>
      </c>
      <c r="C395" s="65">
        <v>0</v>
      </c>
      <c r="D395" s="65">
        <v>1</v>
      </c>
    </row>
    <row r="396" spans="1:4" x14ac:dyDescent="0.35">
      <c r="A396" s="63" t="s">
        <v>212</v>
      </c>
      <c r="B396" s="65">
        <v>0.5</v>
      </c>
      <c r="C396" s="65">
        <v>0.5</v>
      </c>
      <c r="D396" s="65">
        <v>1</v>
      </c>
    </row>
    <row r="397" spans="1:4" x14ac:dyDescent="0.35">
      <c r="A397" s="63" t="s">
        <v>203</v>
      </c>
      <c r="B397" s="65">
        <v>0.84615384615384615</v>
      </c>
      <c r="C397" s="65">
        <v>0.15384615384615385</v>
      </c>
      <c r="D397" s="65">
        <v>1</v>
      </c>
    </row>
    <row r="398" spans="1:4" x14ac:dyDescent="0.35">
      <c r="A398" s="63" t="s">
        <v>214</v>
      </c>
      <c r="B398" s="65">
        <v>0</v>
      </c>
      <c r="C398" s="65">
        <v>1</v>
      </c>
      <c r="D398" s="65">
        <v>1</v>
      </c>
    </row>
    <row r="399" spans="1:4" x14ac:dyDescent="0.35">
      <c r="A399" s="63" t="s">
        <v>204</v>
      </c>
      <c r="B399" s="65">
        <v>0.44444444444444442</v>
      </c>
      <c r="C399" s="65">
        <v>0.55555555555555558</v>
      </c>
      <c r="D399" s="65">
        <v>1</v>
      </c>
    </row>
    <row r="400" spans="1:4" x14ac:dyDescent="0.35">
      <c r="A400" s="63" t="s">
        <v>213</v>
      </c>
      <c r="B400" s="65">
        <v>0.82608695652173914</v>
      </c>
      <c r="C400" s="65">
        <v>0.17391304347826086</v>
      </c>
      <c r="D400" s="65">
        <v>1</v>
      </c>
    </row>
    <row r="401" spans="1:4" x14ac:dyDescent="0.35">
      <c r="A401" s="63" t="s">
        <v>215</v>
      </c>
      <c r="B401" s="65">
        <v>0.75</v>
      </c>
      <c r="C401" s="65">
        <v>0.25</v>
      </c>
      <c r="D401" s="65">
        <v>1</v>
      </c>
    </row>
    <row r="402" spans="1:4" x14ac:dyDescent="0.35">
      <c r="A402" s="63" t="s">
        <v>206</v>
      </c>
      <c r="B402" s="65">
        <v>0.5</v>
      </c>
      <c r="C402" s="65">
        <v>0.5</v>
      </c>
      <c r="D402" s="65">
        <v>1</v>
      </c>
    </row>
    <row r="403" spans="1:4" x14ac:dyDescent="0.35">
      <c r="A403" s="63" t="s">
        <v>210</v>
      </c>
      <c r="B403" s="65">
        <v>1</v>
      </c>
      <c r="C403" s="65">
        <v>0</v>
      </c>
      <c r="D403" s="65">
        <v>1</v>
      </c>
    </row>
    <row r="404" spans="1:4" x14ac:dyDescent="0.35">
      <c r="A404" s="63" t="s">
        <v>217</v>
      </c>
      <c r="B404" s="65">
        <v>1</v>
      </c>
      <c r="C404" s="65">
        <v>0</v>
      </c>
      <c r="D404" s="65">
        <v>1</v>
      </c>
    </row>
    <row r="405" spans="1:4" x14ac:dyDescent="0.35">
      <c r="A405" s="63" t="s">
        <v>208</v>
      </c>
      <c r="B405" s="65">
        <v>0.83333333333333337</v>
      </c>
      <c r="C405" s="65">
        <v>0.16666666666666666</v>
      </c>
      <c r="D405" s="65">
        <v>1</v>
      </c>
    </row>
    <row r="406" spans="1:4" x14ac:dyDescent="0.35">
      <c r="A406" s="63" t="s">
        <v>211</v>
      </c>
      <c r="B406" s="65">
        <v>1</v>
      </c>
      <c r="C406" s="65">
        <v>0</v>
      </c>
      <c r="D406" s="65">
        <v>1</v>
      </c>
    </row>
    <row r="407" spans="1:4" x14ac:dyDescent="0.35">
      <c r="A407" s="63" t="s">
        <v>1030</v>
      </c>
      <c r="B407" s="65">
        <v>0.72</v>
      </c>
      <c r="C407" s="65">
        <v>0.28000000000000003</v>
      </c>
      <c r="D407" s="65">
        <v>1</v>
      </c>
    </row>
    <row r="409" spans="1:4" x14ac:dyDescent="0.35">
      <c r="A409" s="62" t="s">
        <v>982</v>
      </c>
      <c r="B409" s="62" t="s">
        <v>1029</v>
      </c>
    </row>
    <row r="410" spans="1:4" x14ac:dyDescent="0.35">
      <c r="A410" s="62" t="s">
        <v>1032</v>
      </c>
      <c r="B410">
        <v>1</v>
      </c>
      <c r="C410">
        <v>0</v>
      </c>
      <c r="D410" t="s">
        <v>1030</v>
      </c>
    </row>
    <row r="411" spans="1:4" x14ac:dyDescent="0.35">
      <c r="A411" s="63" t="s">
        <v>202</v>
      </c>
      <c r="B411" s="64"/>
      <c r="C411" s="64">
        <v>2</v>
      </c>
      <c r="D411" s="64">
        <v>2</v>
      </c>
    </row>
    <row r="412" spans="1:4" x14ac:dyDescent="0.35">
      <c r="A412" s="63" t="s">
        <v>212</v>
      </c>
      <c r="B412" s="64">
        <v>1</v>
      </c>
      <c r="C412" s="64">
        <v>9</v>
      </c>
      <c r="D412" s="64">
        <v>10</v>
      </c>
    </row>
    <row r="413" spans="1:4" x14ac:dyDescent="0.35">
      <c r="A413" s="63" t="s">
        <v>203</v>
      </c>
      <c r="B413" s="64">
        <v>1</v>
      </c>
      <c r="C413" s="64">
        <v>12</v>
      </c>
      <c r="D413" s="64">
        <v>13</v>
      </c>
    </row>
    <row r="414" spans="1:4" x14ac:dyDescent="0.35">
      <c r="A414" s="63" t="s">
        <v>214</v>
      </c>
      <c r="B414" s="64"/>
      <c r="C414" s="64">
        <v>2</v>
      </c>
      <c r="D414" s="64">
        <v>2</v>
      </c>
    </row>
    <row r="415" spans="1:4" x14ac:dyDescent="0.35">
      <c r="A415" s="63" t="s">
        <v>204</v>
      </c>
      <c r="B415" s="64"/>
      <c r="C415" s="64">
        <v>9</v>
      </c>
      <c r="D415" s="64">
        <v>9</v>
      </c>
    </row>
    <row r="416" spans="1:4" x14ac:dyDescent="0.35">
      <c r="A416" s="63" t="s">
        <v>213</v>
      </c>
      <c r="B416" s="64"/>
      <c r="C416" s="64">
        <v>23</v>
      </c>
      <c r="D416" s="64">
        <v>23</v>
      </c>
    </row>
    <row r="417" spans="1:4" x14ac:dyDescent="0.35">
      <c r="A417" s="63" t="s">
        <v>215</v>
      </c>
      <c r="B417" s="64"/>
      <c r="C417" s="64">
        <v>4</v>
      </c>
      <c r="D417" s="64">
        <v>4</v>
      </c>
    </row>
    <row r="418" spans="1:4" x14ac:dyDescent="0.35">
      <c r="A418" s="63" t="s">
        <v>206</v>
      </c>
      <c r="B418" s="64"/>
      <c r="C418" s="64">
        <v>14</v>
      </c>
      <c r="D418" s="64">
        <v>14</v>
      </c>
    </row>
    <row r="419" spans="1:4" x14ac:dyDescent="0.35">
      <c r="A419" s="63" t="s">
        <v>210</v>
      </c>
      <c r="B419" s="64"/>
      <c r="C419" s="64">
        <v>1</v>
      </c>
      <c r="D419" s="64">
        <v>1</v>
      </c>
    </row>
    <row r="420" spans="1:4" x14ac:dyDescent="0.35">
      <c r="A420" s="63" t="s">
        <v>217</v>
      </c>
      <c r="B420" s="64"/>
      <c r="C420" s="64">
        <v>1</v>
      </c>
      <c r="D420" s="64">
        <v>1</v>
      </c>
    </row>
    <row r="421" spans="1:4" x14ac:dyDescent="0.35">
      <c r="A421" s="63" t="s">
        <v>208</v>
      </c>
      <c r="B421" s="64"/>
      <c r="C421" s="64">
        <v>12</v>
      </c>
      <c r="D421" s="64">
        <v>12</v>
      </c>
    </row>
    <row r="422" spans="1:4" x14ac:dyDescent="0.35">
      <c r="A422" s="63" t="s">
        <v>211</v>
      </c>
      <c r="B422" s="64">
        <v>1</v>
      </c>
      <c r="C422" s="64">
        <v>8</v>
      </c>
      <c r="D422" s="64">
        <v>9</v>
      </c>
    </row>
    <row r="423" spans="1:4" x14ac:dyDescent="0.35">
      <c r="A423" s="63" t="s">
        <v>1030</v>
      </c>
      <c r="B423" s="64">
        <v>3</v>
      </c>
      <c r="C423" s="64">
        <v>97</v>
      </c>
      <c r="D423" s="64">
        <v>100</v>
      </c>
    </row>
    <row r="426" spans="1:4" x14ac:dyDescent="0.35">
      <c r="A426" s="62" t="s">
        <v>983</v>
      </c>
      <c r="B426" s="62" t="s">
        <v>1029</v>
      </c>
    </row>
    <row r="427" spans="1:4" x14ac:dyDescent="0.35">
      <c r="A427" s="62" t="s">
        <v>1032</v>
      </c>
      <c r="B427">
        <v>1</v>
      </c>
      <c r="C427">
        <v>0</v>
      </c>
      <c r="D427" t="s">
        <v>1030</v>
      </c>
    </row>
    <row r="428" spans="1:4" x14ac:dyDescent="0.35">
      <c r="A428" s="63" t="s">
        <v>202</v>
      </c>
      <c r="B428" s="64"/>
      <c r="C428" s="64">
        <v>2</v>
      </c>
      <c r="D428" s="64">
        <v>2</v>
      </c>
    </row>
    <row r="429" spans="1:4" x14ac:dyDescent="0.35">
      <c r="A429" s="63" t="s">
        <v>212</v>
      </c>
      <c r="B429" s="64">
        <v>1</v>
      </c>
      <c r="C429" s="64">
        <v>9</v>
      </c>
      <c r="D429" s="64">
        <v>10</v>
      </c>
    </row>
    <row r="430" spans="1:4" x14ac:dyDescent="0.35">
      <c r="A430" s="63" t="s">
        <v>203</v>
      </c>
      <c r="B430" s="64"/>
      <c r="C430" s="64">
        <v>13</v>
      </c>
      <c r="D430" s="64">
        <v>13</v>
      </c>
    </row>
    <row r="431" spans="1:4" x14ac:dyDescent="0.35">
      <c r="A431" s="63" t="s">
        <v>214</v>
      </c>
      <c r="B431" s="64">
        <v>1</v>
      </c>
      <c r="C431" s="64">
        <v>1</v>
      </c>
      <c r="D431" s="64">
        <v>2</v>
      </c>
    </row>
    <row r="432" spans="1:4" x14ac:dyDescent="0.35">
      <c r="A432" s="63" t="s">
        <v>204</v>
      </c>
      <c r="B432" s="64"/>
      <c r="C432" s="64">
        <v>9</v>
      </c>
      <c r="D432" s="64">
        <v>9</v>
      </c>
    </row>
    <row r="433" spans="1:4" x14ac:dyDescent="0.35">
      <c r="A433" s="63" t="s">
        <v>213</v>
      </c>
      <c r="B433" s="64"/>
      <c r="C433" s="64">
        <v>23</v>
      </c>
      <c r="D433" s="64">
        <v>23</v>
      </c>
    </row>
    <row r="434" spans="1:4" x14ac:dyDescent="0.35">
      <c r="A434" s="63" t="s">
        <v>215</v>
      </c>
      <c r="B434" s="64"/>
      <c r="C434" s="64">
        <v>4</v>
      </c>
      <c r="D434" s="64">
        <v>4</v>
      </c>
    </row>
    <row r="435" spans="1:4" x14ac:dyDescent="0.35">
      <c r="A435" s="63" t="s">
        <v>206</v>
      </c>
      <c r="B435" s="64"/>
      <c r="C435" s="64">
        <v>14</v>
      </c>
      <c r="D435" s="64">
        <v>14</v>
      </c>
    </row>
    <row r="436" spans="1:4" x14ac:dyDescent="0.35">
      <c r="A436" s="63" t="s">
        <v>210</v>
      </c>
      <c r="B436" s="64"/>
      <c r="C436" s="64">
        <v>1</v>
      </c>
      <c r="D436" s="64">
        <v>1</v>
      </c>
    </row>
    <row r="437" spans="1:4" x14ac:dyDescent="0.35">
      <c r="A437" s="63" t="s">
        <v>217</v>
      </c>
      <c r="B437" s="64"/>
      <c r="C437" s="64">
        <v>1</v>
      </c>
      <c r="D437" s="64">
        <v>1</v>
      </c>
    </row>
    <row r="438" spans="1:4" x14ac:dyDescent="0.35">
      <c r="A438" s="63" t="s">
        <v>208</v>
      </c>
      <c r="B438" s="64"/>
      <c r="C438" s="64">
        <v>12</v>
      </c>
      <c r="D438" s="64">
        <v>12</v>
      </c>
    </row>
    <row r="439" spans="1:4" x14ac:dyDescent="0.35">
      <c r="A439" s="63" t="s">
        <v>211</v>
      </c>
      <c r="B439" s="64"/>
      <c r="C439" s="64">
        <v>9</v>
      </c>
      <c r="D439" s="64">
        <v>9</v>
      </c>
    </row>
    <row r="440" spans="1:4" x14ac:dyDescent="0.35">
      <c r="A440" s="63" t="s">
        <v>1030</v>
      </c>
      <c r="B440" s="64">
        <v>2</v>
      </c>
      <c r="C440" s="64">
        <v>98</v>
      </c>
      <c r="D440" s="64">
        <v>100</v>
      </c>
    </row>
    <row r="442" spans="1:4" x14ac:dyDescent="0.35">
      <c r="A442" s="62" t="s">
        <v>984</v>
      </c>
      <c r="B442" s="62" t="s">
        <v>1029</v>
      </c>
    </row>
    <row r="443" spans="1:4" x14ac:dyDescent="0.35">
      <c r="A443" s="62" t="s">
        <v>1032</v>
      </c>
      <c r="B443">
        <v>1</v>
      </c>
      <c r="C443">
        <v>0</v>
      </c>
      <c r="D443" t="s">
        <v>1030</v>
      </c>
    </row>
    <row r="444" spans="1:4" x14ac:dyDescent="0.35">
      <c r="A444" s="63" t="s">
        <v>202</v>
      </c>
      <c r="B444" s="64"/>
      <c r="C444" s="64">
        <v>2</v>
      </c>
      <c r="D444" s="64">
        <v>2</v>
      </c>
    </row>
    <row r="445" spans="1:4" x14ac:dyDescent="0.35">
      <c r="A445" s="63" t="s">
        <v>212</v>
      </c>
      <c r="B445" s="64">
        <v>2</v>
      </c>
      <c r="C445" s="64">
        <v>8</v>
      </c>
      <c r="D445" s="64">
        <v>10</v>
      </c>
    </row>
    <row r="446" spans="1:4" x14ac:dyDescent="0.35">
      <c r="A446" s="63" t="s">
        <v>203</v>
      </c>
      <c r="B446" s="64">
        <v>1</v>
      </c>
      <c r="C446" s="64">
        <v>12</v>
      </c>
      <c r="D446" s="64">
        <v>13</v>
      </c>
    </row>
    <row r="447" spans="1:4" x14ac:dyDescent="0.35">
      <c r="A447" s="63" t="s">
        <v>214</v>
      </c>
      <c r="B447" s="64">
        <v>1</v>
      </c>
      <c r="C447" s="64">
        <v>1</v>
      </c>
      <c r="D447" s="64">
        <v>2</v>
      </c>
    </row>
    <row r="448" spans="1:4" x14ac:dyDescent="0.35">
      <c r="A448" s="63" t="s">
        <v>204</v>
      </c>
      <c r="B448" s="64">
        <v>3</v>
      </c>
      <c r="C448" s="64">
        <v>6</v>
      </c>
      <c r="D448" s="64">
        <v>9</v>
      </c>
    </row>
    <row r="449" spans="1:4" x14ac:dyDescent="0.35">
      <c r="A449" s="63" t="s">
        <v>213</v>
      </c>
      <c r="B449" s="64">
        <v>8</v>
      </c>
      <c r="C449" s="64">
        <v>15</v>
      </c>
      <c r="D449" s="64">
        <v>23</v>
      </c>
    </row>
    <row r="450" spans="1:4" x14ac:dyDescent="0.35">
      <c r="A450" s="63" t="s">
        <v>215</v>
      </c>
      <c r="B450" s="64">
        <v>1</v>
      </c>
      <c r="C450" s="64">
        <v>3</v>
      </c>
      <c r="D450" s="64">
        <v>4</v>
      </c>
    </row>
    <row r="451" spans="1:4" x14ac:dyDescent="0.35">
      <c r="A451" s="63" t="s">
        <v>206</v>
      </c>
      <c r="B451" s="64">
        <v>3</v>
      </c>
      <c r="C451" s="64">
        <v>11</v>
      </c>
      <c r="D451" s="64">
        <v>14</v>
      </c>
    </row>
    <row r="452" spans="1:4" x14ac:dyDescent="0.35">
      <c r="A452" s="63" t="s">
        <v>210</v>
      </c>
      <c r="B452" s="64"/>
      <c r="C452" s="64">
        <v>1</v>
      </c>
      <c r="D452" s="64">
        <v>1</v>
      </c>
    </row>
    <row r="453" spans="1:4" x14ac:dyDescent="0.35">
      <c r="A453" s="63" t="s">
        <v>217</v>
      </c>
      <c r="B453" s="64"/>
      <c r="C453" s="64">
        <v>1</v>
      </c>
      <c r="D453" s="64">
        <v>1</v>
      </c>
    </row>
    <row r="454" spans="1:4" x14ac:dyDescent="0.35">
      <c r="A454" s="63" t="s">
        <v>208</v>
      </c>
      <c r="B454" s="64">
        <v>4</v>
      </c>
      <c r="C454" s="64">
        <v>8</v>
      </c>
      <c r="D454" s="64">
        <v>12</v>
      </c>
    </row>
    <row r="455" spans="1:4" x14ac:dyDescent="0.35">
      <c r="A455" s="63" t="s">
        <v>211</v>
      </c>
      <c r="B455" s="64"/>
      <c r="C455" s="64">
        <v>9</v>
      </c>
      <c r="D455" s="64">
        <v>9</v>
      </c>
    </row>
    <row r="456" spans="1:4" x14ac:dyDescent="0.35">
      <c r="A456" s="63" t="s">
        <v>1030</v>
      </c>
      <c r="B456" s="64">
        <v>23</v>
      </c>
      <c r="C456" s="64">
        <v>77</v>
      </c>
      <c r="D456" s="64">
        <v>100</v>
      </c>
    </row>
    <row r="459" spans="1:4" x14ac:dyDescent="0.35">
      <c r="A459" s="62" t="s">
        <v>985</v>
      </c>
      <c r="B459" s="62" t="s">
        <v>1029</v>
      </c>
    </row>
    <row r="460" spans="1:4" x14ac:dyDescent="0.35">
      <c r="A460" s="62" t="s">
        <v>1032</v>
      </c>
      <c r="B460">
        <v>1</v>
      </c>
      <c r="C460">
        <v>0</v>
      </c>
      <c r="D460" t="s">
        <v>1030</v>
      </c>
    </row>
    <row r="461" spans="1:4" x14ac:dyDescent="0.35">
      <c r="A461" s="63" t="s">
        <v>202</v>
      </c>
      <c r="B461" s="64"/>
      <c r="C461" s="64">
        <v>2</v>
      </c>
      <c r="D461" s="64">
        <v>2</v>
      </c>
    </row>
    <row r="462" spans="1:4" x14ac:dyDescent="0.35">
      <c r="A462" s="63" t="s">
        <v>212</v>
      </c>
      <c r="B462" s="64"/>
      <c r="C462" s="64">
        <v>10</v>
      </c>
      <c r="D462" s="64">
        <v>10</v>
      </c>
    </row>
    <row r="463" spans="1:4" x14ac:dyDescent="0.35">
      <c r="A463" s="63" t="s">
        <v>203</v>
      </c>
      <c r="B463" s="64">
        <v>2</v>
      </c>
      <c r="C463" s="64">
        <v>11</v>
      </c>
      <c r="D463" s="64">
        <v>13</v>
      </c>
    </row>
    <row r="464" spans="1:4" x14ac:dyDescent="0.35">
      <c r="A464" s="63" t="s">
        <v>214</v>
      </c>
      <c r="B464" s="64"/>
      <c r="C464" s="64">
        <v>2</v>
      </c>
      <c r="D464" s="64">
        <v>2</v>
      </c>
    </row>
    <row r="465" spans="1:4" x14ac:dyDescent="0.35">
      <c r="A465" s="63" t="s">
        <v>204</v>
      </c>
      <c r="B465" s="64"/>
      <c r="C465" s="64">
        <v>9</v>
      </c>
      <c r="D465" s="64">
        <v>9</v>
      </c>
    </row>
    <row r="466" spans="1:4" x14ac:dyDescent="0.35">
      <c r="A466" s="63" t="s">
        <v>213</v>
      </c>
      <c r="B466" s="64">
        <v>2</v>
      </c>
      <c r="C466" s="64">
        <v>21</v>
      </c>
      <c r="D466" s="64">
        <v>23</v>
      </c>
    </row>
    <row r="467" spans="1:4" x14ac:dyDescent="0.35">
      <c r="A467" s="63" t="s">
        <v>215</v>
      </c>
      <c r="B467" s="64"/>
      <c r="C467" s="64">
        <v>4</v>
      </c>
      <c r="D467" s="64">
        <v>4</v>
      </c>
    </row>
    <row r="468" spans="1:4" x14ac:dyDescent="0.35">
      <c r="A468" s="63" t="s">
        <v>206</v>
      </c>
      <c r="B468" s="64">
        <v>1</v>
      </c>
      <c r="C468" s="64">
        <v>13</v>
      </c>
      <c r="D468" s="64">
        <v>14</v>
      </c>
    </row>
    <row r="469" spans="1:4" x14ac:dyDescent="0.35">
      <c r="A469" s="63" t="s">
        <v>210</v>
      </c>
      <c r="B469" s="64">
        <v>1</v>
      </c>
      <c r="C469" s="64"/>
      <c r="D469" s="64">
        <v>1</v>
      </c>
    </row>
    <row r="470" spans="1:4" x14ac:dyDescent="0.35">
      <c r="A470" s="63" t="s">
        <v>217</v>
      </c>
      <c r="B470" s="64"/>
      <c r="C470" s="64">
        <v>1</v>
      </c>
      <c r="D470" s="64">
        <v>1</v>
      </c>
    </row>
    <row r="471" spans="1:4" x14ac:dyDescent="0.35">
      <c r="A471" s="63" t="s">
        <v>208</v>
      </c>
      <c r="B471" s="64">
        <v>1</v>
      </c>
      <c r="C471" s="64">
        <v>11</v>
      </c>
      <c r="D471" s="64">
        <v>12</v>
      </c>
    </row>
    <row r="472" spans="1:4" x14ac:dyDescent="0.35">
      <c r="A472" s="63" t="s">
        <v>211</v>
      </c>
      <c r="B472" s="64"/>
      <c r="C472" s="64">
        <v>9</v>
      </c>
      <c r="D472" s="64">
        <v>9</v>
      </c>
    </row>
    <row r="473" spans="1:4" x14ac:dyDescent="0.35">
      <c r="A473" s="63" t="s">
        <v>1030</v>
      </c>
      <c r="B473" s="64">
        <v>7</v>
      </c>
      <c r="C473" s="64">
        <v>93</v>
      </c>
      <c r="D473" s="64">
        <v>100</v>
      </c>
    </row>
    <row r="476" spans="1:4" x14ac:dyDescent="0.35">
      <c r="A476" s="62" t="s">
        <v>986</v>
      </c>
      <c r="B476" s="62" t="s">
        <v>1029</v>
      </c>
    </row>
    <row r="477" spans="1:4" x14ac:dyDescent="0.35">
      <c r="A477" s="62" t="s">
        <v>1032</v>
      </c>
      <c r="B477">
        <v>1</v>
      </c>
      <c r="C477">
        <v>0</v>
      </c>
      <c r="D477" t="s">
        <v>1030</v>
      </c>
    </row>
    <row r="478" spans="1:4" x14ac:dyDescent="0.35">
      <c r="A478" s="63" t="s">
        <v>202</v>
      </c>
      <c r="B478" s="64"/>
      <c r="C478" s="64">
        <v>2</v>
      </c>
      <c r="D478" s="64">
        <v>2</v>
      </c>
    </row>
    <row r="479" spans="1:4" x14ac:dyDescent="0.35">
      <c r="A479" s="63" t="s">
        <v>212</v>
      </c>
      <c r="B479" s="64"/>
      <c r="C479" s="64">
        <v>10</v>
      </c>
      <c r="D479" s="64">
        <v>10</v>
      </c>
    </row>
    <row r="480" spans="1:4" x14ac:dyDescent="0.35">
      <c r="A480" s="63" t="s">
        <v>203</v>
      </c>
      <c r="B480" s="64"/>
      <c r="C480" s="64">
        <v>13</v>
      </c>
      <c r="D480" s="64">
        <v>13</v>
      </c>
    </row>
    <row r="481" spans="1:4" x14ac:dyDescent="0.35">
      <c r="A481" s="63" t="s">
        <v>214</v>
      </c>
      <c r="B481" s="64"/>
      <c r="C481" s="64">
        <v>2</v>
      </c>
      <c r="D481" s="64">
        <v>2</v>
      </c>
    </row>
    <row r="482" spans="1:4" x14ac:dyDescent="0.35">
      <c r="A482" s="63" t="s">
        <v>204</v>
      </c>
      <c r="B482" s="64"/>
      <c r="C482" s="64">
        <v>9</v>
      </c>
      <c r="D482" s="64">
        <v>9</v>
      </c>
    </row>
    <row r="483" spans="1:4" x14ac:dyDescent="0.35">
      <c r="A483" s="63" t="s">
        <v>213</v>
      </c>
      <c r="B483" s="64"/>
      <c r="C483" s="64">
        <v>23</v>
      </c>
      <c r="D483" s="64">
        <v>23</v>
      </c>
    </row>
    <row r="484" spans="1:4" x14ac:dyDescent="0.35">
      <c r="A484" s="63" t="s">
        <v>215</v>
      </c>
      <c r="B484" s="64"/>
      <c r="C484" s="64">
        <v>4</v>
      </c>
      <c r="D484" s="64">
        <v>4</v>
      </c>
    </row>
    <row r="485" spans="1:4" x14ac:dyDescent="0.35">
      <c r="A485" s="63" t="s">
        <v>206</v>
      </c>
      <c r="B485" s="64">
        <v>1</v>
      </c>
      <c r="C485" s="64">
        <v>13</v>
      </c>
      <c r="D485" s="64">
        <v>14</v>
      </c>
    </row>
    <row r="486" spans="1:4" x14ac:dyDescent="0.35">
      <c r="A486" s="63" t="s">
        <v>210</v>
      </c>
      <c r="B486" s="64"/>
      <c r="C486" s="64">
        <v>1</v>
      </c>
      <c r="D486" s="64">
        <v>1</v>
      </c>
    </row>
    <row r="487" spans="1:4" x14ac:dyDescent="0.35">
      <c r="A487" s="63" t="s">
        <v>217</v>
      </c>
      <c r="B487" s="64"/>
      <c r="C487" s="64">
        <v>1</v>
      </c>
      <c r="D487" s="64">
        <v>1</v>
      </c>
    </row>
    <row r="488" spans="1:4" x14ac:dyDescent="0.35">
      <c r="A488" s="63" t="s">
        <v>208</v>
      </c>
      <c r="B488" s="64"/>
      <c r="C488" s="64">
        <v>12</v>
      </c>
      <c r="D488" s="64">
        <v>12</v>
      </c>
    </row>
    <row r="489" spans="1:4" x14ac:dyDescent="0.35">
      <c r="A489" s="63" t="s">
        <v>211</v>
      </c>
      <c r="B489" s="64"/>
      <c r="C489" s="64">
        <v>9</v>
      </c>
      <c r="D489" s="64">
        <v>9</v>
      </c>
    </row>
    <row r="490" spans="1:4" x14ac:dyDescent="0.35">
      <c r="A490" s="63" t="s">
        <v>1030</v>
      </c>
      <c r="B490" s="64">
        <v>1</v>
      </c>
      <c r="C490" s="64">
        <v>99</v>
      </c>
      <c r="D490" s="64">
        <v>100</v>
      </c>
    </row>
    <row r="492" spans="1:4" x14ac:dyDescent="0.35">
      <c r="A492" s="62" t="s">
        <v>1034</v>
      </c>
      <c r="B492" s="62" t="s">
        <v>1029</v>
      </c>
    </row>
    <row r="493" spans="1:4" x14ac:dyDescent="0.35">
      <c r="A493" s="62" t="s">
        <v>1032</v>
      </c>
      <c r="B493">
        <v>0</v>
      </c>
      <c r="C493" t="s">
        <v>1030</v>
      </c>
    </row>
    <row r="494" spans="1:4" x14ac:dyDescent="0.35">
      <c r="A494" s="63" t="s">
        <v>202</v>
      </c>
      <c r="B494" s="64">
        <v>2</v>
      </c>
      <c r="C494" s="64">
        <v>2</v>
      </c>
    </row>
    <row r="495" spans="1:4" x14ac:dyDescent="0.35">
      <c r="A495" s="63" t="s">
        <v>212</v>
      </c>
      <c r="B495" s="64">
        <v>10</v>
      </c>
      <c r="C495" s="64">
        <v>10</v>
      </c>
    </row>
    <row r="496" spans="1:4" x14ac:dyDescent="0.35">
      <c r="A496" s="63" t="s">
        <v>203</v>
      </c>
      <c r="B496" s="64">
        <v>13</v>
      </c>
      <c r="C496" s="64">
        <v>13</v>
      </c>
    </row>
    <row r="497" spans="1:3" x14ac:dyDescent="0.35">
      <c r="A497" s="63" t="s">
        <v>214</v>
      </c>
      <c r="B497" s="64">
        <v>2</v>
      </c>
      <c r="C497" s="64">
        <v>2</v>
      </c>
    </row>
    <row r="498" spans="1:3" x14ac:dyDescent="0.35">
      <c r="A498" s="63" t="s">
        <v>204</v>
      </c>
      <c r="B498" s="64">
        <v>9</v>
      </c>
      <c r="C498" s="64">
        <v>9</v>
      </c>
    </row>
    <row r="499" spans="1:3" x14ac:dyDescent="0.35">
      <c r="A499" s="63" t="s">
        <v>213</v>
      </c>
      <c r="B499" s="64">
        <v>23</v>
      </c>
      <c r="C499" s="64">
        <v>23</v>
      </c>
    </row>
    <row r="500" spans="1:3" x14ac:dyDescent="0.35">
      <c r="A500" s="63" t="s">
        <v>215</v>
      </c>
      <c r="B500" s="64">
        <v>4</v>
      </c>
      <c r="C500" s="64">
        <v>4</v>
      </c>
    </row>
    <row r="501" spans="1:3" x14ac:dyDescent="0.35">
      <c r="A501" s="63" t="s">
        <v>206</v>
      </c>
      <c r="B501" s="64">
        <v>14</v>
      </c>
      <c r="C501" s="64">
        <v>14</v>
      </c>
    </row>
    <row r="502" spans="1:3" x14ac:dyDescent="0.35">
      <c r="A502" s="63" t="s">
        <v>210</v>
      </c>
      <c r="B502" s="64">
        <v>1</v>
      </c>
      <c r="C502" s="64">
        <v>1</v>
      </c>
    </row>
    <row r="503" spans="1:3" x14ac:dyDescent="0.35">
      <c r="A503" s="63" t="s">
        <v>217</v>
      </c>
      <c r="B503" s="64">
        <v>1</v>
      </c>
      <c r="C503" s="64">
        <v>1</v>
      </c>
    </row>
    <row r="504" spans="1:3" x14ac:dyDescent="0.35">
      <c r="A504" s="63" t="s">
        <v>208</v>
      </c>
      <c r="B504" s="64">
        <v>12</v>
      </c>
      <c r="C504" s="64">
        <v>12</v>
      </c>
    </row>
    <row r="505" spans="1:3" x14ac:dyDescent="0.35">
      <c r="A505" s="63" t="s">
        <v>211</v>
      </c>
      <c r="B505" s="64">
        <v>9</v>
      </c>
      <c r="C505" s="64">
        <v>9</v>
      </c>
    </row>
    <row r="506" spans="1:3" x14ac:dyDescent="0.35">
      <c r="A506" s="63" t="s">
        <v>1030</v>
      </c>
      <c r="B506" s="64">
        <v>100</v>
      </c>
      <c r="C506" s="64">
        <v>100</v>
      </c>
    </row>
    <row r="509" spans="1:3" x14ac:dyDescent="0.35">
      <c r="A509" s="62" t="s">
        <v>1035</v>
      </c>
      <c r="B509" s="62" t="s">
        <v>1029</v>
      </c>
    </row>
    <row r="510" spans="1:3" x14ac:dyDescent="0.35">
      <c r="A510" s="62" t="s">
        <v>1032</v>
      </c>
      <c r="B510">
        <v>0</v>
      </c>
      <c r="C510" t="s">
        <v>1030</v>
      </c>
    </row>
    <row r="511" spans="1:3" x14ac:dyDescent="0.35">
      <c r="A511" s="63" t="s">
        <v>202</v>
      </c>
      <c r="B511" s="64">
        <v>2</v>
      </c>
      <c r="C511" s="64">
        <v>2</v>
      </c>
    </row>
    <row r="512" spans="1:3" x14ac:dyDescent="0.35">
      <c r="A512" s="63" t="s">
        <v>212</v>
      </c>
      <c r="B512" s="64">
        <v>10</v>
      </c>
      <c r="C512" s="64">
        <v>10</v>
      </c>
    </row>
    <row r="513" spans="1:5" x14ac:dyDescent="0.35">
      <c r="A513" s="63" t="s">
        <v>203</v>
      </c>
      <c r="B513" s="64">
        <v>13</v>
      </c>
      <c r="C513" s="64">
        <v>13</v>
      </c>
    </row>
    <row r="514" spans="1:5" x14ac:dyDescent="0.35">
      <c r="A514" s="63" t="s">
        <v>214</v>
      </c>
      <c r="B514" s="64">
        <v>2</v>
      </c>
      <c r="C514" s="64">
        <v>2</v>
      </c>
    </row>
    <row r="515" spans="1:5" x14ac:dyDescent="0.35">
      <c r="A515" s="63" t="s">
        <v>204</v>
      </c>
      <c r="B515" s="64">
        <v>9</v>
      </c>
      <c r="C515" s="64">
        <v>9</v>
      </c>
    </row>
    <row r="516" spans="1:5" x14ac:dyDescent="0.35">
      <c r="A516" s="63" t="s">
        <v>213</v>
      </c>
      <c r="B516" s="64">
        <v>23</v>
      </c>
      <c r="C516" s="64">
        <v>23</v>
      </c>
    </row>
    <row r="517" spans="1:5" x14ac:dyDescent="0.35">
      <c r="A517" s="63" t="s">
        <v>215</v>
      </c>
      <c r="B517" s="64">
        <v>4</v>
      </c>
      <c r="C517" s="64">
        <v>4</v>
      </c>
    </row>
    <row r="518" spans="1:5" x14ac:dyDescent="0.35">
      <c r="A518" s="63" t="s">
        <v>206</v>
      </c>
      <c r="B518" s="64">
        <v>14</v>
      </c>
      <c r="C518" s="64">
        <v>14</v>
      </c>
    </row>
    <row r="519" spans="1:5" x14ac:dyDescent="0.35">
      <c r="A519" s="63" t="s">
        <v>210</v>
      </c>
      <c r="B519" s="64">
        <v>1</v>
      </c>
      <c r="C519" s="64">
        <v>1</v>
      </c>
    </row>
    <row r="520" spans="1:5" x14ac:dyDescent="0.35">
      <c r="A520" s="63" t="s">
        <v>217</v>
      </c>
      <c r="B520" s="64">
        <v>1</v>
      </c>
      <c r="C520" s="64">
        <v>1</v>
      </c>
    </row>
    <row r="521" spans="1:5" x14ac:dyDescent="0.35">
      <c r="A521" s="63" t="s">
        <v>208</v>
      </c>
      <c r="B521" s="64">
        <v>12</v>
      </c>
      <c r="C521" s="64">
        <v>12</v>
      </c>
    </row>
    <row r="522" spans="1:5" x14ac:dyDescent="0.35">
      <c r="A522" s="63" t="s">
        <v>211</v>
      </c>
      <c r="B522" s="64">
        <v>9</v>
      </c>
      <c r="C522" s="64">
        <v>9</v>
      </c>
    </row>
    <row r="523" spans="1:5" x14ac:dyDescent="0.35">
      <c r="A523" s="63" t="s">
        <v>1030</v>
      </c>
      <c r="B523" s="64">
        <v>100</v>
      </c>
      <c r="C523" s="64">
        <v>100</v>
      </c>
    </row>
    <row r="525" spans="1:5" x14ac:dyDescent="0.35">
      <c r="A525" s="62" t="s">
        <v>1036</v>
      </c>
      <c r="B525" s="62" t="s">
        <v>1029</v>
      </c>
      <c r="E525" t="s">
        <v>987</v>
      </c>
    </row>
    <row r="526" spans="1:5" x14ac:dyDescent="0.35">
      <c r="A526" s="62" t="s">
        <v>1032</v>
      </c>
      <c r="B526">
        <v>0</v>
      </c>
      <c r="C526">
        <v>1</v>
      </c>
      <c r="D526" t="s">
        <v>1030</v>
      </c>
    </row>
    <row r="527" spans="1:5" x14ac:dyDescent="0.35">
      <c r="A527" s="63" t="s">
        <v>202</v>
      </c>
      <c r="B527" s="64">
        <v>2</v>
      </c>
      <c r="C527" s="64"/>
      <c r="D527" s="64">
        <v>2</v>
      </c>
    </row>
    <row r="528" spans="1:5" x14ac:dyDescent="0.35">
      <c r="A528" s="63" t="s">
        <v>212</v>
      </c>
      <c r="B528" s="64">
        <v>10</v>
      </c>
      <c r="C528" s="64"/>
      <c r="D528" s="64">
        <v>10</v>
      </c>
    </row>
    <row r="529" spans="1:4" x14ac:dyDescent="0.35">
      <c r="A529" s="63" t="s">
        <v>203</v>
      </c>
      <c r="B529" s="64">
        <v>13</v>
      </c>
      <c r="C529" s="64"/>
      <c r="D529" s="64">
        <v>13</v>
      </c>
    </row>
    <row r="530" spans="1:4" x14ac:dyDescent="0.35">
      <c r="A530" s="63" t="s">
        <v>214</v>
      </c>
      <c r="B530" s="64">
        <v>2</v>
      </c>
      <c r="C530" s="64"/>
      <c r="D530" s="64">
        <v>2</v>
      </c>
    </row>
    <row r="531" spans="1:4" x14ac:dyDescent="0.35">
      <c r="A531" s="63" t="s">
        <v>204</v>
      </c>
      <c r="B531" s="64">
        <v>9</v>
      </c>
      <c r="C531" s="64"/>
      <c r="D531" s="64">
        <v>9</v>
      </c>
    </row>
    <row r="532" spans="1:4" x14ac:dyDescent="0.35">
      <c r="A532" s="63" t="s">
        <v>213</v>
      </c>
      <c r="B532" s="64">
        <v>23</v>
      </c>
      <c r="C532" s="64"/>
      <c r="D532" s="64">
        <v>23</v>
      </c>
    </row>
    <row r="533" spans="1:4" x14ac:dyDescent="0.35">
      <c r="A533" s="63" t="s">
        <v>215</v>
      </c>
      <c r="B533" s="64">
        <v>4</v>
      </c>
      <c r="C533" s="64"/>
      <c r="D533" s="64">
        <v>4</v>
      </c>
    </row>
    <row r="534" spans="1:4" x14ac:dyDescent="0.35">
      <c r="A534" s="63" t="s">
        <v>206</v>
      </c>
      <c r="B534" s="64">
        <v>14</v>
      </c>
      <c r="C534" s="64"/>
      <c r="D534" s="64">
        <v>14</v>
      </c>
    </row>
    <row r="535" spans="1:4" x14ac:dyDescent="0.35">
      <c r="A535" s="63" t="s">
        <v>210</v>
      </c>
      <c r="B535" s="64">
        <v>1</v>
      </c>
      <c r="C535" s="64"/>
      <c r="D535" s="64">
        <v>1</v>
      </c>
    </row>
    <row r="536" spans="1:4" x14ac:dyDescent="0.35">
      <c r="A536" s="63" t="s">
        <v>217</v>
      </c>
      <c r="B536" s="64">
        <v>1</v>
      </c>
      <c r="C536" s="64"/>
      <c r="D536" s="64">
        <v>1</v>
      </c>
    </row>
    <row r="537" spans="1:4" x14ac:dyDescent="0.35">
      <c r="A537" s="63" t="s">
        <v>208</v>
      </c>
      <c r="B537" s="64">
        <v>10</v>
      </c>
      <c r="C537" s="64">
        <v>2</v>
      </c>
      <c r="D537" s="64">
        <v>12</v>
      </c>
    </row>
    <row r="538" spans="1:4" x14ac:dyDescent="0.35">
      <c r="A538" s="63" t="s">
        <v>211</v>
      </c>
      <c r="B538" s="64">
        <v>9</v>
      </c>
      <c r="C538" s="64"/>
      <c r="D538" s="64">
        <v>9</v>
      </c>
    </row>
    <row r="539" spans="1:4" x14ac:dyDescent="0.35">
      <c r="A539" s="63" t="s">
        <v>1030</v>
      </c>
      <c r="B539" s="64">
        <v>98</v>
      </c>
      <c r="C539" s="64">
        <v>2</v>
      </c>
      <c r="D539" s="64">
        <v>100</v>
      </c>
    </row>
    <row r="540" spans="1:4" x14ac:dyDescent="0.35">
      <c r="A540" s="63"/>
      <c r="B540" s="64"/>
      <c r="C540" s="64"/>
    </row>
    <row r="541" spans="1:4" x14ac:dyDescent="0.35">
      <c r="A541" s="62" t="s">
        <v>988</v>
      </c>
      <c r="B541" s="62" t="s">
        <v>1029</v>
      </c>
    </row>
    <row r="542" spans="1:4" x14ac:dyDescent="0.35">
      <c r="A542" s="62" t="s">
        <v>1032</v>
      </c>
      <c r="B542">
        <v>0</v>
      </c>
      <c r="C542" t="s">
        <v>1030</v>
      </c>
    </row>
    <row r="543" spans="1:4" x14ac:dyDescent="0.35">
      <c r="A543" s="63" t="s">
        <v>212</v>
      </c>
      <c r="B543" s="65">
        <v>1</v>
      </c>
      <c r="C543" s="65">
        <v>1</v>
      </c>
    </row>
    <row r="544" spans="1:4" x14ac:dyDescent="0.35">
      <c r="A544" s="63" t="s">
        <v>203</v>
      </c>
      <c r="B544" s="65">
        <v>1</v>
      </c>
      <c r="C544" s="65">
        <v>1</v>
      </c>
    </row>
    <row r="545" spans="1:3" x14ac:dyDescent="0.35">
      <c r="A545" s="63" t="s">
        <v>214</v>
      </c>
      <c r="B545" s="65">
        <v>1</v>
      </c>
      <c r="C545" s="65">
        <v>1</v>
      </c>
    </row>
    <row r="546" spans="1:3" x14ac:dyDescent="0.35">
      <c r="A546" s="63" t="s">
        <v>204</v>
      </c>
      <c r="B546" s="65">
        <v>1</v>
      </c>
      <c r="C546" s="65">
        <v>1</v>
      </c>
    </row>
    <row r="547" spans="1:3" x14ac:dyDescent="0.35">
      <c r="A547" s="63" t="s">
        <v>215</v>
      </c>
      <c r="B547" s="65">
        <v>1</v>
      </c>
      <c r="C547" s="65">
        <v>1</v>
      </c>
    </row>
    <row r="548" spans="1:3" x14ac:dyDescent="0.35">
      <c r="A548" s="63" t="s">
        <v>206</v>
      </c>
      <c r="B548" s="65">
        <v>1</v>
      </c>
      <c r="C548" s="65">
        <v>1</v>
      </c>
    </row>
    <row r="549" spans="1:3" x14ac:dyDescent="0.35">
      <c r="A549" s="63" t="s">
        <v>208</v>
      </c>
      <c r="B549" s="65">
        <v>1</v>
      </c>
      <c r="C549" s="65">
        <v>1</v>
      </c>
    </row>
    <row r="550" spans="1:3" x14ac:dyDescent="0.35">
      <c r="A550" s="63" t="s">
        <v>211</v>
      </c>
      <c r="B550" s="65">
        <v>1</v>
      </c>
      <c r="C550" s="65">
        <v>1</v>
      </c>
    </row>
    <row r="551" spans="1:3" x14ac:dyDescent="0.35">
      <c r="A551" s="63" t="s">
        <v>1030</v>
      </c>
      <c r="B551" s="65">
        <v>1</v>
      </c>
      <c r="C551" s="65">
        <v>1</v>
      </c>
    </row>
  </sheetData>
  <pageMargins left="0.7" right="0.7" top="0.75" bottom="0.75" header="0.3" footer="0.3"/>
  <drawing r:id="rId34"/>
  <extLst>
    <ext xmlns:x14="http://schemas.microsoft.com/office/spreadsheetml/2009/9/main" uri="{A8765BA9-456A-4dab-B4F3-ACF838C121DE}">
      <x14:slicerList>
        <x14:slicer r:id="rId35"/>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34" workbookViewId="0">
      <selection activeCell="C50" sqref="C50"/>
    </sheetView>
  </sheetViews>
  <sheetFormatPr baseColWidth="10" defaultColWidth="8.7265625" defaultRowHeight="14.5" x14ac:dyDescent="0.35"/>
  <cols>
    <col min="1" max="1" width="39.7265625" bestFit="1" customWidth="1"/>
    <col min="2" max="2" width="50.26953125" customWidth="1"/>
    <col min="3" max="3" width="69.453125" customWidth="1"/>
    <col min="4" max="4" width="21" customWidth="1"/>
    <col min="5" max="5" width="19.453125" customWidth="1"/>
    <col min="6" max="6" width="13.81640625" customWidth="1"/>
    <col min="7" max="7" width="16.453125" customWidth="1"/>
    <col min="8" max="8" width="22.81640625" customWidth="1"/>
    <col min="9" max="14" width="47.26953125" customWidth="1"/>
  </cols>
  <sheetData>
    <row r="1" spans="1:14" ht="15.5" x14ac:dyDescent="0.35">
      <c r="A1" s="15" t="s">
        <v>22</v>
      </c>
      <c r="B1" s="15" t="s">
        <v>23</v>
      </c>
      <c r="C1" s="16" t="s">
        <v>24</v>
      </c>
      <c r="D1" s="15" t="s">
        <v>25</v>
      </c>
      <c r="E1" s="15" t="s">
        <v>26</v>
      </c>
      <c r="F1" s="15" t="s">
        <v>27</v>
      </c>
      <c r="G1" s="15" t="s">
        <v>28</v>
      </c>
      <c r="H1" s="15" t="s">
        <v>29</v>
      </c>
      <c r="I1" s="15" t="s">
        <v>30</v>
      </c>
      <c r="J1" s="15" t="s">
        <v>31</v>
      </c>
      <c r="K1" s="15" t="s">
        <v>32</v>
      </c>
      <c r="L1" s="15" t="s">
        <v>33</v>
      </c>
      <c r="M1" s="15" t="s">
        <v>34</v>
      </c>
      <c r="N1" s="15" t="s">
        <v>35</v>
      </c>
    </row>
    <row r="2" spans="1:14" ht="15.5" x14ac:dyDescent="0.35">
      <c r="A2" s="17" t="s">
        <v>36</v>
      </c>
      <c r="B2" s="17" t="s">
        <v>36</v>
      </c>
      <c r="C2" s="18" t="s">
        <v>37</v>
      </c>
      <c r="D2" s="17"/>
      <c r="E2" s="17"/>
      <c r="F2" s="17"/>
      <c r="G2" s="17"/>
      <c r="H2" s="17"/>
      <c r="I2" s="17"/>
      <c r="J2" s="17"/>
      <c r="K2" s="17"/>
      <c r="L2" s="17"/>
      <c r="M2" s="17"/>
      <c r="N2" s="17"/>
    </row>
    <row r="3" spans="1:14" ht="15.5" x14ac:dyDescent="0.35">
      <c r="A3" s="17" t="s">
        <v>38</v>
      </c>
      <c r="B3" s="17" t="s">
        <v>38</v>
      </c>
      <c r="C3" s="18" t="s">
        <v>39</v>
      </c>
      <c r="D3" s="17"/>
      <c r="E3" s="17"/>
      <c r="F3" s="17"/>
      <c r="G3" s="17"/>
      <c r="H3" s="17"/>
      <c r="I3" s="17"/>
      <c r="J3" s="17"/>
      <c r="K3" s="17"/>
      <c r="L3" s="17"/>
      <c r="M3" s="17"/>
      <c r="N3" s="17"/>
    </row>
    <row r="4" spans="1:14" ht="15.5" x14ac:dyDescent="0.35">
      <c r="A4" s="17" t="s">
        <v>40</v>
      </c>
      <c r="B4" s="17" t="s">
        <v>40</v>
      </c>
      <c r="C4" s="18" t="s">
        <v>41</v>
      </c>
      <c r="D4" s="17"/>
      <c r="E4" s="17"/>
      <c r="F4" s="17"/>
      <c r="G4" s="17"/>
      <c r="H4" s="17"/>
      <c r="I4" s="17"/>
      <c r="J4" s="17"/>
      <c r="K4" s="17"/>
      <c r="L4" s="17"/>
      <c r="M4" s="17"/>
      <c r="N4" s="17"/>
    </row>
    <row r="5" spans="1:14" ht="15.5" x14ac:dyDescent="0.35">
      <c r="A5" s="17" t="s">
        <v>42</v>
      </c>
      <c r="B5" s="17" t="s">
        <v>42</v>
      </c>
      <c r="C5" s="18" t="s">
        <v>43</v>
      </c>
      <c r="D5" s="17"/>
      <c r="E5" s="17"/>
      <c r="F5" s="17"/>
      <c r="G5" s="17"/>
      <c r="H5" s="17"/>
      <c r="I5" s="17"/>
      <c r="J5" s="17"/>
      <c r="K5" s="17"/>
      <c r="L5" s="17"/>
      <c r="M5" s="17"/>
      <c r="N5" s="17"/>
    </row>
    <row r="6" spans="1:14" ht="15.5" x14ac:dyDescent="0.35">
      <c r="A6" s="17" t="s">
        <v>44</v>
      </c>
      <c r="B6" s="17" t="s">
        <v>45</v>
      </c>
      <c r="C6" s="18" t="s">
        <v>46</v>
      </c>
      <c r="D6" s="17"/>
      <c r="E6" s="17"/>
      <c r="F6" s="17"/>
      <c r="G6" s="17"/>
      <c r="H6" s="17"/>
      <c r="I6" s="17"/>
      <c r="J6" s="17"/>
      <c r="K6" s="17"/>
      <c r="L6" s="17"/>
      <c r="M6" s="17"/>
      <c r="N6" s="17"/>
    </row>
    <row r="7" spans="1:14" ht="15.5" x14ac:dyDescent="0.35">
      <c r="A7" s="17" t="s">
        <v>47</v>
      </c>
      <c r="B7" s="17" t="s">
        <v>48</v>
      </c>
      <c r="C7" s="18" t="s">
        <v>49</v>
      </c>
      <c r="D7" s="17"/>
      <c r="E7" s="17"/>
      <c r="F7" s="17" t="s">
        <v>50</v>
      </c>
      <c r="G7" s="17"/>
      <c r="H7" s="17"/>
      <c r="I7" s="17"/>
      <c r="J7" s="17" t="s">
        <v>51</v>
      </c>
      <c r="K7" s="17"/>
      <c r="L7" s="17"/>
      <c r="M7" s="17"/>
      <c r="N7" s="17"/>
    </row>
    <row r="8" spans="1:14" ht="15.5" x14ac:dyDescent="0.35">
      <c r="A8" s="17" t="s">
        <v>52</v>
      </c>
      <c r="B8" s="17" t="s">
        <v>53</v>
      </c>
      <c r="C8" s="18" t="s">
        <v>54</v>
      </c>
      <c r="D8" s="17"/>
      <c r="E8" s="17"/>
      <c r="F8" s="17"/>
      <c r="G8" s="17"/>
      <c r="H8" s="17"/>
      <c r="I8" s="17"/>
      <c r="J8" s="17" t="s">
        <v>51</v>
      </c>
      <c r="K8" s="17"/>
      <c r="L8" s="17"/>
      <c r="M8" s="17"/>
      <c r="N8" s="17"/>
    </row>
    <row r="9" spans="1:14" ht="15.5" x14ac:dyDescent="0.35">
      <c r="A9" s="17" t="s">
        <v>55</v>
      </c>
      <c r="B9" s="17" t="s">
        <v>56</v>
      </c>
      <c r="C9" s="18" t="s">
        <v>57</v>
      </c>
      <c r="D9" s="17" t="s">
        <v>58</v>
      </c>
      <c r="E9" s="17" t="s">
        <v>59</v>
      </c>
      <c r="F9" s="17"/>
      <c r="G9" s="17"/>
      <c r="H9" s="17"/>
      <c r="I9" s="17"/>
      <c r="J9" s="17" t="s">
        <v>51</v>
      </c>
      <c r="K9" s="17"/>
      <c r="L9" s="17"/>
      <c r="M9" s="17"/>
      <c r="N9" s="17"/>
    </row>
    <row r="10" spans="1:14" ht="15.5" x14ac:dyDescent="0.35">
      <c r="A10" s="17" t="s">
        <v>60</v>
      </c>
      <c r="B10" s="17" t="s">
        <v>61</v>
      </c>
      <c r="C10" s="19" t="s">
        <v>62</v>
      </c>
      <c r="D10" s="17"/>
      <c r="E10" s="17"/>
      <c r="F10" s="17"/>
      <c r="G10" s="17"/>
      <c r="H10" s="17"/>
      <c r="I10" s="17"/>
      <c r="J10" s="17" t="s">
        <v>51</v>
      </c>
      <c r="K10" s="17"/>
      <c r="L10" s="17"/>
      <c r="M10" s="17"/>
      <c r="N10" s="17"/>
    </row>
    <row r="11" spans="1:14" ht="15.5" x14ac:dyDescent="0.35">
      <c r="A11" s="17" t="s">
        <v>63</v>
      </c>
      <c r="B11" s="17" t="s">
        <v>64</v>
      </c>
      <c r="C11" s="18" t="s">
        <v>65</v>
      </c>
      <c r="D11" s="17" t="s">
        <v>66</v>
      </c>
      <c r="E11" s="17"/>
      <c r="F11" s="17"/>
      <c r="G11" s="17"/>
      <c r="H11" s="17"/>
      <c r="I11" s="17"/>
      <c r="J11" s="17" t="s">
        <v>51</v>
      </c>
      <c r="K11" s="17"/>
      <c r="L11" s="17"/>
      <c r="M11" s="17"/>
      <c r="N11" s="17"/>
    </row>
    <row r="12" spans="1:14" ht="15.5" x14ac:dyDescent="0.35">
      <c r="A12" s="17" t="s">
        <v>67</v>
      </c>
      <c r="B12" s="17" t="s">
        <v>68</v>
      </c>
      <c r="C12" s="18" t="s">
        <v>69</v>
      </c>
      <c r="D12" s="17" t="s">
        <v>66</v>
      </c>
      <c r="E12" s="17"/>
      <c r="F12" s="17"/>
      <c r="G12" s="17" t="s">
        <v>70</v>
      </c>
      <c r="H12" s="17"/>
      <c r="I12" s="17"/>
      <c r="J12" s="17" t="s">
        <v>51</v>
      </c>
      <c r="K12" s="17"/>
      <c r="L12" s="17"/>
      <c r="M12" s="17"/>
      <c r="N12" s="17"/>
    </row>
    <row r="13" spans="1:14" ht="15.5" x14ac:dyDescent="0.35">
      <c r="A13" s="17" t="s">
        <v>71</v>
      </c>
      <c r="B13" s="17" t="s">
        <v>72</v>
      </c>
      <c r="C13" s="18" t="s">
        <v>73</v>
      </c>
      <c r="D13" s="17" t="s">
        <v>66</v>
      </c>
      <c r="E13" s="17"/>
      <c r="F13" s="17"/>
      <c r="G13" s="17" t="s">
        <v>74</v>
      </c>
      <c r="H13" s="17"/>
      <c r="I13" s="17"/>
      <c r="J13" s="17" t="s">
        <v>51</v>
      </c>
      <c r="K13" s="17"/>
      <c r="L13" s="17"/>
      <c r="M13" s="17"/>
      <c r="N13" s="17"/>
    </row>
    <row r="14" spans="1:14" ht="15.5" x14ac:dyDescent="0.35">
      <c r="A14" s="17" t="s">
        <v>55</v>
      </c>
      <c r="B14" s="17" t="s">
        <v>75</v>
      </c>
      <c r="C14" s="18" t="s">
        <v>76</v>
      </c>
      <c r="D14" s="17" t="s">
        <v>58</v>
      </c>
      <c r="E14" s="17" t="s">
        <v>77</v>
      </c>
      <c r="F14" s="17"/>
      <c r="G14" s="17"/>
      <c r="H14" s="17"/>
      <c r="I14" s="17"/>
      <c r="J14" s="17" t="s">
        <v>51</v>
      </c>
      <c r="K14" s="17"/>
      <c r="L14" s="17"/>
      <c r="M14" s="17"/>
      <c r="N14" s="17"/>
    </row>
    <row r="15" spans="1:14" ht="155" x14ac:dyDescent="0.35">
      <c r="A15" s="17" t="s">
        <v>44</v>
      </c>
      <c r="B15" s="17" t="s">
        <v>78</v>
      </c>
      <c r="C15" s="18" t="s">
        <v>79</v>
      </c>
      <c r="D15" s="17"/>
      <c r="E15" s="17" t="s">
        <v>80</v>
      </c>
      <c r="F15" s="17"/>
      <c r="G15" s="17"/>
      <c r="H15" s="17"/>
      <c r="I15" s="17"/>
      <c r="J15" s="17"/>
      <c r="K15" s="17"/>
      <c r="L15" s="17"/>
      <c r="M15" s="17"/>
      <c r="N15" s="17"/>
    </row>
    <row r="16" spans="1:14" ht="139.5" x14ac:dyDescent="0.35">
      <c r="A16" s="17" t="s">
        <v>44</v>
      </c>
      <c r="B16" s="17" t="s">
        <v>81</v>
      </c>
      <c r="C16" s="18" t="s">
        <v>82</v>
      </c>
      <c r="D16" s="17"/>
      <c r="E16" s="17" t="s">
        <v>59</v>
      </c>
      <c r="F16" s="17"/>
      <c r="G16" s="17"/>
      <c r="H16" s="17"/>
      <c r="I16" s="17"/>
      <c r="J16" s="17"/>
      <c r="K16" s="17"/>
      <c r="L16" s="17"/>
      <c r="M16" s="17"/>
      <c r="N16" s="17"/>
    </row>
    <row r="17" spans="1:14" ht="15.5" x14ac:dyDescent="0.35">
      <c r="A17" s="17" t="s">
        <v>83</v>
      </c>
      <c r="B17" s="17" t="s">
        <v>84</v>
      </c>
      <c r="C17" s="18" t="s">
        <v>85</v>
      </c>
      <c r="D17" s="17"/>
      <c r="E17" s="17"/>
      <c r="F17" s="17" t="s">
        <v>86</v>
      </c>
      <c r="G17" s="17"/>
      <c r="H17" s="17"/>
      <c r="I17" s="17"/>
      <c r="J17" s="17" t="s">
        <v>51</v>
      </c>
      <c r="K17" s="17"/>
      <c r="L17" s="17"/>
      <c r="M17" s="17"/>
      <c r="N17" s="17"/>
    </row>
    <row r="18" spans="1:14" ht="15.5" x14ac:dyDescent="0.35">
      <c r="A18" s="17" t="s">
        <v>60</v>
      </c>
      <c r="B18" s="17" t="s">
        <v>87</v>
      </c>
      <c r="C18" s="18" t="s">
        <v>88</v>
      </c>
      <c r="D18" s="17"/>
      <c r="E18" s="17"/>
      <c r="F18" s="17"/>
      <c r="G18" s="17"/>
      <c r="H18" s="17"/>
      <c r="I18" s="17"/>
      <c r="J18" s="17" t="s">
        <v>51</v>
      </c>
      <c r="K18" s="17"/>
      <c r="L18" s="17"/>
      <c r="M18" s="17"/>
      <c r="N18" s="17"/>
    </row>
    <row r="19" spans="1:14" ht="15.5" x14ac:dyDescent="0.35">
      <c r="A19" s="17" t="s">
        <v>89</v>
      </c>
      <c r="B19" s="17" t="s">
        <v>90</v>
      </c>
      <c r="C19" s="18" t="s">
        <v>91</v>
      </c>
      <c r="D19" s="17" t="s">
        <v>92</v>
      </c>
      <c r="E19" s="17"/>
      <c r="F19" s="17" t="s">
        <v>93</v>
      </c>
      <c r="G19" s="17"/>
      <c r="H19" s="17" t="s">
        <v>94</v>
      </c>
      <c r="I19" s="17"/>
      <c r="J19" s="17" t="s">
        <v>51</v>
      </c>
      <c r="K19" s="17"/>
      <c r="L19" s="17"/>
      <c r="M19" s="17"/>
      <c r="N19" s="17"/>
    </row>
    <row r="20" spans="1:14" ht="15.5" x14ac:dyDescent="0.35">
      <c r="A20" s="17" t="s">
        <v>95</v>
      </c>
      <c r="B20" s="17" t="s">
        <v>96</v>
      </c>
      <c r="C20" s="18" t="s">
        <v>97</v>
      </c>
      <c r="D20" s="17" t="s">
        <v>98</v>
      </c>
      <c r="E20" s="17"/>
      <c r="F20" s="17"/>
      <c r="G20" s="17"/>
      <c r="H20" s="17"/>
      <c r="I20" s="17"/>
      <c r="J20" s="17" t="s">
        <v>51</v>
      </c>
      <c r="K20" s="17"/>
      <c r="L20" s="17"/>
      <c r="M20" s="17"/>
      <c r="N20" s="17"/>
    </row>
    <row r="21" spans="1:14" ht="15.5" x14ac:dyDescent="0.35">
      <c r="A21" s="20" t="s">
        <v>99</v>
      </c>
      <c r="B21" s="20" t="s">
        <v>100</v>
      </c>
      <c r="C21" s="18" t="s">
        <v>101</v>
      </c>
      <c r="D21" s="17"/>
      <c r="E21" s="17"/>
      <c r="F21" s="20"/>
      <c r="G21" s="17"/>
      <c r="H21" s="17"/>
      <c r="I21" s="17"/>
      <c r="J21" s="17" t="s">
        <v>51</v>
      </c>
      <c r="K21" s="17"/>
      <c r="L21" s="17"/>
      <c r="M21" s="17"/>
      <c r="N21" s="17"/>
    </row>
    <row r="22" spans="1:14" ht="15.5" x14ac:dyDescent="0.35">
      <c r="A22" s="20" t="s">
        <v>55</v>
      </c>
      <c r="B22" s="20" t="s">
        <v>102</v>
      </c>
      <c r="C22" s="18" t="s">
        <v>103</v>
      </c>
      <c r="D22" s="17" t="s">
        <v>58</v>
      </c>
      <c r="E22" s="17" t="s">
        <v>104</v>
      </c>
      <c r="F22" s="20"/>
      <c r="G22" s="17"/>
      <c r="H22" s="17"/>
      <c r="I22" s="17"/>
      <c r="J22" s="17" t="s">
        <v>51</v>
      </c>
      <c r="K22" s="17"/>
      <c r="L22" s="17"/>
      <c r="M22" s="17"/>
      <c r="N22" s="17"/>
    </row>
    <row r="23" spans="1:14" ht="31" x14ac:dyDescent="0.35">
      <c r="A23" s="17" t="s">
        <v>83</v>
      </c>
      <c r="B23" s="17" t="s">
        <v>105</v>
      </c>
      <c r="C23" s="18" t="s">
        <v>106</v>
      </c>
      <c r="D23" s="17"/>
      <c r="E23" s="17"/>
      <c r="F23" s="17"/>
      <c r="G23" s="17"/>
      <c r="H23" s="17"/>
      <c r="I23" s="17"/>
      <c r="J23" s="17" t="s">
        <v>51</v>
      </c>
      <c r="K23" s="17"/>
      <c r="L23" s="17"/>
      <c r="M23" s="17"/>
      <c r="N23" s="17"/>
    </row>
    <row r="24" spans="1:14" ht="15.5" x14ac:dyDescent="0.35">
      <c r="A24" s="17" t="s">
        <v>89</v>
      </c>
      <c r="B24" s="17" t="s">
        <v>107</v>
      </c>
      <c r="C24" s="18" t="s">
        <v>108</v>
      </c>
      <c r="D24" s="17" t="s">
        <v>109</v>
      </c>
      <c r="E24" s="17" t="s">
        <v>110</v>
      </c>
      <c r="F24" s="21" t="s">
        <v>111</v>
      </c>
      <c r="G24" s="17"/>
      <c r="H24" s="17" t="s">
        <v>112</v>
      </c>
      <c r="I24" s="17"/>
      <c r="J24" s="17" t="s">
        <v>51</v>
      </c>
      <c r="K24" s="17"/>
      <c r="L24" s="17"/>
      <c r="M24" s="17"/>
      <c r="N24" s="17"/>
    </row>
    <row r="25" spans="1:14" s="17" customFormat="1" ht="16.5" customHeight="1" x14ac:dyDescent="0.35">
      <c r="A25" s="17" t="s">
        <v>44</v>
      </c>
      <c r="B25" s="17" t="s">
        <v>113</v>
      </c>
      <c r="C25" s="18" t="s">
        <v>114</v>
      </c>
      <c r="F25" s="22"/>
    </row>
    <row r="26" spans="1:14" s="23" customFormat="1" ht="16.5" customHeight="1" x14ac:dyDescent="0.35">
      <c r="A26" s="23" t="s">
        <v>115</v>
      </c>
      <c r="B26" s="23" t="s">
        <v>116</v>
      </c>
      <c r="C26" s="23" t="s">
        <v>117</v>
      </c>
      <c r="F26" s="24"/>
    </row>
    <row r="27" spans="1:14" s="17" customFormat="1" ht="16.5" customHeight="1" x14ac:dyDescent="0.35">
      <c r="A27" s="18" t="s">
        <v>118</v>
      </c>
      <c r="B27" s="18" t="s">
        <v>119</v>
      </c>
      <c r="C27" s="18" t="s">
        <v>120</v>
      </c>
      <c r="F27" s="25"/>
      <c r="J27" s="17" t="s">
        <v>51</v>
      </c>
    </row>
    <row r="28" spans="1:14" s="17" customFormat="1" ht="16.5" customHeight="1" x14ac:dyDescent="0.35">
      <c r="A28" s="18" t="s">
        <v>55</v>
      </c>
      <c r="B28" s="18" t="s">
        <v>121</v>
      </c>
      <c r="C28" s="18" t="s">
        <v>122</v>
      </c>
      <c r="D28" s="17" t="s">
        <v>58</v>
      </c>
      <c r="E28" s="17" t="s">
        <v>123</v>
      </c>
      <c r="F28" s="25"/>
      <c r="J28" s="17" t="s">
        <v>51</v>
      </c>
    </row>
    <row r="29" spans="1:14" s="17" customFormat="1" ht="16.5" customHeight="1" x14ac:dyDescent="0.35">
      <c r="A29" s="17" t="s">
        <v>124</v>
      </c>
      <c r="B29" s="17" t="s">
        <v>125</v>
      </c>
      <c r="C29" s="18" t="s">
        <v>126</v>
      </c>
      <c r="D29" s="17" t="s">
        <v>127</v>
      </c>
      <c r="F29" s="25"/>
      <c r="J29" s="17" t="s">
        <v>51</v>
      </c>
    </row>
    <row r="30" spans="1:14" s="17" customFormat="1" ht="16.5" customHeight="1" x14ac:dyDescent="0.35">
      <c r="A30" s="17" t="s">
        <v>128</v>
      </c>
      <c r="B30" s="17" t="s">
        <v>129</v>
      </c>
      <c r="C30" s="18" t="s">
        <v>130</v>
      </c>
      <c r="D30" s="17" t="s">
        <v>127</v>
      </c>
      <c r="F30" s="25"/>
      <c r="J30" s="17" t="s">
        <v>51</v>
      </c>
    </row>
    <row r="31" spans="1:14" s="17" customFormat="1" ht="16.5" customHeight="1" x14ac:dyDescent="0.35">
      <c r="A31" s="23" t="s">
        <v>131</v>
      </c>
      <c r="B31" s="23" t="s">
        <v>116</v>
      </c>
      <c r="C31" s="23"/>
      <c r="D31" s="23"/>
      <c r="E31" s="23"/>
      <c r="F31" s="23"/>
      <c r="G31" s="23"/>
      <c r="H31" s="23"/>
    </row>
    <row r="32" spans="1:14" s="26" customFormat="1" ht="16.5" customHeight="1" x14ac:dyDescent="0.35">
      <c r="A32" s="26" t="s">
        <v>115</v>
      </c>
      <c r="B32" s="26" t="s">
        <v>132</v>
      </c>
      <c r="C32" s="26" t="s">
        <v>133</v>
      </c>
    </row>
    <row r="33" spans="1:10" s="26" customFormat="1" ht="16.5" customHeight="1" x14ac:dyDescent="0.35">
      <c r="A33" s="17" t="s">
        <v>134</v>
      </c>
      <c r="B33" s="17" t="s">
        <v>135</v>
      </c>
      <c r="C33" s="18" t="s">
        <v>136</v>
      </c>
      <c r="D33" s="17" t="s">
        <v>127</v>
      </c>
      <c r="E33" s="17"/>
      <c r="F33" s="25"/>
      <c r="G33" s="17"/>
      <c r="H33" s="17"/>
      <c r="I33" s="17"/>
      <c r="J33" s="17" t="s">
        <v>51</v>
      </c>
    </row>
    <row r="34" spans="1:10" s="17" customFormat="1" ht="16.5" customHeight="1" x14ac:dyDescent="0.35">
      <c r="A34" s="17" t="s">
        <v>137</v>
      </c>
      <c r="B34" s="17" t="s">
        <v>138</v>
      </c>
      <c r="C34" s="18" t="s">
        <v>139</v>
      </c>
      <c r="D34" s="17" t="s">
        <v>127</v>
      </c>
      <c r="F34" s="25"/>
      <c r="J34" s="17" t="s">
        <v>51</v>
      </c>
    </row>
    <row r="35" spans="1:10" s="17" customFormat="1" ht="16.5" customHeight="1" x14ac:dyDescent="0.35">
      <c r="A35" s="17" t="s">
        <v>55</v>
      </c>
      <c r="B35" s="17" t="s">
        <v>140</v>
      </c>
      <c r="C35" s="18" t="s">
        <v>141</v>
      </c>
      <c r="D35" s="17" t="s">
        <v>58</v>
      </c>
      <c r="E35" s="17" t="s">
        <v>142</v>
      </c>
      <c r="F35" s="25"/>
      <c r="J35" s="17" t="s">
        <v>51</v>
      </c>
    </row>
    <row r="36" spans="1:10" s="17" customFormat="1" ht="16.5" customHeight="1" x14ac:dyDescent="0.35">
      <c r="A36" s="26" t="s">
        <v>131</v>
      </c>
      <c r="B36" s="26" t="s">
        <v>132</v>
      </c>
      <c r="C36" s="26"/>
      <c r="D36" s="26"/>
      <c r="E36" s="26"/>
      <c r="F36" s="25"/>
    </row>
    <row r="37" spans="1:10" s="28" customFormat="1" ht="16.5" customHeight="1" x14ac:dyDescent="0.35">
      <c r="A37" s="27" t="s">
        <v>115</v>
      </c>
      <c r="B37" s="28" t="s">
        <v>143</v>
      </c>
      <c r="C37" s="29" t="s">
        <v>144</v>
      </c>
      <c r="F37" s="27"/>
    </row>
    <row r="38" spans="1:10" s="17" customFormat="1" ht="16.5" customHeight="1" x14ac:dyDescent="0.35">
      <c r="A38" s="17" t="s">
        <v>145</v>
      </c>
      <c r="B38" s="17" t="s">
        <v>146</v>
      </c>
      <c r="C38" s="18" t="s">
        <v>147</v>
      </c>
      <c r="D38" s="17" t="s">
        <v>127</v>
      </c>
      <c r="F38" s="25"/>
      <c r="J38" s="17" t="s">
        <v>51</v>
      </c>
    </row>
    <row r="39" spans="1:10" s="17" customFormat="1" ht="16.5" customHeight="1" x14ac:dyDescent="0.35">
      <c r="A39" s="17" t="s">
        <v>55</v>
      </c>
      <c r="B39" s="17" t="s">
        <v>148</v>
      </c>
      <c r="C39" s="18" t="s">
        <v>149</v>
      </c>
      <c r="D39" s="17" t="s">
        <v>58</v>
      </c>
      <c r="E39" s="17" t="s">
        <v>150</v>
      </c>
      <c r="F39" s="25"/>
      <c r="J39" s="17" t="s">
        <v>51</v>
      </c>
    </row>
    <row r="40" spans="1:10" s="17" customFormat="1" ht="16.5" customHeight="1" x14ac:dyDescent="0.35">
      <c r="A40" s="17" t="s">
        <v>151</v>
      </c>
      <c r="B40" s="17" t="s">
        <v>152</v>
      </c>
      <c r="C40" s="18" t="s">
        <v>153</v>
      </c>
      <c r="D40" s="17" t="s">
        <v>127</v>
      </c>
      <c r="F40" s="25"/>
      <c r="J40" s="17" t="s">
        <v>51</v>
      </c>
    </row>
    <row r="41" spans="1:10" s="17" customFormat="1" ht="16.5" customHeight="1" x14ac:dyDescent="0.35">
      <c r="A41" s="17" t="s">
        <v>134</v>
      </c>
      <c r="B41" s="17" t="s">
        <v>154</v>
      </c>
      <c r="C41" s="18" t="s">
        <v>155</v>
      </c>
      <c r="D41" s="17" t="s">
        <v>127</v>
      </c>
      <c r="F41" s="25"/>
      <c r="J41" s="17" t="s">
        <v>51</v>
      </c>
    </row>
    <row r="42" spans="1:10" s="17" customFormat="1" ht="16.5" customHeight="1" x14ac:dyDescent="0.35">
      <c r="A42" s="20" t="s">
        <v>156</v>
      </c>
      <c r="B42" s="17" t="s">
        <v>157</v>
      </c>
      <c r="C42" s="18" t="s">
        <v>158</v>
      </c>
      <c r="D42" s="17" t="s">
        <v>159</v>
      </c>
      <c r="E42" s="17" t="s">
        <v>160</v>
      </c>
      <c r="F42" s="20" t="s">
        <v>161</v>
      </c>
      <c r="H42" s="17" t="s">
        <v>162</v>
      </c>
      <c r="J42" s="17" t="s">
        <v>51</v>
      </c>
    </row>
    <row r="43" spans="1:10" s="17" customFormat="1" ht="16.5" customHeight="1" x14ac:dyDescent="0.35">
      <c r="A43" s="20" t="s">
        <v>55</v>
      </c>
      <c r="B43" s="17" t="s">
        <v>163</v>
      </c>
      <c r="C43" s="18" t="s">
        <v>164</v>
      </c>
      <c r="D43" s="17" t="s">
        <v>58</v>
      </c>
      <c r="E43" s="17" t="s">
        <v>165</v>
      </c>
      <c r="F43" s="25"/>
      <c r="J43" s="17" t="s">
        <v>51</v>
      </c>
    </row>
    <row r="44" spans="1:10" s="17" customFormat="1" ht="16.5" customHeight="1" x14ac:dyDescent="0.35">
      <c r="A44" s="28" t="s">
        <v>131</v>
      </c>
      <c r="B44" s="28" t="s">
        <v>143</v>
      </c>
      <c r="C44" s="28"/>
      <c r="D44" s="28"/>
      <c r="E44" s="28"/>
      <c r="F44" s="28"/>
      <c r="G44" s="28"/>
      <c r="H44" s="28"/>
    </row>
    <row r="45" spans="1:10" s="17" customFormat="1" ht="16.5" customHeight="1" x14ac:dyDescent="0.35">
      <c r="A45" s="37" t="s">
        <v>115</v>
      </c>
      <c r="B45" s="37" t="s">
        <v>166</v>
      </c>
      <c r="C45" s="36" t="s">
        <v>167</v>
      </c>
      <c r="D45" s="37"/>
      <c r="E45" s="37"/>
      <c r="F45" s="38"/>
      <c r="G45" s="37"/>
      <c r="H45" s="37"/>
      <c r="I45" s="37"/>
    </row>
    <row r="46" spans="1:10" s="17" customFormat="1" ht="16.5" customHeight="1" x14ac:dyDescent="0.35">
      <c r="A46" s="20" t="s">
        <v>168</v>
      </c>
      <c r="B46" s="17" t="s">
        <v>169</v>
      </c>
      <c r="C46" s="18" t="s">
        <v>170</v>
      </c>
      <c r="F46" s="25" t="s">
        <v>171</v>
      </c>
      <c r="H46" s="17" t="s">
        <v>172</v>
      </c>
      <c r="J46" s="17" t="s">
        <v>51</v>
      </c>
    </row>
    <row r="47" spans="1:10" s="17" customFormat="1" ht="16.5" customHeight="1" x14ac:dyDescent="0.35">
      <c r="A47" s="20" t="s">
        <v>55</v>
      </c>
      <c r="B47" s="17" t="s">
        <v>173</v>
      </c>
      <c r="C47" s="18" t="s">
        <v>174</v>
      </c>
      <c r="D47" s="17" t="s">
        <v>58</v>
      </c>
      <c r="E47" s="17" t="s">
        <v>175</v>
      </c>
      <c r="F47" s="20"/>
      <c r="J47" s="17" t="s">
        <v>51</v>
      </c>
    </row>
    <row r="48" spans="1:10" s="17" customFormat="1" ht="16.5" customHeight="1" x14ac:dyDescent="0.35">
      <c r="A48" s="30" t="s">
        <v>131</v>
      </c>
      <c r="B48" s="37" t="s">
        <v>166</v>
      </c>
      <c r="C48" s="36"/>
      <c r="D48" s="37"/>
      <c r="E48" s="37"/>
      <c r="F48" s="38"/>
      <c r="G48" s="37"/>
      <c r="H48" s="37"/>
      <c r="I48" s="37"/>
    </row>
    <row r="49" spans="1:14" s="17" customFormat="1" ht="16.5" customHeight="1" x14ac:dyDescent="0.35">
      <c r="A49" s="17" t="s">
        <v>128</v>
      </c>
      <c r="B49" s="17" t="s">
        <v>176</v>
      </c>
      <c r="C49" s="18" t="s">
        <v>177</v>
      </c>
      <c r="J49" s="17" t="s">
        <v>51</v>
      </c>
    </row>
    <row r="50" spans="1:14" s="17" customFormat="1" ht="16.5" customHeight="1" x14ac:dyDescent="0.35">
      <c r="A50" s="20" t="s">
        <v>178</v>
      </c>
      <c r="B50" s="17" t="s">
        <v>179</v>
      </c>
      <c r="C50" s="18" t="s">
        <v>180</v>
      </c>
      <c r="F50" s="25" t="s">
        <v>181</v>
      </c>
      <c r="H50" s="17" t="s">
        <v>182</v>
      </c>
      <c r="J50" s="17" t="s">
        <v>51</v>
      </c>
    </row>
    <row r="51" spans="1:14" s="17" customFormat="1" ht="16.5" customHeight="1" x14ac:dyDescent="0.35">
      <c r="A51" s="20" t="s">
        <v>55</v>
      </c>
      <c r="B51" s="17" t="s">
        <v>183</v>
      </c>
      <c r="C51" s="18" t="s">
        <v>184</v>
      </c>
      <c r="D51" s="17" t="s">
        <v>58</v>
      </c>
      <c r="E51" s="17" t="s">
        <v>185</v>
      </c>
      <c r="F51" s="25"/>
      <c r="J51" s="17" t="s">
        <v>51</v>
      </c>
    </row>
    <row r="52" spans="1:14" s="34" customFormat="1" ht="17.25" customHeight="1" x14ac:dyDescent="0.35">
      <c r="A52" s="31" t="s">
        <v>55</v>
      </c>
      <c r="B52" s="31" t="s">
        <v>186</v>
      </c>
      <c r="C52" s="32" t="s">
        <v>187</v>
      </c>
      <c r="D52" s="17" t="s">
        <v>58</v>
      </c>
      <c r="E52" s="31"/>
      <c r="F52" s="31"/>
      <c r="G52" s="31"/>
      <c r="H52" s="31"/>
      <c r="I52" s="31"/>
      <c r="J52" s="31"/>
      <c r="K52" s="31"/>
      <c r="L52" s="31"/>
      <c r="M52" s="31"/>
      <c r="N52" s="33"/>
    </row>
    <row r="53" spans="1:14" s="31" customFormat="1" ht="46.5" x14ac:dyDescent="0.35">
      <c r="A53" s="31" t="s">
        <v>44</v>
      </c>
      <c r="B53" s="31" t="s">
        <v>188</v>
      </c>
      <c r="C53" s="35" t="s">
        <v>189</v>
      </c>
    </row>
  </sheetData>
  <conditionalFormatting sqref="B21:B22">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DN_</vt:lpstr>
      <vt:lpstr>Couverture sites</vt:lpstr>
      <vt:lpstr>Script doublon</vt:lpstr>
      <vt:lpstr>Analyse_eau</vt:lpstr>
      <vt:lpstr>Analyse_hygiène</vt:lpstr>
      <vt:lpstr>Analyse_assainissement</vt:lpstr>
      <vt:lpstr>Analyse_Epidemie</vt:lpstr>
      <vt:lpstr>Questionnaire ODK</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Avena</dc:creator>
  <cp:lastModifiedBy>REACH NER 1</cp:lastModifiedBy>
  <dcterms:created xsi:type="dcterms:W3CDTF">2020-05-25T09:28:29Z</dcterms:created>
  <dcterms:modified xsi:type="dcterms:W3CDTF">2020-06-12T12:01:07Z</dcterms:modified>
</cp:coreProperties>
</file>