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comments1.xml" ContentType="application/vnd.openxmlformats-officedocument.spreadsheetml.comments+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defaultThemeVersion="153222"/>
  <mc:AlternateContent xmlns:mc="http://schemas.openxmlformats.org/markup-compatibility/2006">
    <mc:Choice Requires="x15">
      <x15ac:absPath xmlns:x15ac="http://schemas.microsoft.com/office/spreadsheetml/2010/11/ac" url="C:\Users\Manon Debbah\Desktop\Emilie\Qualitative\VF\"/>
    </mc:Choice>
  </mc:AlternateContent>
  <bookViews>
    <workbookView xWindow="-120" yWindow="-120" windowWidth="20640" windowHeight="11160"/>
  </bookViews>
  <sheets>
    <sheet name="READ_ME" sheetId="2" r:id="rId1"/>
    <sheet name="Method Report" sheetId="4" r:id="rId2"/>
    <sheet name="FGD_Saturation_Grid" sheetId="34" r:id="rId3"/>
    <sheet name="FGD - Approvisionnement" sheetId="18" r:id="rId4"/>
    <sheet name="KII_Fournisseurs_Clean data" sheetId="23" r:id="rId5"/>
    <sheet name="KII_Fournisseurs_Tampon" sheetId="24" state="hidden" r:id="rId6"/>
    <sheet name="KII_Fournisseurs_Résultats" sheetId="25" r:id="rId7"/>
    <sheet name="KII_F_Provenances_approv_carto" sheetId="17" r:id="rId8"/>
    <sheet name="KII_F_Axes_approv_carto" sheetId="19" r:id="rId9"/>
    <sheet name="KII_Consommateurs_Clean data" sheetId="20" r:id="rId10"/>
    <sheet name="KII_Consommateurs_Tampon" sheetId="30" state="hidden" r:id="rId11"/>
    <sheet name="KII_Consommateurs_Résultats" sheetId="31" r:id="rId12"/>
    <sheet name="KII_PSF_Clean data" sheetId="27" r:id="rId13"/>
    <sheet name="KII_PSF_Tampon" sheetId="28" state="hidden" r:id="rId14"/>
    <sheet name="KII_PSF_Résultats" sheetId="29" r:id="rId15"/>
  </sheets>
  <definedNames>
    <definedName name="_xlnm._FilterDatabase" localSheetId="11" hidden="1">KII_Consommateurs_Résultats!$A$919:$BN$971</definedName>
    <definedName name="_xlnm._FilterDatabase" localSheetId="10" hidden="1">KII_Consommateurs_Tampon!$A$5:$CE$86</definedName>
    <definedName name="_xlnm._FilterDatabase" localSheetId="4" hidden="1">'KII_Fournisseurs_Clean data'!$A$1:$CO$30</definedName>
    <definedName name="_xlnm._FilterDatabase" localSheetId="5" hidden="1">KII_Fournisseurs_Tampon!$A$4:$DY$33</definedName>
    <definedName name="_ftnref1" localSheetId="2">FGD_Saturation_Grid!#REF!</definedName>
  </definedNames>
  <calcPr calcId="162913"/>
  <pivotCaches>
    <pivotCache cacheId="0" r:id="rId16"/>
    <pivotCache cacheId="1" r:id="rId1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9" l="1"/>
  <c r="I192" i="31" l="1"/>
  <c r="H192" i="31"/>
  <c r="J790" i="31" l="1"/>
  <c r="H971" i="31" l="1"/>
  <c r="C30" i="25" l="1"/>
  <c r="C29" i="25"/>
  <c r="D11" i="29" l="1"/>
  <c r="C11" i="29"/>
  <c r="D393" i="25"/>
  <c r="C393" i="25"/>
  <c r="L111" i="34" l="1"/>
  <c r="L110" i="34"/>
  <c r="L109" i="34"/>
  <c r="L108" i="34"/>
  <c r="L107" i="34"/>
  <c r="L106" i="34"/>
  <c r="L105" i="34"/>
  <c r="L104" i="34"/>
  <c r="L103" i="34"/>
  <c r="L102" i="34"/>
  <c r="L101" i="34"/>
  <c r="L100" i="34"/>
  <c r="L99" i="34"/>
  <c r="L98" i="34"/>
  <c r="L97" i="34"/>
  <c r="L96" i="34"/>
  <c r="L95" i="34"/>
  <c r="L94" i="34"/>
  <c r="L93" i="34"/>
  <c r="L92" i="34"/>
  <c r="L91" i="34"/>
  <c r="L90" i="34"/>
  <c r="L89" i="34"/>
  <c r="L88" i="34"/>
  <c r="L87" i="34"/>
  <c r="L86" i="34"/>
  <c r="L85" i="34"/>
  <c r="L84" i="34"/>
  <c r="L83" i="34"/>
  <c r="L82" i="34"/>
  <c r="L81" i="34"/>
  <c r="L80" i="34"/>
  <c r="L79" i="34"/>
  <c r="L78" i="34"/>
  <c r="L77" i="34"/>
  <c r="L76" i="34"/>
  <c r="L75" i="34"/>
  <c r="L74" i="34"/>
  <c r="L73" i="34"/>
  <c r="L72" i="34"/>
  <c r="L71" i="34"/>
  <c r="L70" i="34"/>
  <c r="L69" i="34"/>
  <c r="L68" i="34"/>
  <c r="L67" i="34"/>
  <c r="L66" i="34"/>
  <c r="L65" i="34"/>
  <c r="L64" i="34"/>
  <c r="L63" i="34"/>
  <c r="L62" i="34"/>
  <c r="L61" i="34"/>
  <c r="L60" i="34"/>
  <c r="L59" i="34"/>
  <c r="L58" i="34"/>
  <c r="L57" i="34"/>
  <c r="L56" i="34"/>
  <c r="L55" i="34"/>
  <c r="L54" i="34"/>
  <c r="L53" i="34"/>
  <c r="L52" i="34"/>
  <c r="L51" i="34"/>
  <c r="L50" i="34"/>
  <c r="L49" i="34"/>
  <c r="L48" i="34"/>
  <c r="L47" i="34"/>
  <c r="L46" i="34"/>
  <c r="L45" i="34"/>
  <c r="L44" i="34"/>
  <c r="L43" i="34"/>
  <c r="L42" i="34"/>
  <c r="L41" i="34"/>
  <c r="L40" i="34"/>
  <c r="L39" i="34"/>
  <c r="L38" i="34"/>
  <c r="L37" i="34"/>
  <c r="L36" i="34"/>
  <c r="L35" i="34"/>
  <c r="L34" i="34"/>
  <c r="L33" i="34"/>
  <c r="L32" i="34"/>
  <c r="L31" i="34"/>
  <c r="L30" i="34"/>
  <c r="L29" i="34"/>
  <c r="L28" i="34"/>
  <c r="L27" i="34"/>
  <c r="L26" i="34"/>
  <c r="L25" i="34"/>
  <c r="L24" i="34"/>
  <c r="L23" i="34"/>
  <c r="L22" i="34"/>
  <c r="L21" i="34"/>
  <c r="L20" i="34"/>
  <c r="L19" i="34"/>
  <c r="L18" i="34"/>
  <c r="L17" i="34"/>
  <c r="L16" i="34"/>
  <c r="L15" i="34"/>
  <c r="L14" i="34"/>
  <c r="L13" i="34"/>
  <c r="L12" i="34"/>
  <c r="L11" i="34"/>
  <c r="L10" i="34"/>
  <c r="L9" i="34"/>
  <c r="L8" i="34"/>
  <c r="L7" i="34"/>
  <c r="L6" i="34"/>
  <c r="I790" i="31" l="1"/>
  <c r="H790" i="31"/>
  <c r="D1480" i="31"/>
  <c r="C1479" i="31"/>
  <c r="C1476" i="31"/>
  <c r="I971" i="31"/>
  <c r="G971" i="31"/>
  <c r="L911" i="31"/>
  <c r="K911" i="31"/>
  <c r="J911" i="31"/>
  <c r="I911" i="31"/>
  <c r="H911" i="31"/>
  <c r="G911" i="31"/>
  <c r="C882" i="31"/>
  <c r="C881" i="31"/>
  <c r="C880" i="31"/>
  <c r="J552" i="31"/>
  <c r="I552" i="31"/>
  <c r="H552" i="31"/>
  <c r="Q464" i="31"/>
  <c r="P464" i="31"/>
  <c r="O464" i="31"/>
  <c r="N464" i="31"/>
  <c r="M464" i="31"/>
  <c r="L464" i="31"/>
  <c r="K464" i="31"/>
  <c r="J464" i="31"/>
  <c r="I464" i="31"/>
  <c r="H464" i="31"/>
  <c r="Q463" i="31"/>
  <c r="P463" i="31"/>
  <c r="O463" i="31"/>
  <c r="N463" i="31"/>
  <c r="M463" i="31"/>
  <c r="L463" i="31"/>
  <c r="K463" i="31"/>
  <c r="J463" i="31"/>
  <c r="I463" i="31"/>
  <c r="H463" i="31"/>
  <c r="Q462" i="31"/>
  <c r="P462" i="31"/>
  <c r="O462" i="31"/>
  <c r="N462" i="31"/>
  <c r="M462" i="31"/>
  <c r="L462" i="31"/>
  <c r="K462" i="31"/>
  <c r="J462" i="31"/>
  <c r="I462" i="31"/>
  <c r="H462" i="31"/>
  <c r="Q461" i="31"/>
  <c r="P461" i="31"/>
  <c r="O461" i="31"/>
  <c r="N461" i="31"/>
  <c r="M461" i="31"/>
  <c r="L461" i="31"/>
  <c r="K461" i="31"/>
  <c r="J461" i="31"/>
  <c r="I461" i="31"/>
  <c r="H461" i="31"/>
  <c r="Q460" i="31"/>
  <c r="P460" i="31"/>
  <c r="O460" i="31"/>
  <c r="N460" i="31"/>
  <c r="M460" i="31"/>
  <c r="L460" i="31"/>
  <c r="K460" i="31"/>
  <c r="J460" i="31"/>
  <c r="I460" i="31"/>
  <c r="H460" i="31"/>
  <c r="P380" i="31"/>
  <c r="O380" i="31"/>
  <c r="N380" i="31"/>
  <c r="M380" i="31"/>
  <c r="L380" i="31"/>
  <c r="K380" i="31"/>
  <c r="J380" i="31"/>
  <c r="I380" i="31"/>
  <c r="H380" i="31"/>
  <c r="P379" i="31"/>
  <c r="O379" i="31"/>
  <c r="N379" i="31"/>
  <c r="M379" i="31"/>
  <c r="L379" i="31"/>
  <c r="K379" i="31"/>
  <c r="J379" i="31"/>
  <c r="I379" i="31"/>
  <c r="H379" i="31"/>
  <c r="P378" i="31"/>
  <c r="O378" i="31"/>
  <c r="N378" i="31"/>
  <c r="M378" i="31"/>
  <c r="L378" i="31"/>
  <c r="K378" i="31"/>
  <c r="J378" i="31"/>
  <c r="I378" i="31"/>
  <c r="H378" i="31"/>
  <c r="P377" i="31"/>
  <c r="O377" i="31"/>
  <c r="N377" i="31"/>
  <c r="M377" i="31"/>
  <c r="L377" i="31"/>
  <c r="K377" i="31"/>
  <c r="J377" i="31"/>
  <c r="I377" i="31"/>
  <c r="H377" i="31"/>
  <c r="P376" i="31"/>
  <c r="O376" i="31"/>
  <c r="N376" i="31"/>
  <c r="M376" i="31"/>
  <c r="L376" i="31"/>
  <c r="K376" i="31"/>
  <c r="J376" i="31"/>
  <c r="I376" i="31"/>
  <c r="H376" i="31"/>
  <c r="K269" i="31"/>
  <c r="L269" i="31" s="1"/>
  <c r="I269" i="31"/>
  <c r="J269" i="31" s="1"/>
  <c r="G269" i="31"/>
  <c r="H269" i="31" s="1"/>
  <c r="E269" i="31"/>
  <c r="F269" i="31" s="1"/>
  <c r="C269" i="31"/>
  <c r="K268" i="31"/>
  <c r="L268" i="31" s="1"/>
  <c r="I268" i="31"/>
  <c r="J268" i="31" s="1"/>
  <c r="G268" i="31"/>
  <c r="H268" i="31" s="1"/>
  <c r="E268" i="31"/>
  <c r="F268" i="31" s="1"/>
  <c r="C268" i="31"/>
  <c r="K267" i="31"/>
  <c r="L267" i="31" s="1"/>
  <c r="I267" i="31"/>
  <c r="J267" i="31" s="1"/>
  <c r="G267" i="31"/>
  <c r="H267" i="31" s="1"/>
  <c r="E267" i="31"/>
  <c r="F267" i="31" s="1"/>
  <c r="C267" i="31"/>
  <c r="K266" i="31"/>
  <c r="L266" i="31" s="1"/>
  <c r="I266" i="31"/>
  <c r="J266" i="31" s="1"/>
  <c r="G266" i="31"/>
  <c r="H266" i="31" s="1"/>
  <c r="E266" i="31"/>
  <c r="F266" i="31" s="1"/>
  <c r="C266" i="31"/>
  <c r="K265" i="31"/>
  <c r="L265" i="31" s="1"/>
  <c r="I265" i="31"/>
  <c r="J265" i="31" s="1"/>
  <c r="G265" i="31"/>
  <c r="H265" i="31" s="1"/>
  <c r="E265" i="31"/>
  <c r="F265" i="31" s="1"/>
  <c r="C265" i="31"/>
  <c r="K264" i="31"/>
  <c r="L264" i="31" s="1"/>
  <c r="I264" i="31"/>
  <c r="J264" i="31" s="1"/>
  <c r="G264" i="31"/>
  <c r="H264" i="31" s="1"/>
  <c r="E264" i="31"/>
  <c r="F264" i="31" s="1"/>
  <c r="C264" i="31"/>
  <c r="K263" i="31"/>
  <c r="L263" i="31" s="1"/>
  <c r="I263" i="31"/>
  <c r="J263" i="31" s="1"/>
  <c r="G263" i="31"/>
  <c r="H263" i="31" s="1"/>
  <c r="E263" i="31"/>
  <c r="F263" i="31" s="1"/>
  <c r="C263" i="31"/>
  <c r="K262" i="31"/>
  <c r="L262" i="31" s="1"/>
  <c r="I262" i="31"/>
  <c r="J262" i="31" s="1"/>
  <c r="G262" i="31"/>
  <c r="H262" i="31" s="1"/>
  <c r="E262" i="31"/>
  <c r="F262" i="31" s="1"/>
  <c r="C262" i="31"/>
  <c r="K261" i="31"/>
  <c r="L261" i="31" s="1"/>
  <c r="I261" i="31"/>
  <c r="J261" i="31" s="1"/>
  <c r="G261" i="31"/>
  <c r="H261" i="31" s="1"/>
  <c r="E261" i="31"/>
  <c r="F261" i="31" s="1"/>
  <c r="C261" i="31"/>
  <c r="K260" i="31"/>
  <c r="L260" i="31" s="1"/>
  <c r="I260" i="31"/>
  <c r="J260" i="31" s="1"/>
  <c r="G260" i="31"/>
  <c r="H260" i="31" s="1"/>
  <c r="E260" i="31"/>
  <c r="F260" i="31" s="1"/>
  <c r="C260" i="31"/>
  <c r="K259" i="31"/>
  <c r="L259" i="31" s="1"/>
  <c r="I259" i="31"/>
  <c r="J259" i="31" s="1"/>
  <c r="G259" i="31"/>
  <c r="H259" i="31" s="1"/>
  <c r="E259" i="31"/>
  <c r="F259" i="31" s="1"/>
  <c r="C259" i="31"/>
  <c r="K258" i="31"/>
  <c r="L258" i="31" s="1"/>
  <c r="I258" i="31"/>
  <c r="J258" i="31" s="1"/>
  <c r="G258" i="31"/>
  <c r="H258" i="31" s="1"/>
  <c r="E258" i="31"/>
  <c r="F258" i="31" s="1"/>
  <c r="C258" i="31"/>
  <c r="K257" i="31"/>
  <c r="L257" i="31" s="1"/>
  <c r="I257" i="31"/>
  <c r="J257" i="31" s="1"/>
  <c r="G257" i="31"/>
  <c r="H257" i="31" s="1"/>
  <c r="E257" i="31"/>
  <c r="F257" i="31" s="1"/>
  <c r="C257" i="31"/>
  <c r="K256" i="31"/>
  <c r="L256" i="31" s="1"/>
  <c r="I256" i="31"/>
  <c r="J256" i="31" s="1"/>
  <c r="G256" i="31"/>
  <c r="H256" i="31" s="1"/>
  <c r="E256" i="31"/>
  <c r="F256" i="31" s="1"/>
  <c r="C256" i="31"/>
  <c r="K255" i="31"/>
  <c r="L255" i="31" s="1"/>
  <c r="I255" i="31"/>
  <c r="J255" i="31" s="1"/>
  <c r="G255" i="31"/>
  <c r="H255" i="31" s="1"/>
  <c r="E255" i="31"/>
  <c r="F255" i="31" s="1"/>
  <c r="C255" i="31"/>
  <c r="K221" i="31"/>
  <c r="L221" i="31" s="1"/>
  <c r="I221" i="31"/>
  <c r="J221" i="31" s="1"/>
  <c r="G221" i="31"/>
  <c r="H221" i="31" s="1"/>
  <c r="E221" i="31"/>
  <c r="F221" i="31" s="1"/>
  <c r="C221" i="31"/>
  <c r="K220" i="31"/>
  <c r="L220" i="31" s="1"/>
  <c r="I220" i="31"/>
  <c r="J220" i="31" s="1"/>
  <c r="G220" i="31"/>
  <c r="H220" i="31" s="1"/>
  <c r="E220" i="31"/>
  <c r="F220" i="31" s="1"/>
  <c r="C220" i="31"/>
  <c r="K219" i="31"/>
  <c r="L219" i="31" s="1"/>
  <c r="I219" i="31"/>
  <c r="J219" i="31" s="1"/>
  <c r="G219" i="31"/>
  <c r="H219" i="31" s="1"/>
  <c r="E219" i="31"/>
  <c r="F219" i="31" s="1"/>
  <c r="C219" i="31"/>
  <c r="K218" i="31"/>
  <c r="L218" i="31" s="1"/>
  <c r="I218" i="31"/>
  <c r="J218" i="31" s="1"/>
  <c r="G218" i="31"/>
  <c r="H218" i="31" s="1"/>
  <c r="E218" i="31"/>
  <c r="F218" i="31" s="1"/>
  <c r="C218" i="31"/>
  <c r="K217" i="31"/>
  <c r="L217" i="31" s="1"/>
  <c r="I217" i="31"/>
  <c r="J217" i="31" s="1"/>
  <c r="G217" i="31"/>
  <c r="H217" i="31" s="1"/>
  <c r="E217" i="31"/>
  <c r="F217" i="31" s="1"/>
  <c r="C217" i="31"/>
  <c r="K216" i="31"/>
  <c r="L216" i="31" s="1"/>
  <c r="I216" i="31"/>
  <c r="J216" i="31" s="1"/>
  <c r="G216" i="31"/>
  <c r="H216" i="31" s="1"/>
  <c r="E216" i="31"/>
  <c r="F216" i="31" s="1"/>
  <c r="C216" i="31"/>
  <c r="K215" i="31"/>
  <c r="L215" i="31" s="1"/>
  <c r="I215" i="31"/>
  <c r="J215" i="31" s="1"/>
  <c r="G215" i="31"/>
  <c r="H215" i="31" s="1"/>
  <c r="E215" i="31"/>
  <c r="F215" i="31" s="1"/>
  <c r="C215" i="31"/>
  <c r="K214" i="31"/>
  <c r="L214" i="31" s="1"/>
  <c r="I214" i="31"/>
  <c r="J214" i="31" s="1"/>
  <c r="G214" i="31"/>
  <c r="H214" i="31" s="1"/>
  <c r="E214" i="31"/>
  <c r="F214" i="31" s="1"/>
  <c r="C214" i="31"/>
  <c r="K213" i="31"/>
  <c r="L213" i="31" s="1"/>
  <c r="I213" i="31"/>
  <c r="J213" i="31" s="1"/>
  <c r="G213" i="31"/>
  <c r="H213" i="31" s="1"/>
  <c r="E213" i="31"/>
  <c r="F213" i="31" s="1"/>
  <c r="C213" i="31"/>
  <c r="K212" i="31"/>
  <c r="L212" i="31" s="1"/>
  <c r="I212" i="31"/>
  <c r="J212" i="31" s="1"/>
  <c r="G212" i="31"/>
  <c r="H212" i="31" s="1"/>
  <c r="E212" i="31"/>
  <c r="F212" i="31" s="1"/>
  <c r="C212" i="31"/>
  <c r="K211" i="31"/>
  <c r="L211" i="31" s="1"/>
  <c r="I211" i="31"/>
  <c r="J211" i="31" s="1"/>
  <c r="G211" i="31"/>
  <c r="H211" i="31" s="1"/>
  <c r="E211" i="31"/>
  <c r="F211" i="31" s="1"/>
  <c r="C211" i="31"/>
  <c r="K210" i="31"/>
  <c r="L210" i="31" s="1"/>
  <c r="I210" i="31"/>
  <c r="J210" i="31" s="1"/>
  <c r="G210" i="31"/>
  <c r="H210" i="31" s="1"/>
  <c r="E210" i="31"/>
  <c r="F210" i="31" s="1"/>
  <c r="C210" i="31"/>
  <c r="K209" i="31"/>
  <c r="L209" i="31" s="1"/>
  <c r="I209" i="31"/>
  <c r="J209" i="31" s="1"/>
  <c r="G209" i="31"/>
  <c r="H209" i="31" s="1"/>
  <c r="E209" i="31"/>
  <c r="F209" i="31" s="1"/>
  <c r="C209" i="31"/>
  <c r="C49" i="31"/>
  <c r="C48" i="31"/>
  <c r="C47" i="31"/>
  <c r="C46" i="31"/>
  <c r="C45" i="31"/>
  <c r="C44" i="31"/>
  <c r="C43" i="31"/>
  <c r="C40" i="31"/>
  <c r="C20" i="31"/>
  <c r="C19" i="31"/>
  <c r="C18" i="31"/>
  <c r="C17" i="31"/>
  <c r="C16" i="31"/>
  <c r="C10" i="31"/>
  <c r="C9" i="31"/>
  <c r="C2" i="31"/>
  <c r="AO86" i="30"/>
  <c r="AN86" i="30"/>
  <c r="AM86" i="30"/>
  <c r="AL86" i="30"/>
  <c r="AK86" i="30"/>
  <c r="AJ86" i="30"/>
  <c r="AI86" i="30"/>
  <c r="AX85" i="30"/>
  <c r="AG85" i="30"/>
  <c r="AX84" i="30"/>
  <c r="AG84" i="30"/>
  <c r="AX83" i="30"/>
  <c r="AG83" i="30"/>
  <c r="AX82" i="30"/>
  <c r="AG82" i="30"/>
  <c r="AX81" i="30"/>
  <c r="AG81" i="30"/>
  <c r="AX80" i="30"/>
  <c r="AG80" i="30"/>
  <c r="AX79" i="30"/>
  <c r="AG79" i="30"/>
  <c r="AX78" i="30"/>
  <c r="AG78" i="30"/>
  <c r="AX77" i="30"/>
  <c r="AG77" i="30"/>
  <c r="AX76" i="30"/>
  <c r="AG76" i="30"/>
  <c r="AX75" i="30"/>
  <c r="AG75" i="30"/>
  <c r="AX74" i="30"/>
  <c r="AG74" i="30"/>
  <c r="AX73" i="30"/>
  <c r="AG73" i="30"/>
  <c r="AX72" i="30"/>
  <c r="AG72" i="30"/>
  <c r="AX71" i="30"/>
  <c r="AG71" i="30"/>
  <c r="AX70" i="30"/>
  <c r="AG70" i="30"/>
  <c r="AX69" i="30"/>
  <c r="AG69" i="30"/>
  <c r="AX68" i="30"/>
  <c r="AG68" i="30"/>
  <c r="AX67" i="30"/>
  <c r="AG67" i="30"/>
  <c r="AX66" i="30"/>
  <c r="AG66" i="30"/>
  <c r="AX65" i="30"/>
  <c r="AG65" i="30"/>
  <c r="AX64" i="30"/>
  <c r="AG64" i="30"/>
  <c r="AX63" i="30"/>
  <c r="AG63" i="30"/>
  <c r="AX62" i="30"/>
  <c r="AG62" i="30"/>
  <c r="AX61" i="30"/>
  <c r="AG61" i="30"/>
  <c r="AX60" i="30"/>
  <c r="AG60" i="30"/>
  <c r="AX59" i="30"/>
  <c r="AG59" i="30"/>
  <c r="AX58" i="30"/>
  <c r="AG58" i="30"/>
  <c r="AX57" i="30"/>
  <c r="AG57" i="30"/>
  <c r="AX56" i="30"/>
  <c r="AG56" i="30"/>
  <c r="AX55" i="30"/>
  <c r="AG55" i="30"/>
  <c r="AX54" i="30"/>
  <c r="AG54" i="30"/>
  <c r="AX53" i="30"/>
  <c r="AG53" i="30"/>
  <c r="AX52" i="30"/>
  <c r="AG52" i="30"/>
  <c r="AX51" i="30"/>
  <c r="AG51" i="30"/>
  <c r="AX50" i="30"/>
  <c r="AG50" i="30"/>
  <c r="AX49" i="30"/>
  <c r="AG49" i="30"/>
  <c r="AX48" i="30"/>
  <c r="AG48" i="30"/>
  <c r="AX47" i="30"/>
  <c r="AG47" i="30"/>
  <c r="AX46" i="30"/>
  <c r="AG46" i="30"/>
  <c r="AX45" i="30"/>
  <c r="AG45" i="30"/>
  <c r="AX44" i="30"/>
  <c r="AG44" i="30"/>
  <c r="AX43" i="30"/>
  <c r="AG43" i="30"/>
  <c r="AX42" i="30"/>
  <c r="AG42" i="30"/>
  <c r="AX41" i="30"/>
  <c r="AG41" i="30"/>
  <c r="AX40" i="30"/>
  <c r="AG40" i="30"/>
  <c r="AX39" i="30"/>
  <c r="AG39" i="30"/>
  <c r="AX38" i="30"/>
  <c r="AG38" i="30"/>
  <c r="AX37" i="30"/>
  <c r="AG37" i="30"/>
  <c r="AX36" i="30"/>
  <c r="AG36" i="30"/>
  <c r="AX35" i="30"/>
  <c r="AG35" i="30"/>
  <c r="AX34" i="30"/>
  <c r="AG34" i="30"/>
  <c r="AX33" i="30"/>
  <c r="AG33" i="30"/>
  <c r="AX32" i="30"/>
  <c r="AG32" i="30"/>
  <c r="AX31" i="30"/>
  <c r="AG31" i="30"/>
  <c r="AX30" i="30"/>
  <c r="AG30" i="30"/>
  <c r="AX29" i="30"/>
  <c r="AG29" i="30"/>
  <c r="AX28" i="30"/>
  <c r="AG28" i="30"/>
  <c r="AX27" i="30"/>
  <c r="AG27" i="30"/>
  <c r="AX26" i="30"/>
  <c r="AG26" i="30"/>
  <c r="AX25" i="30"/>
  <c r="AG25" i="30"/>
  <c r="AX24" i="30"/>
  <c r="AG24" i="30"/>
  <c r="AX23" i="30"/>
  <c r="AG23" i="30"/>
  <c r="AX22" i="30"/>
  <c r="AG22" i="30"/>
  <c r="AX21" i="30"/>
  <c r="AG21" i="30"/>
  <c r="AX20" i="30"/>
  <c r="AG20" i="30"/>
  <c r="AX19" i="30"/>
  <c r="AG19" i="30"/>
  <c r="AX18" i="30"/>
  <c r="AG18" i="30"/>
  <c r="AX17" i="30"/>
  <c r="AG17" i="30"/>
  <c r="AX16" i="30"/>
  <c r="AG16" i="30"/>
  <c r="AX15" i="30"/>
  <c r="AG15" i="30"/>
  <c r="AX14" i="30"/>
  <c r="AG14" i="30"/>
  <c r="AX13" i="30"/>
  <c r="AG13" i="30"/>
  <c r="AX12" i="30"/>
  <c r="AG12" i="30"/>
  <c r="AX11" i="30"/>
  <c r="AG11" i="30"/>
  <c r="AX10" i="30"/>
  <c r="AG10" i="30"/>
  <c r="AX9" i="30"/>
  <c r="AG9" i="30"/>
  <c r="AX8" i="30"/>
  <c r="AG8" i="30"/>
  <c r="AX7" i="30"/>
  <c r="AG7" i="30"/>
  <c r="AX6" i="30"/>
  <c r="AG6" i="30"/>
  <c r="D18" i="31" l="1"/>
  <c r="C11" i="31"/>
  <c r="D1479" i="31"/>
  <c r="D49" i="31"/>
  <c r="D45" i="31"/>
  <c r="D209" i="31"/>
  <c r="D217" i="31"/>
  <c r="D43" i="31"/>
  <c r="D47" i="31"/>
  <c r="D210" i="31"/>
  <c r="D214" i="31"/>
  <c r="D218" i="31"/>
  <c r="D255" i="31"/>
  <c r="D259" i="31"/>
  <c r="D263" i="31"/>
  <c r="D267" i="31"/>
  <c r="D20" i="31"/>
  <c r="D216" i="31"/>
  <c r="D220" i="31"/>
  <c r="D257" i="31"/>
  <c r="D261" i="31"/>
  <c r="D265" i="31"/>
  <c r="D269" i="31"/>
  <c r="D46" i="31"/>
  <c r="D213" i="31"/>
  <c r="D221" i="31"/>
  <c r="D16" i="31"/>
  <c r="D19" i="31"/>
  <c r="D44" i="31"/>
  <c r="D48" i="31"/>
  <c r="D211" i="31"/>
  <c r="D215" i="31"/>
  <c r="D219" i="31"/>
  <c r="D256" i="31"/>
  <c r="D260" i="31"/>
  <c r="D264" i="31"/>
  <c r="D268" i="31"/>
  <c r="D212" i="31"/>
  <c r="D258" i="31"/>
  <c r="D262" i="31"/>
  <c r="D266" i="31"/>
  <c r="C883" i="31"/>
  <c r="D881" i="31" s="1"/>
  <c r="C21" i="31"/>
  <c r="D9" i="31"/>
  <c r="D17" i="31"/>
  <c r="D10" i="31"/>
  <c r="D882" i="31" l="1"/>
  <c r="D21" i="31"/>
  <c r="D880" i="31"/>
  <c r="D11" i="31"/>
  <c r="D883" i="31" l="1"/>
  <c r="C196" i="29"/>
  <c r="C195" i="29"/>
  <c r="C180" i="29"/>
  <c r="D180" i="29" s="1"/>
  <c r="C161" i="29"/>
  <c r="C86" i="29"/>
  <c r="C85" i="29"/>
  <c r="D85" i="29" s="1"/>
  <c r="C84" i="29"/>
  <c r="D84" i="29" s="1"/>
  <c r="C83" i="29"/>
  <c r="D83" i="29" s="1"/>
  <c r="D80" i="29"/>
  <c r="D86" i="29" s="1"/>
  <c r="C74" i="29"/>
  <c r="D72" i="29" s="1"/>
  <c r="D73" i="29"/>
  <c r="C55" i="29"/>
  <c r="C54" i="29"/>
  <c r="C46" i="29"/>
  <c r="C40" i="29"/>
  <c r="D40" i="29" s="1"/>
  <c r="C34" i="29"/>
  <c r="C33" i="29"/>
  <c r="C35" i="29" s="1"/>
  <c r="D33" i="29" s="1"/>
  <c r="C26" i="29"/>
  <c r="C27" i="29" s="1"/>
  <c r="C25" i="29"/>
  <c r="C24" i="29"/>
  <c r="C16" i="29"/>
  <c r="D16" i="29" s="1"/>
  <c r="C10" i="29"/>
  <c r="C9" i="29"/>
  <c r="C2" i="29"/>
  <c r="D46" i="29" s="1"/>
  <c r="D74" i="29" l="1"/>
  <c r="D9" i="29"/>
  <c r="D34" i="29"/>
  <c r="D35" i="29" s="1"/>
  <c r="D54" i="29"/>
  <c r="D56" i="29" s="1"/>
  <c r="C18" i="29"/>
  <c r="D195" i="29"/>
  <c r="D10" i="29"/>
  <c r="D25" i="29"/>
  <c r="D55" i="29"/>
  <c r="D161" i="29"/>
  <c r="C197" i="29"/>
  <c r="D196" i="29"/>
  <c r="D17" i="29"/>
  <c r="D18" i="29" s="1"/>
  <c r="C56" i="29"/>
  <c r="D26" i="29"/>
  <c r="D24" i="29"/>
  <c r="D27" i="29" l="1"/>
  <c r="D197" i="29"/>
  <c r="C759" i="25"/>
  <c r="C758" i="25"/>
  <c r="C760" i="25" s="1"/>
  <c r="C686" i="25"/>
  <c r="C685" i="25"/>
  <c r="C671" i="25"/>
  <c r="C670" i="25"/>
  <c r="C669" i="25"/>
  <c r="C668" i="25"/>
  <c r="C667" i="25"/>
  <c r="C666" i="25"/>
  <c r="C663" i="25"/>
  <c r="C657" i="25"/>
  <c r="C656" i="25"/>
  <c r="C655" i="25"/>
  <c r="C654" i="25"/>
  <c r="C653" i="25"/>
  <c r="C652" i="25"/>
  <c r="C649" i="25"/>
  <c r="C551" i="25"/>
  <c r="C550" i="25"/>
  <c r="C528" i="25"/>
  <c r="C527" i="25"/>
  <c r="C518" i="25"/>
  <c r="C517" i="25"/>
  <c r="C516" i="25"/>
  <c r="C515" i="25"/>
  <c r="C514" i="25"/>
  <c r="C505" i="25"/>
  <c r="C504" i="25"/>
  <c r="C503" i="25"/>
  <c r="C502" i="25"/>
  <c r="C501" i="25"/>
  <c r="C489" i="25"/>
  <c r="C488" i="25"/>
  <c r="C487" i="25"/>
  <c r="C486" i="25"/>
  <c r="C485" i="25"/>
  <c r="C484" i="25"/>
  <c r="C483" i="25"/>
  <c r="C480" i="25"/>
  <c r="C450" i="25"/>
  <c r="C449" i="25"/>
  <c r="C448" i="25"/>
  <c r="C447" i="25"/>
  <c r="C446" i="25"/>
  <c r="C445" i="25"/>
  <c r="C444" i="25"/>
  <c r="C443" i="25"/>
  <c r="C440" i="25"/>
  <c r="C434" i="25"/>
  <c r="C433" i="25"/>
  <c r="C435" i="25" s="1"/>
  <c r="C430" i="25"/>
  <c r="C385" i="25"/>
  <c r="D392" i="25" s="1"/>
  <c r="C380" i="25"/>
  <c r="C379" i="25"/>
  <c r="C304" i="25"/>
  <c r="C303" i="25"/>
  <c r="C296" i="25"/>
  <c r="C248" i="25"/>
  <c r="C247" i="25"/>
  <c r="C246" i="25"/>
  <c r="C245" i="25"/>
  <c r="C244" i="25"/>
  <c r="C243" i="25"/>
  <c r="C242" i="25"/>
  <c r="C197" i="25"/>
  <c r="C196" i="25"/>
  <c r="C66" i="25"/>
  <c r="C57" i="25"/>
  <c r="C56" i="25"/>
  <c r="C55" i="25"/>
  <c r="C54" i="25"/>
  <c r="C53" i="25"/>
  <c r="C52" i="25"/>
  <c r="C46" i="25"/>
  <c r="C45" i="25"/>
  <c r="C42" i="25"/>
  <c r="C37" i="25"/>
  <c r="C36" i="25"/>
  <c r="C28" i="25"/>
  <c r="C27" i="25"/>
  <c r="C22" i="25"/>
  <c r="D12" i="25"/>
  <c r="D11" i="25"/>
  <c r="D10" i="25"/>
  <c r="D9" i="25"/>
  <c r="C2" i="25"/>
  <c r="D294" i="25" s="1"/>
  <c r="D28" i="25" l="1"/>
  <c r="C31" i="25"/>
  <c r="D29" i="25"/>
  <c r="E10" i="25"/>
  <c r="E9" i="25"/>
  <c r="D19" i="25"/>
  <c r="E11" i="25"/>
  <c r="D450" i="25"/>
  <c r="D18" i="25"/>
  <c r="D37" i="25"/>
  <c r="D444" i="25"/>
  <c r="D390" i="25"/>
  <c r="D652" i="25"/>
  <c r="D388" i="25"/>
  <c r="D389" i="25"/>
  <c r="D443" i="25"/>
  <c r="D391" i="25"/>
  <c r="E12" i="25"/>
  <c r="D55" i="25"/>
  <c r="D56" i="25"/>
  <c r="D433" i="25"/>
  <c r="D656" i="25"/>
  <c r="D434" i="25"/>
  <c r="D447" i="25"/>
  <c r="D685" i="25"/>
  <c r="D27" i="25"/>
  <c r="D448" i="25"/>
  <c r="D449" i="25"/>
  <c r="D52" i="25"/>
  <c r="D667" i="25"/>
  <c r="D30" i="25"/>
  <c r="D242" i="25"/>
  <c r="D501" i="25"/>
  <c r="D517" i="25"/>
  <c r="D668" i="25"/>
  <c r="C38" i="25"/>
  <c r="D654" i="25"/>
  <c r="D46" i="25"/>
  <c r="C198" i="25"/>
  <c r="D246" i="25"/>
  <c r="D445" i="25"/>
  <c r="D489" i="25"/>
  <c r="D516" i="25"/>
  <c r="D657" i="25"/>
  <c r="D671" i="25"/>
  <c r="D20" i="25"/>
  <c r="D36" i="25"/>
  <c r="D483" i="25"/>
  <c r="D502" i="25"/>
  <c r="D518" i="25"/>
  <c r="D686" i="25"/>
  <c r="D21" i="25"/>
  <c r="D54" i="25"/>
  <c r="D295" i="25"/>
  <c r="D484" i="25"/>
  <c r="D503" i="25"/>
  <c r="D527" i="25"/>
  <c r="D666" i="25"/>
  <c r="C687" i="25"/>
  <c r="D243" i="25"/>
  <c r="D485" i="25"/>
  <c r="D504" i="25"/>
  <c r="D528" i="25"/>
  <c r="C305" i="25"/>
  <c r="D486" i="25"/>
  <c r="D505" i="25"/>
  <c r="D550" i="25"/>
  <c r="D487" i="25"/>
  <c r="D514" i="25"/>
  <c r="D551" i="25"/>
  <c r="D669" i="25"/>
  <c r="D45" i="25"/>
  <c r="C381" i="25"/>
  <c r="D488" i="25"/>
  <c r="D515" i="25"/>
  <c r="C552" i="25"/>
  <c r="D670" i="25"/>
  <c r="D759" i="25"/>
  <c r="D196" i="25"/>
  <c r="D247" i="25"/>
  <c r="D379" i="25"/>
  <c r="D446" i="25"/>
  <c r="C529" i="25"/>
  <c r="D655" i="25"/>
  <c r="D53" i="25"/>
  <c r="D57" i="25"/>
  <c r="D758" i="25"/>
  <c r="D63" i="25"/>
  <c r="D197" i="25"/>
  <c r="D244" i="25"/>
  <c r="D248" i="25"/>
  <c r="D303" i="25"/>
  <c r="D380" i="25"/>
  <c r="D64" i="25"/>
  <c r="D292" i="25"/>
  <c r="D65" i="25"/>
  <c r="D245" i="25"/>
  <c r="D293" i="25"/>
  <c r="D304" i="25"/>
  <c r="D653" i="25"/>
  <c r="D435" i="25" l="1"/>
  <c r="D31" i="25"/>
  <c r="D552" i="25"/>
  <c r="D38" i="25"/>
  <c r="D529" i="25"/>
  <c r="D687" i="25"/>
  <c r="D760" i="25"/>
  <c r="D22" i="25"/>
  <c r="D381" i="25"/>
  <c r="D296" i="25"/>
  <c r="D66" i="25"/>
  <c r="D198" i="25"/>
  <c r="D305" i="25"/>
</calcChain>
</file>

<file path=xl/comments1.xml><?xml version="1.0" encoding="utf-8"?>
<comments xmlns="http://schemas.openxmlformats.org/spreadsheetml/2006/main">
  <authors>
    <author>Emilie Fournier</author>
  </authors>
  <commentList>
    <comment ref="F84" authorId="0" shapeId="0">
      <text>
        <r>
          <rPr>
            <b/>
            <sz val="9"/>
            <color indexed="81"/>
            <rFont val="Tahoma"/>
            <family val="2"/>
          </rPr>
          <t>Admin 2 : Birao</t>
        </r>
      </text>
    </comment>
    <comment ref="G91" authorId="0" shapeId="0">
      <text>
        <r>
          <rPr>
            <b/>
            <sz val="9"/>
            <color indexed="81"/>
            <rFont val="Tahoma"/>
            <family val="2"/>
          </rPr>
          <t>Douala au Cameroun</t>
        </r>
      </text>
    </comment>
    <comment ref="F93" authorId="0" shapeId="0">
      <text>
        <r>
          <rPr>
            <b/>
            <sz val="9"/>
            <color indexed="81"/>
            <rFont val="Tahoma"/>
            <family val="2"/>
          </rPr>
          <t>Zapaï en RDC</t>
        </r>
      </text>
    </comment>
    <comment ref="G155" authorId="0" shapeId="0">
      <text>
        <r>
          <rPr>
            <b/>
            <sz val="9"/>
            <color indexed="81"/>
            <rFont val="Tahoma"/>
            <family val="2"/>
          </rPr>
          <t>Village sur axe Ira Banda</t>
        </r>
      </text>
    </comment>
  </commentList>
</comments>
</file>

<file path=xl/comments2.xml><?xml version="1.0" encoding="utf-8"?>
<comments xmlns="http://schemas.openxmlformats.org/spreadsheetml/2006/main">
  <authors>
    <author>Emilie Fournier</author>
  </authors>
  <commentList>
    <comment ref="F448" authorId="0" shapeId="0">
      <text>
        <r>
          <rPr>
            <b/>
            <sz val="9"/>
            <color indexed="81"/>
            <rFont val="Tahoma"/>
            <family val="2"/>
          </rPr>
          <t>produits de premières nécessités</t>
        </r>
      </text>
    </comment>
    <comment ref="G460" authorId="0" shapeId="0">
      <text>
        <r>
          <rPr>
            <b/>
            <sz val="9"/>
            <color indexed="81"/>
            <rFont val="Tahoma"/>
            <family val="2"/>
          </rPr>
          <t xml:space="preserve">Avec l'exclusion des abstentions et des "ne sait pas", le total s'élève à 75 réponses à cette question. </t>
        </r>
      </text>
    </comment>
    <comment ref="F1060" authorId="0" shapeId="0">
      <text>
        <r>
          <rPr>
            <b/>
            <sz val="9"/>
            <color indexed="81"/>
            <rFont val="Tahoma"/>
            <family val="2"/>
          </rPr>
          <t xml:space="preserve">déduction que cela signifie non
</t>
        </r>
      </text>
    </comment>
    <comment ref="F1064" authorId="0" shapeId="0">
      <text>
        <r>
          <rPr>
            <b/>
            <sz val="9"/>
            <color indexed="81"/>
            <rFont val="Tahoma"/>
            <family val="2"/>
          </rPr>
          <t xml:space="preserve">déduction que cela signifie non 
</t>
        </r>
      </text>
    </comment>
  </commentList>
</comments>
</file>

<file path=xl/sharedStrings.xml><?xml version="1.0" encoding="utf-8"?>
<sst xmlns="http://schemas.openxmlformats.org/spreadsheetml/2006/main" count="14197" uniqueCount="2883">
  <si>
    <t># FGD participants</t>
  </si>
  <si>
    <t>What is the objective of this analysis?</t>
  </si>
  <si>
    <t>What method was used to collect the data?</t>
  </si>
  <si>
    <t>What approach was used for the analysis and why? </t>
  </si>
  <si>
    <t>(Please refer to the Qualitative Analysis guidance to better understand the different analysis approaches)</t>
  </si>
  <si>
    <t>Assumptions and Choices Made</t>
  </si>
  <si>
    <t>Strengths and Limitations of the Qualitative Analysis</t>
  </si>
  <si>
    <t>Yes</t>
  </si>
  <si>
    <t>No</t>
  </si>
  <si>
    <t>If “Yes”, please answer the following short questions:</t>
  </si>
  <si>
    <t>If “No”, what is the reason we do not wish to publish?</t>
  </si>
  <si>
    <t>What files do we anticipate sharing?</t>
  </si>
  <si>
    <t>Has a READ_ME sheet already been developed to explain the content of the analysis file?</t>
  </si>
  <si>
    <t>What is the expected date of publication?</t>
  </si>
  <si>
    <r>
      <rPr>
        <b/>
        <sz val="14"/>
        <color theme="0"/>
        <rFont val="Arial Narrow"/>
        <family val="2"/>
      </rPr>
      <t xml:space="preserve">Method Report </t>
    </r>
    <r>
      <rPr>
        <b/>
        <sz val="11"/>
        <color theme="0"/>
        <rFont val="Arial Narrow"/>
        <family val="2"/>
      </rPr>
      <t xml:space="preserve">
The following questions must be answered in this file, before sending to HQ for Data Processing and Analysis Validation</t>
    </r>
  </si>
  <si>
    <r>
      <t xml:space="preserve">Do you intend to publish the qualitative analysis (e.g. Data Saturation Grid and any additional qualitative analysis)? </t>
    </r>
    <r>
      <rPr>
        <sz val="11"/>
        <color rgb="FFFFFFFF"/>
        <rFont val="Arial Narrow"/>
        <family val="2"/>
      </rPr>
      <t>(place an X next to the appropriate option)</t>
    </r>
  </si>
  <si>
    <t>When completing qualitative analysis as part of an IMPACT Research Cycle, the analysis must be substantiated by a Method Report. IMPACT field teams are expected to adhere to the use of the Method Report template, which must be submitted to the Research Design and Data Unit (RDDU) when qualitative data and analysis is shared for review. 
The core section of the Method Report contains five sections that must be filled in to provide background information on the nature of qualitative analysis :
-         The objective of the analysis
-         Summary of the data collection approach
-         An explanation of the qualitative analysis approach used
-         An outline of any assumptions or choices made during the analysis
-         A summary of the strengths and weaknesses of the analysis
Following the core Method Report section, there is a Qualitative Analysis Publication Plan that must also be submitted when qualitative data and analysis is shared with the RDDU. This applies mostly to REACH Research Cycles, and will be assessed on a case by case basis of PANDA and AGORA Research Cycles. For REACH Research Cycles, the expectation is that anonymised qualitative analysis, such as the data saturation grid along with any further analysis, will now be published on the repository to ensure transparency in the analytical process, provided the content is not too sensitive. The Publication Plan is an opportunity to confirm this intention or discuss publication concerns with HQ. 
The goal is not to repeat the TOR, nor is it designed to be time consuming. Rather the aim is to improve the thinking process behind qualitative analysis, improve transparency of the research and help speed up the review of qualitative data. Ultimately, this information will inform the READ_ME sheet at the start of qualitative analysis files. This Method Report itself will be saved in the IMPACT server for later reference as required.</t>
  </si>
  <si>
    <t>Hommes</t>
  </si>
  <si>
    <t>Femmes</t>
  </si>
  <si>
    <t>Description</t>
  </si>
  <si>
    <t>Onglets</t>
  </si>
  <si>
    <t>Method Report</t>
  </si>
  <si>
    <t>Informations de base sur la nature de l'analyse qualitative.</t>
  </si>
  <si>
    <t>Présentation du projet</t>
  </si>
  <si>
    <t>Période de collecte de données primaires</t>
  </si>
  <si>
    <t>Couverture géographique</t>
  </si>
  <si>
    <t>Méthodologie</t>
  </si>
  <si>
    <t>Partenaires</t>
  </si>
  <si>
    <t>Nettoyage de données</t>
  </si>
  <si>
    <t>Le nettoyage de données a été réalisé après la période de collecte de données. Pour obtenir davantage de détails le type de vérification réalisées, se référer au document interne appelé "Data Cleaning Minimum Standards Checklist" disponible sur ce lien : https://www.reachresourcecentre.info/toolkit/data-collection-processing/</t>
  </si>
  <si>
    <t>Total # References per Discussion Point</t>
  </si>
  <si>
    <t>Key Findings Summary
(Merged per Discussion Topic)</t>
  </si>
  <si>
    <t>Yes x</t>
  </si>
  <si>
    <t>Focus group discussions and key informant interviews were used for the analysis.</t>
  </si>
  <si>
    <t>The analysis objective should echo what was outlined as the research objectives in the research cycle ToR, as the goals and purpose of the qualitative analysis should always aim to achieve these pre-defined objectives.</t>
  </si>
  <si>
    <t xml:space="preserve">Here you would again aim to echo the ToR or explain why the data collection method changed since the Research Design phase, if needed. </t>
  </si>
  <si>
    <t xml:space="preserve">Here the qualitative analysis guidance should be referred to for a more detailed breakdown of the approaches to qualitative analysis. </t>
  </si>
  <si>
    <t>This is an opportunity to present any assumptions that played a part in the analysis or outline any decisions that were made by the team during the process.</t>
  </si>
  <si>
    <t xml:space="preserve">Here you can detail both the strong elements of your qualitative analysis (aspects you think provide the greatest added value to your research cycle) as well as explain the limitations of the analysis. </t>
  </si>
  <si>
    <t>ACTED
Oxfam
Première Urgence International
COOPI</t>
  </si>
  <si>
    <t>Birao</t>
  </si>
  <si>
    <t>Ndélé</t>
  </si>
  <si>
    <t>Bria</t>
  </si>
  <si>
    <t>Zémio</t>
  </si>
  <si>
    <t>Produits céréaliers + Manioc</t>
  </si>
  <si>
    <t>Autres Produits alimentaires</t>
  </si>
  <si>
    <t>Produits non-alimentaires</t>
  </si>
  <si>
    <t>Produits d'hygiène</t>
  </si>
  <si>
    <t>Bétail</t>
  </si>
  <si>
    <t>Autres produits</t>
  </si>
  <si>
    <t>Type</t>
  </si>
  <si>
    <t>Réponses</t>
  </si>
  <si>
    <t>FGD ID (Anonymised code used to link analysis with original transcript)</t>
  </si>
  <si>
    <t>FGD1</t>
  </si>
  <si>
    <t>FGD2</t>
  </si>
  <si>
    <t>FGD3</t>
  </si>
  <si>
    <t>FGD4</t>
  </si>
  <si>
    <t>FGD5</t>
  </si>
  <si>
    <t>FGD6</t>
  </si>
  <si>
    <t>FGD7</t>
  </si>
  <si>
    <t>FGD8</t>
  </si>
  <si>
    <t>Location</t>
  </si>
  <si>
    <t>Gender</t>
  </si>
  <si>
    <t>DT1_EGM_Structure</t>
  </si>
  <si>
    <t>DT2_EGM_ Mécanismes de fixation des prix</t>
  </si>
  <si>
    <t>[DT2]_[DP1]_Fixation des prix individuellement</t>
  </si>
  <si>
    <t>[DT2]_[DP2]_Facteurs qui influencent les prix_Transports et approvisionnements</t>
  </si>
  <si>
    <t>[DT2]_[DP3]_Facteurs qui influencent les prix_Insécurité</t>
  </si>
  <si>
    <t>[DT2]_[DP5]_Ajustement saisonnier des prix</t>
  </si>
  <si>
    <t>T2: Approvisionnement</t>
  </si>
  <si>
    <t>DT3_Approvisionnement_Fonctionnement</t>
  </si>
  <si>
    <t>[DT3]_[DP1]_Approvisionnement_international</t>
  </si>
  <si>
    <t>[DT3]_[DP2]_Approvisionnement_local</t>
  </si>
  <si>
    <t>[DT3]_[DP3]_Fréquence_Régulier/saisonnier</t>
  </si>
  <si>
    <t>[DT3]_[DP4]_Fréquence varie selon le lieu d'approvisionnement/type de produits</t>
  </si>
  <si>
    <t>[DT3]_[DP5]_Transports_routiers à moteur</t>
  </si>
  <si>
    <t>[DT3]_[DP7]_Transports_propres moyens de transports</t>
  </si>
  <si>
    <t>[DT3]_[DP8]_Transports_moyens externes</t>
  </si>
  <si>
    <t>DT4_Approvisionnement_Obstacles et stratégies d'adaptation</t>
  </si>
  <si>
    <t>[DT4]_[DP1]_Perte/Endommagement de produits pendant l'approvisionnement</t>
  </si>
  <si>
    <t>[DT4]_[DP2]_Perte de produits pendant stockage</t>
  </si>
  <si>
    <t>[DT4]_[DP3]_Faible demande, réaction clients</t>
  </si>
  <si>
    <t>[DT4]_[DP4]_Criminalité (vols, groupe armées)</t>
  </si>
  <si>
    <t>DT5_Obstacles_solutions proposées</t>
  </si>
  <si>
    <t>[DT5]_[DP1]_Rôles ONG_appui financier/microfinance</t>
  </si>
  <si>
    <t>[DT5]_[DP2]_Rôles ONG_appui matériel/transports/routes</t>
  </si>
  <si>
    <t>[DT5]_[DP3]_Rôles ONG_Foire</t>
  </si>
  <si>
    <t xml:space="preserve">[DT5]_[DP4]_Rôles ONG_COVID </t>
  </si>
  <si>
    <t>[DT5]_[DP5]_Rôles ONG_sensibilisation/formation/capacity building</t>
  </si>
  <si>
    <t>[DT5]_[DP6]_Solution de facilitation/dialogue</t>
  </si>
  <si>
    <t>DT6_Relations entre commerçants</t>
  </si>
  <si>
    <t>[DT6]_[DP1]_Concurrence</t>
  </si>
  <si>
    <t>[DT6]_[DP2]_Entre-aide</t>
  </si>
  <si>
    <t xml:space="preserve">[DT6]_[DP3]_Épargne individuelle </t>
  </si>
  <si>
    <t>[DT6]_[DP4]_Tontine/épargne groupée</t>
  </si>
  <si>
    <t>[DT6]_[DP6]_crédit individuel</t>
  </si>
  <si>
    <t>[DT6]_[DP7]_commande individuelle</t>
  </si>
  <si>
    <t>[DT6]_[DP8]_commande groupée</t>
  </si>
  <si>
    <t>T4 : Demande</t>
  </si>
  <si>
    <t>DT7_ Demande</t>
  </si>
  <si>
    <t>[DT7]_[DP1]_Discrimination</t>
  </si>
  <si>
    <t>[DT7]_[DP2]_Consommateurs locaux/périphéries</t>
  </si>
  <si>
    <t>[DT7]_[DP3]_Consommateurs localités environnantes</t>
  </si>
  <si>
    <t>[DT7]_[DP4]_Variation de demande saisonnière</t>
  </si>
  <si>
    <t>[DT7]_[DP5]_Réponse à variation de demande par adaptation de l'approvisionnement</t>
  </si>
  <si>
    <t>[DT7]_[DP6]_Réponse par prix</t>
  </si>
  <si>
    <t xml:space="preserve">[DT7]_[DP7]_Réponse par relocalisation des activités </t>
  </si>
  <si>
    <t>[DT7]_[DP8]_Réponse par stockage/déstockage</t>
  </si>
  <si>
    <t>[DT7]_[DP9]_Possibilité de relocalisation</t>
  </si>
  <si>
    <t>T5: Foires et distributions</t>
  </si>
  <si>
    <t>DT8_Foire et distribution</t>
  </si>
  <si>
    <t xml:space="preserve">[DT8]_[DP1]_Méconnaissance </t>
  </si>
  <si>
    <t>[DT8]_[DP2]_Préférence_foire aux coupons</t>
  </si>
  <si>
    <t xml:space="preserve">[DT8]_[DP3]_Avantage_Bénéfices grands réalisés en une courte période </t>
  </si>
  <si>
    <t>[DT8]_[DP4]_Avantage_Foire_Egalité de sélection</t>
  </si>
  <si>
    <t>[DT8]_[DP5]_Défi_Transports marchandises</t>
  </si>
  <si>
    <t>[DT8]_[DP6]_Défi_Quantités produits insuffisants</t>
  </si>
  <si>
    <t>[DT8]_[DP8]_Défi_Prix faible</t>
  </si>
  <si>
    <t>[DT8]_[DP9]_Défi_Délai de paiements/échanges coupons</t>
  </si>
  <si>
    <t xml:space="preserve">[DT8]_[DP10]_Défi_Perte de temps </t>
  </si>
  <si>
    <t>[DT8]_[DP11]_Défi_Inégalité entre commerçant</t>
  </si>
  <si>
    <t>[DT8]_[DP12]_Point d'amélioration_planification/organisation</t>
  </si>
  <si>
    <t>[DT8]_[DP13]_Point d'amélioration_variété/quantité de produits</t>
  </si>
  <si>
    <t>[DT8]_[DP14]_Point d'amélioration_moyen de transport_marchandises</t>
  </si>
  <si>
    <t>[DT8]_[DP15]_Point d'amélioration_ciblage fournisseurs/bénéficiaires</t>
  </si>
  <si>
    <t xml:space="preserve">[DT8]_[DP16]_Point d'amélioration _montant coupons/nombre de bénéficiaire </t>
  </si>
  <si>
    <t>T6 : Prestataire de services financiers et transferts d’argent</t>
  </si>
  <si>
    <t>[DT9]_[DP1]_Présence dans la localité faible</t>
  </si>
  <si>
    <t>[DT9]_[DP2]_Mobile money</t>
  </si>
  <si>
    <t>[DT9]_[DP3]_Prestataire informel</t>
  </si>
  <si>
    <t>DT10_Préférence de développement</t>
  </si>
  <si>
    <t>[DT10]_[DP1]_Préférence développement_localisation dans la ville</t>
  </si>
  <si>
    <t>[DT10]_[DP2]_Préférence développement_localisation dans les zones administratives de la préfecture</t>
  </si>
  <si>
    <t>[DT10]_[DP3]_Préférence développement_préférence localisation_raison insécurité</t>
  </si>
  <si>
    <t>[DT10]_[DP4]_Préférence développement_type de préstataire_personnes avec bonne moralité</t>
  </si>
  <si>
    <t>[DT10]_[DP5]_Préférence développement_type de préstataire_établissement de microfinance</t>
  </si>
  <si>
    <t>[DT10]_[DP6]_Préférence développement_type de préstataire_banque</t>
  </si>
  <si>
    <t>[DT10]_[DP7]_Préférence développement_type de préstataire_opérateur de transfert monétaire</t>
  </si>
  <si>
    <t>[DT10]_[DP8]_Préférence développement_type de préstataire_mobile money</t>
  </si>
  <si>
    <t>DT11_Impact transferts monétaires</t>
  </si>
  <si>
    <t>[DT11]_[DP1]_Impact prix_aucun</t>
  </si>
  <si>
    <t>[DT11]_[DP2]_Impact prix_hausse</t>
  </si>
  <si>
    <t>[DT11]_[DP3]_Impact disponibilité produits_ aucun</t>
  </si>
  <si>
    <t>[DT11]_[DP4]_Impact disponibilité produits_ baisse</t>
  </si>
  <si>
    <t>[DT11]_[DP5]_Impact_meilleures circulation de l'argent</t>
  </si>
  <si>
    <t>T7 : COVID 19</t>
  </si>
  <si>
    <t xml:space="preserve">DT12_Impact COVID 19 sur commerces et marchés </t>
  </si>
  <si>
    <t>[DT12]_[DP1]_Problèmes approvisionnement</t>
  </si>
  <si>
    <t>[DT12]_[DP2]_Augmentation des prix</t>
  </si>
  <si>
    <t>[DT12]_[DP3]_Rareté des produits</t>
  </si>
  <si>
    <t>[DT12]_[DP4]_Déclin activité/chiffre d'affaires</t>
  </si>
  <si>
    <t xml:space="preserve">[DT12]_[DP5]_Diminution de la demande </t>
  </si>
  <si>
    <t>[DT12]_[DP6]_Augmentation de la demande</t>
  </si>
  <si>
    <t>[DT12]_[DP7]_Manque de moyen financier</t>
  </si>
  <si>
    <t>[DT12]_[DP8]_Perception situation actuelle_ stable</t>
  </si>
  <si>
    <t>[DT12]_[DP9]_Endettement</t>
  </si>
  <si>
    <t>[DT12]_[DP10]_Fermeture/faillite</t>
  </si>
  <si>
    <t>[DT12]_[DP11]_Diminution du nombre de commerçant</t>
  </si>
  <si>
    <t>T8: Perspectives futures</t>
  </si>
  <si>
    <t>DT13_Perspectives futures_Obstacles et développement</t>
  </si>
  <si>
    <t xml:space="preserve">[DT13]_[DP1]_Aggravement de l'état des routes </t>
  </si>
  <si>
    <t xml:space="preserve">[DT13]_[DP2]_Imprévus personnels </t>
  </si>
  <si>
    <t>[DT13]_[DP3]_Insécurité et conflit</t>
  </si>
  <si>
    <t>[DT13]_[DP4]_Covid</t>
  </si>
  <si>
    <t>[DT13]_[DP5]_Hausse des prix</t>
  </si>
  <si>
    <t>[DT13]_[DP6]_Faible demande</t>
  </si>
  <si>
    <t>[DT13]_[DP7]_Manque de moyens financiers (offre et demande)</t>
  </si>
  <si>
    <t xml:space="preserve">[DT13]_[DP8]_Manque d'approvisionnement/production </t>
  </si>
  <si>
    <t>[DT13]_[DP9]_Fermeture envisageable</t>
  </si>
  <si>
    <t>[DT13]_[DP10]_Relocalisation envisageable</t>
  </si>
  <si>
    <t>[DT13]_[DP11]_Développement envisageable</t>
  </si>
  <si>
    <t>Approvisionné par :</t>
  </si>
  <si>
    <t>Approvisionne :</t>
  </si>
  <si>
    <t>Provenance</t>
  </si>
  <si>
    <t>Soudan</t>
  </si>
  <si>
    <t>N/A</t>
  </si>
  <si>
    <t>Bangui, Cameroun</t>
  </si>
  <si>
    <t>Bangui</t>
  </si>
  <si>
    <t>Local, Bangui, Tchad</t>
  </si>
  <si>
    <t>Zémio*</t>
  </si>
  <si>
    <t>N/A (local)</t>
  </si>
  <si>
    <t>Axes d'approvisionnement</t>
  </si>
  <si>
    <t xml:space="preserve">Bangui, Bambari, Bangassou, RDC, Ouganda,Cameroun
                                                                                                                                                                                                                   </t>
  </si>
  <si>
    <t xml:space="preserve">Nigeria, Soudan, Douala (Cameroun), Bangui, 
Bambari : produits alimentaires exclusivement
Birao : produits alimentaires exclusivement
N’délé : produits alimentaires exclusivement  
Non alimentaire: (déc, juillet) ravitaillement par Soudan et Bangui </t>
  </si>
  <si>
    <t xml:space="preserve">Soudan, Tchad, Cameroun (en passant par Bangui),  Kotissako (45km axe Banmingui) ,  Tiri (84km axe Golongosso) ,  Akoursoulbak (axe Ngarba) 
Produits champêtres : produits locaux </t>
  </si>
  <si>
    <t xml:space="preserve">Mouka, Boungou, Mbangana, Yalinga, Zacko, Sam Ouandja, Ouadda, Ouanda Djalle,  Bakouma, Boungou 
</t>
  </si>
  <si>
    <t xml:space="preserve">Gordil, Ndiffa, Ouanda Djallé, Tiringoulou, Bachama, Toumou, Ndita, Terfele,  Am Dafock, Ndélé, Manou, Mélé, Delembe 
       </t>
  </si>
  <si>
    <t>T3: Relations entre commerçants</t>
  </si>
  <si>
    <t>[DT1]_[DP1]_Organisation par associations/groupements de commerçants</t>
  </si>
  <si>
    <t>[DT1]_[DP3]_ Organisation avec agents municipaux</t>
  </si>
  <si>
    <t>[DT1]_[DP4]_Barrières à l'entrée_légales</t>
  </si>
  <si>
    <t>[DT1]_[DP2]_Organisation avec un président/délégué des associations de commerçants</t>
  </si>
  <si>
    <t>[DT4]_[DP6]_Transferts monétaires et circulation de la monnaie</t>
  </si>
  <si>
    <t>[DT4]_[DP5]_Formalités (taxes, frais et douanes)</t>
  </si>
  <si>
    <t>[DT4]_[DP7]_Transports (États des routes, temps, dispo, coût)</t>
  </si>
  <si>
    <t>[DT4]_[DP8]_Stratégie_approv_ réduction des quantités</t>
  </si>
  <si>
    <t>[DT4]_[DP9]_Stratégie_approv _ avoir des sommes d'argent importantes</t>
  </si>
  <si>
    <t>[DT4]_[DP11]_Stratégie_ solidaire</t>
  </si>
  <si>
    <t>[DT4]_[DP10]_Stratégie_limiter la consommation/ interdire les dettes</t>
  </si>
  <si>
    <t>DT9_ Structure et services_PSF</t>
  </si>
  <si>
    <t>Samuel Carcanague (samuel.carcanague@impact-initiatives.org)
Emilie Fournier (emilie.fournier@reach-initiative.org)</t>
  </si>
  <si>
    <t>FGD - Approvisionnement</t>
  </si>
  <si>
    <t>KII_Fournisseurs_Clean data</t>
  </si>
  <si>
    <t>KII_Fournisseurs_Résultats</t>
  </si>
  <si>
    <t>Recensement des marchés approvisionnant et qui approvisionnent une localité sur la base des groupes de discussions avec les commerçants. Réalisé pour les 4 localités enquêtées.</t>
  </si>
  <si>
    <t>Extraction de Kobo pour les résultats du guide d'entretien à destination des fournisseurs.</t>
  </si>
  <si>
    <t>Données organisées par thématique, présentant les résultats-clés : points communs pour chaque localité et divergences.</t>
  </si>
  <si>
    <t>KII_Consommateurs_Clean data</t>
  </si>
  <si>
    <t>KII_Consommateurs_Résultats</t>
  </si>
  <si>
    <t xml:space="preserve">Extraction de Kobo pour les résultats du guide d'entretien à destination des consommateurs. </t>
  </si>
  <si>
    <t>KII_PSF_Clean data</t>
  </si>
  <si>
    <t>KII_PSF_Résultats</t>
  </si>
  <si>
    <t xml:space="preserve">Extraction de Kobo pour les résultats du guide d'entretien à destination des prestataires de services financiers (PSF). </t>
  </si>
  <si>
    <t>Données organisée par thématique, présentant les résultats-clés : points communs pour chaque localité et divergences.</t>
  </si>
  <si>
    <t>KII_F_Provenances_approv_carto</t>
  </si>
  <si>
    <t>Recensement des provenances d'approvisionnement par localité évaluée et par type de produits selon les entretiens avec les fournisseurs</t>
  </si>
  <si>
    <t>KII_F_Axes_approv_carto</t>
  </si>
  <si>
    <t xml:space="preserve">Recensement des axes et routes d'approvisionnement utilisés par les fournisseurs pour approvisionner la localité. </t>
  </si>
  <si>
    <t>Inform cash transfer programming by assessing the situation of vendors and suppliers regarding the challenges they face when supplying and selling products. Assess their ability to adapt to changing contexts, such as the emergence of COVID-19. The aim is to help establishinh commodity supply chains and interdependence between markets.</t>
  </si>
  <si>
    <t>start</t>
  </si>
  <si>
    <t>end</t>
  </si>
  <si>
    <t>today</t>
  </si>
  <si>
    <t>device_id</t>
  </si>
  <si>
    <t>Bienvenue et merci d’avoir accepté de prendre part à cet entretien. Vous avez été appelé a participé car votre point de vue est important. Merci pour votre temps.
La discussion a pour but de mieux comprendre l’environnement du marché local et les obstacles que vous rencontrez en tant que consommateur.
Je souhaiterais tout d’abord vous assurer que la discussion restera anonyme. S’il y a des questions auxquelles vous ne souhaitez pas répondre ou participer, vous n’y êtes pas obligés. Toutefois, essayez de répondre et être investi autant que possible.</t>
  </si>
  <si>
    <t>Veuillez indiquer votre genre</t>
  </si>
  <si>
    <t>De quelle ville et de quel quartier venez-vous ?</t>
  </si>
  <si>
    <t>Quelles sont les activités génératrices de revenu dans la localité et aux alentours ? Comment les habitants de la localité gagnent-ils leur vie ?</t>
  </si>
  <si>
    <t>Est-ce qu’il y a des moments dans l’année où l’accès à l'argent en liquide est rendu difficile ? Quand et pourquoi ?</t>
  </si>
  <si>
    <t>Est-ce que vous avez des préoccupations ou des inquiétudes à propos de recevoir des transferts monétaires de la part des acteurs humanitaires ?</t>
  </si>
  <si>
    <t>1- Quels sont les 3 produits alimentaires que votre ménage achète le plus, pendant la saison sèche ?</t>
  </si>
  <si>
    <t>2- Quels sont les 3 produits alimentaires que votre ménage achète le plus, pendant la saison des pluies ?</t>
  </si>
  <si>
    <t>3- Quels sont les 3 produits non-alimentaires que votre ménage achète le plus, pendant la saison sèche ?</t>
  </si>
  <si>
    <t>4- Quels sont les 3 produits non-alimentaires que votre ménage achète le plus, pendant la saison des pluies ?</t>
  </si>
  <si>
    <t>5- Est-ce que vous dépendez beaucoup des marchés pour avoir de la nourriture ? Pourquoi ?</t>
  </si>
  <si>
    <t>6- Combien dépensez-vous pour les articles alimentaires (en FCFA), par mois pour votre ménage ? Merci de précisez le nombre de personne dans le ménage</t>
  </si>
  <si>
    <t>7- Combien dépensez-vous pour les articles non-alimentaires (en FCFA), par mois pour votre ménage ? Merci de précisez le nombre de personne dans le ménage</t>
  </si>
  <si>
    <t>8- Pour vous procurer des céréales (riz/mais) ou le manioc, à quel moment de l’année vous vous rendez le plus souvent sur le marché ?</t>
  </si>
  <si>
    <t>9- Est-ce que vous trouvez sur le marché tout ce dont vous avez besoin ? En quantité suffisante ?</t>
  </si>
  <si>
    <t>10- Est-ce que vous vous rendez sur d’autres marchés si des produits ne sont pas disponibles ? si oui, lesquels ?</t>
  </si>
  <si>
    <t>1- À quel marché vous rendez-vous (principal ou secondaire) ?</t>
  </si>
  <si>
    <t>2- Combien de temps cela vous prend pour aller de chez vous jusqu’au marché ?</t>
  </si>
  <si>
    <t>3- Qui, dans votre ménage, se rend au marché et pour quelle raison ?</t>
  </si>
  <si>
    <t>4- Combien de fois par semaine allez-vous sur le marché</t>
  </si>
  <si>
    <t>5- Est-ce que vous rencontrez des obstacles pour vous rendre sur le marché ? Si oui, lesquels ?</t>
  </si>
  <si>
    <t>6- Est-ce que vous vous sentez en sécurité en général quand vous vous rendez sur le marché ? Sinon, pourquoi ? Si oui, pourquoi ?</t>
  </si>
  <si>
    <t>7- Est-ce qu’il y a eu des moments particuliers où vous ne vous êtes pas sentis en sécurité sur le marché, et pour quelle raison ?</t>
  </si>
  <si>
    <t>8- Est-ce qu’il y a des moments dans l’année où c'est difficile d’accéder au marché ? et pourquoi ?</t>
  </si>
  <si>
    <t>9- À quel moment de l’année c’est plus simple d’accéder au marché ?</t>
  </si>
  <si>
    <t>10- Que pourrait-on mettre en œuvre, en plus de ce qui existe déjà, pour surmonter ces obstacles ?</t>
  </si>
  <si>
    <t>11- Quel rôle les acteurs humanitaires/de développement peuvent-ils jouer dans cette mise en œuvre ?</t>
  </si>
  <si>
    <t>Quelle est votre perception concernant l'impact de la COVID-19 sur la disponibilité des produits de base ?</t>
  </si>
  <si>
    <t>Quelle est votre perception concernant l'impact de la COVID-19 sur les prix des produits de base ?</t>
  </si>
  <si>
    <t>Avez-vous des commentaires ? Des choses que vous voulez ajouter ?</t>
  </si>
  <si>
    <t>_id</t>
  </si>
  <si>
    <t>_uuid</t>
  </si>
  <si>
    <t>_submission_time</t>
  </si>
  <si>
    <t>_validation_status</t>
  </si>
  <si>
    <t>_notes</t>
  </si>
  <si>
    <t>_status</t>
  </si>
  <si>
    <t>_submitted_by</t>
  </si>
  <si>
    <t>_tags</t>
  </si>
  <si>
    <t>_index</t>
  </si>
  <si>
    <t>collect:mGQPcvtU0BWfRU6H</t>
  </si>
  <si>
    <t/>
  </si>
  <si>
    <t>Homme</t>
  </si>
  <si>
    <t>Bria, Gbadou 1</t>
  </si>
  <si>
    <t>Commerce  et activities agricoles</t>
  </si>
  <si>
    <t>Saisons par ce que maximum desert activités don't paralyzes à cause de la plume et les activities champetre</t>
  </si>
  <si>
    <t>Oui</t>
  </si>
  <si>
    <t>Manioc, viande</t>
  </si>
  <si>
    <t xml:space="preserve">Legume, tuberculosis et cereals </t>
  </si>
  <si>
    <t>Produit d'hygiene</t>
  </si>
  <si>
    <t>Non, nous dependents beaucoup  plus de Produit champetre</t>
  </si>
  <si>
    <t>90000FCFA pour 26 personnes</t>
  </si>
  <si>
    <t>45000 pour 26 personnes</t>
  </si>
  <si>
    <t>Pendant la saison sèche</t>
  </si>
  <si>
    <t>Non, quantité et qualité insuffisant</t>
  </si>
  <si>
    <t>Oui, petit marché: Bornou, Bobolo, Amamou, ngoubi, zack...</t>
  </si>
  <si>
    <t>Principal et secondaire</t>
  </si>
  <si>
    <t>10min</t>
  </si>
  <si>
    <t>Femme, enfant et homme aussie pour acheter design articles</t>
  </si>
  <si>
    <t>Non</t>
  </si>
  <si>
    <t xml:space="preserve">Oui, par ce le marché est accessible </t>
  </si>
  <si>
    <t>Oui, lors des evenements conflicts communautaire</t>
  </si>
  <si>
    <t>Toujours au moment des conflict armé</t>
  </si>
  <si>
    <t>A tout moment</t>
  </si>
  <si>
    <t>Ce concentrer sur les moyers agricoles et elevage</t>
  </si>
  <si>
    <t xml:space="preserve">Appui sur le pole de development agricole et elevage, rehabilitation  du marché central </t>
  </si>
  <si>
    <t>Indisponibilité des produits</t>
  </si>
  <si>
    <t>Hausse des prix</t>
  </si>
  <si>
    <t>Nous demandons a ce que chaque quartier puisse savoir un petit marché pour la question de security lors des conflicts ou evenement communitaires</t>
  </si>
  <si>
    <t>31c228e7-71b8-4f8a-89b6-905b698fe948</t>
  </si>
  <si>
    <t>submitted_via_web</t>
  </si>
  <si>
    <t>Petit commerce</t>
  </si>
  <si>
    <t>Period des activités champetres</t>
  </si>
  <si>
    <t>Manioc, viande et epices</t>
  </si>
  <si>
    <t>Legume, manioc</t>
  </si>
  <si>
    <t>Fagot, savon habit</t>
  </si>
  <si>
    <t>Idem</t>
  </si>
  <si>
    <t>Oui, par ce que on peut trouver beaucoup de chose dont on a besoin au marché</t>
  </si>
  <si>
    <t>45000 pour 15 personnes</t>
  </si>
  <si>
    <t>30000</t>
  </si>
  <si>
    <t>Saisons des pluies</t>
  </si>
  <si>
    <t>Oui, Bornou, amamou, gobolo</t>
  </si>
  <si>
    <t>15min</t>
  </si>
  <si>
    <t>Femme, enfants et homme</t>
  </si>
  <si>
    <t>Au moment des evenements de conflits</t>
  </si>
  <si>
    <t>Oui, par ce pour l'instant la ville est calme</t>
  </si>
  <si>
    <t>Toujours au moment de conflit arms et evenement communitaire</t>
  </si>
  <si>
    <t>Pendant les periodes d'évenements /conflits sociaux</t>
  </si>
  <si>
    <t>Tout temps sauf en cas d'évènements/de troubles</t>
  </si>
  <si>
    <t>Sensibiliser la communauté à pratiquer d'avantage les AGR</t>
  </si>
  <si>
    <t>Souvenir les initiatives  commautaires</t>
  </si>
  <si>
    <t>Indisponibilité des produits, insalubrité, insuffisance de circulation</t>
  </si>
  <si>
    <t>Nous souhaitons beaucoup  plus la realization que de faire des enquetes sans action</t>
  </si>
  <si>
    <t>a0eb7401-3fff-4a88-bf0d-6a76fe17ed11</t>
  </si>
  <si>
    <t>Aout</t>
  </si>
  <si>
    <t>Oui, pas de projet de cash</t>
  </si>
  <si>
    <t>Courge, arachide et maïs</t>
  </si>
  <si>
    <t>Manioc, legume</t>
  </si>
  <si>
    <t>Oui nous dependons du marché a cause de l'insecurité Dan's les carrier village</t>
  </si>
  <si>
    <t>80000</t>
  </si>
  <si>
    <t>5000</t>
  </si>
  <si>
    <t>Non, pas tout les articles</t>
  </si>
  <si>
    <t>Oui, sir les petite axes</t>
  </si>
  <si>
    <t>Principal</t>
  </si>
  <si>
    <t>Oui, pas de distinction ethnique et raciale</t>
  </si>
  <si>
    <t>Pendant led moments des evenements</t>
  </si>
  <si>
    <t>Decembre</t>
  </si>
  <si>
    <t>Renforcer le ravitailement du marché</t>
  </si>
  <si>
    <t>Soutenir les acteurs de development  locaux</t>
  </si>
  <si>
    <t>Les conditions sont devenues difficiles</t>
  </si>
  <si>
    <t>f414605a-b304-4826-b67a-1fac78bf9117</t>
  </si>
  <si>
    <t>Femme</t>
  </si>
  <si>
    <t>Oui, par ce que y a manque d'initiative</t>
  </si>
  <si>
    <t>Viande, manioc arachide</t>
  </si>
  <si>
    <t>Viande, legume et tubercule</t>
  </si>
  <si>
    <t>NSP</t>
  </si>
  <si>
    <t>Oui, par ce que c'EST la seule source de Notre ravitaillement en alimentation</t>
  </si>
  <si>
    <t>Non, Borno, Pk3</t>
  </si>
  <si>
    <t>30min</t>
  </si>
  <si>
    <t>Femme, enfants</t>
  </si>
  <si>
    <t>Pendant les period des evenements</t>
  </si>
  <si>
    <t>Souvenir led AGR</t>
  </si>
  <si>
    <t>18254207-dcd3-4c5a-8768-050cc16db419</t>
  </si>
  <si>
    <t>Souvent pendant la period de saisons des pluies</t>
  </si>
  <si>
    <t>Manioc, arachide</t>
  </si>
  <si>
    <t>Legume, arachide</t>
  </si>
  <si>
    <t>Creme, savon</t>
  </si>
  <si>
    <t>Oui, par ce que c'EST de la bas que nous achetons</t>
  </si>
  <si>
    <t>21500 pour 6 personnes</t>
  </si>
  <si>
    <t>3000</t>
  </si>
  <si>
    <t xml:space="preserve">Non </t>
  </si>
  <si>
    <t>Oui, pk3, Borno</t>
  </si>
  <si>
    <t>Pendant les conflits</t>
  </si>
  <si>
    <t>Appuyer les initiatives  AGR</t>
  </si>
  <si>
    <t>ac57dc62-afae-42a9-b069-bb4600c9b09f</t>
  </si>
  <si>
    <t>Bria, PK3</t>
  </si>
  <si>
    <t>Tout moment</t>
  </si>
  <si>
    <t>Viande, courge et legume</t>
  </si>
  <si>
    <t>Savon</t>
  </si>
  <si>
    <t>Non, nous dependons beaucoup plus  souvent des produits agricoles</t>
  </si>
  <si>
    <t>22500 pour 7 personnes</t>
  </si>
  <si>
    <t xml:space="preserve">4000Fcfa pour 7 personnes </t>
  </si>
  <si>
    <t xml:space="preserve">Saisons des pluies </t>
  </si>
  <si>
    <t>Oui, marche central</t>
  </si>
  <si>
    <t>Secondaire</t>
  </si>
  <si>
    <t>5min</t>
  </si>
  <si>
    <t>Non, pas de danger</t>
  </si>
  <si>
    <t xml:space="preserve">Pendant les periodes des conflits armés </t>
  </si>
  <si>
    <t>Renforcer d'abord la security, et promouvoir les AGR</t>
  </si>
  <si>
    <t>Mise en place ou creation des association des commerçante et les AGR</t>
  </si>
  <si>
    <t xml:space="preserve">Nous demandons l'operationalisation suite a cette evaluation </t>
  </si>
  <si>
    <t>708ceaf6-b24b-4b40-bb50-ebb04c48ec22</t>
  </si>
  <si>
    <t xml:space="preserve">Petit commerce </t>
  </si>
  <si>
    <t>Viande, manioc</t>
  </si>
  <si>
    <t xml:space="preserve">Legume, manioc, sucre </t>
  </si>
  <si>
    <t xml:space="preserve">Produits de premier necessité </t>
  </si>
  <si>
    <t>Outils aratoires</t>
  </si>
  <si>
    <t xml:space="preserve">Oui, rien que le marché </t>
  </si>
  <si>
    <t>15000fcfa pour 5 personnes</t>
  </si>
  <si>
    <t>2000 fcfa pour 5 personnes</t>
  </si>
  <si>
    <t>Oui, marche central Borno</t>
  </si>
  <si>
    <t>Femme et homme</t>
  </si>
  <si>
    <t>Oui par ce que le marché est calme</t>
  </si>
  <si>
    <t xml:space="preserve">Pendant les periodes de conflits armés </t>
  </si>
  <si>
    <t xml:space="preserve">Encourager les AGR </t>
  </si>
  <si>
    <t xml:space="preserve">Sensibilisation sur la bonne pratique des AGR et les activités  champetres </t>
  </si>
  <si>
    <t>Manque de pièces de monaies d'echange l'argent ne circule pas bien icing à Bria</t>
  </si>
  <si>
    <t>485961c5-6f50-4354-b06b-5d6db767d757</t>
  </si>
  <si>
    <t>collect:PviJeXqElJCPPdG9</t>
  </si>
  <si>
    <t>Champ, petit commerce</t>
  </si>
  <si>
    <t>Saison sèche, a cause manque des produit alimentaire</t>
  </si>
  <si>
    <t>Manioc, légumes, arachide</t>
  </si>
  <si>
    <t>Légumes, tomate, ignames</t>
  </si>
  <si>
    <t>Savon, fagot,</t>
  </si>
  <si>
    <t>Non, quand ta pas assez de d'argent on achète toujours dans le quartier</t>
  </si>
  <si>
    <t>30000 Pour 5personnes</t>
  </si>
  <si>
    <t>3500 pour 5personnes</t>
  </si>
  <si>
    <t>Non, parfois c'est rare a cause manque et de l'insécurité</t>
  </si>
  <si>
    <t>Oui, quand ya pas la viande boucané</t>
  </si>
  <si>
    <t>25min</t>
  </si>
  <si>
    <t>Ma fille</t>
  </si>
  <si>
    <t>Au par avant ya pas la sécurité, mais pour le moment ya de soucis.</t>
  </si>
  <si>
    <t>Oui les 3 mois derniers à cause l'insécurité par les groupes armés cpc</t>
  </si>
  <si>
    <t>Oui a cause de présence des groupes armés sur la de marché</t>
  </si>
  <si>
    <t>Pour le moment ya pas de gravité</t>
  </si>
  <si>
    <t>La sécurité, la paix surtout</t>
  </si>
  <si>
    <t>Sensibilisation</t>
  </si>
  <si>
    <t>8e847b0a-8835-46de-a273-e86ea717348f</t>
  </si>
  <si>
    <t>Petit commerce, travaux maraîchers,</t>
  </si>
  <si>
    <t>Oui présentement c'est difficile d'avoir de l'argent, a cause de l'insécurité sur les axes</t>
  </si>
  <si>
    <t>Oui, parce c'est pas tout le monde qui on l'accès aux transferts monétaires</t>
  </si>
  <si>
    <t>Légumes, poisson, manioc</t>
  </si>
  <si>
    <t>Manioc, feuille de manioc, tomate</t>
  </si>
  <si>
    <t xml:space="preserve">Non, parfois je ne vais pas au marché, je reste dans mon quartier et cherché les produits dans le quartier
</t>
  </si>
  <si>
    <t>45000 pour 4personnes</t>
  </si>
  <si>
    <t>6000 pour 4personnes</t>
  </si>
  <si>
    <t>Pendant le mois d'octobre</t>
  </si>
  <si>
    <t>Oui présentement on peut trouver tous sur le marché</t>
  </si>
  <si>
    <t>Oui, si on a pas trouvé de poisson frais sur le marché principal</t>
  </si>
  <si>
    <t>45min</t>
  </si>
  <si>
    <t>Ma cadette, comme l'argent est petit</t>
  </si>
  <si>
    <t>Oui présentement ya la sécurité</t>
  </si>
  <si>
    <t>Oui le mois dernier, a cause de l'insécurité par les groupes armés</t>
  </si>
  <si>
    <t>Oui, a cause d'insécurité des groupes armés</t>
  </si>
  <si>
    <t>Présentement l'accès est libre</t>
  </si>
  <si>
    <t>La sécurité, le cohésion</t>
  </si>
  <si>
    <t>9bdb9138-996c-4a66-a9ed-4223793ef699</t>
  </si>
  <si>
    <t>Travaux maraîchers, champêtre, petit commerce</t>
  </si>
  <si>
    <t>Oui au moment où ya la présence des groupes armés, comme ya pas des activités</t>
  </si>
  <si>
    <t>Oui nous n'avons pas d'accès aux transferts monaitaire</t>
  </si>
  <si>
    <t>Feuille de manioc, manioc, tomate</t>
  </si>
  <si>
    <t>Manioc, Gombo, poisson</t>
  </si>
  <si>
    <t>Savon, fagot</t>
  </si>
  <si>
    <t>Non aussi, on achète dans des quartiers</t>
  </si>
  <si>
    <t>65000</t>
  </si>
  <si>
    <t>4500</t>
  </si>
  <si>
    <t>Parfois on ne trouve pas tout sur  le marché</t>
  </si>
  <si>
    <t>40min</t>
  </si>
  <si>
    <t>Moi personnellement, comme d'habitude</t>
  </si>
  <si>
    <t>Présentement pas de soucis comme d'avance en présence des groupes armés</t>
  </si>
  <si>
    <t>Oui les mois passé</t>
  </si>
  <si>
    <t>Cohésion sociale et la paix</t>
  </si>
  <si>
    <t>Les humanitaire peut jouer un rôle très important en faisons la sensibilisation</t>
  </si>
  <si>
    <t>6716d78f-03ff-47ee-87c0-f75a8c6d2eef</t>
  </si>
  <si>
    <t>Travaux champêtre, travaux maraîchers, travaux journalièrs</t>
  </si>
  <si>
    <t>Oui a cause de l'insécurité, pas d'accès aux champs ni travail Minier</t>
  </si>
  <si>
    <t>Non ya pas d'inquiétude, c'est grâce aux acteurs humanitaires</t>
  </si>
  <si>
    <t>Feuille de manioc, légumes, manioc</t>
  </si>
  <si>
    <t>Manioc, légumes et les ignames</t>
  </si>
  <si>
    <t>Savon,</t>
  </si>
  <si>
    <t>Non parfois aussi c'est au champ</t>
  </si>
  <si>
    <t>55000</t>
  </si>
  <si>
    <t>Oui, quantité suffisante si moyens financiers suffisants</t>
  </si>
  <si>
    <t>Oui sur le marché secondaire</t>
  </si>
  <si>
    <t>50min</t>
  </si>
  <si>
    <t>Non on peur a cause des menaces ou des présences des groupes armés parfois dans la ville</t>
  </si>
  <si>
    <t>Oui les mois derniers</t>
  </si>
  <si>
    <t>Oui a cause de l'insécurité par les groupes armés</t>
  </si>
  <si>
    <t>Présentement c'est simple d'accéder au marché</t>
  </si>
  <si>
    <t>C'est d'être prudent, surtout que le gouvernement cherche à ramener la paix</t>
  </si>
  <si>
    <t>Les acteurs humanitaires ont un rôle très capital en collaboration avec l'état en faisons des sensibilisations</t>
  </si>
  <si>
    <t>Notre soucis c'est la sécurité et la paix et la bonne marche de notre marché</t>
  </si>
  <si>
    <t>f62cc2df-5eac-4e40-bda0-65835c6f4e3d</t>
  </si>
  <si>
    <t>Travaux champêtre, travaux maraîchers</t>
  </si>
  <si>
    <t>Oui, a cause de l'insécurité, pas de stabilité</t>
  </si>
  <si>
    <t>Oui comme moi par exemple, je ne suis pas bénéficiere de transfert monétaire de la part des acteurs humanitaires</t>
  </si>
  <si>
    <t>Manioc, légumes, et arachides</t>
  </si>
  <si>
    <t>Feuille de manioc, manioc, haricots</t>
  </si>
  <si>
    <t>Oui comme c'est au marché quand trouve les produits</t>
  </si>
  <si>
    <t>45000</t>
  </si>
  <si>
    <t>7000</t>
  </si>
  <si>
    <t>Non que sur le marché principal</t>
  </si>
  <si>
    <t>Oui, les mois passés</t>
  </si>
  <si>
    <t>Oui, comme les mois passé a cause d'insécurité par les groupes armés</t>
  </si>
  <si>
    <t>Oui présentement ya pas de soucis</t>
  </si>
  <si>
    <t xml:space="preserve">On doit être en cohésion sociale,  </t>
  </si>
  <si>
    <t>Les acteurs humanitaires doit aussi joué un rôle important en faisons des sensibilisation</t>
  </si>
  <si>
    <t>c41dd65e-e3b9-43bc-bab5-7b0b022b53a5</t>
  </si>
  <si>
    <t>Champ, travaux maraîchers</t>
  </si>
  <si>
    <t>Oui pendant la saison de pluie, a cause de l'insécurité par les groupes armés</t>
  </si>
  <si>
    <t>Oui comme je n'ai pas d'accès aux transferts monaitaire des acteurs humanitaires</t>
  </si>
  <si>
    <t>Manioc, légumes, arachides</t>
  </si>
  <si>
    <t>Maïs, légumes, gombo</t>
  </si>
  <si>
    <t>Oui, mais si tu n'a pas fait de jardin, soit tu n'as pas cultiver un champ, tu es dans le besoin de marché, si tu a le moyen</t>
  </si>
  <si>
    <t>60000, pour 10 personnes</t>
  </si>
  <si>
    <t>Non parfois c'est difficile de trouver tous comme tu veux, a cause d'improductivite</t>
  </si>
  <si>
    <t>Ya pas de sécurité, a cause de peur des bandits armés</t>
  </si>
  <si>
    <t>Oui comme présentement, les perturbations des groupes armés</t>
  </si>
  <si>
    <t>Oui le mois passé et même pour le moment</t>
  </si>
  <si>
    <t>Pour cette année c'est difficile a cause des perturbations des groupes armés</t>
  </si>
  <si>
    <t>C'est d'être en cohésion sociale, donner des conseils</t>
  </si>
  <si>
    <t>Beaucoup des sensibilisations et des renforcement des capacités</t>
  </si>
  <si>
    <t>Surtout nous demandons d'être en sécurité, la paix d'être en cohésion sociale, merci</t>
  </si>
  <si>
    <t>e7773f5e-50fd-4d00-8067-61434b763df4</t>
  </si>
  <si>
    <t>collect:X8YoQaOC7RGl4f75</t>
  </si>
  <si>
    <t>Commerce, activités minière, agriculture, petit elevage et artisana.</t>
  </si>
  <si>
    <t>Oui principalement quand il ya cas d'insécurité dans la ville l'cces en liquide est difficile.</t>
  </si>
  <si>
    <t>Oui parce que souvent il y a manque de couverture reseau se la part des operateur de telephonie mobile, manque d'établissement financière.</t>
  </si>
  <si>
    <t>Maïs,maniocs, riz</t>
  </si>
  <si>
    <t>Manioc, haricot, arrachide</t>
  </si>
  <si>
    <t>Materiel de construction, ustensile de cuisine, carburant.</t>
  </si>
  <si>
    <t>Bache, savon, bidon</t>
  </si>
  <si>
    <t>Oui parce que les prix sont très élévé pendant la saison des pluies (pas assez de viande et manioc)</t>
  </si>
  <si>
    <t>45000 pour 13 personnes</t>
  </si>
  <si>
    <t>15000</t>
  </si>
  <si>
    <t>Fevrier, mars principalement</t>
  </si>
  <si>
    <t>Oui mais certain articles seulement</t>
  </si>
  <si>
    <t>Oui sur le marché du Pk3, vis-versal</t>
  </si>
  <si>
    <t>15-20min</t>
  </si>
  <si>
    <t>Mes femmes principalement, parce qu'elles connait mieux nos besoins prioritaire.</t>
  </si>
  <si>
    <t>Oui s'il ya des attaques de groupe armés.</t>
  </si>
  <si>
    <t>Oui un peu, surtout pour les mineurs, cas de vols.</t>
  </si>
  <si>
    <t>Oui dans la soirée, cas de violence.</t>
  </si>
  <si>
    <t>Oui s'il insécurité</t>
  </si>
  <si>
    <t>Rehabilité les routes depuis bangui jusqu'a Bria</t>
  </si>
  <si>
    <t>De playder ou réhabilité les routes( l'acces logitique)</t>
  </si>
  <si>
    <t>Indisponibilité des produits à cause de la fermeture des frontières/routes</t>
  </si>
  <si>
    <t>15578490-13c5-4963-8173-4a3f07e9cd57</t>
  </si>
  <si>
    <t>Commerce,agriculture, activités minières, travail journalier temporaire</t>
  </si>
  <si>
    <t>Oui a cause de l'insécurité et l'etat des routes. Pendant la saison des pluies</t>
  </si>
  <si>
    <t>Non aucun inquiêtude, parce les service de transferts monetaire ne sont pas developpé dans la localité</t>
  </si>
  <si>
    <t>Manioc, riz et viande</t>
  </si>
  <si>
    <t>riz ,haricot et condiment.</t>
  </si>
  <si>
    <t>Savon, omo, ustensiles de cuisine</t>
  </si>
  <si>
    <t>Bache, savon, couverture.</t>
  </si>
  <si>
    <t>Oui parce que nous ne produisons pas</t>
  </si>
  <si>
    <t xml:space="preserve">90000 pour 6 personne </t>
  </si>
  <si>
    <t>Octobre a janvier</t>
  </si>
  <si>
    <t>Oui marché pk3</t>
  </si>
  <si>
    <t>La cadette du menage</t>
  </si>
  <si>
    <t>Oui en sécurité actuellement parce que les forces de l'ordre sont dans la ville maintenant.</t>
  </si>
  <si>
    <t>Oui pendant l'attaque des groupes armés</t>
  </si>
  <si>
    <t>Réhabilitation des routes,renforcement des acteurs de securité interieure,appuis des commerçants, ouverture des etablissement micro finance</t>
  </si>
  <si>
    <t>Appuyer les commerçant, l'agropastorale, rehabilitation des routes..</t>
  </si>
  <si>
    <t>2c152d33-3af1-47e8-9416-e74734d89c7f</t>
  </si>
  <si>
    <t>Commerce, agriculture, activités minière</t>
  </si>
  <si>
    <t>Oui pendant saison des pluies.</t>
  </si>
  <si>
    <t>Ne sait pas ces services n'existe pas ici</t>
  </si>
  <si>
    <t>Les legumes, manioc,poisson</t>
  </si>
  <si>
    <t>Viande, legumes, arrachide</t>
  </si>
  <si>
    <t>Savon, vetement, ustensile de cuisine.</t>
  </si>
  <si>
    <t>Bache</t>
  </si>
  <si>
    <t>Oui parce que nous ne produisons plus a cause de l'insécurité.</t>
  </si>
  <si>
    <t>30000 pour 12 personnes</t>
  </si>
  <si>
    <t xml:space="preserve">Mars </t>
  </si>
  <si>
    <t>Oui au marché du pk3</t>
  </si>
  <si>
    <t>Ma fille de 14ans.</t>
  </si>
  <si>
    <t>Manque de moyen financier</t>
  </si>
  <si>
    <t>Oui parfois, quqnd il n ya pas d'attaque de groupe armé.</t>
  </si>
  <si>
    <t>Oui princilament quand il ya des troubles de sécurité</t>
  </si>
  <si>
    <t>Créer des établissement micro finance</t>
  </si>
  <si>
    <t>Reabilité les routes,appuyer les commerçants, l'agropastorale.</t>
  </si>
  <si>
    <t>Oui, difficile de voyagé pour s'approvisionné</t>
  </si>
  <si>
    <t>5a16dc96-8a48-47c8-a4ef-9b251bd46e57</t>
  </si>
  <si>
    <t>Agriculture, commerce, elevage</t>
  </si>
  <si>
    <t>Saison des pluies</t>
  </si>
  <si>
    <t>Legume, poisson, manioc</t>
  </si>
  <si>
    <t>Legume, riz</t>
  </si>
  <si>
    <t>Ustensil de cuisine, vetement, savon</t>
  </si>
  <si>
    <t>Bache, savon</t>
  </si>
  <si>
    <t>Pas beaucoups parce que nous produisons aussi.</t>
  </si>
  <si>
    <t>60000 pour 8 personne</t>
  </si>
  <si>
    <t>12500</t>
  </si>
  <si>
    <t>Fevrier ( saison seche)</t>
  </si>
  <si>
    <t>Oui au marché de pk3</t>
  </si>
  <si>
    <t>Moi, parce que c'est moi la personnes adulte</t>
  </si>
  <si>
    <t>Oui manque d'argent.</t>
  </si>
  <si>
    <t>Oui parce qu'il ya la sécurité pour le moment.</t>
  </si>
  <si>
    <t>Oui quand il y a troubles de sécurité</t>
  </si>
  <si>
    <t>Appuyer les commerçant surl'AGR</t>
  </si>
  <si>
    <t>Oui les routes était fermés</t>
  </si>
  <si>
    <t>6b9986ea-642f-453d-88cd-c0be2b300dc3</t>
  </si>
  <si>
    <t>Commerce, activités minière, agriculture, elevage</t>
  </si>
  <si>
    <t>Ouo pendant la saison des pluies, l'insécurité</t>
  </si>
  <si>
    <t>Les transferts monetaire ne sont pas tres developpé a Bria, mais c'est une tres bonne initiative.</t>
  </si>
  <si>
    <t>Legume, poisson, viande</t>
  </si>
  <si>
    <t>Legume, viande, riz</t>
  </si>
  <si>
    <t xml:space="preserve">Ustensile de cuisine, meubles, sceau </t>
  </si>
  <si>
    <t>Bache, vetement , couverture</t>
  </si>
  <si>
    <t>Oui parce qu'on n'a pas les moyens de faire du reserve</t>
  </si>
  <si>
    <t>60000 pour 8 personnes</t>
  </si>
  <si>
    <t>6000</t>
  </si>
  <si>
    <t>Pendant les debut du saison seche entre decembre et janvier.</t>
  </si>
  <si>
    <t>Oui tout dépend des saisons.</t>
  </si>
  <si>
    <t>Oui le marché pk3 et borno</t>
  </si>
  <si>
    <t>10-15min</t>
  </si>
  <si>
    <t>Moi et parfois les enfants</t>
  </si>
  <si>
    <t>Manque d'argent principalement</t>
  </si>
  <si>
    <t>Oui parfois, cas de vols</t>
  </si>
  <si>
    <t>Oui pendant l'attaque des groupes armés.</t>
  </si>
  <si>
    <t>Réhabilté les routes, retour de la paix</t>
  </si>
  <si>
    <t>Créer des emploies, appuyer la réhabilitation des routes, appuyer le processus de la paix et du reinsertion</t>
  </si>
  <si>
    <t>51b6ba8a-8429-402c-a03f-31272b0a401a</t>
  </si>
  <si>
    <t>Activités minière, commerce, agriculture,peche</t>
  </si>
  <si>
    <t>Ne sait pas</t>
  </si>
  <si>
    <t>Les transferts monetaire ont un cout pendant les retraits, et ce système n'est pas developpé en bria.</t>
  </si>
  <si>
    <t>Legume, manioc, poisson</t>
  </si>
  <si>
    <t>Legume, riz, maïs</t>
  </si>
  <si>
    <t>Ustensile de cuisine, savo,omo</t>
  </si>
  <si>
    <t>Bache, bidon</t>
  </si>
  <si>
    <t>Oui parce que nous vivons sur le site et nous n'avons aucun agr.</t>
  </si>
  <si>
    <t>75000 pour 09 personnes</t>
  </si>
  <si>
    <t>7500</t>
  </si>
  <si>
    <t>Pendant la saison seche de fevrier a mars.</t>
  </si>
  <si>
    <t>Oui mais pas en quantité suffisante</t>
  </si>
  <si>
    <t>Oui au marché central</t>
  </si>
  <si>
    <t>Manque d'argent, les intempérés,insécurité</t>
  </si>
  <si>
    <t>Oui quand il n'ya pas d'incident sécuritaire</t>
  </si>
  <si>
    <t>Oui quand il ya incident sécuritaire</t>
  </si>
  <si>
    <t>Non en particulier, s'il n y a pas d'incident sécuritaire.</t>
  </si>
  <si>
    <t>Appuyer les commerçants</t>
  </si>
  <si>
    <t>3570cc64-3905-47fc-a9fd-acd1dfeec6f2</t>
  </si>
  <si>
    <t>Agriculture, travail journalier, commerce</t>
  </si>
  <si>
    <t>Oui pendant la saison seche</t>
  </si>
  <si>
    <t>Manioc, maïs, poisson</t>
  </si>
  <si>
    <t>Legume, arachide, maïs frais.</t>
  </si>
  <si>
    <t>Vetement, ustensile, meuble</t>
  </si>
  <si>
    <t>Bache, savon, omo</t>
  </si>
  <si>
    <t>Oui parce que nous vivons sur le site</t>
  </si>
  <si>
    <t>30000 pour 13 personnes</t>
  </si>
  <si>
    <t>Oui ai marché central</t>
  </si>
  <si>
    <t>Moi et ma soeur pour acheté les produit alimentaire</t>
  </si>
  <si>
    <t>Oui manque d'argent, les intempérés</t>
  </si>
  <si>
    <t>Oui mais tout depend les conditions sécuritaire.</t>
  </si>
  <si>
    <t>Quand il y a rumeur d'attaque de groupe armés sur la ville.</t>
  </si>
  <si>
    <t>Promouvoir la paix, renforcé la securité</t>
  </si>
  <si>
    <t>Appuyer les commerçants et agropastoral.</t>
  </si>
  <si>
    <t>ccb87b60-50d1-44fe-b2be-30a4777942e9</t>
  </si>
  <si>
    <t>collect:BRbrxqgbBgFnf6GO</t>
  </si>
  <si>
    <t>Birao, 1</t>
  </si>
  <si>
    <t>Je vie a base des actites champetres</t>
  </si>
  <si>
    <t>C'est vraiment difficile pour moi d'avoir acces a l'argent depuis l'annee pasee jusqu'apresent</t>
  </si>
  <si>
    <t>Je vie par la grace de Dieu, mon souhait est d'etre assisté par les ONG</t>
  </si>
  <si>
    <t>Riz; Manioc et gombo</t>
  </si>
  <si>
    <t>Poisson fumé,Manioc et le sorgho</t>
  </si>
  <si>
    <t>Savon, Marmite , chaussure</t>
  </si>
  <si>
    <t>Savon, natte et assiettes</t>
  </si>
  <si>
    <t>Je depends á moitié du marché et moitié des activités champetres</t>
  </si>
  <si>
    <t>Je depense parfois 20000f pour les produits non alimentaires mensuellement</t>
  </si>
  <si>
    <t>Defois mes besoins ne sont pas sur le marché et je suis obligé de payer d'autres produits à quantité insuffisante</t>
  </si>
  <si>
    <t>Non je ne vais nul part seulement le grand marché</t>
  </si>
  <si>
    <t>Moi-même</t>
  </si>
  <si>
    <t>Oui je me sens en securité</t>
  </si>
  <si>
    <t>Oui si je n'ai rien je ne parts pas au marché</t>
  </si>
  <si>
    <t>Si j'ai le moyen je n'aurai pas le probleme de me rendre au marché</t>
  </si>
  <si>
    <t>Creer les activités generatrice des revenue telque THIMO pour nous appuyer</t>
  </si>
  <si>
    <t>Aucune  difficulté</t>
  </si>
  <si>
    <t>Merci</t>
  </si>
  <si>
    <t>4616a6c0-178e-4be2-b2e0-965c8cefd428</t>
  </si>
  <si>
    <t>Activités champetres mais toute est inondée</t>
  </si>
  <si>
    <t>Oui pendant la saison sèche</t>
  </si>
  <si>
    <t xml:space="preserve">Oui c'est ma preoccupation d'etre assisté </t>
  </si>
  <si>
    <t>Gombo, Manioc et le mil</t>
  </si>
  <si>
    <t xml:space="preserve">Riz,legume y compris le Manioc </t>
  </si>
  <si>
    <t xml:space="preserve">Savon, assiettes et defois les habits </t>
  </si>
  <si>
    <t xml:space="preserve">Savon, assiettes et bidon </t>
  </si>
  <si>
    <t xml:space="preserve">Oui tout provient seulement du marché </t>
  </si>
  <si>
    <t>Estimation 7500</t>
  </si>
  <si>
    <t xml:space="preserve">Parfois le mois je ne depense rien pour les produits non alimentaires </t>
  </si>
  <si>
    <t xml:space="preserve">Pendant la saison sèche </t>
  </si>
  <si>
    <t xml:space="preserve">Oui parfois c'est difficile de trouver mes besoins sur le marché et avec des quantité insuffisante </t>
  </si>
  <si>
    <t xml:space="preserve">Seul le marché central </t>
  </si>
  <si>
    <t>Enfants</t>
  </si>
  <si>
    <t>Oui si je n'ai pas de moyen pour y aller</t>
  </si>
  <si>
    <t xml:space="preserve">Quand j'ai le moyen je n'aurai pas d'obstacle </t>
  </si>
  <si>
    <t xml:space="preserve">J'ai besoins d'aide vestimentaires et alimentaires </t>
  </si>
  <si>
    <t xml:space="preserve">Non les produits de bases sont toujours disponibles </t>
  </si>
  <si>
    <t xml:space="preserve">Merci pour toutes les questions, je sollicite seulement un appui de votre part pour etre survi </t>
  </si>
  <si>
    <t>97e61e58-e065-4881-b0df-55dc2ffe8e8a</t>
  </si>
  <si>
    <t>Birao, quartier combattant</t>
  </si>
  <si>
    <t>Agriculture, pêche.</t>
  </si>
  <si>
    <t>La saison pluvieuse quand il pleut en abondance, l'inondation envahit tout nous champs.</t>
  </si>
  <si>
    <t>Non, aucune inquietude pour recevoir des transferts monetaires de la part des acteurs humanitaires.</t>
  </si>
  <si>
    <t>Mil, poisson,viande.</t>
  </si>
  <si>
    <t>Manioc,poisson,sorgho.</t>
  </si>
  <si>
    <t>Bidon, habits, cuvette.</t>
  </si>
  <si>
    <t>Machette, daba, moustiquaire.</t>
  </si>
  <si>
    <t>Comme nos champs a subit l'inondation donc on ne peut que dependre du marché pour avoir de là nourriture.</t>
  </si>
  <si>
    <t xml:space="preserve">23000 fcfa pour 8 personnes. </t>
  </si>
  <si>
    <t xml:space="preserve">20000fcfa pour 8 personnes </t>
  </si>
  <si>
    <t>Oui, le marché munisca(comme le marché se trouve en face de la base minusca).</t>
  </si>
  <si>
    <t xml:space="preserve">Oui, plein de securité car la police et la gendarmerie est tout proche du marché. </t>
  </si>
  <si>
    <t>Oui, pendant la saison de pluie.</t>
  </si>
  <si>
    <t>Cultivé plus pendant la saison sèche pour anticipée la saison de pluie.</t>
  </si>
  <si>
    <t>Comme pendant la saison de pluie les populations souffrent beaucoup s'ils peuvent intervenir avec des vivres comme PAM a l'habitude de le faire.</t>
  </si>
  <si>
    <t xml:space="preserve">Apres des evenements successive dans la zone,  BIRAO n'est pas comme auparavant et meme nos accessibilité au marché devient difficile pour la cause manque d'argent donc si les acteurs humanitaires peuvent intervenir dans la zone avec des vivres. </t>
  </si>
  <si>
    <t>426544b3-6f50-460f-bf08-ca9c3377c5bc</t>
  </si>
  <si>
    <t xml:space="preserve">Agriculture et des boits de chauffe. </t>
  </si>
  <si>
    <t xml:space="preserve">Tous les deux saisons ne sont pas favorable pour mon menages. </t>
  </si>
  <si>
    <t xml:space="preserve">Non, pas d'inquietude pour recevoir des transferts monetaires de la part des acteurs humanitaires. </t>
  </si>
  <si>
    <t>Manioc, mil, sorgho.</t>
  </si>
  <si>
    <t xml:space="preserve">Haricot,  arachide et poisson. </t>
  </si>
  <si>
    <t xml:space="preserve">Matelas, bidon, moustiquaire </t>
  </si>
  <si>
    <t xml:space="preserve">Couverture, assiettes, marmite. </t>
  </si>
  <si>
    <t xml:space="preserve">Oui, parce que nos champs a subit l'inondation deja.  </t>
  </si>
  <si>
    <t xml:space="preserve">48000fcfa pour 15 personnes. </t>
  </si>
  <si>
    <t xml:space="preserve">23000fcfa pour 15 personnes. </t>
  </si>
  <si>
    <t>Oui, marché matala,  terfel.</t>
  </si>
  <si>
    <t>1-1,5h</t>
  </si>
  <si>
    <t xml:space="preserve">Oui, on se sens en securité car la police et la gendarmerie est tout proche du marché. </t>
  </si>
  <si>
    <t>Oui, surtout pendant la saison de pluie car quand il pleut les axes ne sont pas pratiquable.</t>
  </si>
  <si>
    <t>Tracer des canales pour faire circuler l'eau de pluie a fin que nous puissions circuler librement.</t>
  </si>
  <si>
    <t xml:space="preserve">Intervenir comme projet londo avait fait pour la construction de la route. </t>
  </si>
  <si>
    <t xml:space="preserve">Vraiment si les acteurs humanitaires peuvent intervenir avec des vivres pour aider la population. </t>
  </si>
  <si>
    <t>fdcc9baa-357f-4c27-b58d-67ba4927c09e</t>
  </si>
  <si>
    <t>356676102902381</t>
  </si>
  <si>
    <t>Agriculture , petit commerce</t>
  </si>
  <si>
    <t>Oui pendant la saison pluvieuse qu'il y'a l'innondation</t>
  </si>
  <si>
    <t>Arachides mil et haricots</t>
  </si>
  <si>
    <t>La viande, gombo légumes</t>
  </si>
  <si>
    <t>Habits assiettes bidon</t>
  </si>
  <si>
    <t>Habits,lait de toilette et moustiquaire</t>
  </si>
  <si>
    <t>Oui ainsi que le champ</t>
  </si>
  <si>
    <t>50000 car les prix des articles sont à la hausse</t>
  </si>
  <si>
    <t>Novembre jusqu'au janvier</t>
  </si>
  <si>
    <t>Non, quantité insuffisante</t>
  </si>
  <si>
    <t>Oui :  huile haricots sorgho</t>
  </si>
  <si>
    <t>1 heure</t>
  </si>
  <si>
    <t>Les femmes pour être sûr de leur marchandises</t>
  </si>
  <si>
    <t>Oui au temps de la pluie parce la ville est toute innondée</t>
  </si>
  <si>
    <t>Impossible de surmonter car la pluie et les champs sont innondées</t>
  </si>
  <si>
    <t>Appui au groupement et la formation par les acteurs humanitaires</t>
  </si>
  <si>
    <t>Que les ONG s'occupent de la population</t>
  </si>
  <si>
    <t>897042d818c94866b7f46404278d9018</t>
  </si>
  <si>
    <t>Commerce agriculture</t>
  </si>
  <si>
    <t>Oui  personnes pour venir en aide</t>
  </si>
  <si>
    <t>Manioc mil soja</t>
  </si>
  <si>
    <t>La viande, le manioc les légumes</t>
  </si>
  <si>
    <t>Les habitants les assiettes les meubles</t>
  </si>
  <si>
    <t>Les tapis, les seaux et habits</t>
  </si>
  <si>
    <t>Oui c'est le seul lieu</t>
  </si>
  <si>
    <t>10000</t>
  </si>
  <si>
    <t>Octobre, Novembre décembre</t>
  </si>
  <si>
    <t>Moi même parce je suis la cheffe du ménage</t>
  </si>
  <si>
    <t>Oui parce que les MINUSCA sont et les FACA sont en perpétuelle patrouille dans la localité</t>
  </si>
  <si>
    <t>Avril jusqu'au mois  d'Août parce qu'il y a l'innondation</t>
  </si>
  <si>
    <t>Octobre c'est la saison sèche et la route est accessible</t>
  </si>
  <si>
    <t>Faire des approvisionnements</t>
  </si>
  <si>
    <t>Distribution des produits agricoles et des vivres</t>
  </si>
  <si>
    <t>Aide humanitaire</t>
  </si>
  <si>
    <t>1ec90565805e4a58825d16a152b01e7f</t>
  </si>
  <si>
    <t>Agriculture commerce</t>
  </si>
  <si>
    <t>Pendant la saison pluvieuse parce la population reste à la maison sans rien faire</t>
  </si>
  <si>
    <t>Poisson frais et fumés amaronte douce</t>
  </si>
  <si>
    <t>Habits les assiettes les tapis</t>
  </si>
  <si>
    <t>Chaussures habits couverture</t>
  </si>
  <si>
    <t>Oui parce que le marché est le plus proche de chez moi</t>
  </si>
  <si>
    <t>15000 par mois et 6 personnes pour mon ménage</t>
  </si>
  <si>
    <t>20000 mais si c'est le jour de la fête pour 6 personnes de mon ménage toujours</t>
  </si>
  <si>
    <t>Octobre, Septembre Novembre</t>
  </si>
  <si>
    <t>Non parce que la saison pluvieuse la route n'est pas pratiquable</t>
  </si>
  <si>
    <t>Oui sucre, savon, huile,</t>
  </si>
  <si>
    <t>Les enfants car je ne suis pas autorisé par mon mari pour que je me rends au marché en raison de la jalousie</t>
  </si>
  <si>
    <t>Oui par manque de moyens financier et la saison pluvieuse</t>
  </si>
  <si>
    <t>La saison sèche la route est accessible</t>
  </si>
  <si>
    <t>Faire des approvisionnements pendant la saison sèche</t>
  </si>
  <si>
    <t>Appui des aides humanitaire en produits agricoles, des cash et matériels de culture</t>
  </si>
  <si>
    <t>Nous voulons des aides humanitaires dans le quartier Birao1</t>
  </si>
  <si>
    <t>5f19cf36088d4b00bd97fec6e4540151</t>
  </si>
  <si>
    <t>Agriculture, le petit commerce</t>
  </si>
  <si>
    <t>Oui a cause de la crise voir même la saison de pluie que la route est innondé</t>
  </si>
  <si>
    <t>Arachides manioc et poissons fumés</t>
  </si>
  <si>
    <t>Concombre, feuille de manioc et amarante douce</t>
  </si>
  <si>
    <t>Habits assiettes les tapis</t>
  </si>
  <si>
    <t>Les ustensiles de cuisine</t>
  </si>
  <si>
    <t>Oui parce que c'est le seul lieu</t>
  </si>
  <si>
    <t>75000 par mois et 12 personnes de mon ménage</t>
  </si>
  <si>
    <t>Mil arachides sel</t>
  </si>
  <si>
    <t>Oui parce dans notre localité les FACA sont présents</t>
  </si>
  <si>
    <t>Oui manque de moyens financiers</t>
  </si>
  <si>
    <t>Aides financières, produits agricoles</t>
  </si>
  <si>
    <t>Les frontières sont fermés et que les gens sont mefiants</t>
  </si>
  <si>
    <t>Aides financières, des matériels et des intrans par les acteurs humanitaires</t>
  </si>
  <si>
    <t>ed6c54af8eaa48dc89670d3305b4aedb</t>
  </si>
  <si>
    <t>Agriculture petit commerce</t>
  </si>
  <si>
    <t>Septembre, Octobre Décembre</t>
  </si>
  <si>
    <t>Haricots,poissons frais mil</t>
  </si>
  <si>
    <t>Viande, légumes manioc</t>
  </si>
  <si>
    <t>Assiettes, chaussures et les couvertures</t>
  </si>
  <si>
    <t>Bidon, cuvettes les moustiquaires</t>
  </si>
  <si>
    <t>Oui c'est là qu'on trouve tout ce dont nous avons besoin</t>
  </si>
  <si>
    <t>20000</t>
  </si>
  <si>
    <t>Oui Amdafoc,Telfel</t>
  </si>
  <si>
    <t>20min</t>
  </si>
  <si>
    <t>Oui présence des MINUSCA</t>
  </si>
  <si>
    <t>Juin,Juillet, Août  l'innondation dans la ville</t>
  </si>
  <si>
    <t>Faire des provisions</t>
  </si>
  <si>
    <t>Appui auprès de la population</t>
  </si>
  <si>
    <t>Distribution en cash par les acteurs humanitaires</t>
  </si>
  <si>
    <t>08b3a6f128244f8c80f55d4bfa5a1054</t>
  </si>
  <si>
    <t>Birao, Nguerendoma 4</t>
  </si>
  <si>
    <t>Agriculture</t>
  </si>
  <si>
    <t>juin juillet Août</t>
  </si>
  <si>
    <t>Mil,sorgho, arachide</t>
  </si>
  <si>
    <t>Légumes,gombo, viande</t>
  </si>
  <si>
    <t>Assiettes , marmites habits</t>
  </si>
  <si>
    <t>Assiettes,natte, drap</t>
  </si>
  <si>
    <t>Marché, champs</t>
  </si>
  <si>
    <t>1000</t>
  </si>
  <si>
    <t xml:space="preserve"> Octobre , Novembre Décembre</t>
  </si>
  <si>
    <t>Oui, en quantité suffisante</t>
  </si>
  <si>
    <t>Oui de fois nous nous rendons sur le grand marché de Birao parceque notre marché c'est le marché du site car notre quartier se trouve en face du site des déplacés MINUSCA</t>
  </si>
  <si>
    <t>Ma petite sœur</t>
  </si>
  <si>
    <t>Ras</t>
  </si>
  <si>
    <t>Formation sensibiliser la population sur la bonne pratique sur l'agriculture et la dotation des matériels</t>
  </si>
  <si>
    <t>Indisponibilité des produits car manque d'accès à l'approvisionnement (circulation réduite)</t>
  </si>
  <si>
    <t>Merci pour cette conversation cela va nous aider dans notre localité</t>
  </si>
  <si>
    <t>1e1223eed1444d3aa7eee8fc3de9eb30</t>
  </si>
  <si>
    <t>Août et septembre parce que c'est le moment de semence et les réserves sont tous consommés</t>
  </si>
  <si>
    <t>Mil, Arachides gombo sèche</t>
  </si>
  <si>
    <t>Légumes,mil riz</t>
  </si>
  <si>
    <t>Assiettes,Habits chaussures</t>
  </si>
  <si>
    <t>Lait de toilette, savons et les seaux en plastique</t>
  </si>
  <si>
    <t>60000</t>
  </si>
  <si>
    <t>Août septembre octobre</t>
  </si>
  <si>
    <t>Oui, quantité insuffisante</t>
  </si>
  <si>
    <t>Moi même parceque je suis la femme du foyer</t>
  </si>
  <si>
    <t>Oui parce qu'il y a beaucoup des gens sur le marché</t>
  </si>
  <si>
    <t>Oui quand il y a le combat entre les rebelles et le population de la localité</t>
  </si>
  <si>
    <t>Pendant la saison pluvieuse ou la population est prise par les travaux champêtre</t>
  </si>
  <si>
    <t>La force revient à l'Etat d'envoyer les FACA pour assurer la sécurité</t>
  </si>
  <si>
    <t>Que les acteurs humanitaires recrutes rien les membres de la communauté, renforcer la capacité sur le plan éducatif</t>
  </si>
  <si>
    <t xml:space="preserve">Nous vivons une vie pénible car nous n'avons pas de semences pour notre agriculture et que les ONG viennent à notre secours afin de nous faire sortir de cet état </t>
  </si>
  <si>
    <t>debd08d2fa4b44bf93236a3618149b50</t>
  </si>
  <si>
    <t>Agriculture, petit commerce</t>
  </si>
  <si>
    <t>Août, Septembre, Octobre</t>
  </si>
  <si>
    <t>Mil Haricots Arachides</t>
  </si>
  <si>
    <t>Haricots,  Sézanne, légumes</t>
  </si>
  <si>
    <t>Habits, chasseurs lait de toilette, parfum</t>
  </si>
  <si>
    <t>Habits, chasseurs slip</t>
  </si>
  <si>
    <t>Marché et le champ</t>
  </si>
  <si>
    <t>50000</t>
  </si>
  <si>
    <t>35000</t>
  </si>
  <si>
    <t>Oui marché principale</t>
  </si>
  <si>
    <t>Ma fille et moi</t>
  </si>
  <si>
    <t>Oui au moment de transhumance</t>
  </si>
  <si>
    <t>Oui  Août et Septembre par manque de moyens financiers</t>
  </si>
  <si>
    <t>juin et juillet</t>
  </si>
  <si>
    <t>Les chefs du quartier se réunissent pour que les peulhs de transhumance trouvent leur chemin pour faire passer leurs boeufs</t>
  </si>
  <si>
    <t>Les acteurs humanitaires viennent en aide auprès de la population</t>
  </si>
  <si>
    <t>Que notre situation change à Birao dans l'ensemble pour que notre localité puisse épanouir</t>
  </si>
  <si>
    <t>c0cce566810c4b5e9afa267d4d7873dd</t>
  </si>
  <si>
    <t>356676101965967</t>
  </si>
  <si>
    <t>Mécanicien du moto</t>
  </si>
  <si>
    <t>Février et mars moment de galère pour moi</t>
  </si>
  <si>
    <t>Nous vivons dans la galère et on a toujours besoin de l'appui des humanitaires</t>
  </si>
  <si>
    <t>Sorgho, mil et manioc</t>
  </si>
  <si>
    <t>Manioc, riz et légumes</t>
  </si>
  <si>
    <t>Savon , chaussure et habit</t>
  </si>
  <si>
    <t>Je paye pas de produits non alimentaires pendant la saison des pluies faute de moyens financiers</t>
  </si>
  <si>
    <t>Oui tout provient du marché pour moi</t>
  </si>
  <si>
    <t>Je parfois par mois moins de 5000 f pour les produits non alimentaires</t>
  </si>
  <si>
    <t>Après la récolte pendant le mois de janvier</t>
  </si>
  <si>
    <t>Oui je me rends parfois sur le petit marché pour avoir ce que je suis dans le besoin</t>
  </si>
  <si>
    <t>Moi le mari de la  maison qui part souvent Au marché</t>
  </si>
  <si>
    <t>Pas de problème en partant Au marché</t>
  </si>
  <si>
    <t>Oui je me sens en sécurité</t>
  </si>
  <si>
    <t>Pendant la journée de vendredi, même si je n'ai rien je me rends au marché pour observer</t>
  </si>
  <si>
    <t>Aucune solution</t>
  </si>
  <si>
    <t>Embaucher nous pour  réduire le chômage qui bât son plein  à Birao et créer aussi des activités génératrices des revenues pour la population</t>
  </si>
  <si>
    <t>Ça n'empêche pas le fonctionnement du marché mais on nous recomonde le port des masques pour aller au marché</t>
  </si>
  <si>
    <t>Veuillez nous appuyer et embaucher les jeunes
Merci</t>
  </si>
  <si>
    <t>1c96fb0eccac466c863ed552d7b2fa05</t>
  </si>
  <si>
    <t>Je vie par rapport aux activités champêtres</t>
  </si>
  <si>
    <t>Saison sèche comme saison des pluies</t>
  </si>
  <si>
    <t>Si y'a possibilité d'appuyer la population je vous prie de le faire pour soulager  la population de Birao</t>
  </si>
  <si>
    <t>Poisson, viande et les légumes</t>
  </si>
  <si>
    <t>Gombo , légumes et la viande</t>
  </si>
  <si>
    <t>Savon, chaussures et les Habits</t>
  </si>
  <si>
    <t>Savon, chaussures et bâche</t>
  </si>
  <si>
    <t>La minorité provient du marché</t>
  </si>
  <si>
    <t>Je dépense 75000 f par mois</t>
  </si>
  <si>
    <t>Je dépense 30000 f par mois</t>
  </si>
  <si>
    <t>Arriver à un moment c'est difficile de trouver ce que je suis dans le besoin</t>
  </si>
  <si>
    <t>Oui , je me rends parfois sur le petit marché en face de la Minusca</t>
  </si>
  <si>
    <t>Au moment où j'ai de l'argent sur moi</t>
  </si>
  <si>
    <t>Appui à la population</t>
  </si>
  <si>
    <t>Appuyer la population dans tous les domaines</t>
  </si>
  <si>
    <t>Je vous remercie seulement et je vous prie de créer des AGR pour nous</t>
  </si>
  <si>
    <t>67bc02abfa9c43c4846033f1c599f806</t>
  </si>
  <si>
    <t>Je suis cultivateur</t>
  </si>
  <si>
    <t>Pendant la saison des pluies</t>
  </si>
  <si>
    <t>Oui c'est vraiment mon souhait</t>
  </si>
  <si>
    <t>Manioc, mil et le riz</t>
  </si>
  <si>
    <t>Mil, manioc et le melon</t>
  </si>
  <si>
    <t>Savon, chaussures et les assiettes</t>
  </si>
  <si>
    <t>Oui car c'est sur marché que tu peux avoir  tous ceux dont tu as besoin</t>
  </si>
  <si>
    <t>50000 f par mois</t>
  </si>
  <si>
    <t>25000 f par mois</t>
  </si>
  <si>
    <t>Parfois c'est difficile de trouver ce que je veux et en quantité insuffisante</t>
  </si>
  <si>
    <t>Petit marché
Par-ce-que je demeure tout proche de ce marché</t>
  </si>
  <si>
    <t>Moi le chef en personne</t>
  </si>
  <si>
    <t>Aucun obstacle</t>
  </si>
  <si>
    <t>Oui je me sens très bien en sécurité</t>
  </si>
  <si>
    <t>Nous avons besoin de l'assistance des humanitaires afin de nous permettre d'avoir accès à tout moment au marché</t>
  </si>
  <si>
    <t>Aucun impact sur les prix</t>
  </si>
  <si>
    <t>Je n'ai rien 
Je dis seulement merci pour cette enquête</t>
  </si>
  <si>
    <t>1bfb49d906e64a4890c29a9e58f52cfa</t>
  </si>
  <si>
    <t>collect:2Yv93qWpkOPbyzAP</t>
  </si>
  <si>
    <t>Birao, 3</t>
  </si>
  <si>
    <t>Agriculture, élevage et petit commerce</t>
  </si>
  <si>
    <t>Mandant la saison pluvieux car la pluie empêche les gens d'aller au boulot</t>
  </si>
  <si>
    <t>On n'a pas d'inquiétude à propos des transfert monétaire de la part des acteurs humanitaire.</t>
  </si>
  <si>
    <t>Mile sorgho et le manioc.</t>
  </si>
  <si>
    <t>Riz,haricot et poisson</t>
  </si>
  <si>
    <t>Bidons assiettes et les habits</t>
  </si>
  <si>
    <t>Chaises, machette et moustiquaire</t>
  </si>
  <si>
    <t>Non, pas seulement le marché mais on n'a le champ à côté.</t>
  </si>
  <si>
    <t>12000fcfa</t>
  </si>
  <si>
    <t>50000fcfa car les artistes non-alimentaires sont très chère à Birao.</t>
  </si>
  <si>
    <t>Septembre, octobre, novembre et décembre voir même janvier (saison sèche)</t>
  </si>
  <si>
    <t>Non, car pour cette années l'inondation à source principal de la transhumance.</t>
  </si>
  <si>
    <t>Oui, sur les marchés secondaires comme (boira, terfel matala)</t>
  </si>
  <si>
    <t>2h</t>
  </si>
  <si>
    <t>Oui, surtout les coupeurs de route.</t>
  </si>
  <si>
    <t>Sur le marché principal oui nous sommes en sécurité mais pas les marchés secondaires.</t>
  </si>
  <si>
    <t>Oui pendant la saison pluvieux c'est difficile d'accéder au marché.</t>
  </si>
  <si>
    <t>C'est très difficile de surmonté ces obstacles car une fois qu'il y'a la pluie les champs sont tous inondé.</t>
  </si>
  <si>
    <t>Grâce aux acteurs humanitaires surtout PAM qui intervient à chaque fois pour nous données des vivres.</t>
  </si>
  <si>
    <t>Le marché fonctionne normalement car on n'a mis à l'entrée les sceaux dispositifs de lavages de mains puis tous le monde respect.</t>
  </si>
  <si>
    <t>Auparavant Birao est bien approvisionné en produit alimentaire et non alimentaire mais après les événements successives dans la zone, tout est maintenant difficile donc si les acteurs humanitaires peuvent appuyé le gouvernement et d'intervenir dans la zone.</t>
  </si>
  <si>
    <t>822860a3-b4ac-4a88-b797-f646d217c47f</t>
  </si>
  <si>
    <t>Agriculture et ventes des bois de chauffe.</t>
  </si>
  <si>
    <t>Oui, pendant la saison pluvieux.</t>
  </si>
  <si>
    <t>Non, pas d'inquiétude à propos de recevoir des transfert monétaires de la part des acteurs humanitaires.</t>
  </si>
  <si>
    <t>Viandes, arachides, sorgho.</t>
  </si>
  <si>
    <t>Huile, poisson, riz.</t>
  </si>
  <si>
    <t>Natte,moustiquaire, couverture.</t>
  </si>
  <si>
    <t>Machette, cuvette marmite.</t>
  </si>
  <si>
    <t>Oui, nous dépendons beaucoup des marchés pour avoir de la nourriture car pour cette années nos champs ont subit l'inondation.</t>
  </si>
  <si>
    <t>13000fcfa.</t>
  </si>
  <si>
    <t>15000fcfa.</t>
  </si>
  <si>
    <t>Non.</t>
  </si>
  <si>
    <t>Oui, car restenment les ordres sont rétablir à Birao.</t>
  </si>
  <si>
    <t>Oui, pendant les périodes des évènements.</t>
  </si>
  <si>
    <t>Oui, s'il y'a mésentente entre les deux races(goula et rounga).</t>
  </si>
  <si>
    <t>Premièrement mettre la sécurité dans la zone, cultivé pendant la saison sèche pour anticipées la crise pendant la saison pluvieux.</t>
  </si>
  <si>
    <t>Si les acteurs humanitaires de developpement peuvent amené beaucoup des semences pendant la saison sèche alors nous aurons pas des difficulté pendant la saison pluvieux.</t>
  </si>
  <si>
    <t>L'inondation à provoqué la destructions de nos champs, nos maisons et nous rend la vie très difficile donc si les acteurs humanitaires peuvent amené des vivres, des bâches, des assiettes et aussi des fourniture scolaire pour nos enfants.</t>
  </si>
  <si>
    <t>c0286bce-81a2-480e-823b-ec33e2ac2e32</t>
  </si>
  <si>
    <t>Agriculture, commerce des pailles et fagots.</t>
  </si>
  <si>
    <t>Oui pendant la saison des pluie.</t>
  </si>
  <si>
    <t>Riz,pastèques, sorgho</t>
  </si>
  <si>
    <t>Viande poisson, manioc</t>
  </si>
  <si>
    <t>Bidon,moustiquaire, bâche</t>
  </si>
  <si>
    <t>Cuvette, marmite, nattes</t>
  </si>
  <si>
    <t>Non, parce que j'ai mon champs à côté.</t>
  </si>
  <si>
    <t>7000fcfa</t>
  </si>
  <si>
    <t>3000fcfa</t>
  </si>
  <si>
    <t>Oui, surtout s'il pleut en abondance et aussi pendant les périodes des évènements.</t>
  </si>
  <si>
    <t>Oui pour le moment mais auparavant non.</t>
  </si>
  <si>
    <t>Pendant les événements passé centre les des ethnies (goula rounga)</t>
  </si>
  <si>
    <t>Pendant la saison pluvieux.</t>
  </si>
  <si>
    <t>Difficile de mettre en œuvre car notre connaissance est limitée si vous pouvez partagé vos connaissance avec nous.</t>
  </si>
  <si>
    <t>Seulement PAM pour la distribution.</t>
  </si>
  <si>
    <t>Vraiment après les événements successives dans la zone, la vie devient difficile pour nous dans tout les secteur c'est à dire(la santé, l'éducation etc..) et grâce à l'ONG  PAM que nous aurons un peut de vivre donc si d'autres ONG peuvent intervenir aussi.</t>
  </si>
  <si>
    <t>02e80472-42bc-40c8-b0a1-8820402d677b</t>
  </si>
  <si>
    <t>Agriculture et commerce des pailles et du bois de chauffe.</t>
  </si>
  <si>
    <t>Pendant toute l'année car depuis depuis deux(2)ans mon terrain de culture reste inondé.</t>
  </si>
  <si>
    <t>Mil, sucre,sorgho.</t>
  </si>
  <si>
    <t>Sorgho, poisson, viandes.</t>
  </si>
  <si>
    <t>Moustiquaire, couverture, habit.</t>
  </si>
  <si>
    <t>Cuvette, machette, bidon.</t>
  </si>
  <si>
    <t>Non, pas seulement du marché mais les produits champêtre.</t>
  </si>
  <si>
    <t>50000fcfa, 10 personnes.</t>
  </si>
  <si>
    <t>4000fcfa. 10 personnes.</t>
  </si>
  <si>
    <t>La quantité est insuffisantes.</t>
  </si>
  <si>
    <t>Non, seulement le marché principal.</t>
  </si>
  <si>
    <t>Moi même(la mère)</t>
  </si>
  <si>
    <t>Oui, manque d'argent.</t>
  </si>
  <si>
    <t>Oui, car les commerçants veulent à ce qu'on ne discute pas le prix de leurs articles.</t>
  </si>
  <si>
    <t>Pendant la saison pluvieux, pour causes d'inondation.</t>
  </si>
  <si>
    <t>Cultivé plus pendant la saison sèche pour anticipées la saison pluvieux.</t>
  </si>
  <si>
    <t>Que des aides.</t>
  </si>
  <si>
    <t>J'ai beaucoup des enfants orphelins et la hausse de prix et l'indisponibilité de certains produits nous rend la vie difficile donc si les acteurs humanitaires peuvent appuyé le gouvernement pour nous données des mains fortes.</t>
  </si>
  <si>
    <t>e9d0248d-7736-4484-a79a-6754aed2f454</t>
  </si>
  <si>
    <t>Agriculture, ventes des pailles.</t>
  </si>
  <si>
    <t>Non,on n'a pas d'inquiétude mais pour la zone de Birao,il fallait que tous Le monde soit bénéficiaire sinon toujours on n'a des problèmes.</t>
  </si>
  <si>
    <t>Huile, sorgho,sucre.</t>
  </si>
  <si>
    <t>Poisson, viandes, pastèque.</t>
  </si>
  <si>
    <t>Bidon,moustiquaire, marmites.</t>
  </si>
  <si>
    <t>Moustiquaire, machette, cuvette.</t>
  </si>
  <si>
    <t>Oui, par tous ce trouve au marché c'est vrai qu'on n'a les produit champêtre mais mes condiments se trouve au marché.</t>
  </si>
  <si>
    <t>50000fcfa pour 6 personnes</t>
  </si>
  <si>
    <t>43000fcfa pour 6 personnes.</t>
  </si>
  <si>
    <t>Oui, pendant la saison sèche nous trouverons la quantité suffisante mais il nous faut l'argent pour acheter.</t>
  </si>
  <si>
    <t>Oui, le marché terfel, marché machourou, marché bouta, marché bogaï.</t>
  </si>
  <si>
    <t>Moi et parfois ma femme.</t>
  </si>
  <si>
    <t>Oui, nous sentons en sécurité car la police sillonne partout dans le marché.</t>
  </si>
  <si>
    <t>S'il pleut fortement alors l'accès au marché est difficile.</t>
  </si>
  <si>
    <t>Profiter pendant la saison sèche pour anticipées celle de la pluie.</t>
  </si>
  <si>
    <t>S'il peuvent créé des canals pour que l'eau circule librement à fait que nous puissions cultivé pendant la saison pluvieux.</t>
  </si>
  <si>
    <t>Nous vous remercions beaucoup pour des différents interventions à Birao mais vraiment y'a trop de chômage or on n'a des métiers mais pas de projet.</t>
  </si>
  <si>
    <t>ca6ce2d9-102e-4d0c-b5d0-786e4032be00</t>
  </si>
  <si>
    <t>collect:d33zsU7jsevRXCTg</t>
  </si>
  <si>
    <t>Oui,saison pluvieuses</t>
  </si>
  <si>
    <t>Gombo,amarate,feuille de manioc</t>
  </si>
  <si>
    <t>Epinard,solaniom,poisson</t>
  </si>
  <si>
    <t>Chaussure,habit,couverture</t>
  </si>
  <si>
    <t>Pilover,fago,brique</t>
  </si>
  <si>
    <t>Oui,hausse de prix</t>
  </si>
  <si>
    <t>90000fcfa,6 perssone</t>
  </si>
  <si>
    <t>30000fcfa</t>
  </si>
  <si>
    <t>Non,ya pas d'autre marche</t>
  </si>
  <si>
    <t>L'enfant,pour achete la nouriture</t>
  </si>
  <si>
    <t>Oui,probleme de monais</t>
  </si>
  <si>
    <t>Oui,je peur de groupe arme</t>
  </si>
  <si>
    <t>Oui,si  je trouve les group arme au niveau de marche</t>
  </si>
  <si>
    <t>Oui,saison de pluies</t>
  </si>
  <si>
    <t>Saison seché</t>
  </si>
  <si>
    <t>Sensibilise les vendeur pour cherche de monais</t>
  </si>
  <si>
    <t>Fermeture de marche</t>
  </si>
  <si>
    <t>Pladoye de leur amener semence</t>
  </si>
  <si>
    <t>91d84585-d099-4b74-845c-239813b77d76</t>
  </si>
  <si>
    <t>Oui,mois de  Aôut,la route est inpraticable</t>
  </si>
  <si>
    <t>Poisson,manioc,tomate</t>
  </si>
  <si>
    <t>Epinard,Solanium,gombo</t>
  </si>
  <si>
    <t>Habit,chaussure,savon</t>
  </si>
  <si>
    <t>Tapi,jaquete,charbon</t>
  </si>
  <si>
    <t>Oui,par ce que tout le monde préfere de aporte sont marchadise au marché</t>
  </si>
  <si>
    <t>30000fcfa,7personnee</t>
  </si>
  <si>
    <t>50000fcfa,7 personnee</t>
  </si>
  <si>
    <t>Non,yas pas d'autre marché</t>
  </si>
  <si>
    <t xml:space="preserve">Hausse de prix </t>
  </si>
  <si>
    <t xml:space="preserve">Oui,personnee me derage </t>
  </si>
  <si>
    <t>Oui,les group arme aussi vien au niveau de marché</t>
  </si>
  <si>
    <t>Oui,saison de pluie</t>
  </si>
  <si>
    <t>Aide les acheteur</t>
  </si>
  <si>
    <t>Je vais que l'ONG nous aide,merci</t>
  </si>
  <si>
    <t>1ad037a1-857a-463a-88e8-65dfdd6ddaa2</t>
  </si>
  <si>
    <t>Oui,8e mois,yas pas de sirculation</t>
  </si>
  <si>
    <t>Amarate,solanium,poisson</t>
  </si>
  <si>
    <t>Gombo,manioc,epinard</t>
  </si>
  <si>
    <t>Chaussur,habit,manioc</t>
  </si>
  <si>
    <t>Fago,brique,riz</t>
  </si>
  <si>
    <t>Oui,hausse de prix aliment</t>
  </si>
  <si>
    <t>5000fcfa,8personnee</t>
  </si>
  <si>
    <t>55min</t>
  </si>
  <si>
    <t>Oui,de provocation</t>
  </si>
  <si>
    <t>Non,je ne suis pas discriminer</t>
  </si>
  <si>
    <t>Oui,saison seché ya beaucoup de solei</t>
  </si>
  <si>
    <t>Saison de pluies</t>
  </si>
  <si>
    <t>Je vais que l'ong allez sensibilise les gens au marché pour la cohesion social</t>
  </si>
  <si>
    <t>Je vais que la baisse de prix d'aliment</t>
  </si>
  <si>
    <t>937dc80b-c40f-487f-8261-f27ad0194226</t>
  </si>
  <si>
    <t>8e mois,la route est mauve</t>
  </si>
  <si>
    <t>Viande,amarate,poisson</t>
  </si>
  <si>
    <t>Gombo,epinad,manioc</t>
  </si>
  <si>
    <t>Chaussur,habit,fago</t>
  </si>
  <si>
    <t>Sucre,savon,almette</t>
  </si>
  <si>
    <t>Oui,hausse de prix d'aliment</t>
  </si>
  <si>
    <t>30000fcfa,8personnee</t>
  </si>
  <si>
    <t>10000fcfa,8personnee</t>
  </si>
  <si>
    <t>Yas pas d'autre marché</t>
  </si>
  <si>
    <t>Oui,je au qu'un probleme avec personnee</t>
  </si>
  <si>
    <t>Oui,rumeur d'arrive de faca</t>
  </si>
  <si>
    <t>Saison seché,ya beaucoup de soleil</t>
  </si>
  <si>
    <t>il faut que ONG mettre en place une estrategi pour sensibilise le gens</t>
  </si>
  <si>
    <t>Reunion de senbilisation de masse</t>
  </si>
  <si>
    <t>Je vais que ONG fait une grand sensibilisation  pour la baisse de prix d'aliment</t>
  </si>
  <si>
    <t>a649e823-d3e3-41ab-98fa-df8602153e64</t>
  </si>
  <si>
    <t>Oui mois de juellet,debordement de l'aux</t>
  </si>
  <si>
    <t>Poisson,viande boucane,arachide</t>
  </si>
  <si>
    <t>Solanium,feuille de manioc,epinard</t>
  </si>
  <si>
    <t>Habit ,chaussure,pomade</t>
  </si>
  <si>
    <t>Medicament,cahier,fago</t>
  </si>
  <si>
    <t>Oui,par ce que là bà tu trouver tout</t>
  </si>
  <si>
    <t>18000fcfa,8personnee</t>
  </si>
  <si>
    <t>Non ya pas d'autre marché</t>
  </si>
  <si>
    <t>35min</t>
  </si>
  <si>
    <t>Oui,tros de sirculation de route</t>
  </si>
  <si>
    <t>Non,moto roule avec vitesse</t>
  </si>
  <si>
    <t>Oui,si je voi l'arme au niveau de marché</t>
  </si>
  <si>
    <t>Oui,saison de pluies ya beaucoup de l'eau sur la route</t>
  </si>
  <si>
    <t>Rehabilitation de la route et marché central</t>
  </si>
  <si>
    <t>Je vais que les acteur humanitaire interdi de rentre avec l'armer au marché et arage le marche</t>
  </si>
  <si>
    <t xml:space="preserve">Playdoye au pres de ONG pour nous aide </t>
  </si>
  <si>
    <t>4de8657b-b7f9-4f11-a354-42f129eb6edb</t>
  </si>
  <si>
    <t>Oui,mois de aôut,augmentation de l'eau,etat de route est mauve</t>
  </si>
  <si>
    <t>Viande,amarate,sonlanium</t>
  </si>
  <si>
    <t>Epinard,gombo,viande boucane</t>
  </si>
  <si>
    <t>Habit,chaussure,medicament</t>
  </si>
  <si>
    <t>Fourniture scolaire,paneau,radio</t>
  </si>
  <si>
    <t>Oui,par ce que au marché je vas trouve ce que je besoin</t>
  </si>
  <si>
    <t>50000fcfa,7personne</t>
  </si>
  <si>
    <t>Ya pas d'autre marché</t>
  </si>
  <si>
    <t>Femme ,pour achete de nourriture</t>
  </si>
  <si>
    <t>Oui,sirculation,le moto roule en grand vitesse</t>
  </si>
  <si>
    <t>Non,je peur de group arme</t>
  </si>
  <si>
    <t>Oui,mouvement de group arme</t>
  </si>
  <si>
    <t>Oui,si ya de pluies</t>
  </si>
  <si>
    <t>Selon moi il faut les gouvernement mettre une rugaire sur ça</t>
  </si>
  <si>
    <t>On a besoin de formation et de nous distribier des semence</t>
  </si>
  <si>
    <t>Mes remerçiement,il faut trouve une solution pour ça</t>
  </si>
  <si>
    <t>bbc672d3-b33c-43fd-a200-2016ca95d8c0</t>
  </si>
  <si>
    <t xml:space="preserve">Oui,8e mois ,etat de route est mauve </t>
  </si>
  <si>
    <t>Amarate,solanium,gombo</t>
  </si>
  <si>
    <t>Manioc,viande,poisson</t>
  </si>
  <si>
    <t>Chaussure,habit,torche</t>
  </si>
  <si>
    <t>Savon,couverture,charbo</t>
  </si>
  <si>
    <t>Oui,pour cherche la nourriture</t>
  </si>
  <si>
    <t>15000fcfa,6personee</t>
  </si>
  <si>
    <t>20000fcfa,6personee</t>
  </si>
  <si>
    <t>Femme,pour cherche de la nourriture</t>
  </si>
  <si>
    <t>Oui,tros de sirculation</t>
  </si>
  <si>
    <t>Oui,sirculation de group arme au marché</t>
  </si>
  <si>
    <t>Oui,quant il ya la pluies</t>
  </si>
  <si>
    <t>Il faut que les humanitaire faire la distribution des semence</t>
  </si>
  <si>
    <t>Aide les gens avec de autils et semence</t>
  </si>
  <si>
    <t>e3185fd7-feb3-4f28-8c7e-197a4c9ba067</t>
  </si>
  <si>
    <t>Oui, saisons seche</t>
  </si>
  <si>
    <t>Viande, legume, manioc</t>
  </si>
  <si>
    <t>Legume, tubercule et manioc de fois</t>
  </si>
  <si>
    <t xml:space="preserve">Idem </t>
  </si>
  <si>
    <t>Oui, c'est le seul lieu de ravitaillement</t>
  </si>
  <si>
    <t>Non il n'a a qu'un seul marché</t>
  </si>
  <si>
    <t xml:space="preserve">Les fillets y compris led femmes pour achat des denrées alimentaires </t>
  </si>
  <si>
    <t>Oui, par ce que je ne sais pas aggression</t>
  </si>
  <si>
    <t xml:space="preserve">Pendant les moments des evenements </t>
  </si>
  <si>
    <t>Saisons seche et depuis la saisons des pluies</t>
  </si>
  <si>
    <t>Aider les commerçants a mieux ameliorer lemurs produits afin d'avoir sur le marché ce que nous voulons</t>
  </si>
  <si>
    <t xml:space="preserve">Renforcer la capacité commerciale par des initiatives amelie en AGR </t>
  </si>
  <si>
    <t>Probleme de circulation de monnaie, pas de monnaie</t>
  </si>
  <si>
    <t>2fd8380e-ff1a-4099-b121-37ddadae8b3f</t>
  </si>
  <si>
    <t>Saison seche a cause de preparatif de sol preparation led semis</t>
  </si>
  <si>
    <t>Legume, viande, et poisson</t>
  </si>
  <si>
    <t>Legumes, tubercule et manioc</t>
  </si>
  <si>
    <t>Produit de bauté, ustensil</t>
  </si>
  <si>
    <t xml:space="preserve">Oui, seul lieu de ravitaillement </t>
  </si>
  <si>
    <t xml:space="preserve">75000 pour 3 personnes </t>
  </si>
  <si>
    <t>Non, on pas d'autres solutions on reset toujours  comme ça</t>
  </si>
  <si>
    <t xml:space="preserve">Problème d'accident de moto </t>
  </si>
  <si>
    <t xml:space="preserve">Oui, par ce que je ne sais pas aggresser  </t>
  </si>
  <si>
    <t xml:space="preserve">Pendant les periodes de conflits  armés </t>
  </si>
  <si>
    <t>Saison des pluies a cause  de la pluie et les travaux champetres</t>
  </si>
  <si>
    <t xml:space="preserve">Saison seche et de fois aussi la saison des pluies </t>
  </si>
  <si>
    <t>Renforcer l'agriculture et les voies de transport</t>
  </si>
  <si>
    <t>4f18fec3-df02-4f8d-a6ed-10ad1fdd572f</t>
  </si>
  <si>
    <t xml:space="preserve">Saison des pluies manque des activités commerciales </t>
  </si>
  <si>
    <t>Je ne contains pas leur mode d'intervention</t>
  </si>
  <si>
    <t xml:space="preserve">Viande boucanée, poisson </t>
  </si>
  <si>
    <t>Legumes manioc</t>
  </si>
  <si>
    <t>A peu près, par ce je depend plus souvent aux activités champetres et collectes</t>
  </si>
  <si>
    <t>5000 fcfa pour 7 personnes</t>
  </si>
  <si>
    <t>Non, seulement sur le marché principal</t>
  </si>
  <si>
    <t>Femmes et filles</t>
  </si>
  <si>
    <t>Oui, par ce que le marché est accessible a tous</t>
  </si>
  <si>
    <t>Moment de trouble</t>
  </si>
  <si>
    <t>Appuyer le secteur commercial</t>
  </si>
  <si>
    <t>e92b47e4-70ee-44d8-b8a2-3aeca31243ab</t>
  </si>
  <si>
    <t>Surtout la saison des pluies</t>
  </si>
  <si>
    <t>Oui, pas d'initiative</t>
  </si>
  <si>
    <t>Viande, poisson, produit marechaire</t>
  </si>
  <si>
    <t>Legumes et tubercules</t>
  </si>
  <si>
    <t>Oui, seul endroit de ravitaillement</t>
  </si>
  <si>
    <t>22500, pour 8 personnes</t>
  </si>
  <si>
    <t>7000fcfa pour 8 personnes</t>
  </si>
  <si>
    <t xml:space="preserve">Non, qualité insuffisante </t>
  </si>
  <si>
    <t xml:space="preserve">Non, pas d'autre pallialitifs </t>
  </si>
  <si>
    <t>Distance de marche considerable</t>
  </si>
  <si>
    <t xml:space="preserve">Pendant les evenements </t>
  </si>
  <si>
    <t>Saison seche</t>
  </si>
  <si>
    <t xml:space="preserve">Developer les activités champetres </t>
  </si>
  <si>
    <t>Faciliter le transfer monetaire(les herons ou pièces)</t>
  </si>
  <si>
    <t xml:space="preserve">Problème de circulation de jetons </t>
  </si>
  <si>
    <t>3d34d359-0ea6-4ed2-a7fa-83a9202ea586</t>
  </si>
  <si>
    <t>Oui, pendant les conflits armés a cause d'insecurité. Tout moment</t>
  </si>
  <si>
    <t>Manque d'initiave</t>
  </si>
  <si>
    <t>Viande boucanée, poisson fume, legume</t>
  </si>
  <si>
    <t>Legumes, viande</t>
  </si>
  <si>
    <t xml:space="preserve">Produit de bauté, ustensil </t>
  </si>
  <si>
    <t xml:space="preserve">Oui, seul endroit de ravitaillement </t>
  </si>
  <si>
    <t>30000 pour 2 personnes</t>
  </si>
  <si>
    <t>Non, pas d'autres solution</t>
  </si>
  <si>
    <t xml:space="preserve">Principal </t>
  </si>
  <si>
    <t>Oui, tout moment</t>
  </si>
  <si>
    <t>Amener les moyens necessaire</t>
  </si>
  <si>
    <t xml:space="preserve">Problème d'insécurité, taxes illegales </t>
  </si>
  <si>
    <t>71aa2fc2-59a5-4c1b-8ef8-ce98b2faa331</t>
  </si>
  <si>
    <t xml:space="preserve">Oui, Aout et saison seche, a cause deplacement de la population </t>
  </si>
  <si>
    <t>Manioc, riz et courge</t>
  </si>
  <si>
    <t>Legume, tubercule</t>
  </si>
  <si>
    <t xml:space="preserve">Habits, produit d'hygiene </t>
  </si>
  <si>
    <t xml:space="preserve"> Non, l'agriculture nous aide beaucoup </t>
  </si>
  <si>
    <t xml:space="preserve">60000 pour 7 personnes </t>
  </si>
  <si>
    <t xml:space="preserve">7000 pour 7personnes </t>
  </si>
  <si>
    <t>Fille</t>
  </si>
  <si>
    <t>Oui, par ce que y a pas d'opposition</t>
  </si>
  <si>
    <t xml:space="preserve">Lors des conflits </t>
  </si>
  <si>
    <t xml:space="preserve">Les difficultes sont Celles de carrence des produits sur le marché </t>
  </si>
  <si>
    <t xml:space="preserve">Supporter les couts de vie </t>
  </si>
  <si>
    <t>Aucun role</t>
  </si>
  <si>
    <t>a999759d-ae9d-444e-a031-05e56f6acb64</t>
  </si>
  <si>
    <t xml:space="preserve">Saison des pluies a cause de la pluie et activités champetres </t>
  </si>
  <si>
    <t>Manioc, courge viande et poisson</t>
  </si>
  <si>
    <t>Legumes, tubercule, viande</t>
  </si>
  <si>
    <t xml:space="preserve">Produits de première necessité </t>
  </si>
  <si>
    <t xml:space="preserve">Oui, par ce que c'est le lieu sûr pour savoir les produits </t>
  </si>
  <si>
    <t>15000 pour 5 personnes</t>
  </si>
  <si>
    <t>3000fcfa pour 5 personnes</t>
  </si>
  <si>
    <t>De novembre à décembre</t>
  </si>
  <si>
    <t>Oui, pendant les evenements</t>
  </si>
  <si>
    <t xml:space="preserve">Mois de Aout, insuffisance de certains produits sur le marché </t>
  </si>
  <si>
    <t xml:space="preserve">Saison des pluies </t>
  </si>
  <si>
    <t>Nsp, car on beaucoup parler maison rien n'a changé</t>
  </si>
  <si>
    <t xml:space="preserve">Ils sont la maison on ne voit pas leurs actions concrete </t>
  </si>
  <si>
    <t>Nous voulons a ce que les ONG prennent en compte nos preoccupation car nous souffrons beaucoup a cause de cash et marché</t>
  </si>
  <si>
    <t>150ba040-ae4c-4473-a881-8c27aeb87460</t>
  </si>
  <si>
    <t>Agriculture, élévage, commerce et briqueterie</t>
  </si>
  <si>
    <t>Oui pendant la saison sêche entre aout et septembre, parce que toute les activité sont bloqué, les routes impraticable</t>
  </si>
  <si>
    <t>Selon moi c'est une bonne initiative mais elle n'est pas developpé dans la localité.</t>
  </si>
  <si>
    <t>Legume, viande et poisson</t>
  </si>
  <si>
    <t>Sceau, savon, vetement, bidon, bache et marmite</t>
  </si>
  <si>
    <t>Bache principalement.( c'est les periode de crise.)</t>
  </si>
  <si>
    <t>Oui mais je consomme aussi mon propre production.</t>
  </si>
  <si>
    <t>35000 pour 6 personnes</t>
  </si>
  <si>
    <t>16000 poir 6 personnes</t>
  </si>
  <si>
    <t>Pour le mais c'est de mai jusqu'a aout, riz c'est octobre jusqu'a mars et le manioc c'est de aout jusqu'a decembre.</t>
  </si>
  <si>
    <t>Oui su le marche secondaire</t>
  </si>
  <si>
    <t>Oui parfois, selon la disponibilité de certains produits.</t>
  </si>
  <si>
    <t>Oui s'il n ya pas d'iruption des groupes armés.</t>
  </si>
  <si>
    <t>Oui mais impossible de determiner la frequence</t>
  </si>
  <si>
    <t>Quand il n ya pas de tension securitaire</t>
  </si>
  <si>
    <t>Appuyer le processus de la paix et rehabilité les routes.</t>
  </si>
  <si>
    <t>eb90856e-e531-4339-8438-7e254c99ff9d</t>
  </si>
  <si>
    <t>Commerce, agriculture, elevage(actuellement en baisse)</t>
  </si>
  <si>
    <t>Oui pendant la saison des pluies.</t>
  </si>
  <si>
    <t>Legumes, poisson, riz et manioc</t>
  </si>
  <si>
    <t>Legumes, viande.</t>
  </si>
  <si>
    <t>Vetement, sceau, savon, bache</t>
  </si>
  <si>
    <t>Bache.</t>
  </si>
  <si>
    <t>Oui parce que nos activités champêtre sont bloqués</t>
  </si>
  <si>
    <t>45000 pour 11 personnes</t>
  </si>
  <si>
    <t>9000 pour 11 personnes.</t>
  </si>
  <si>
    <t>De aout jusqu'a decembre</t>
  </si>
  <si>
    <t>Oui plus ou moins, certains produits ne sont pas dans la localités.</t>
  </si>
  <si>
    <t>Oui sur le marché secondaire pour les biens non alimentaires.</t>
  </si>
  <si>
    <t>La femmes du chef de menage</t>
  </si>
  <si>
    <t>Oui le manque de moyen financiers, manque d'approvisionnement ,manque de jettons pour la monnaies, manque de liquide, le prix tres élevé des produits.</t>
  </si>
  <si>
    <t xml:space="preserve">Oui mais pas a 100%, cas de vol
</t>
  </si>
  <si>
    <t>Non pas vraiment, pour le mineurs peut etre</t>
  </si>
  <si>
    <t>Pendant la saison des pluies.</t>
  </si>
  <si>
    <t>Mettre en place des services ou etablissement financières.</t>
  </si>
  <si>
    <t>Appuyer ce processus.</t>
  </si>
  <si>
    <t>e6aade45-ea7b-4174-a7e7-7f3719f56b6c</t>
  </si>
  <si>
    <t>Ndélé, Rounga</t>
  </si>
  <si>
    <t>Pendant la saison pluvieux surtout après les événements.</t>
  </si>
  <si>
    <t>Oui, on n'a des inquiétudes car si une ethnies bénéficie et l'autre en n'ont plus ça cause souvent des tensions.</t>
  </si>
  <si>
    <t>Manioc, sorgho et arachnide.</t>
  </si>
  <si>
    <t>Manioc, poisson, viande.</t>
  </si>
  <si>
    <t>Moustiquaires, bidon, matelots</t>
  </si>
  <si>
    <t>Habit, draps, couverture.</t>
  </si>
  <si>
    <t>Oui, pour avoir des nourriture.</t>
  </si>
  <si>
    <t>19000 fcfa</t>
  </si>
  <si>
    <t>7500 fcfa</t>
  </si>
  <si>
    <t>Oui, en quantité suffisante pendant la saison sèche car c'est le temps de récolte.</t>
  </si>
  <si>
    <t>Oui, au marché située au quartier Sara.</t>
  </si>
  <si>
    <t>40-45min</t>
  </si>
  <si>
    <t>Surtout la paix car on n'a la paix la ville de N'délé va reprend ses activités comme auparavant</t>
  </si>
  <si>
    <t>Sensibiliser la ville pour la cohésion sociale règne à N'délé.</t>
  </si>
  <si>
    <t>C'est vrai y a des ONG à N'délé mais elle intervient difficilement pour le développement surtout après les événements de mars donc si RICH/IMPACT pourrait remonter ces informations aux ONG qui pourrait intervenir.</t>
  </si>
  <si>
    <t>5eac2bd6-b406-4ada-8698-98c129000f84</t>
  </si>
  <si>
    <t>Agriculture et chasse.</t>
  </si>
  <si>
    <t>Au mois du mars 2020 lorsqu'il y a encore la tension entre les ethnies goula et rounga ,l'accès à l'argent liquide est rendu difficile.</t>
  </si>
  <si>
    <t>Riz, manioc, sorgho.</t>
  </si>
  <si>
    <t>Légume melons, poisson.</t>
  </si>
  <si>
    <t>Assiette, drap, couverture.</t>
  </si>
  <si>
    <t>Machette, cuvette, habit.</t>
  </si>
  <si>
    <t>Non, par ce qu'on n'a nos produit de récolte.</t>
  </si>
  <si>
    <t>25000f pour 8 personnes.</t>
  </si>
  <si>
    <t>10000f pour 8 personne.</t>
  </si>
  <si>
    <t>Oui, car à l'époque des événements les ethnies Sara ont créé un petit marché sur l'axe qui mène à l'aérodrome.</t>
  </si>
  <si>
    <t>Les enfants car ils connaissent parfaitement le marché.</t>
  </si>
  <si>
    <t>Oui au début quant c'est chaud on n'a vraiment d'y aller.</t>
  </si>
  <si>
    <t>Maintenant oui, car les soldats FACA et RUISSE sont présent dans la localité.</t>
  </si>
  <si>
    <t>Au moment des tensions entre les deux ethnies, tout le monde a eu peurs d'aller sur le marché.</t>
  </si>
  <si>
    <t>Pendant la saison pluvieux car le marché n'est pas bien approvisionné.</t>
  </si>
  <si>
    <t>La saison sèche car c'est le temps de la récolte.</t>
  </si>
  <si>
    <t>Comme maintenant la ville est bien sécuriser donc si on pourrait cultivé en grande quantité pour anticiper la saison pluvieux en faisant des stocks.</t>
  </si>
  <si>
    <t>S'ils  peuvent apporter beaucoup des semences pour distribuer aux populations ça pourrait nous aidé.</t>
  </si>
  <si>
    <t>Au mois du mars à N'délé on n'a subit deux grands fléaux c'est à dire la covid 19 et la tension entre les deux ethnies à fait que surtout le marché y a l'indisponibilité des produits.</t>
  </si>
  <si>
    <t>C'est le PUI intervient mais beaucoup plus dans le cadre de la santé donc si certains ONG peuvent nous aidé dans l'agriculture et l'élevage.</t>
  </si>
  <si>
    <t>07bde83c-c251-4ebb-af9d-999cd1c26d00</t>
  </si>
  <si>
    <t>Oui, pendant la saison pluvieux surtout quand les gens commencent à cultivées.</t>
  </si>
  <si>
    <t>Viandes, poissons, sorgho</t>
  </si>
  <si>
    <t>Légumes, manioc, sorgho</t>
  </si>
  <si>
    <t>Fourniture scolaire, habit, cuvette</t>
  </si>
  <si>
    <t>Drap, couverture, bidon.</t>
  </si>
  <si>
    <t>Oui, car tout est au marché.</t>
  </si>
  <si>
    <t>12000f pour 4 personnes.</t>
  </si>
  <si>
    <t>15000f pour 4 personnes.</t>
  </si>
  <si>
    <t>Moi même car mes clients me connaissent.</t>
  </si>
  <si>
    <t>Pendant les périodes des événements.</t>
  </si>
  <si>
    <t>Peut être aider nos cultivateurs avec des outils agricoles et aussi les semences.</t>
  </si>
  <si>
    <t>Des aides financière ou matériel.</t>
  </si>
  <si>
    <t>Présentement les route sont dégradés et l'approvisionnement devient difficile sinon on vie grâce aux produits interne aussi ils ont interdits la chasse.</t>
  </si>
  <si>
    <t>a30c3c9e-d3b6-4dcd-96fa-5f26f340e786</t>
  </si>
  <si>
    <t>Manioc, sorgho, viande</t>
  </si>
  <si>
    <t>Manioc, poisson, légumes.</t>
  </si>
  <si>
    <t>Les outils agricoles, marmite, assiette.</t>
  </si>
  <si>
    <t>Matelas, bidons, moustiquaire.</t>
  </si>
  <si>
    <t>Oui, car le marché dispose de toutes sorte d'articles (alimentaires et non alimentaires)</t>
  </si>
  <si>
    <t>8000 fcfa pour 3 personnes.</t>
  </si>
  <si>
    <t>5000 fcfa pour 3 personnes.</t>
  </si>
  <si>
    <t>Moi parce que je sais comment discuter le prix des produits.</t>
  </si>
  <si>
    <t>Au début oui, car les FPRC sont partout dans la ville mais aujourd'hui aucun obstacle.</t>
  </si>
  <si>
    <t>Oui, pendant la période des événements.</t>
  </si>
  <si>
    <t>Oui, pendant la saison pluvieux car le marché n'est pas bien approvisionné.</t>
  </si>
  <si>
    <t>Garantir la paix dans ville pour que les populations vivent librement comme auparavant.</t>
  </si>
  <si>
    <t>Surtout la cohésion sociale.</t>
  </si>
  <si>
    <t>Que des aides si c'est possible.</t>
  </si>
  <si>
    <t>da354605-01a8-4a61-875b-5742877c3c2f</t>
  </si>
  <si>
    <t>Ils gagnent leur vie à travers les activités agricoles et aussi la pêche.</t>
  </si>
  <si>
    <t>Oui, pendant la saison pluvieux car la moitié de la population sont déjà dans leur champs.</t>
  </si>
  <si>
    <t>Maïs, sorgho, manioc.</t>
  </si>
  <si>
    <t>Viande, poisson, manioc.</t>
  </si>
  <si>
    <t>Pèle, machette, bâche.</t>
  </si>
  <si>
    <t>Couvertures, moustiquaire, draps.</t>
  </si>
  <si>
    <t>Oui, par ce que c'est le seul lieu pour s'approvisionner nos ménages.</t>
  </si>
  <si>
    <t>11000 fcfa pour 9 personnes.</t>
  </si>
  <si>
    <t>Ouï, le marché Sara sur l'axe qui mène à l'aérodrome.</t>
  </si>
  <si>
    <t>Les enfants par ce qu'elle connaissent bien le marché et mes clients les connaissent aussi.</t>
  </si>
  <si>
    <t>Ouï, par ce que les russes sont là et aussi les faca.</t>
  </si>
  <si>
    <t>Ouï, à l'époque des événements entre les deux ethnies (GOULA et ROUNGA).</t>
  </si>
  <si>
    <t>Ouï, comme le jour de l'enquête.</t>
  </si>
  <si>
    <t>Pendant la saison sèche car c'est le temps de la récolte.</t>
  </si>
  <si>
    <t>Multiplient les productions locales pour anticiper les périodes de crise.</t>
  </si>
  <si>
    <t>Des formations sur l'agriculture moderne.</t>
  </si>
  <si>
    <t>Vraiment s'il y avait des sensibilisation et aussi des formations ça pourrait nous aider.</t>
  </si>
  <si>
    <t>25e38726-a942-4bb5-8650-0cf8e08ffcf9</t>
  </si>
  <si>
    <t>Oui, pendant la saison pluvieux parce que la moitié de la population sont tous au champs pour cultiver.</t>
  </si>
  <si>
    <t>Non, aucune inquiétude à propos de recevoir des transferts monétaires de la part des acteurs humanitaires.</t>
  </si>
  <si>
    <t>Sorgho, mil, manioc.</t>
  </si>
  <si>
    <t>Marmite, assiette, bidon.</t>
  </si>
  <si>
    <t>Draps, moustiquaire, fauteuil.</t>
  </si>
  <si>
    <t>Non, parce qu'on n'a des stocks récolter au champs.</t>
  </si>
  <si>
    <t>6500 FCFA pour 7 personnes.</t>
  </si>
  <si>
    <t>Ouï, le marché Sara créé nouvellement après les événements.</t>
  </si>
  <si>
    <t>Ma femme parce que mes enfants n'ont pas encore l'âge.</t>
  </si>
  <si>
    <t>Ouï, par ce que les force de l'ordre sont présente dans ville.</t>
  </si>
  <si>
    <t>Ouï, pendant la saison pluvieux car durant cette période le marché n'était pas bien approvisionné.</t>
  </si>
  <si>
    <t>La saison sèche car les produits récoltés sont en abondance.</t>
  </si>
  <si>
    <t>Si l'État de route devient praticable alors même pendant la saison pluvieux nous aurons toujours des nourritures à N'dele.</t>
  </si>
  <si>
    <t>S'ils peuvent intervenir dans le projet de réhabilitation des routes alors la ville sera approvisionné normalement comme avant.</t>
  </si>
  <si>
    <t>La route est le seule blocage de la ville de N'dele à fait qu'aujourd'hui on constate l'indisponibilité des certaines produits sur le marché et aussi l'augmentation des prix de certaines produits comme celui de la première nécessité.</t>
  </si>
  <si>
    <t>9062ce1d-2a9f-467c-9791-cc09cc5206cb</t>
  </si>
  <si>
    <t>Pêche et agriculture.</t>
  </si>
  <si>
    <t>Ouï, quand il commence de pleuvoir la ville roule au ralentit.</t>
  </si>
  <si>
    <t>Avoir des aides humanitaire c'est notre préoccupations mais malheureusement les ONG viennent irrégulièrement.</t>
  </si>
  <si>
    <t>Melons, sorgho, manioc.</t>
  </si>
  <si>
    <t>Manioc, viande des bœufs, poissons.</t>
  </si>
  <si>
    <t>Pagne, savon, cuvette.</t>
  </si>
  <si>
    <t>Bâche, moustiquaire, couverture.</t>
  </si>
  <si>
    <t>Oui, parce que c'est le seule lieu qu'on peut retrouver tout les produits.</t>
  </si>
  <si>
    <t>10000 FCFA pour 10 personnes.</t>
  </si>
  <si>
    <t>Ouï, le marché Sara créé nouvellement après les événements sur l'axe qui mène à l'aérodrome.</t>
  </si>
  <si>
    <t>Les enfants parce qu'ils connaissent parfaitement le marché.</t>
  </si>
  <si>
    <t>Ouï, parce que les force de l'ordre sont là.</t>
  </si>
  <si>
    <t>Si, pendant la période des événements.</t>
  </si>
  <si>
    <t>Comme les commerçants se plaident beaucoup par rapports aux divers formalités depuis Tchad jusqu'à N'dele aussi les rebelles qui demandent aussi qu'on leurs fasse la formalité donc si les rebelles seront chassé les commerçants s'approvisionnent la ville facilement et nous aurons pas des difficultés sur le prix des produits.</t>
  </si>
  <si>
    <t>Aidé les commerçants pour rétablir les routes qui sont en mauvaises état.</t>
  </si>
  <si>
    <t>Jusqu'aujourd'hui certaines produits sont indisponible sur le marché pour cause des événements et l'annonce de la pandémie covid-19.</t>
  </si>
  <si>
    <t>Selon mon constat, si les commerçants augmentent les prix des produits cela est dû au coût de transports et les divers formalités légal à la frontière et illégal chez les rebelles seleka..</t>
  </si>
  <si>
    <t>8b78c1fe-200d-4f4d-accb-d6ad68bfa518</t>
  </si>
  <si>
    <t>Agriculture.</t>
  </si>
  <si>
    <t>Lorsqu'il commence de pleuvoir en abondance.</t>
  </si>
  <si>
    <t>Patates, taro, sorgho.</t>
  </si>
  <si>
    <t>Légumes, manioc, pâte d'arachide.</t>
  </si>
  <si>
    <t>Machette, cuvette, moustiquaire.</t>
  </si>
  <si>
    <t>Couverture, matelas, assiette.</t>
  </si>
  <si>
    <t>Bien-sûr que ouï, car on peut tout trouver qu'au marché.</t>
  </si>
  <si>
    <t>9000 FCFA pour 2 personnes.</t>
  </si>
  <si>
    <t>5800 FCFA pour 2 personnes.</t>
  </si>
  <si>
    <t>Ouï, le marché secondaire.</t>
  </si>
  <si>
    <t>35-40min</t>
  </si>
  <si>
    <t>Ouï.</t>
  </si>
  <si>
    <t>Même pas car je suis nouveau dans la zone.</t>
  </si>
  <si>
    <t>Pendant la saison sèche car les produits récoltés sont en abondance.</t>
  </si>
  <si>
    <t>Cultivons plus pendant la saison sèche pour anticipées la saison pluvieux.</t>
  </si>
  <si>
    <t>S'ils peuvent intervenir en distribuant des semences et non des vivres.</t>
  </si>
  <si>
    <t>Vraiment si les acteurs humanitaires peuvent changer les technique de distribution au lieu des vivres, il nous faut des semences.</t>
  </si>
  <si>
    <t>f55b7e0a-df64-4f75-8c2a-ac88daf216f1</t>
  </si>
  <si>
    <t>collect:pJZNj3T0cueWvLYU</t>
  </si>
  <si>
    <t>Oui, surtout pendant la saison pluvieuse.</t>
  </si>
  <si>
    <t>Sorgho, patate, riz.</t>
  </si>
  <si>
    <t>Manioc, sorgho, légumes.</t>
  </si>
  <si>
    <t>Assiette, marmite, couverture.</t>
  </si>
  <si>
    <t>Cuvette, Machete et djaraï( un outil agricole semblable à la pelle).</t>
  </si>
  <si>
    <t>Non car je suis cultivateur.</t>
  </si>
  <si>
    <t>14500 FCFA pour 13 personnes.</t>
  </si>
  <si>
    <t>Si, le marché Sara sur l'axe qui mène à l'aérodrome.</t>
  </si>
  <si>
    <t>Oui, par ce que la est revenu dans la ville déjà.</t>
  </si>
  <si>
    <t>Oui, pendant la guerre tribale.</t>
  </si>
  <si>
    <t>Pendant la saison pluvieuse quand les produits sont indisponibles sur le marché.</t>
  </si>
  <si>
    <t>Faire des stocks pendant la saison sèche pour anticiper la saison pluvieuse.</t>
  </si>
  <si>
    <t>Distribuons nous les semences et garantir la paix en sensibilisant la communauté sur la cohésion sociale.</t>
  </si>
  <si>
    <t>Pendant la période du COVID-19 on n'était déjà à l'aérodrome pour se réfugier sous l'ombre des UN car la tension entre les deux clans est fort.</t>
  </si>
  <si>
    <t>Pour nous à N'délé, au lieu que ça soit la COVID-19 mais à côté y a aussi la guerre tribale à fait que jusqu'aujourd'hui nous subissons les effets secondaires.</t>
  </si>
  <si>
    <t>2b516bde-0176-4e7e-9ac9-b43cfd0b704a</t>
  </si>
  <si>
    <t>Agriculture, pêche, chasse.</t>
  </si>
  <si>
    <t>Surtout pendant la saison pluvieuse.</t>
  </si>
  <si>
    <t>Non, au contraire la ville de a besoin de l'aide humanitaire.</t>
  </si>
  <si>
    <t>Manioc, sorgho, riz.</t>
  </si>
  <si>
    <t>Légumes, melons, taro.</t>
  </si>
  <si>
    <t>Les gobelets, les marmites, les assiettes.</t>
  </si>
  <si>
    <t>Les outils agricoles, bâche et les outils des travaux miniers(exploitation minière).</t>
  </si>
  <si>
    <t>Ouï, car c'est le lieu d'avoir tout les biens.</t>
  </si>
  <si>
    <t>25000 FCFA pour 8 personnes.</t>
  </si>
  <si>
    <t>Moi même car je connais mes clients.</t>
  </si>
  <si>
    <t>Oui, car les forces de l'ordre sont déjà dans la ville.</t>
  </si>
  <si>
    <t>Pendant la guerre tribale mais on peut dire que c'est le passé.</t>
  </si>
  <si>
    <t>Oui, c'est à dire pendant la saison pluvieuse le marché n'est pas bien approvisionné et le niveau d'eau augmente(inondations).</t>
  </si>
  <si>
    <t>Pendant la saison sèche car les produits récoltés sont en abondance sur marché.</t>
  </si>
  <si>
    <t>Comme pendant la saison pluvieuse c'est difficile d'accéder le marché pour manque et la cherté des produits donc si on pouvait faire des stocks pour anticiper.</t>
  </si>
  <si>
    <t>Pour les acteurs les acteurs humanitaire de développement, ils distribuent que des sceaux dispositifs de lavage des mains et les masques artisanaux puis des sensibilisations.</t>
  </si>
  <si>
    <t>Pendant la période de COVID-19, la guerre tribale aussi est là à fait qu'on n'arrive pas d'accéder au marché.</t>
  </si>
  <si>
    <t>NSP. A cette période on n'était tout à l'aéroport pour se réfugier.</t>
  </si>
  <si>
    <t>Vraiment après la guerre tribale la vie roule en ralenti et on débute à zéro.</t>
  </si>
  <si>
    <t>0858bf8c-517e-4ed7-8bd1-9bed5c598eba</t>
  </si>
  <si>
    <t>Ngadja</t>
  </si>
  <si>
    <t>Saison de pluie parce que la route est innondée</t>
  </si>
  <si>
    <t>Manioc ,sésame arachides</t>
  </si>
  <si>
    <t>Légumes, manioc,, viande</t>
  </si>
  <si>
    <t>Habits, chaussures, ciments</t>
  </si>
  <si>
    <t>Draps, couverture, habits</t>
  </si>
  <si>
    <t>Marché</t>
  </si>
  <si>
    <t>Plus de 50000</t>
  </si>
  <si>
    <t>Les enfants pour acheter de la nourriture</t>
  </si>
  <si>
    <t>Oui, juste au conflits inter-communautaires</t>
  </si>
  <si>
    <t>Oui pendant la saison de pluie</t>
  </si>
  <si>
    <t>Appui avec des crédits,aux produits PAM</t>
  </si>
  <si>
    <t>Indisponibilité des produits à cause de la fermeture des frontières/routes (frontière fermée du côté de Birao et l'axe Bangui)</t>
  </si>
  <si>
    <t>Nous souhaiterions que les ONG viennent dans la localité pour faire la  développer</t>
  </si>
  <si>
    <t>2d36ee6740f946af97b0f9fa13d94295</t>
  </si>
  <si>
    <t>Bornou</t>
  </si>
  <si>
    <t>Pendant la saison de pluie</t>
  </si>
  <si>
    <t>Manioc,mil, haricots</t>
  </si>
  <si>
    <t>Légumes, manioc, arachides</t>
  </si>
  <si>
    <t>Natte, ustensiles de cuisine, assiettes</t>
  </si>
  <si>
    <t>Habits, chaussures, couverture</t>
  </si>
  <si>
    <t>Non,le marché et le champ</t>
  </si>
  <si>
    <t>Moi même pour acheter de la nourriture</t>
  </si>
  <si>
    <t xml:space="preserve">Oui </t>
  </si>
  <si>
    <t>Oui, conflits inter-communautaires</t>
  </si>
  <si>
    <t>Pendant la saison de pluie,car les routes sont innondées et plus d'accès</t>
  </si>
  <si>
    <t>T</t>
  </si>
  <si>
    <t>Appui en outils agricoles, côté santé</t>
  </si>
  <si>
    <t>Indisponibilité des produits car manque d'accès à l'approvisionnement (Axe Bangui bloqué)</t>
  </si>
  <si>
    <t xml:space="preserve">La ville de Ndélé est très </t>
  </si>
  <si>
    <t>cafb81fa4e8642cd8ea4fcafa0b2f4c9</t>
  </si>
  <si>
    <t>Ndélé, Roga</t>
  </si>
  <si>
    <t>Agriculture et commerce</t>
  </si>
  <si>
    <t>Manioc, haricots, poisson fumé</t>
  </si>
  <si>
    <t xml:space="preserve"> Légumes, manioc</t>
  </si>
  <si>
    <t>Habits , chaussures draps</t>
  </si>
  <si>
    <t>Couverture, moustiquaires et bidon</t>
  </si>
  <si>
    <t>Marché et champs</t>
  </si>
  <si>
    <t>Oui mais avec les prix élevés</t>
  </si>
  <si>
    <t>Moi pour la fiabilité des choses</t>
  </si>
  <si>
    <t>Non à cause de conflits</t>
  </si>
  <si>
    <t>Oui à cause de conflits entre deux races</t>
  </si>
  <si>
    <t>Pendant la saison de pluie parce que les gens sont beaucoup sur les travaux champêtres</t>
  </si>
  <si>
    <t>Appui en intran, formation en couture et les matériels de champs</t>
  </si>
  <si>
    <t>La sécurité est notre priorité et appui des ONG pour faire développer notre localité</t>
  </si>
  <si>
    <t>93f55e0c400f4a79bdda98e08ea3188d</t>
  </si>
  <si>
    <t xml:space="preserve">Pendant la saison des pluies Parce que la population est toute aux champs </t>
  </si>
  <si>
    <t>Oui parce que c'est pas tout le monde qui est bénéficiaire et manque d'organisation de certaines ONG</t>
  </si>
  <si>
    <t>Poisson fumé, manioc ,mil</t>
  </si>
  <si>
    <t>Légumes, mil, haricots mais les prix tu élèvés</t>
  </si>
  <si>
    <t>Assiettes, couverture draps</t>
  </si>
  <si>
    <t>Couverture moustiquaires, draps</t>
  </si>
  <si>
    <t>Oui, pour trouver  tout dont j'ai besoin</t>
  </si>
  <si>
    <t>Oui au moment de conflits inter-communautaires</t>
  </si>
  <si>
    <t xml:space="preserve">Pendant la saison de pluie que les produits sont rares </t>
  </si>
  <si>
    <t>Appui les enfants à l'éducation appui sur la formation aux jeunesses</t>
  </si>
  <si>
    <t>Beaucoup d'appui à nos générations et merci pour notre présence vu cette entretien</t>
  </si>
  <si>
    <t>c1d4b730b13e4b5bb0b004da59f6f2f0</t>
  </si>
  <si>
    <t>Agriculture et petit commerce</t>
  </si>
  <si>
    <t>Pendant la saison pluvieuse parce que c'est le temps de semences</t>
  </si>
  <si>
    <t>patate douce, igname,mil</t>
  </si>
  <si>
    <t>Légumes, poisson fumé, manioc</t>
  </si>
  <si>
    <t>Bidon, natte, marmite</t>
  </si>
  <si>
    <t>Couverture, moustiquaires, draps</t>
  </si>
  <si>
    <t>Marché et agriculture</t>
  </si>
  <si>
    <t>90000</t>
  </si>
  <si>
    <t>23000</t>
  </si>
  <si>
    <t>Moi pour faire le meilleur choix</t>
  </si>
  <si>
    <t>Oui  quand il y a un conflit inter-communautaires</t>
  </si>
  <si>
    <t>Oui pendant la saison sèche   quand y'a trop de rumeurs</t>
  </si>
  <si>
    <t>Pendant la saison pluvieuse</t>
  </si>
  <si>
    <t>Mettre la paix</t>
  </si>
  <si>
    <t>Appui en vivre et la cohésion sociale</t>
  </si>
  <si>
    <t>Il faut améliorer la condition des distributions des vivres à l'égard des bénéficiaires</t>
  </si>
  <si>
    <t>e857f638a163498486decb86373f5c2b</t>
  </si>
  <si>
    <t>Oui si certains quartiers n'ont pas pris en compte</t>
  </si>
  <si>
    <t>Haricots,mil et poisson fumé</t>
  </si>
  <si>
    <t>Légumes, manioc arachides mais ces deux là les prix sont à la hausse</t>
  </si>
  <si>
    <t>Habits, couverture, draps</t>
  </si>
  <si>
    <t>Couverture, bidon et moustiquaires</t>
  </si>
  <si>
    <t>Oui c'est là bas qu'on trouve tout ce qu'on veut</t>
  </si>
  <si>
    <t>Moi même pour la bonne qualité des produits</t>
  </si>
  <si>
    <t xml:space="preserve">Oui au moment de conflits d'inter-communautaire </t>
  </si>
  <si>
    <t>Pendant la saison de pluie quand les gens sont très occupés aux champs</t>
  </si>
  <si>
    <t>Besoin en formation des différentes filières, recrutement locale des jeunes pour certaines activités</t>
  </si>
  <si>
    <t>Nous avons besoin de la cohésion sociale pour faire ramener la paix dans notre localité</t>
  </si>
  <si>
    <t>2c5aca1a231941b7961eb8bb420ec498</t>
  </si>
  <si>
    <t>Agriculture et chantiers de diamant</t>
  </si>
  <si>
    <t>Manioc, arachides et poisson fumé</t>
  </si>
  <si>
    <t>Légumes, arachides, haricots</t>
  </si>
  <si>
    <t>Habits, chaussures et couverture</t>
  </si>
  <si>
    <t>Draps, couverture, moustiquaires</t>
  </si>
  <si>
    <t>Non marché et champs parce que par manque de moyens financiers</t>
  </si>
  <si>
    <t>Les enfants parce que je suis déjà veille et je n'ai plus de force</t>
  </si>
  <si>
    <t>Oui parce que le marché est ouvert à tout le monde</t>
  </si>
  <si>
    <t>Oui quand les gens mal intentionnés ont couvert le marché</t>
  </si>
  <si>
    <t>Pendant la saison de pluie si les produits deviennent rares</t>
  </si>
  <si>
    <t>Faire tous nos approvisionnement pendant la saison sèche</t>
  </si>
  <si>
    <t>Recrutement locale pour nos jeunes dans les ONG</t>
  </si>
  <si>
    <t>Merci beaucoup plus pour les ONG et il faut prendre  en compte les personnes de 3eme âge. Ne pas confier aux chefs de quartier les tâches d'enregistrement des gens en cas de distribution.</t>
  </si>
  <si>
    <t>cb8188225d54495793591c1f3e492e1e</t>
  </si>
  <si>
    <t>Oui pendant la saison de pluie, parce que c'est la saison de semences</t>
  </si>
  <si>
    <t>Haricots, arachides et viande boucanée</t>
  </si>
  <si>
    <t>Légumes, mil et manioc</t>
  </si>
  <si>
    <t>Couverture, assiettes, chaussures</t>
  </si>
  <si>
    <t>Couverture, moustiquaires, bidon</t>
  </si>
  <si>
    <t>Oui et agriculture</t>
  </si>
  <si>
    <t>Ma femme pour bien faire les provisions</t>
  </si>
  <si>
    <t>Non parce qu'il y a trop de rumeurs</t>
  </si>
  <si>
    <t>Oui pendant le conflits inter-communautaires</t>
  </si>
  <si>
    <t>Oui pendant la saison de pluie que la route est innondée</t>
  </si>
  <si>
    <t>Pendant la saison sèche que la route est accessible</t>
  </si>
  <si>
    <t>C'est faire l'approvisionnement en grande quantité</t>
  </si>
  <si>
    <t>Mettre en place la politique des groupements, faire de recrutement locale</t>
  </si>
  <si>
    <t>Oui, merci pour l'initiative de faire des évaluations auprès de la population pour connaître les difficultés et il faut aussi que les humanitaires viennent à leur secours</t>
  </si>
  <si>
    <t>3e36c71ae049455eaa7db098c91ad501</t>
  </si>
  <si>
    <t>Pendant la de pluie parce que la pluie pleut en abondance</t>
  </si>
  <si>
    <t>Oui parce que ça créé des jalousies entre ceux qui sont choisis comme bénéficiaire et les non bénéficiaires</t>
  </si>
  <si>
    <t>Haricots,mil, manioc</t>
  </si>
  <si>
    <t>Légumes,mil et manioc sont des produits stocké pendant la saison sèche mais les prix sont très élèvés</t>
  </si>
  <si>
    <t>Natte, draps et couvertures</t>
  </si>
  <si>
    <t>Moustiquaires, bidon, cuvette alu</t>
  </si>
  <si>
    <t>Non Agriculture et marché par manque de moyens financiers</t>
  </si>
  <si>
    <t>Moi pour avoir les marchandises en grande quantité</t>
  </si>
  <si>
    <t xml:space="preserve">Oui quand il s'agit de conflits </t>
  </si>
  <si>
    <t>Pendant la saison pluvieuse parce que l'inondation est un peu partout</t>
  </si>
  <si>
    <t>Recrutement local des personnes pour des petits travaux, appui en santé de la population et AGR</t>
  </si>
  <si>
    <t>Nous voulons à que les organisations entre beaucoup plus dans notre localité pour que notre volonté de développe aussi comme les autres</t>
  </si>
  <si>
    <t>cdec020d206f49e6ba0983d5ec62528c</t>
  </si>
  <si>
    <t>Oui, pendant la saison de pluie comme c'est le temps de semences</t>
  </si>
  <si>
    <t>Arachides, haricots et mil</t>
  </si>
  <si>
    <t>Légumes, manioc, mil</t>
  </si>
  <si>
    <t>Assiettes, couverture, bidon</t>
  </si>
  <si>
    <t>Draps, moustiquaires, couvertures</t>
  </si>
  <si>
    <t>Non pas uniquement marché mais agriculture aussi</t>
  </si>
  <si>
    <t>Plus de 50000 car les prix des marchandises sont vraiment chers</t>
  </si>
  <si>
    <t>15000 parce que ce n'est pas tous les jours qu'on achète</t>
  </si>
  <si>
    <t>Moi pour des raisons de qualité</t>
  </si>
  <si>
    <t>Non parce qu'il y'a l'insécurité dans la ville</t>
  </si>
  <si>
    <t>Oui le cas de conflit de deux ethnies Goula et Roga</t>
  </si>
  <si>
    <t>Oui au moment de la pluie que les marchandises deviennent rares que les gens sont consacrés à l'agriculture</t>
  </si>
  <si>
    <t>Faire des stocks de produits au temps de la saison sèche en grande quantité</t>
  </si>
  <si>
    <t>Appui la population avec des différents projets</t>
  </si>
  <si>
    <t xml:space="preserve">Sur le Covid-19, nous étions sur le site </t>
  </si>
  <si>
    <t>Que la sécurité revienne pour que les ONG aussi puisse bien intervenir et merci pour cette initiative</t>
  </si>
  <si>
    <t>70b3bb7f02f044f798928c6c4ec17856</t>
  </si>
  <si>
    <t>Saison seché,par ce ya pas de travaille,hausse de prix</t>
  </si>
  <si>
    <t>Ya eux de probleme entre homme et sont epause</t>
  </si>
  <si>
    <t>Gombo,feuille de manioc,viande</t>
  </si>
  <si>
    <t>Epinard,solanium,poisson</t>
  </si>
  <si>
    <t>Torche,savon,sucre</t>
  </si>
  <si>
    <t>Oui,pour avoire de nourriture</t>
  </si>
  <si>
    <t>25000cfa,8personnée</t>
  </si>
  <si>
    <t>Ya que une seul marché</t>
  </si>
  <si>
    <t>Oui,la circulation de moto et group armé</t>
  </si>
  <si>
    <t>Non,elle a peur de group armé</t>
  </si>
  <si>
    <t>Oui,circulation de group armé avec de armé et couteau</t>
  </si>
  <si>
    <t>Oui,saison de pluies ,s'il ya la pluies</t>
  </si>
  <si>
    <t>Je vais la sécurié</t>
  </si>
  <si>
    <t>Rehabilitation de marché,aide le  grouppement de commerçent</t>
  </si>
  <si>
    <t>Hausse de prix, indisponibilité des produits, insécurité</t>
  </si>
  <si>
    <t>A vas tout je remercier le ONG ,je vais aide de leur part</t>
  </si>
  <si>
    <t>b72e74fe-b541-43ad-9e5e-6c7cd34135db</t>
  </si>
  <si>
    <t>Mois de aout,ya pas de circulation etat de routé est mauve</t>
  </si>
  <si>
    <t>Negatif</t>
  </si>
  <si>
    <t>Feuille de manioc,epinard,poisson</t>
  </si>
  <si>
    <t>Viande,amarate,solanium</t>
  </si>
  <si>
    <t>Habit,chassure,savon</t>
  </si>
  <si>
    <t>Creme,sucre,sel</t>
  </si>
  <si>
    <t>Oui,là bàs je peux trouve la nourriture</t>
  </si>
  <si>
    <t>13000fcfa,4personne</t>
  </si>
  <si>
    <t>18000fcfa,4personne</t>
  </si>
  <si>
    <t>Ya pas d'autre marche</t>
  </si>
  <si>
    <t>Oui,probleme de moner ,circulation de moto</t>
  </si>
  <si>
    <t>Non,insecurite</t>
  </si>
  <si>
    <t>Oui,on croise avec de group arme</t>
  </si>
  <si>
    <t>Saison de pluies ,ya beaucoup de pluies</t>
  </si>
  <si>
    <t>Aragement de la route par le autorité</t>
  </si>
  <si>
    <t>Réhabilitation de marché,intallation des bac ,securité</t>
  </si>
  <si>
    <t>Hausse de prix, indisponibilité des produits</t>
  </si>
  <si>
    <t>Merci pour passe a nous</t>
  </si>
  <si>
    <t>86ab37d6-ef5d-4e16-85a0-957ad4e7c5ff</t>
  </si>
  <si>
    <t>Oui, pendant la saison des pluies</t>
  </si>
  <si>
    <t>Oui par ce que les ONG ne se soucis pas beaucoup de nous</t>
  </si>
  <si>
    <t>Manioc, viande et riz</t>
  </si>
  <si>
    <t>Viande de brousse, arachide et mais</t>
  </si>
  <si>
    <t>Produit de premier necessité</t>
  </si>
  <si>
    <t xml:space="preserve">Meme choses pour la saison seche </t>
  </si>
  <si>
    <t>Oui, c'est de la bas qu'on peut trouver certains produits que nous voulons</t>
  </si>
  <si>
    <t>15000fcfa pour une personne</t>
  </si>
  <si>
    <t>2000fcfa pour une personne</t>
  </si>
  <si>
    <t xml:space="preserve">Pas tout, et avec quantité  insuffissante </t>
  </si>
  <si>
    <t>Non nous n'avons pas d'autres option</t>
  </si>
  <si>
    <t>Oui, par ce que je ne suis pas discriminer</t>
  </si>
  <si>
    <t xml:space="preserve">Surtout la saison des pluies a cause des activités champetres </t>
  </si>
  <si>
    <t xml:space="preserve">Etant vieux je supporte toujours les cout  </t>
  </si>
  <si>
    <t xml:space="preserve">Faciliter les echanges commerciales  et les jetons </t>
  </si>
  <si>
    <t>Nous souhaitons que les ONG soutiennent les secteurs de commerce</t>
  </si>
  <si>
    <t>d0dcfeda-84ba-4dc9-9faa-378d9a6e3a41</t>
  </si>
  <si>
    <t>Agriculture, petit commerce, travail journalier, peche et chasse</t>
  </si>
  <si>
    <t>Oui, parce que les activités sont bloqué( enclavement)</t>
  </si>
  <si>
    <t>Non aucun, parce qu'on n'a pas beaucoups d'information sur cela</t>
  </si>
  <si>
    <t>Viande, poisson et legume</t>
  </si>
  <si>
    <t>Viande, legume</t>
  </si>
  <si>
    <t>Vetement, carburant, savon</t>
  </si>
  <si>
    <t>Savon, bache, chassure</t>
  </si>
  <si>
    <t>Oui mais nous dependant aussi de nos propre production.</t>
  </si>
  <si>
    <t>4000</t>
  </si>
  <si>
    <t>Oui mais selon les saisons.</t>
  </si>
  <si>
    <t>Oui sur le marché secondaire ou centre commercial</t>
  </si>
  <si>
    <t>4min</t>
  </si>
  <si>
    <t>Non parce qu'il n y a pas de force de l'ordre dans la localité et pire dans les marchés</t>
  </si>
  <si>
    <t xml:space="preserve">Non pas vraiment, la saison des pluies </t>
  </si>
  <si>
    <t>Rehabilité les axes.</t>
  </si>
  <si>
    <t>Appuyer les acteurs economiques, sur l'agropastorale.</t>
  </si>
  <si>
    <t>dd465093-e0a0-4ff3-89e2-b6c2817db0f1</t>
  </si>
  <si>
    <t xml:space="preserve">Colonnes ajoutées pour facilitation de l'analyse </t>
  </si>
  <si>
    <t>Localité évaluée</t>
  </si>
  <si>
    <t>Commerces et ventes</t>
  </si>
  <si>
    <t>Activités agricoles (travaux maraichers, travaux champêtres)</t>
  </si>
  <si>
    <t>Élevage</t>
  </si>
  <si>
    <t>Activité minière</t>
  </si>
  <si>
    <t>Pêche et chasse</t>
  </si>
  <si>
    <t>Travaux journaliers (temporaires)</t>
  </si>
  <si>
    <t>Autres</t>
  </si>
  <si>
    <t>Manioc et feuille de manioc</t>
  </si>
  <si>
    <t>Haricots</t>
  </si>
  <si>
    <t>Riz</t>
  </si>
  <si>
    <t>Mil</t>
  </si>
  <si>
    <t>Sorgho</t>
  </si>
  <si>
    <t>Maïs</t>
  </si>
  <si>
    <t>Arachide</t>
  </si>
  <si>
    <t>Amarante / Solanum</t>
  </si>
  <si>
    <t>Gombo</t>
  </si>
  <si>
    <t>Viande</t>
  </si>
  <si>
    <t>Poisson</t>
  </si>
  <si>
    <t>Fruits et légumes</t>
  </si>
  <si>
    <t>CHECK</t>
  </si>
  <si>
    <t>Tubercule (sans spécification du type)</t>
  </si>
  <si>
    <t>Fruits et légumes (excepté épinards et solanum)</t>
  </si>
  <si>
    <t>Epinards</t>
  </si>
  <si>
    <t>Raison : Fermeture des frontières/routes</t>
  </si>
  <si>
    <t>viande,amarate,solanium</t>
  </si>
  <si>
    <t xml:space="preserve">Nombre de répondants: </t>
  </si>
  <si>
    <t>Partie 1: informations de base</t>
  </si>
  <si>
    <t xml:space="preserve">1. Genre des répondants </t>
  </si>
  <si>
    <t>#</t>
  </si>
  <si>
    <t>Proportion</t>
  </si>
  <si>
    <t>2. Villes des répondants</t>
  </si>
  <si>
    <t xml:space="preserve">(From pivot table) </t>
  </si>
  <si>
    <t>Count of _uuid</t>
  </si>
  <si>
    <t>Birao, RCA</t>
  </si>
  <si>
    <t>Bria, RCA</t>
  </si>
  <si>
    <t>Ndélé, RCA</t>
  </si>
  <si>
    <t>Autres, RCA</t>
  </si>
  <si>
    <t>Bornou et Ngadja</t>
  </si>
  <si>
    <t>Grand Total</t>
  </si>
  <si>
    <t>Partie 2 : Accès au Cash</t>
  </si>
  <si>
    <t># Répondants à cette question :</t>
  </si>
  <si>
    <t>Autres: artisanat, mécanicien de moto, briquetier</t>
  </si>
  <si>
    <t>2. Est-ce qu’il y a des moments dans l’année où l’accès à l'argent en liquide est rendu difficile ? Quand et pourquoi ?</t>
  </si>
  <si>
    <t>Résultats clés</t>
  </si>
  <si>
    <t xml:space="preserve">Durant la saison pluvieuse, l'accès à l'argent est plus difficile selon les consommateurs de Birao (12/20). En particulier en fin de saison pluvieuses, voir début de saison sèche selon 3 consommateurs (août-octobre). </t>
  </si>
  <si>
    <t xml:space="preserve">L'accès à l'argent est plus difficile en saison des pluies (10/20) et en période d'insécurité accrue (8/10). La présence des groupes armées  semblent affecter les activités, notamment champêtres, et ainsi la circulation de l'argent. </t>
  </si>
  <si>
    <t xml:space="preserve">A Ndélé, l'accès à l'argent est le plus difficile durant la saison des pluies (17/20), car une grande partie de population est au champs pour les travaux champêtres et les semences. </t>
  </si>
  <si>
    <t>Conclusion : saison des pluies</t>
  </si>
  <si>
    <t>3. Est-ce que vous avez des préoccupations ou des inquiétudes à propos de recevoir des transferts monétaires de la part des acteurs humanitaires ?</t>
  </si>
  <si>
    <t xml:space="preserve">Partie 3: importance du marché, préférences et dépenses </t>
  </si>
  <si>
    <t># de répondants par localité:</t>
  </si>
  <si>
    <t>Feuilles de manioc : 5 répondants</t>
  </si>
  <si>
    <t>Amarante</t>
  </si>
  <si>
    <t>Autres: patates (3x), solanum (3x), sucre (2x); taro, épices, ignames, sésame, soja, huile (1x)</t>
  </si>
  <si>
    <t>Par localité (from pivot table)</t>
  </si>
  <si>
    <t>Values</t>
  </si>
  <si>
    <t>Sum of Manioc et feuille de manioc</t>
  </si>
  <si>
    <t>Sum of Haricots</t>
  </si>
  <si>
    <t>Sum of Riz</t>
  </si>
  <si>
    <t>Sum of Mil</t>
  </si>
  <si>
    <t>Sum of Sorgho</t>
  </si>
  <si>
    <t>Sum of Maïs</t>
  </si>
  <si>
    <t>Sum of Arachide</t>
  </si>
  <si>
    <t>Sum of Gombo</t>
  </si>
  <si>
    <t>Sum of Viande</t>
  </si>
  <si>
    <t>Sum of Poisson</t>
  </si>
  <si>
    <t>Sum of Fruits et légumes</t>
  </si>
  <si>
    <t>Sum of Autres2</t>
  </si>
  <si>
    <t>excepté Birao pour cette question</t>
  </si>
  <si>
    <t>Feuiles de manioc : 4 répondants</t>
  </si>
  <si>
    <t>Autres: igname (2x); condiments, sucre, taro, sésame (1x)</t>
  </si>
  <si>
    <t>Sum of Manioc et feuille de manioc2</t>
  </si>
  <si>
    <t>Sum of Tubercule (sans spécification du type)</t>
  </si>
  <si>
    <t>Sum of Haricots2</t>
  </si>
  <si>
    <t>Sum of Riz2</t>
  </si>
  <si>
    <t>Sum of Mil2</t>
  </si>
  <si>
    <t>Sum of Sorgho2</t>
  </si>
  <si>
    <t>Sum of Maïs2</t>
  </si>
  <si>
    <t>Sum of Arachide2</t>
  </si>
  <si>
    <t>Sum of Gombo2</t>
  </si>
  <si>
    <t>Sum of Viande2</t>
  </si>
  <si>
    <t>Sum of Poisson2</t>
  </si>
  <si>
    <t>Sum of Fruits et légumes (excepté épinards et solanum)</t>
  </si>
  <si>
    <t>Sum of Epinards</t>
  </si>
  <si>
    <t>Sum of Autres3</t>
  </si>
  <si>
    <t>3. Quels sont les 3 produits non-alimentaires que votre ménage achète le plus, pendant la saison sèche ?</t>
  </si>
  <si>
    <t>Savon et produits d'hygiène</t>
  </si>
  <si>
    <t>Bidon</t>
  </si>
  <si>
    <t>Moustiquaire</t>
  </si>
  <si>
    <t>Cuvette/seau</t>
  </si>
  <si>
    <t>Bois de chauffage</t>
  </si>
  <si>
    <t>Nattes, draps, couverture et matelas</t>
  </si>
  <si>
    <t>Habits et chaussures</t>
  </si>
  <si>
    <t>Ustensiles de cuisine, marmite, assiettes, verres</t>
  </si>
  <si>
    <t>Bâche</t>
  </si>
  <si>
    <t xml:space="preserve">Durant la saison sèches à Birao, les produits les plus achetés par les consommateurs sont les habits et chaussures (16/20), les assiettes et marmites (12/20), ainsi que les bidons (6/20). </t>
  </si>
  <si>
    <t>Les préférences des consommateurs de Bria durant la saison sèche pour les biens non-alimentaires sont les produits d'hygiènes tels que le savon (16/20, les ustensiles de cuisine (7/20) et le bois de chauffage (fagot - 6/20)</t>
  </si>
  <si>
    <t>A Ndélé, les consommateurs achètent principalement du matériel de couchage tels que les natte, draps, couvertures et matelas (12/20), les ustensiles de cuisines (10/20), ainsi que les habits et chaussures (6/20)</t>
  </si>
  <si>
    <t xml:space="preserve">Conclusion générale: Les produits non-alimentaires les plus achetés durant la saison sèche sont les habits et chaussures (36/80), les ustensiles de cuisines (32/80) ainsi que les produits d'hygiène tels que le savon (29/80) </t>
  </si>
  <si>
    <t xml:space="preserve">Autres produits mentionnés: produits de premières nécessités (sans spécification), outils agricoles, tapis, ciment, produits de beauté, torche, carburant, meuble, etc. </t>
  </si>
  <si>
    <t>4. Quels sont les 3 produits non-alimentaires que votre ménage achète le plus, pendant la saison des pluies ?</t>
  </si>
  <si>
    <t>Machette</t>
  </si>
  <si>
    <t xml:space="preserve">En saison des pluies, les biens non-alimentaires les plus achetés par la population de Birao sont les ustensiles de cuisines (8/20), les cuvettes et seaux (7/20) ainsi que les vêtements et chaussures (6/20). Les machettes sont un bien mentionné comme prioritaire uniquement en saison des pluies (5/20). </t>
  </si>
  <si>
    <t xml:space="preserve">Les bâches (7/16), le savon (12/16) et le bois de chauffage (3/16) sont les biens non-alimentaires les plus achetés en saison des pluies à Bria. Ainsi, l'investissement dans des bâches semblent remplacer l'achat d'ustensile de cuisine, qui sort des priorités. </t>
  </si>
  <si>
    <t xml:space="preserve">A Ndélé, les consommateurs achètent des couvertures (14/20), moustiquaires (12/20) et des bidons (6/20) en saison des pluies, changeant ainsi considérablement leur priorités de consommation par rapport à la saison sèche.  (En saison sèche, 7/20 consommateurs achetaient des couvertures). </t>
  </si>
  <si>
    <t>Conclusion générale: Les produits non-alimentaires les plus achetés durant la saison plvuieuse sont des produits de couchage, principalement des couvertures et des draps (24/75), les produits d'hygiène tels que le savon (22/75), les moustiquaires (17/75), ainsi que les vêtements et chaussures (16/75).</t>
  </si>
  <si>
    <t xml:space="preserve">Autres produits mentionnés: charbon, outils, tapis, meuble, alumette, brique, torche, etc. </t>
  </si>
  <si>
    <t xml:space="preserve">dont couverture: </t>
  </si>
  <si>
    <t>5. Est-ce que vous dépendez beaucoup des marchés pour avoir de la nourriture ? Pourquoi ?</t>
  </si>
  <si>
    <t xml:space="preserve">A Birao, la majorité des répondants dépendent du marché pour la nourriture (13/20). L'auto-production par les activités champêtres complètent les besoins alimentaires (8/20). Deux consommateurs mentionnent une entière dépendance au marché en raison de l'innondation de leurs champs cette année. </t>
  </si>
  <si>
    <t xml:space="preserve">A Bria, la majorité des consommateurs dépendant du marché pour l'approvisionnement alimentaire. Par ailleurs, 3 consommateurs achètent directement dans leur quartier et ne dépendent ainsi pas du marché. Cette dépendance au marché provient de différentes raisons : pas d'auto-production, insécurité et déplacement sur des sites, achat au quartier. Seulement 4 consommateurs affirment ne pas dépendre du marché en raison de leur propre activité agricole. </t>
  </si>
  <si>
    <t xml:space="preserve">La moitié des consommateurs affirment dépendre du marché pour les produits alimentaires (10/20), alors qu'un peu plus de la moitié affirment complémenter leurs besoins avec les activités champêtes (11/20). </t>
  </si>
  <si>
    <t xml:space="preserve">Globalement, on observe une dépendance au marché local pour les produits alimentaires (54/80). </t>
  </si>
  <si>
    <t>6. Combien dépensez-vous pour les articles alimentaires (en FCFA), par mois pour votre ménage ? Merci de précisez le nombre de personne dans le ménage</t>
  </si>
  <si>
    <t xml:space="preserve">Grande disparité dans les dépenses des ménages. Il semble y avoir une méconaissace général du budget mensuel pour les produits alimentaires. Sur la base des quelques réponses mentionnant u montant ainsi que le nombre de personnes dans le ménage, la moyenne de dépense par personne par mois s'élève à 6'200 FCFA, avec des montants variant de 2500 à 25'000 FCFA. </t>
  </si>
  <si>
    <t>7. Combien dépensez-vous pour les articles non-alimentaires (en FCFA), par mois pour votre ménage ? Merci de précisez le nombre de personne dans le ménage</t>
  </si>
  <si>
    <t xml:space="preserve">Aucune conclusion ne peut être émise au vue de la dispersion des réponses. La catégorisation d'articles non-alimentaires est potentiellement mal définie. </t>
  </si>
  <si>
    <t>8. Pour vous procurer des céréales (riz/mais) ou le manioc, à quel moment de l’année vous vous rendez le plus souvent sur le marché ?</t>
  </si>
  <si>
    <t>Les produits céréaliers sont principalement achetés durant la saison sèche (13/20) selon les commerçants. Par ailleurs, 7 commerçants affirment se procurer des céréales approximativement durant les mois de septembre à déccembre (6/20)</t>
  </si>
  <si>
    <t>La majorité des commerçants achètent leur produits céréaliers durant la saison sèche, et plus spécifiquement durant les mois de février et mars ( 13/20), voir en début de saison sèche de décembre à janvier (2/20)</t>
  </si>
  <si>
    <t xml:space="preserve">Tous les consommateurs achètent les produits céréaliers durant la saison sèche. (20/20). </t>
  </si>
  <si>
    <t>La majorité des commerçants achètent leur produits céréaliers durant la saison sèche (15/20). Un consommateur distingue les périodes d'achat en fonction du type de céréales : "Pour le maïs c'est de mai jusqu'à août, le riz c'est d'octobre jusqu'à mars et le manioc c'est de août jusqu'à décembre."</t>
  </si>
  <si>
    <t>9. Est-ce que vous trouvez sur le marché tout ce dont vous avez besoin ? En quantité suffisante ?</t>
  </si>
  <si>
    <t>Parfois difficile/ quantité insuffisante</t>
  </si>
  <si>
    <t xml:space="preserve">Las avis sont mitigés: certains consommateurs affirment ne pas trouver ce dont ils ont besoins sur le marché, ou pas en quantité suffissante (8/20), d'autres considèrent qu'ils peuvent trouver ce qu'ils veulent sur le marché (9/20) avec 5 consommteurs précisant qu'il faut avoir les moyens financiers suffisants pour obtenir les quantités suffisantes. Pour quelques consommateurs, cela dépend des fois et des périodes (5/20). </t>
  </si>
  <si>
    <t>A Bria, la majorité des répondants ne trouvent pas ce dont ils ont besoins sur le marché, ou du moins pas en quantité suffisante (14/20). La disponibilité des produiots dépend parfois de la période, des saisons, de l'insécurité (7/20)</t>
  </si>
  <si>
    <t xml:space="preserve">A Ndélé, la majorité des consommateurs trouvent leur besoin sur le marché (17/20). Certains précisent que la disponibilité en quantité suffisante dépend de la saison sèche et des récoltes, et des moyens financiers. </t>
  </si>
  <si>
    <t>10. Est-ce que vous vous rendez sur d’autres marchés si des produits ne sont pas disponibles ? si oui, lesquels ?</t>
  </si>
  <si>
    <t>La majorité des consommateurs se rendent sur d'autres marchés si certains des produits sont indisponibles (13/19). Quelques marchés secondaires mentionnées sont le petit marché en face de la MINUSCA, le marché de Terfel, le marché de Matala.</t>
  </si>
  <si>
    <t xml:space="preserve">La majorité des consommateurs se rendent sur d'autres marchés si certains des produits sont indisponibles (16/19), principalement à PK3, au marché central, au marhcé de Borno. </t>
  </si>
  <si>
    <t xml:space="preserve">A Ndélé, la majorité des répondants ne se rendent pas sur un autre marché en cas d'indisponibilité de produits (12/20). Ceux qui complètent leurs achats sur un autre marché se rendent principalement au marché Sara, situé sur l'axe de l'aérodrome, qui a été crée suite aux évènements relatifs aux tensions éthniques qui ont eu lieu dans la localité (6/20).  </t>
  </si>
  <si>
    <t>Partie 4: Accès au marché</t>
  </si>
  <si>
    <t>1.  À quel marché vous rendez-vous (principal ou secondaire) ?</t>
  </si>
  <si>
    <t>Moins de 15 min</t>
  </si>
  <si>
    <t>de 16 à 30 min</t>
  </si>
  <si>
    <t>de 31 à 45min</t>
  </si>
  <si>
    <t>de 46 à 60 min</t>
  </si>
  <si>
    <t>de 1h01 à 1h30</t>
  </si>
  <si>
    <t>Plus d'1h30</t>
  </si>
  <si>
    <t>3. Qui, dans votre ménage, se rend au marché et pour quelle raison ?</t>
  </si>
  <si>
    <t>4. Combien de fois par semaine allez-vous sur le marché</t>
  </si>
  <si>
    <t>La majorité des consommateurs se rendent en moyenne 3 fois par semaine sur le marché (24/80). 17 répondants sur 80 se rendent quotidiennement, 12/80 4 fois par semaine et 12/80 5 fois par semaine</t>
  </si>
  <si>
    <t>5. Est-ce que vous rencontrez des obstacles pour vous rendre sur le marché ? Si oui, lesquels ?</t>
  </si>
  <si>
    <t xml:space="preserve">A Birao, les répondants ne rencontrent en général pas d'obstacle pour se rendre au marché (17/20). </t>
  </si>
  <si>
    <t>A Bria, la majorité des consommateurs interrogés ne rencontrent pas d'obstacle pour se rendre au marché (13/20). Pour les personnes ayant des difficultés à se rendre sur le marché, les raisons évoquées sont : 
- le manque d'argent (5/7)
- l'insécurité et les groupes armées (3/7)
- les intempéries (2/7)</t>
  </si>
  <si>
    <t>A l'heure d'aujourd'hui, les consommateurs de Ndélé ne rencontrent pas d'obstacle pour se rendre sur le marché (19/20)</t>
  </si>
  <si>
    <t>6. Est-ce que vous vous sentez en sécurité en général quand vous vous rendez sur le marché ? Sinon, pourquoi ? Si oui, pourquoi ?</t>
  </si>
  <si>
    <t xml:space="preserve">L'ensemble des consommateurs interrogés à Birao se sentent en sécurité sur le marché (19/19), principalement en raison de la police, gendaermerie, des FACA ou de la MINUSCA. </t>
  </si>
  <si>
    <t xml:space="preserve">A Bria, les répondants se sentent majoritairement en sécurité sur le marché (15/20), mais cela dépend surtout de la situation sécuritaire. Pour les personnes ne se sentant pas en sécurité, les raisons évoquées sont la peur des bandits, groupes armées et vols. </t>
  </si>
  <si>
    <t xml:space="preserve">A Ndélé, la majorité se sentent en sécurité (16/20), principalement grâce aux forces de l'ordre, FACA et Russes présents dans la ville. </t>
  </si>
  <si>
    <t>7. Est-ce qu’il y a eu des moments particuliers où vous ne vous êtes pas sentis en sécurité sur le marché, et pour quelle raison ?</t>
  </si>
  <si>
    <t xml:space="preserve">14 consommateurs sur 19 n'ont pas vécu de moments avec sentiments d'insécurité sur le marché. 3 consommateurs affirment ne pas s'être sentis en sécurité durant les évènements passés (combats et conflit ethniques). </t>
  </si>
  <si>
    <t xml:space="preserve">A Bria, la majorité des répondants ne se sont pas sentis en sécurité durant les dernières mois et les évènements passés (18/20), faisant référence à l'insécurité liée aux conflits des groupes armés. </t>
  </si>
  <si>
    <t xml:space="preserve">A Ndélé, le conflit tribale qui a eu lieu entre les Rounga et Goula est la principale raison de l'insécurité ressentie dans le passé par les consommateurs interrogés (16/20). </t>
  </si>
  <si>
    <t>8. Est-ce qu’il y a des moments dans l’année où c'est difficile d’accéder au marché ? et pourquoi ?</t>
  </si>
  <si>
    <t xml:space="preserve">La majorité des répondants affirment qu'il est plus difficiles d'accéder au marché durant la saison des pluies (11/19), en raison des innondations. </t>
  </si>
  <si>
    <t>A Bria, les périodes où l'accès au marché est le plus difficile est lors de troubles sécuritaires (groupes armées) selon la majorité des consommateurs (11/19)</t>
  </si>
  <si>
    <t>A Ndélé, la saison pluvieuse est mentionnée comme le moment de l'année où l'accès au marché est le plus difficile (15/20), en raison de l'indisponibilités des produits (8/15), des innondations (4/15) et du travail champêtre (3/15)</t>
  </si>
  <si>
    <t>9. À quel moment de l’année c’est plus simple d’accéder au marché ?</t>
  </si>
  <si>
    <t xml:space="preserve">Le marché est plus accessible à la saison sèche (13/19) à Birao. </t>
  </si>
  <si>
    <t>Le marché est accessible à tout moment de l'année (8/19) et présentement il n'y a pas de difficulté d'accès à Bria (4/19)</t>
  </si>
  <si>
    <t xml:space="preserve">Presque l'ensemble des consommateurs interrogés considèrent que l'accès au marché est plus facile durant la saison sèche (19/20), en autre car les produits sont en abondance sur le marché. </t>
  </si>
  <si>
    <t>10. Que pourrait-on mettre en œuvre, en plus de ce qui existe déjà, pour surmonter ces obstacles ?</t>
  </si>
  <si>
    <t>Les solutions suggérées sont l'anticipation de la saison des pluies par des cultures et approvisionnement en saison sèche (5/19), constitution de réserves/faire des approvisionnement (4/20), renforcer la sécurité (2/20).</t>
  </si>
  <si>
    <t>Les principales solutions évoquées à Bria sont : 
- améliorer la sécurité, promouvoir la paix et activités de cohésion sociales (9/19)
- promotion et soutien des AGR (4/19)
- réhabilitation des routes et soutien à l'approvisionnement (4/19)
- ouverture d'établissement de micro-finance (2/19)</t>
  </si>
  <si>
    <t>Les solutions principales suggérées par les consommateurs de Ndélé sont: 
- faires des stocks et approvisionnement pendant la saison sèche en prévision de la saison pluvieuse (10/19)
- sécurité et paix (4/19)</t>
  </si>
  <si>
    <t xml:space="preserve"> </t>
  </si>
  <si>
    <t>- rébailisation des routes (3/16)
- sensibilisation, promotion de la paix, sécurité et cohésion social (4/16)
- appui à l'agriculture (3/16)</t>
  </si>
  <si>
    <t>11. Quel rôle les acteurs humanitaires/de développement peuvent-ils jouer dans cette mise en œuvre ?</t>
  </si>
  <si>
    <t>- soutien agricole par du matériel, des semences et la sensibilisation aux bonnes pratiques (5/20)
- appui aux populations en général (3/20)
- AGR (2/20)
- distribution de vivres (3/20)</t>
  </si>
  <si>
    <t>- appui aux commerçants (5/20) et soutien aux AGR (5/20)
- sensibilisation et renforcement des capacités, soutien aux initiatives communautaires (8/20)
- réhabilitation des routes (4/20)</t>
  </si>
  <si>
    <t>- soutien à l'agriculture par la distribution de semences, de produits agricoles et la formation (6/20)
- travail de cohésion sociale (4/20)
- recrutement local pour le travail dans les ONGs (4/20), renforement de capacités et formation (3/20)</t>
  </si>
  <si>
    <t>- sensibilisation de la population, amélioration de la sécurité et soutien au processus de paix (6/19)
- soutien aux activités commerciales et réhabilitation du marché (5/19)</t>
  </si>
  <si>
    <t>Partie 5: COVID 19</t>
  </si>
  <si>
    <t>1. Quelle est votre perception concernant l'impact de la COVID-19 sur la disponibilité des produits de base ?</t>
  </si>
  <si>
    <t>dont pour cause de fermeture de frontières/routes</t>
  </si>
  <si>
    <t xml:space="preserve">Raisons mentionnées par les consommateurs évoquant une indisponibilités des produits (13/18) : 
- fermetues des frontières et routes, manque d'accès à l'approvisionnement (5/13) </t>
  </si>
  <si>
    <t>(blank)</t>
  </si>
  <si>
    <t>Raisons mentionnées par les consommateurs évoquant une indisponibilités des produits (14/17) : 
- fermetues des frontières et routes, manque d'accès à l'approvisionnement mentionnés par 5 consommateurs</t>
  </si>
  <si>
    <t xml:space="preserve">Raisons mentionnées par les consommateurs évoquant une indisponibilités des produits (17/20) : 
- fermetues des frontières et routes, manque d'accès à l'approvisionnement (6/17)
A Ndélé, deux évènements majeurs se sont déroulés simultanément, la pandémie et le conflit tribale entre les éthnies Goula et Rouna. Ainsi, plusieurs consommateurs répondent à cette question en faisant mention des difficultés d'accès au marché et aux produits en raison de l'insécurité et des déplacements sur site (5/20)
</t>
  </si>
  <si>
    <t xml:space="preserve">Raisons mentionnées par les consommateurs évoquant une indisponibilités des produits (16/18): 
- fermetures des frontières (5/16) 
- hausses des prix (3/16)
</t>
  </si>
  <si>
    <t>2. Quelle est votre perception concernant l'impact de la COVID-19 sur les prix des produits de base ?</t>
  </si>
  <si>
    <t xml:space="preserve">Sur les 75 réponses obtenues à cette question, 73 consommateurs ont perçue une hausse des prix comme impact de la COVID 19. </t>
  </si>
  <si>
    <t>Commentaires</t>
  </si>
  <si>
    <t xml:space="preserve">Demande d'aide et d'interventions pour répondre aux difficultés et besoins de la population, en particulier vu la situation suite aux différents évènements dans la localité. </t>
  </si>
  <si>
    <t xml:space="preserve">Demande de sécurité et d'actions </t>
  </si>
  <si>
    <t>Aides</t>
  </si>
  <si>
    <t>KII_Consommateurs_Tampon</t>
  </si>
  <si>
    <t xml:space="preserve">Fichier intermédiaire des données pour la préparation de l'onglet résultats. </t>
  </si>
  <si>
    <t>KII_Fournisseurs_Tampon</t>
  </si>
  <si>
    <t>Bienvenue et merci d’avoir accepté de prendre part à cet entretien. Vous avez été appelé à participer car votre point de vue est important. Merci pour votre temps.
La discussion a pour but de mieux comprendre l’environnement du marché local et les retours que vous pouvez nous faire à propos de l’approvisionnement, en votre qualité de fournisseur.
Je souhaiterais tout d’abord vous assurer que la discussion restera anonyme. S’il y a des questions auxquelles vous ne souhaitez pas répondre ou participer, vous n’y êtes pas obligés. Toutefois, essayez de répondre et être investi autant que possible.</t>
  </si>
  <si>
    <t>1. Genre</t>
  </si>
  <si>
    <t>2. Origine</t>
  </si>
  <si>
    <t>Autre origine - précisez</t>
  </si>
  <si>
    <t>3. Dans quelle localité votre entreprise est-elle basée ? (préciser la ville et le pays)</t>
  </si>
  <si>
    <t>4. Depuis combien de temps fournissez-vous les commerçants de cette localité (en année)?</t>
  </si>
  <si>
    <t>5. Est-ce que vous importez des produits depuis un pays voisin de la RCA ?</t>
  </si>
  <si>
    <t>6. Si oui, quels produits importez-vous ?</t>
  </si>
  <si>
    <t>7. Quels produits fournissez-vous aux commerçants de la localité ?</t>
  </si>
  <si>
    <t>7. Quels produits fournissez-vous aux commerçants de la localité ?/Produits céréaliers (maïs / riz ) ou manioc</t>
  </si>
  <si>
    <t>7. Quels produits fournissez-vous aux commerçants de la localité ?/Autre produits alimentaires</t>
  </si>
  <si>
    <t>7. Quels produits fournissez-vous aux commerçants de la localité ?/Bétail</t>
  </si>
  <si>
    <t>7. Quels produits fournissez-vous aux commerçants de la localité ?/Produits non-alimentaires</t>
  </si>
  <si>
    <t>7. Quels produits fournissez-vous aux commerçants de la localité ?/Produits d'hygiène</t>
  </si>
  <si>
    <t>7. Quels produits fournissez-vous aux commerçants de la localité ?/Autre produit</t>
  </si>
  <si>
    <t>Si autre, précisez quels produits</t>
  </si>
  <si>
    <t>8. Combien de commerçants fournissez-vous ?</t>
  </si>
  <si>
    <t>1.1 Où achetez-vous les biens/ produits céréaliers (mais, riz) et du manioc que vous vendez ?</t>
  </si>
  <si>
    <t>1.2 Où achetez-vous les autres biens/produits alimentaires que vous vendez ?</t>
  </si>
  <si>
    <t>1.3 Où achetez-vous les biens/produits non alimentaires que vous vendez ?</t>
  </si>
  <si>
    <t>1.4 Où achetez-vous le bétail que vous vendez ?</t>
  </si>
  <si>
    <t>1.5 Où achetez-vous les produits d'hygiène que vous vendez ?</t>
  </si>
  <si>
    <t>1.6 Où achetez-vous les autres produits que vous vendez (cité(s) précedemment)?</t>
  </si>
  <si>
    <t>2. Dans quelle ville/pays vos fournisseurs se fournissent-ils ?</t>
  </si>
  <si>
    <t>3.1 Quelles sont les routes d’approvisionnement jusqu’à la localité pour les biens/ produits céréaliers ou manioc ? Identifier les axes</t>
  </si>
  <si>
    <t>3.2 Quelles sont les routes d’approvisionnement jusqu’à la localité pour les autres biens/produits alimentaires? Identifier les axes</t>
  </si>
  <si>
    <t>3.3 Quelles sont les routes d’approvisionnement jusqu’à la localité pour les biens/produits non alimentaires? Identifier les axes</t>
  </si>
  <si>
    <t>3.4 Quelles sont les routes d’approvisionnement jusqu’à la localité pour le bétail? Identifier les axes</t>
  </si>
  <si>
    <t>3.5 Quelles sont les routes d’approvisionnement jusqu’à la localité pour les produits d'hygiène ? Identifier les axes</t>
  </si>
  <si>
    <t>3.6 Quelles sont les routes d’approvisionnement jusqu’à la localité pour les autres produits (cité(s) précédemment) ? Identifier les axes</t>
  </si>
  <si>
    <t>4. Est-ce que les routes d’approvisionnement varient en fonction de la saison ?</t>
  </si>
  <si>
    <t>Si oui, Pourquoi ?</t>
  </si>
  <si>
    <t>Identifier les routes d’approvisionnement en saison des pluies</t>
  </si>
  <si>
    <t>Identifier les routes d’approvisionnement en saison sèche</t>
  </si>
  <si>
    <t>5. Combien de temps est nécessaire pour transporter les marchandises de l’endroit où vous les acheter, jusqu’à l’endroit où vous les vendez ? Expliquer pour chaque route d’approvisionnement que vous prenez.</t>
  </si>
  <si>
    <t>6. Lister les principaux défis rencontrés sur les routes d’approvisionnement.</t>
  </si>
  <si>
    <t>7. À quel niveau de la route d’approvisionnement rencontrez-vous ces défis ?</t>
  </si>
  <si>
    <t>8. À quelle fréquence rencontrez-vous ces obstacles ?</t>
  </si>
  <si>
    <t>9. Est-ce que vous arrivez à dépasser ces obstacles ?</t>
  </si>
  <si>
    <t>Comment les dépassez-vous ?</t>
  </si>
  <si>
    <t>10. Dans le futur, qu’est ce qui va affecter les routes d’approvisionnement selon vous ? Quand ? Pourquoi ? Où ?</t>
  </si>
  <si>
    <t>Est-ce que vous devez traverser la frontière pour vous approvisionner ?</t>
  </si>
  <si>
    <t>2. À quelle fréquence vous traversez la frontière pour vous approvisionner ?</t>
  </si>
  <si>
    <t>3. Quelles sont les routes principales pour traverser la frontière ?</t>
  </si>
  <si>
    <t>4. Quelles sont les routes informelles pour traverser la frontière ?</t>
  </si>
  <si>
    <t>5. Est-ce que les routes d’approvisionnement changent en fonction de la saison ?</t>
  </si>
  <si>
    <t>Quelles routes d’approvisionnement pour la saison sèche ?</t>
  </si>
  <si>
    <t>Quelles routes d’approvisionnement pour la saison des pluies ?</t>
  </si>
  <si>
    <t>6. Quels sont les principaux obstacles que vous rencontrez lorsque vous traversez la frontière pour vous approvisionnez ?</t>
  </si>
  <si>
    <t>7. Dans le passé, quand est-ce que la frontière a été fermée ? Pour quelle(s) raison(s) ?</t>
  </si>
  <si>
    <t>8. Quel effet cela a eu sur l’importation de biens ?</t>
  </si>
  <si>
    <t>1. En quelle devise vous vendez vos biens en République Centrafricaine ?</t>
  </si>
  <si>
    <t>1. En quelle devise vous vendez vos biens en République Centrafricaine ?/FCFA</t>
  </si>
  <si>
    <t>1. En quelle devise vous vendez vos biens en République Centrafricaine ?/Pound sud-soudanais</t>
  </si>
  <si>
    <t>1. En quelle devise vous vendez vos biens en République Centrafricaine ?/Livre soudanaise</t>
  </si>
  <si>
    <t>1. En quelle devise vous vendez vos biens en République Centrafricaine ?/Franc congolais</t>
  </si>
  <si>
    <t>1. En quelle devise vous vendez vos biens en République Centrafricaine ?/Autre (précisez)</t>
  </si>
  <si>
    <t>Si autre, précisez quelles devises</t>
  </si>
  <si>
    <t>2. En quelle devise vous achetez les biens auprès de vos fournisseurs ?</t>
  </si>
  <si>
    <t>2. En quelle devise vous achetez les biens auprès de vos fournisseurs ?/FCFA</t>
  </si>
  <si>
    <t>2. En quelle devise vous achetez les biens auprès de vos fournisseurs ?/Pound sud-soudanais</t>
  </si>
  <si>
    <t>2. En quelle devise vous achetez les biens auprès de vos fournisseurs ?/Livre soudanaise</t>
  </si>
  <si>
    <t>2. En quelle devise vous achetez les biens auprès de vos fournisseurs ?/Franc congolais</t>
  </si>
  <si>
    <t>2. En quelle devise vous achetez les biens auprès de vos fournisseurs ?/Autre (précisez)</t>
  </si>
  <si>
    <t>3. Est-ce que vous avez des difficultés à obtenir des devises étrangères / autre que le FCFA ?</t>
  </si>
  <si>
    <t>4. Comment cela affecte votre travail ?</t>
  </si>
  <si>
    <t>1. Si la demande double, est-ce que vous serez capable d’y répondre ?</t>
  </si>
  <si>
    <t>Pourquoi ?</t>
  </si>
  <si>
    <t>Avez-vous les capacités internes de répondre à ce doublement de la demande ? Au travers quels moyens ?</t>
  </si>
  <si>
    <t>2. Combien de temps cela vous prendrait pour y répondre ?</t>
  </si>
  <si>
    <t>3. Quels obstacles vous empêcheraient de répondre à une augmentation de la demande ?</t>
  </si>
  <si>
    <t>4. De quel type de soutien auriez-vous besoin pour mieux répondre à une augmentation de la demande ?</t>
  </si>
  <si>
    <t>1. Avez-vous rencontré des difficultés pendant la pandémie de COVID-19 ?</t>
  </si>
  <si>
    <t>2. Lister ces difficultés.</t>
  </si>
  <si>
    <t>3. Comment avez-vous réussi à surmonter ces difficultés ?</t>
  </si>
  <si>
    <t>4. Est-ce que vous subissez toujours les conséquences de la pandémie sur votre commerce ?</t>
  </si>
  <si>
    <t>5. Que pourrait-on mettre en œuvre, en plus de ce qui existe déjà, pour surmonter ces obstacles ?</t>
  </si>
  <si>
    <t>6. Quel rôle les acteurs humanitaires/du développement peuvent-ils jouer dans cette mise en œuvre ?</t>
  </si>
  <si>
    <t>RCA</t>
  </si>
  <si>
    <t>Produits alimentaires et non alimentaires</t>
  </si>
  <si>
    <t>Produits céréaliers (maïs / riz ) ou manioc Produits non-alimentaires Produits d'hygiène Autre produits alimentaires</t>
  </si>
  <si>
    <t>Dans les axes pour le manioc et Bangui ou Cameroun</t>
  </si>
  <si>
    <t>Axe Irabanda et Ippi</t>
  </si>
  <si>
    <t>Bangui-Bria</t>
  </si>
  <si>
    <t>Pendant la saison des pluies, les routes sont inondées et impraticables</t>
  </si>
  <si>
    <t>Bria-Ippy-Bambari et Bangui</t>
  </si>
  <si>
    <t>2 semaines etat degradant de la route pendant la saisons des pluies et 5 Jours de Bangui-Bria</t>
  </si>
  <si>
    <t xml:space="preserve">Barrières et taxes illégales, état des routes, insecurité </t>
  </si>
  <si>
    <t xml:space="preserve">Bambari-Bria, insecurité. Bambari-Grimari et Bambari-Yppi état degradant de la route </t>
  </si>
  <si>
    <t>En cas de perte, on augmente un peu le prix des marchandises</t>
  </si>
  <si>
    <t xml:space="preserve">Saisons des pluies a cause d'etat degradant de la route et insecurité </t>
  </si>
  <si>
    <t>Saison sèche</t>
  </si>
  <si>
    <t>Bangui-Cameroun</t>
  </si>
  <si>
    <t>Douanes, taxes</t>
  </si>
  <si>
    <t>Oui. Raisons: COVID 19, insécurité (guerre civile)</t>
  </si>
  <si>
    <t>Hausse de prix des produits, rareté ou indisponibilité des produits</t>
  </si>
  <si>
    <t>FCFA</t>
  </si>
  <si>
    <t>Chercher d'autres partenaires a Bangui pour me soutenir et appuyer l'etablissement pour satisfaire la population</t>
  </si>
  <si>
    <t>Oui, en fonction de la demande</t>
  </si>
  <si>
    <t>1 mois en environ</t>
  </si>
  <si>
    <t>Retard dans la regularisation de dette, non respect de demande de cotation</t>
  </si>
  <si>
    <t xml:space="preserve">Réhabilitation des routes, paiements de dette par consammateur à temps </t>
  </si>
  <si>
    <t>Confinement, restriction</t>
  </si>
  <si>
    <t>Continue malgré routes les tracaçeries</t>
  </si>
  <si>
    <t>Avoir des consammateurs crédibles</t>
  </si>
  <si>
    <t>Appuyer les fournisseurs dans l'octroie de cash rembourssable</t>
  </si>
  <si>
    <t>be0f6a93-d4ff-4bec-a03a-84ac62e70326</t>
  </si>
  <si>
    <t>Autre produits alimentaires Produits non-alimentaires Produits céréaliers (maïs / riz ) ou manioc</t>
  </si>
  <si>
    <t>Riz provenant de Bangui; maïs, manioc vers axe Ippy</t>
  </si>
  <si>
    <t>Cameroun et Bangui</t>
  </si>
  <si>
    <t>Chine, Thaïlande, Indonésie, localement</t>
  </si>
  <si>
    <t>Axe Bangui depuis Bria</t>
  </si>
  <si>
    <t>De Bangui au Cameroun</t>
  </si>
  <si>
    <t>De Bangui au cameroun</t>
  </si>
  <si>
    <t>De cameroun jusqu'a Bria 1 mois et bangui Bria 1 semaine pendant la saison seche et 2 a 3 semain pendant la saison des pluie</t>
  </si>
  <si>
    <t>Bangui bria</t>
  </si>
  <si>
    <t>On s'adapte en payant les taxes et on recupère sur les prix de vente</t>
  </si>
  <si>
    <t>Il y aura moin d'approvusionnement  a bria</t>
  </si>
  <si>
    <t>A tout moment / selon la demande</t>
  </si>
  <si>
    <t>Route bria-bangui et de bangui - cameroun</t>
  </si>
  <si>
    <t>Aucun</t>
  </si>
  <si>
    <t>Oui, pendant la pandémie. Raisons: COVID19</t>
  </si>
  <si>
    <t>Hausse de prix des produits, rareté ou indisponibilité des produits, augmentation de la demande</t>
  </si>
  <si>
    <t>Parce que j'ai aussi des partenaire d'affaire</t>
  </si>
  <si>
    <t>Oui, à travers mes stocks.</t>
  </si>
  <si>
    <t>Quelque semaine</t>
  </si>
  <si>
    <t>Insécurité, etatt des routes</t>
  </si>
  <si>
    <t>Soutien financier, soutien logistique</t>
  </si>
  <si>
    <t>Manque d'approvisionnement, monté des prix.</t>
  </si>
  <si>
    <t>Gerer les stock existant en attendant que la situation s'ameliore</t>
  </si>
  <si>
    <t>8d4700af-0e1a-4008-ae03-b829eaac8dee</t>
  </si>
  <si>
    <t xml:space="preserve">Produits alimentaires et non alimentaires </t>
  </si>
  <si>
    <t>Produits non-alimentaires Produits d'hygiène Produits céréaliers (maïs / riz ) ou manioc Autre produits alimentaires</t>
  </si>
  <si>
    <t xml:space="preserve">Riz au Soudan; manioc dans la ville de Birao; Maïs vers MAMOUNE PK 125 commune de Wandja </t>
  </si>
  <si>
    <t xml:space="preserve">Soudan et Tchad </t>
  </si>
  <si>
    <t xml:space="preserve">Soudan </t>
  </si>
  <si>
    <t xml:space="preserve">Majorité au Soudan,  quelques rares de leurs pays frontaliers </t>
  </si>
  <si>
    <t xml:space="preserve">Le manioc provient de Birao, Delembé et Djifa; les céréales toujours de Birao et ses alentours y compris le Soudan </t>
  </si>
  <si>
    <t xml:space="preserve">Axes Tiringoulou et Soudan </t>
  </si>
  <si>
    <t xml:space="preserve">Axes Soudan et Tchad </t>
  </si>
  <si>
    <t xml:space="preserve">Soudan et le Tchad </t>
  </si>
  <si>
    <t xml:space="preserve">3 jours ou 4 jours </t>
  </si>
  <si>
    <t>Etat des routes, insécurité (braquages, coupeurs de route)
, taxes</t>
  </si>
  <si>
    <t xml:space="preserve">Au milieu de la brousse vers axe Soudan </t>
  </si>
  <si>
    <t xml:space="preserve">Coupeurs de route et mauvais etat de route </t>
  </si>
  <si>
    <t>Am Dafock</t>
  </si>
  <si>
    <t xml:space="preserve">Axe Tissi aussi </t>
  </si>
  <si>
    <t>Taxes</t>
  </si>
  <si>
    <t>Oui. Raisons: insécurité</t>
  </si>
  <si>
    <t>Pas d'accès à l'approvisionnement</t>
  </si>
  <si>
    <t>Livre soudanaise</t>
  </si>
  <si>
    <t xml:space="preserve">Perte de changes en cas de fluctuations de valeurs </t>
  </si>
  <si>
    <t>Je n'ai aucune capacité</t>
  </si>
  <si>
    <t xml:space="preserve">Je ne sais pas </t>
  </si>
  <si>
    <t xml:space="preserve">Insecurité et mauvais etat de route </t>
  </si>
  <si>
    <t>Approvisionnement des ONGs auprès de nous (et pas vers d'autres fournisseurs)</t>
  </si>
  <si>
    <t>Je souhaite que nos articles soient payés par les ONG pour distribuer à la population et organiser aussi les foires pour que nos commerces soient bien avancés à  Birao</t>
  </si>
  <si>
    <t>4596d939-5ac8-4958-8a98-a07427815eb4</t>
  </si>
  <si>
    <t>Produits céréaliers (maïs / riz ) ou manioc Autre produits alimentaires Produits non-alimentaires Produits d'hygiène</t>
  </si>
  <si>
    <t>Certains produits céréaliers sont achetés localement, le riz est acheté au Soudan</t>
  </si>
  <si>
    <t>Soudan, Tchad</t>
  </si>
  <si>
    <t>Dahal, mokouwa ,Bachama,Kafawa, Tomou Ndita, Matala,</t>
  </si>
  <si>
    <t>Am Dafock Soudan, Am Dafock RCA, Amdokro</t>
  </si>
  <si>
    <t>Am Dafock Soudan,Niala</t>
  </si>
  <si>
    <t>Am Dafock Soudan ,Niala</t>
  </si>
  <si>
    <t>Aucun d'autres routes nous pratiquons toujours la même route mais avec beaucoup de difficulté</t>
  </si>
  <si>
    <t>Cela varie de 4 jours à une semaine</t>
  </si>
  <si>
    <t>Etat des routes (innondation), insécurité , coût des transports, échange de monnaie</t>
  </si>
  <si>
    <t>Tous les voies d'approvisionnement</t>
  </si>
  <si>
    <t>À chaque moment de l'approvisionnement/toute l'année (Insécurité pendant la saison sèche, inondations et coût élevé pendant la saison pluvieuse)</t>
  </si>
  <si>
    <t>Continuer toujours à se rendre au lieu d'approvisionnement</t>
  </si>
  <si>
    <t>Dégradation de la route toute la saison sur les lieux d'approvisionnment</t>
  </si>
  <si>
    <t>Am Dafock Soudan</t>
  </si>
  <si>
    <t>Amdroko</t>
  </si>
  <si>
    <t>Formalités, douanes, taxes</t>
  </si>
  <si>
    <t>Pound sud-soudanais Autre (précisez)</t>
  </si>
  <si>
    <t>Dollars</t>
  </si>
  <si>
    <t>Parce que j'ai la capacité d'y répondre</t>
  </si>
  <si>
    <t>Moyens financiers</t>
  </si>
  <si>
    <t>Une à deux semaines</t>
  </si>
  <si>
    <t>Soutien financier</t>
  </si>
  <si>
    <t>Augmentation des prix, rareté des produits sur le marché</t>
  </si>
  <si>
    <t>Continuer toujours à s'approvisionner au même endroit</t>
  </si>
  <si>
    <t>Que les ONG soutiennent  les fournisseurs de la localité</t>
  </si>
  <si>
    <t>b79c6abb631e40838599cc81c09aba28</t>
  </si>
  <si>
    <t>Produits céréaliers (maïs / riz ) ou manioc Autre produits alimentaires Produits non-alimentaires</t>
  </si>
  <si>
    <t>Le manioc, haricots et mil sont achetés localement, le riz est acheté au Soudan</t>
  </si>
  <si>
    <t>Soudan , ville Niala et Kartoum</t>
  </si>
  <si>
    <t>Bachama,roukoutjou,abodja et Birao</t>
  </si>
  <si>
    <t>Am Dafock, Yanla, Karthoum</t>
  </si>
  <si>
    <t>Les routes sont inchangeables</t>
  </si>
  <si>
    <t>Une semaine pendant la saison sèche et deux semaines pendant la saison de pluie</t>
  </si>
  <si>
    <t>Formalité (document de laisser-passer), insécurité (coupeurs de route), états des routes (inondation), coût des transports (augmentation)</t>
  </si>
  <si>
    <t>La route d'Am Dafock , Ried et Delfoussam</t>
  </si>
  <si>
    <t>À chaque moment de l'approvisionnement/toute l'année</t>
  </si>
  <si>
    <t>Avoir des pièces et continuer toujours à pratiquer le même axe</t>
  </si>
  <si>
    <t>Insécurité durant les 5 premiers mois sur les axes</t>
  </si>
  <si>
    <t>Am Dafock RCA et Am Dafock Soudan</t>
  </si>
  <si>
    <t>Telfel pour traverser la frontière afin d'aller au Soudan</t>
  </si>
  <si>
    <t>FCFA Livre soudanaise</t>
  </si>
  <si>
    <t>Livre soudanaise Autre (précisez)</t>
  </si>
  <si>
    <t>Parce que les moyens financiers sont disponibles</t>
  </si>
  <si>
    <t>Avec  d'autres partenaires et les moyens financiers</t>
  </si>
  <si>
    <t>Deux semaines</t>
  </si>
  <si>
    <t>Manque de produits de vente</t>
  </si>
  <si>
    <t>Respecter les mesures barrières et continuer à aller au même endroit</t>
  </si>
  <si>
    <t>Qu'il y ait une suite dans notre localité auprès de nos commerçants suite à cette entretien</t>
  </si>
  <si>
    <t>9f90405ed3c3468c8a941297bd505ddc</t>
  </si>
  <si>
    <t xml:space="preserve">Localement ici à Birao </t>
  </si>
  <si>
    <t>Soudan Est</t>
  </si>
  <si>
    <t>Bachama,makouwa,cho</t>
  </si>
  <si>
    <t>5jours</t>
  </si>
  <si>
    <t>Insécurité, état des routes</t>
  </si>
  <si>
    <t>Insécurité tous les mois parce que les personnes mal intentionnées  sont fréquents sur les routes</t>
  </si>
  <si>
    <t>Aucunes</t>
  </si>
  <si>
    <t>Formalités (pièces), taxes</t>
  </si>
  <si>
    <t>En raison de mon capital</t>
  </si>
  <si>
    <t>Fermeture de la frontière pour permettre d'avoir des produits, interaction sociale</t>
  </si>
  <si>
    <t>Respecter les mesures barrières</t>
  </si>
  <si>
    <t>97700d94542143158dfd0054a0caa82e</t>
  </si>
  <si>
    <t>20</t>
  </si>
  <si>
    <t>Produits céréaliers (maïs / riz ) ou manioc Autre produits alimentaires Bétail Produits non-alimentaires</t>
  </si>
  <si>
    <t>Toumour, Boura, Bachama, Machourou</t>
  </si>
  <si>
    <t>Soudan et aussi localement</t>
  </si>
  <si>
    <t>Soudan,Birao centre</t>
  </si>
  <si>
    <t>Toumou, Bachama makouwa,</t>
  </si>
  <si>
    <t>Am Dafock , Amdoukou</t>
  </si>
  <si>
    <t>Am Dafock, Amdoukou</t>
  </si>
  <si>
    <t>Toujours les mêmes axes mais les produits sont achetés avec de quantité moyennes</t>
  </si>
  <si>
    <t>Une semaine</t>
  </si>
  <si>
    <t xml:space="preserve">Barrières et taxes illégales, insecurité </t>
  </si>
  <si>
    <t>Fournir les pièces , payer de l'argent pour les barrières</t>
  </si>
  <si>
    <t>Insécurité et la dégradation de retour peuvent bloquer la libre circulation</t>
  </si>
  <si>
    <t>Amdoukou</t>
  </si>
  <si>
    <t>Formalités (pièces), douanes, taxes</t>
  </si>
  <si>
    <t>Aucun effet</t>
  </si>
  <si>
    <t>Pour que la population se sent bien et aussi pour le développement de notre localité</t>
  </si>
  <si>
    <t>Pas de libre circulation et la frontière est stricte nouveau pratique comportement, insuffisance de certains produits et les prix élevés</t>
  </si>
  <si>
    <t>Pas d'autres moyens mais respecter les mesures barrières et acheter les produits avec les prix élevés</t>
  </si>
  <si>
    <t xml:space="preserve">Que les ONG viennent en aide dans la localité pour que notre localité se développe </t>
  </si>
  <si>
    <t>db8c36c1e0424641b6184bcb947839dd</t>
  </si>
  <si>
    <t>Les produits alimentaires, non-alimentaires, les carburants et aussi les outils agricoles.</t>
  </si>
  <si>
    <t>Produits céréaliers (maïs / riz ) ou manioc Produits d'hygiène Produits non-alimentaires Autre produits alimentaires</t>
  </si>
  <si>
    <t>Soudan de l'est, Tchad et aussi les productions locaux.</t>
  </si>
  <si>
    <t>Au Soudan de l'est toujours et Tchad.</t>
  </si>
  <si>
    <t>Soudan et Tchad</t>
  </si>
  <si>
    <t>Dubaï</t>
  </si>
  <si>
    <t>Pour l'approvisionnement au Soudan (Birao, Matala, Ganaï, Am-groumaye, Guila, Koundouma, Tourda, Guarda Gnalida qu'on appelle communément Am Dafock). Et vers Tchad, on n'a (Birao, Ganaï 1.2.3, Angato 1.2.3, et Tissi 1.2.3.4 qui est la frontière)</t>
  </si>
  <si>
    <t>Ce sont ces mêmes axes toujours mais on n'utilisent souvent les axes informelles pour éviter les différents formalités frontalière.</t>
  </si>
  <si>
    <t>Toujours les mêmes axes d'approvisionnement c'est à dire de Birao au Soudan et de Birao au Tchad.</t>
  </si>
  <si>
    <t>Même axes. Toujours les mêmes axes d'approvisionnement c'est à dire de Birao au Soudan et de Birao au Tchad.</t>
  </si>
  <si>
    <t>Pendant la saison sèche on peut faire deux à trois voyages par mois mais pendant la saison pluvieux on part qu'une seule fois seulement.</t>
  </si>
  <si>
    <t>Formalités (frontalières au Soudan, douanes côté RCA), coût des transports, insécurité (coupeurs de route)</t>
  </si>
  <si>
    <t>À Am Dafock la frontière entre Soudan et RCA , puis en rentrant à Birao</t>
  </si>
  <si>
    <t>En respectant le principe de la formalités c'est à dire s'ils demandent les papiers on leur donne des papiers mais s'ils veulent de l'argent on leur donne aussi.</t>
  </si>
  <si>
    <t>Surtout les rebelles Soudanaises qui sont encore dans la localité peuvent sortir à chaque fois pour faire des bracages sur les axes d'approvisionnement.</t>
  </si>
  <si>
    <t>À chaque moment d'approvisionnement au Soudan où au Tchad.</t>
  </si>
  <si>
    <t>Pour l'approvisionnement versSoudan: Birao, Matala, Am-groumaye, Bir-matar, Guila, Koundouma, Tourda, Am Dafock puis Soudan; pour l'approvisionnement vers Tchad : Birao, Angato1.2.3, Ganaï1.2.3, Tissi1.2.3.4 qui est la frontière puis Tchad</t>
  </si>
  <si>
    <t>Côté Centrafricaine.</t>
  </si>
  <si>
    <t>Côté Centrafricaine c'est à dire de Birao jusqu'à Am-daffock.</t>
  </si>
  <si>
    <t>Même axes d'approvisionnement toujours côté Centrafricaine.</t>
  </si>
  <si>
    <t>Formalités, autorités (police), transport</t>
  </si>
  <si>
    <t>Oui, dans le passé. Raisons: insécurité (guerre tribale entre Goulas et les Rounga). Les Soudanais préfèrent fermées leur frontière pour empêcher les Centrafricains d'y entrée.</t>
  </si>
  <si>
    <t>Les fournisseurs soudanais traversent la frontière avec les marchandises selon nos commandes (changement de méthodes d'approvisionnement)</t>
  </si>
  <si>
    <t>Livre soudanaise FCFA</t>
  </si>
  <si>
    <t>Parce qu'on n'a des fournisseurs qui sont capable de nous doubler les commandes.</t>
  </si>
  <si>
    <t>Non, mais à travers nos fournisseurs Soudanais on peut toutes fois doublé la demande.</t>
  </si>
  <si>
    <t>Une semaine et demi pendant la saison sèche et un mois pendant la saison pluvieux.</t>
  </si>
  <si>
    <t>Insuffisance d'argent et manque de moyen de transport.</t>
  </si>
  <si>
    <t>Hausse de prix des marchandises, de transport et difficile de transverse car les taxes augmentent.</t>
  </si>
  <si>
    <t>Grâce à nos fournisseurs Soudanais parfois c'est eux-mêmes qui nous amène les marchandises du côté de la frontière.</t>
  </si>
  <si>
    <t>Birao est une zone moins visité par l'État a fait que l'insécurité persiste toujours dans la ville, la route est vraiment dégradé a fait que l'approvisionnement devient difficile vers Bangui puis les rebelles Soudanais nous rendirent visite à chaque fois donc si les acteurs humanitaires du développement puissent financé la construction de nos route d'approvisionnement de Bangui jusqu'à Birao et de Birao à Am-daffock.</t>
  </si>
  <si>
    <t>170cfd64-6da6-4246-9de2-93e560ad6808</t>
  </si>
  <si>
    <t>Les produits non-alimentaires.</t>
  </si>
  <si>
    <t>Soudan, Am-daffock, Koundouma, Guila, Bir-matar, Am-groumaye, Ganaï, Matala etBirao.</t>
  </si>
  <si>
    <t>Par que la route n'est pas goudronnée a fait que pendant la saison sèche l'approvisionnement est facile par contre pendant la saison pluvieux c'est très difficile.</t>
  </si>
  <si>
    <t>Comme la route n'est pas goudronnée, je peut dire de Birao jusqu'à Am Dafock la route est souvent dégradé pendant la saison pluvieux.</t>
  </si>
  <si>
    <t>Pendant la saison sèche une semaine par contre il nous faut un mois pendant la saison pluvieux.</t>
  </si>
  <si>
    <t>Barrières et taxes illégales, état des routes, insecurité (coupeurs de route), coût des transports</t>
  </si>
  <si>
    <t>Pour l'état des routes, les coupeurs de route et transport c'est en quittant Birao pour Am Dafock et pour les taxes c'est à la frontière.</t>
  </si>
  <si>
    <t>Comme d'habitude pour les taxes on paie régulièrement mais pour les coupeurs de route si c'est ton jour de malchance, alors ils prennent tout et parfois ils tuent ou incendies le camion.</t>
  </si>
  <si>
    <t>Si gouvernement intervient pas même dans le futur on n'aura toujours ces genres des problèmes.</t>
  </si>
  <si>
    <t>A chaque moment d'approvisionnement au Soudan.</t>
  </si>
  <si>
    <t>Birao, Ganaï, Am-groumaye, Bir-mata, Guila, Koundouma, Tourda, (Am Dafock) ou guarada Gnalida puis Soudan.</t>
  </si>
  <si>
    <t>De Birao à Am Dafock</t>
  </si>
  <si>
    <t>De Birao jusqu'à Am-daffock comme elles sont pas goudronnée.</t>
  </si>
  <si>
    <t>De Birao jusqu'à Am-daffock.</t>
  </si>
  <si>
    <t>Taxes, transport</t>
  </si>
  <si>
    <t>J'ai mon propre moyen financière.</t>
  </si>
  <si>
    <t>J'ai mon compte à la banque depuis Bangui et des fournisseurs Soudanais qui peuvent m'envoyer de stock en cas de besoin.</t>
  </si>
  <si>
    <t>Une où deux semaines mais beaucoup plus ça dépend de la saison.</t>
  </si>
  <si>
    <t>Peut être les moyens de transport.</t>
  </si>
  <si>
    <t>Moyen de transport, soutien financier</t>
  </si>
  <si>
    <t>C'est vrai qu'il y'a des fournisseurs à Birao mais on n'a des sérieux problème l'hors d'approvisionnement c'est-à-dire les taxes, le transport les coupeurs de route, l'État de route puis l'insécurité dans la ville donc si le gouvernement ou les organisations non gouvernementale pourront nous appuyé dans cette mis en œuvre.</t>
  </si>
  <si>
    <t>058e1639-28f6-4dae-867a-4a87c207484f</t>
  </si>
  <si>
    <t>Produits céréaliers (maïs / riz ) ou manioc Produits non-alimentaires Bétail Produits d'hygiène</t>
  </si>
  <si>
    <t>Propre production locale (élevage)</t>
  </si>
  <si>
    <t>Chine, Liban, Dubaï</t>
  </si>
  <si>
    <t>Soudan, Am Dafock, Tourda, Koundouma, Guila, Bir-matar, Am-groumaye, Ganaï, Matala puis Birao.</t>
  </si>
  <si>
    <t>Même axe c'est à dire d'Am Dafock jusqu'à Birao.</t>
  </si>
  <si>
    <t>Élevage dans la localité.</t>
  </si>
  <si>
    <t>L'axe qui mène depuis la frontière (Am-daffock) jusqu'à Birao.</t>
  </si>
  <si>
    <t>Une semaines ou deux.</t>
  </si>
  <si>
    <t>Etat des routes, hausse des prix des marchandises, coûts des transports, taxes</t>
  </si>
  <si>
    <t>A chaque niveau des barrières jusqu'à Am Dafock la frontière.</t>
  </si>
  <si>
    <t>Comme d'habitude on régularise les frais.</t>
  </si>
  <si>
    <t>Les coupeurs de route qui quittent Soudan pour agressée les populations peuvent être aussi nos obstacles pour le futur.</t>
  </si>
  <si>
    <t>A chaque moment d'approvisionnement vers Soudan.</t>
  </si>
  <si>
    <t>Birao, Matala, Ganaï, Am-groumaye, Bir-matar, Guila, Koundouma, Tourda, Am Dafock puis Soudan</t>
  </si>
  <si>
    <t>Celle du côté Centrafricaine.</t>
  </si>
  <si>
    <t>Oui. Raisons: Soudan en guerre</t>
  </si>
  <si>
    <t>Hausse des prix des produits, hausse des coûts de transport</t>
  </si>
  <si>
    <t>FCFA Livre soudanaise Pound sud-soudanais</t>
  </si>
  <si>
    <t>Pas assez de capitale pour doubler la demande.</t>
  </si>
  <si>
    <t>Mais comme je n'ai pas assez d'argent pour doubler la demande comment le saurais je.</t>
  </si>
  <si>
    <t>Manque de capitaux.</t>
  </si>
  <si>
    <t>Nous voulons des aides financières pour multiplier nos commerces donc si les acteurs humanitaires du développement puissent nous aidés.</t>
  </si>
  <si>
    <t>43e82bc5-3a56-4a43-9add-891ef7f13547</t>
  </si>
  <si>
    <t>Produits non-alimentaires Produits céréaliers (maïs / riz ) ou manioc</t>
  </si>
  <si>
    <t>Cameroun,Tchad, Dubaï</t>
  </si>
  <si>
    <t>Am Dafock, Tourda, Koundouma, Guila, Bir-matar, Am-groumaye, Ganaï, Matala puis Birao.</t>
  </si>
  <si>
    <t>Même axe. Am-daffock, Tourda, Koundouma, Guila, Bir-matar, Am-groumaye, Ganaï, Matala puis Birao.</t>
  </si>
  <si>
    <t>Une semaine pour l'approvisionnement vers Soudan.</t>
  </si>
  <si>
    <t>Hausse des prix des marchandises, coûts des transports (hausse)</t>
  </si>
  <si>
    <t>À chaque barrière située sur l'axe Birao jusqu'à Am Dafock.</t>
  </si>
  <si>
    <t>On régularise souvent avec de l'argent.</t>
  </si>
  <si>
    <t>Le rebelles.</t>
  </si>
  <si>
    <t>À chaque moment d'approvisionnement vers le Soudan.</t>
  </si>
  <si>
    <t>Par ce que j'ai mon propre capitale et aussi des fournisseurs Soudanais.</t>
  </si>
  <si>
    <t>2 semaines.</t>
  </si>
  <si>
    <t>Les moyens de transport.</t>
  </si>
  <si>
    <t>C'est vrai la covid-19 provoque la fermeture de certains frontière mais pas celle du Soudan car pour nous à Birao les difficultés des commerçants sont(état de route, l'insécurité et les moyens de transport) donc si les acteurs humanitaires du développement peuvent intervenir pour répondre à ces besoins.</t>
  </si>
  <si>
    <t>9b31b834-7740-414f-b00a-5b7a044e4653</t>
  </si>
  <si>
    <t>Non alimentaires et matériaux de construction.</t>
  </si>
  <si>
    <t>Cameroun, Tchad parfois en Chine.</t>
  </si>
  <si>
    <t>Am Dafock, Tourda, Guila, Bir-matar, Am-groumaye, Matala puis Birao.</t>
  </si>
  <si>
    <t>Une semaine pendant la saison sèche et deux semaines pendant la saison pluvieux.</t>
  </si>
  <si>
    <t>Tracasseries routières, taxes, coût du transport, hausses des prix des marchandises ( car il y a un coup d'État au Soudan)</t>
  </si>
  <si>
    <t>En quittant Birao jusqu'à Am Dafock.</t>
  </si>
  <si>
    <t>Si le cout d'État continue ces difficultés persiste toujours.</t>
  </si>
  <si>
    <t>Birao, Am Dafock puis Soudan.</t>
  </si>
  <si>
    <t>Taxes, hausse du prix des marchandise, coût des transports</t>
  </si>
  <si>
    <t>Beaucoup de temps pour avoir une forte somme d'argent pour doubler la demande.</t>
  </si>
  <si>
    <t>Seulement la manque des capitaux.</t>
  </si>
  <si>
    <t>Faible participation des clients sur le marché.</t>
  </si>
  <si>
    <t>J'envoie les marchandises dans localité voisine de Birao pour éviter la pourriture.</t>
  </si>
  <si>
    <t>Pour le moment l'approvisionnement au Soudan est un peut difficile car ils sont entraîne de parcourir le moment du coup d'État à fait que même si traverse, le prix des marchandises va te chassés.</t>
  </si>
  <si>
    <t>e4b42521-8100-4131-8ccb-f3842351d173</t>
  </si>
  <si>
    <t>Localement a Bria</t>
  </si>
  <si>
    <t>Axe Bria-Bangui en passant par Bambari</t>
  </si>
  <si>
    <t>Axe Ippy depuis Bria</t>
  </si>
  <si>
    <t>Axe Bria Bangui en passant par Bambara</t>
  </si>
  <si>
    <t>Axe bria bangui en passant par bambara</t>
  </si>
  <si>
    <t>Une semaine pendant la saison des pluie et 4-5 jours pendant la saison seche</t>
  </si>
  <si>
    <t>Axe ippy bambari</t>
  </si>
  <si>
    <t>Fréquence indéterminée</t>
  </si>
  <si>
    <t>On fait avec, on sollicite l'aide de la MINUSCA</t>
  </si>
  <si>
    <t>L'etat des routes retarde beaucoups l'approvisionnement des marchandises</t>
  </si>
  <si>
    <t>Ma capacité est limité mais je peux sollicité mes partenaire d'affaire</t>
  </si>
  <si>
    <t>Internes non mais avec l'appuie externes.</t>
  </si>
  <si>
    <t xml:space="preserve">Ne sait pas </t>
  </si>
  <si>
    <t>Problemes de transport, liée au dégradation des routes.</t>
  </si>
  <si>
    <t>Réhabilitation des routes, sécurisation des axes</t>
  </si>
  <si>
    <t>Difficultés d'approvisionnement, monter des prix</t>
  </si>
  <si>
    <t>Aucune initiative</t>
  </si>
  <si>
    <t>bd1ad4a4-a957-48a8-b302-05bf9ab5fe3b</t>
  </si>
  <si>
    <t>Produit alimentaire et matériel de construction</t>
  </si>
  <si>
    <t>Produits céréaliers (maïs / riz ) ou manioc Autre produits alimentaires Produits non-alimentaires Autre produit</t>
  </si>
  <si>
    <t>Produit de construction</t>
  </si>
  <si>
    <t>Sur les axes Irabanda</t>
  </si>
  <si>
    <t>Axe Bambari Bangui</t>
  </si>
  <si>
    <t>Axe irabanda</t>
  </si>
  <si>
    <t>Pendant la saison sèche c'est rapide plus que la saison de pluie</t>
  </si>
  <si>
    <t>Coûts des transports, insécurité, retard dans les convois, tracasseries routières, barrières illégales et taxes</t>
  </si>
  <si>
    <t>Bangui Bambari problème de formalités, Bambari Bria problème d'insécurité</t>
  </si>
  <si>
    <t>Par nos efforts personnels avec nos petits moyens</t>
  </si>
  <si>
    <t>La dégradation de route va augmenter, si l'état s'en occupé qu'il aura un changement</t>
  </si>
  <si>
    <t>Impossibilité d'échanger les monnaies (pas de banques)</t>
  </si>
  <si>
    <t>Par ce qu'on a notre stock</t>
  </si>
  <si>
    <t>J'ai mes propre moyen, je dépend pas d'une personne</t>
  </si>
  <si>
    <t>10 à 2semaines</t>
  </si>
  <si>
    <t>Tracasseries routière</t>
  </si>
  <si>
    <t>Difficulté d'avoir les clients comme d'avance, et les prix augmentent par rareté des marchandises</t>
  </si>
  <si>
    <t>Par nos propres moyens et respect de ses mesures par le gouvernement</t>
  </si>
  <si>
    <t>Nous avons besoin d'appuis de gouvernement pour pallier à cette difficulté</t>
  </si>
  <si>
    <t>De nous libérer nos fonds rapidement et à temps</t>
  </si>
  <si>
    <t>84ea8d6e-7ea5-45a8-ae09-c21f53ee2487</t>
  </si>
  <si>
    <t>Bangui, Douala</t>
  </si>
  <si>
    <t>Nzako, Sam-ouandja</t>
  </si>
  <si>
    <t xml:space="preserve">Axe Bambari Bangui, </t>
  </si>
  <si>
    <t>Axe Balenguere</t>
  </si>
  <si>
    <t>2semaine pendant la saison pluvieuse</t>
  </si>
  <si>
    <t>Etats des routes, insécurité</t>
  </si>
  <si>
    <t>Sibut grimari, Bambari Bria</t>
  </si>
  <si>
    <t xml:space="preserve">Par propre efforts, </t>
  </si>
  <si>
    <t>Si c'est reconstruit les obstacles vont augmenter</t>
  </si>
  <si>
    <t>Garamboulaye Bangui</t>
  </si>
  <si>
    <t>Bangui Gouramboukaye</t>
  </si>
  <si>
    <t>Dégradation des routes, insécurité</t>
  </si>
  <si>
    <t>Rareté ou indisponibilité des produits</t>
  </si>
  <si>
    <t>Par ce que nous nos stocks normalement en gros à Bangui</t>
  </si>
  <si>
    <t>10jours à 2semaines</t>
  </si>
  <si>
    <t>Tracasseries routière et groupes armés</t>
  </si>
  <si>
    <t>Réhabilitation des routes, sécurisation des axes (appui gouvernmentale)</t>
  </si>
  <si>
    <t>Restructuration de mouvement, augmentation des prix, rareté des produits</t>
  </si>
  <si>
    <t>On garde notre position en respectant les mesures gouvernementales</t>
  </si>
  <si>
    <t>C'est de respecter toujours les mesures gouvernementales</t>
  </si>
  <si>
    <t>Appui de la part des ONG dans la mise en œuvre des activités ou reconstruction des routes</t>
  </si>
  <si>
    <t>5b32d0c7-f351-4ad7-9049-ea3f69a84e65</t>
  </si>
  <si>
    <t>Tabac</t>
  </si>
  <si>
    <t>Produits non-alimentaires Autre produits alimentaires</t>
  </si>
  <si>
    <t>Cameroun</t>
  </si>
  <si>
    <t>Bria-Bangui</t>
  </si>
  <si>
    <t>2 semaines</t>
  </si>
  <si>
    <t xml:space="preserve">Taxes, état des routes, insecurité </t>
  </si>
  <si>
    <t>Bambari-Grimari, Ippy-Bria</t>
  </si>
  <si>
    <t>Accident par ce ka route est souvent impraticable</t>
  </si>
  <si>
    <t>Oui. Raisons: COVID19, insécurité (conflit interne, guerre tribale)</t>
  </si>
  <si>
    <t>Pour papier aux besoin de la population de Bria</t>
  </si>
  <si>
    <t>Oui, a travers nos gross fournisseurs  a Bangui</t>
  </si>
  <si>
    <t>1 mois environ</t>
  </si>
  <si>
    <t>Transport, cout eleve</t>
  </si>
  <si>
    <t>Réhabilitation des routes, diminution des taxes, sécurisation des axes</t>
  </si>
  <si>
    <t xml:space="preserve">Restriction </t>
  </si>
  <si>
    <t>Demande a nos fournisseurs depuis Bangui de nous envoyer les produits a travers les convois de marchandise</t>
  </si>
  <si>
    <t>Soutenir le secteur commercial</t>
  </si>
  <si>
    <t>fdb7c950-850b-4692-a9ff-df662da9a810</t>
  </si>
  <si>
    <t>Irmabanda, Ippi, Cameroun et Bria</t>
  </si>
  <si>
    <t>Bangui, Cameroun, Soudan</t>
  </si>
  <si>
    <t>Cameroun, Soudan, Bangui</t>
  </si>
  <si>
    <t>Cameroun, Soudan</t>
  </si>
  <si>
    <t>Bria-Irabanda, Bria-Ippy</t>
  </si>
  <si>
    <t xml:space="preserve">Bria-Bangui, Bangui-Cameroun </t>
  </si>
  <si>
    <t>Bangui-Cameroun, Bria-Bangui</t>
  </si>
  <si>
    <t>Bria-Soudan, Bria-Bangui</t>
  </si>
  <si>
    <t>1 mois a cause de scorte</t>
  </si>
  <si>
    <t xml:space="preserve">Barrières et taxes (péages), état des routes, insecurité </t>
  </si>
  <si>
    <t>Sibut-Bambari, Bambari-Ippy et Ippy-Bria</t>
  </si>
  <si>
    <t>Limiter les chargements des marchandises</t>
  </si>
  <si>
    <t>Degradation advance entrainant led accidents</t>
  </si>
  <si>
    <t>Centrafrique Cameroun</t>
  </si>
  <si>
    <t>Douanes, taxes, barrières illégales (péages)</t>
  </si>
  <si>
    <t>Baisse du chiffre d'affaire, rareté ou indisponibilité des produits</t>
  </si>
  <si>
    <t>Reserve de stock dans le depot</t>
  </si>
  <si>
    <t>Tout temps</t>
  </si>
  <si>
    <t xml:space="preserve">Probleme routier et insecurité </t>
  </si>
  <si>
    <t>Restriction pour les commerçants de circuler qui a pour consequence faible demande souvent, confinement</t>
  </si>
  <si>
    <t>Grace a la liberality pour la circulation des vehicles commerciaux et marchandise</t>
  </si>
  <si>
    <t>Oui, Notre soucis est beaucoup plus de la question de retard dans le paiement de nos articles que les ONGi ont pris</t>
  </si>
  <si>
    <t>49b233bb-373a-4722-b35e-4ade17788789</t>
  </si>
  <si>
    <t>Sel,savon,habit,pille,cuvette,chaussure,cahier,torche,pagne,comple enfant</t>
  </si>
  <si>
    <t>Autre produit</t>
  </si>
  <si>
    <t>Savon,alumette,sucre,farine,chaussure,créme,bonbon,torche,pille</t>
  </si>
  <si>
    <t>Chine, Cameroun</t>
  </si>
  <si>
    <t>Axe Bangui</t>
  </si>
  <si>
    <t>Axes Bangui</t>
  </si>
  <si>
    <t>2mois en saison séche,4mois en saison de pluies</t>
  </si>
  <si>
    <t xml:space="preserve">Etat des routes, insecurité (braquage) </t>
  </si>
  <si>
    <t>Entre Dimbi-Bambari</t>
  </si>
  <si>
    <t>Etat de route et group armé</t>
  </si>
  <si>
    <t>Bangui-cameroun</t>
  </si>
  <si>
    <t>Hausse de prix des produits</t>
  </si>
  <si>
    <t>Je la capacité</t>
  </si>
  <si>
    <t>4mois</t>
  </si>
  <si>
    <t>La dure de la route</t>
  </si>
  <si>
    <t>Soutien logistique</t>
  </si>
  <si>
    <t>Pas mouvement de la population,fermeture de la frontier</t>
  </si>
  <si>
    <t xml:space="preserve">Je reste surplace </t>
  </si>
  <si>
    <t>Sensibilisation de la population sue covid- 19</t>
  </si>
  <si>
    <t>Je veux que les acteurs humanitaires nous aident pour les transferts d'argent</t>
  </si>
  <si>
    <t>478453f9-17d4-46d9-905f-ec64daa7d3ca</t>
  </si>
  <si>
    <t>Sucre,savon,torche,termousse,pille,biscuit,sardine,chaussure,habit,cadenat</t>
  </si>
  <si>
    <t>Sucre,savon,pille,torche,chaussure,habit,sardine</t>
  </si>
  <si>
    <t>Nigeria, Cameroun, Chine</t>
  </si>
  <si>
    <t>Par RDC</t>
  </si>
  <si>
    <t>3mois,axe bangui et 1mois pour la route de congo demogratique</t>
  </si>
  <si>
    <t>Tracasseries routières (accident), état des routes (et ponts), insecurité (braquage)</t>
  </si>
  <si>
    <t>Axes Bangassou -Bambari</t>
  </si>
  <si>
    <t>Pont,route,saison de pluie par ce que ya beaucoup de pluie,axes dimbi-bambarie</t>
  </si>
  <si>
    <t>Bangui- cameroun</t>
  </si>
  <si>
    <t>Centrafrique- RDC</t>
  </si>
  <si>
    <t>Autorités, coût des transports</t>
  </si>
  <si>
    <t>FCFA Autre (précisez)</t>
  </si>
  <si>
    <t>Crise des marchandises et tu dépenses beaucoup, il n'y a pas d'intêret</t>
  </si>
  <si>
    <t>Je vas faire infor pour amener</t>
  </si>
  <si>
    <t>3mois</t>
  </si>
  <si>
    <t>Si la route est ferme par le group arme</t>
  </si>
  <si>
    <t>Soutien logistique, réhabilitation des routes (par la réhabilitation des bacs/bateau), escorte, moyen financier</t>
  </si>
  <si>
    <t>Fermeture de la frontiér,crise de marchadise</t>
  </si>
  <si>
    <t>Je fait infor sur la route de bangui</t>
  </si>
  <si>
    <t>Je fait le trasfert d'argent pour qu'on m'achete les marchadise</t>
  </si>
  <si>
    <t>Facilité notre voyage par voie aérienne, faciliter les transferts d'argent</t>
  </si>
  <si>
    <t>Selon moi, les ONG nous facilitent pour les transports et pour les transferts d'argent. Il y a un probleme si le ONG font leurs marchés sur place au lieu d'acheter au niveau de Bangui</t>
  </si>
  <si>
    <t>cf18ce30-4e00-4c12-8b19-6dffc0a7c7e2</t>
  </si>
  <si>
    <t>Habits et d'autres produits non alimentaires et alimentaires</t>
  </si>
  <si>
    <t>Ouganda, Bangui</t>
  </si>
  <si>
    <t>Ouganda</t>
  </si>
  <si>
    <t>Rafai</t>
  </si>
  <si>
    <t xml:space="preserve">2 semaines </t>
  </si>
  <si>
    <t>Etats des routes</t>
  </si>
  <si>
    <t>Zemin RDC</t>
  </si>
  <si>
    <t xml:space="preserve">Accident, par ce que la route n'est pas bonne </t>
  </si>
  <si>
    <t>Taxes, dégradation des routes, tracasseries routières (accident)</t>
  </si>
  <si>
    <t>Pound sud-soudanais Livre soudanaise FCFA Autre (précisez)</t>
  </si>
  <si>
    <t>Dollard</t>
  </si>
  <si>
    <t>FCFA Pound sud-soudanais Livre soudanaise Autre (précisez)</t>
  </si>
  <si>
    <t>Faire le reserve stock et utilise lors de la double demande</t>
  </si>
  <si>
    <t xml:space="preserve">2 semaines  environ </t>
  </si>
  <si>
    <t xml:space="preserve">Tranport des marchandises avec beaucoup de  tracaserie </t>
  </si>
  <si>
    <t>Produits indisponibles chez les grand fournisseurs, manque de certains produits</t>
  </si>
  <si>
    <t xml:space="preserve">Continuer a mener les activités </t>
  </si>
  <si>
    <t xml:space="preserve">La mise en place des structures de microfinance pour garder de l'argent et faciliter la circulation de monnaie </t>
  </si>
  <si>
    <t>Soutenir le secteur commercial et cash</t>
  </si>
  <si>
    <t>Nous demandons aux ONGi de payer leur personnel avec les jetons et petites coupures de monnaie afin de faciliter une bonne circulation de la monnaie</t>
  </si>
  <si>
    <t>820f4342-109e-4b1f-bca8-008342b2338b</t>
  </si>
  <si>
    <t xml:space="preserve">Kits de dignité et produits alimentaires </t>
  </si>
  <si>
    <t>Djema et Bananguili vers Djema, Zapaï</t>
  </si>
  <si>
    <t>Djema et Bananguili vers Djema, Zapaï, Congo</t>
  </si>
  <si>
    <t>Soudan du Sud, RDC, Ouganda, Bangui</t>
  </si>
  <si>
    <t xml:space="preserve">3 semaines environ </t>
  </si>
  <si>
    <t>Etats des routes, insecurité, coût des transports</t>
  </si>
  <si>
    <t>Accident par ce que l'état de la route est degradable</t>
  </si>
  <si>
    <t xml:space="preserve">Soudan du Sudan, Congo Democratique Ouganda </t>
  </si>
  <si>
    <t>Douanes, taxes, tracasseries routières</t>
  </si>
  <si>
    <t>Rareté ou indisponibilité des produits, diminution du pouvoir d'achat</t>
  </si>
  <si>
    <t>Reserve de stock pour la periode sensible a la double demande</t>
  </si>
  <si>
    <t>L'insecurité etat degradant de la route</t>
  </si>
  <si>
    <t>ONG paient à temps les dettes contractées</t>
  </si>
  <si>
    <t xml:space="preserve">Fermeture des frontières, mesure de confinement </t>
  </si>
  <si>
    <t>Je decide de continuer toujours dans cette activité malgré la faible revenue de benefice realisé</t>
  </si>
  <si>
    <t>Continuer a pratiquer les activités commerciales</t>
  </si>
  <si>
    <t>Les partenaires comme les ONGi ne lancent pas de commande avec nous ils préfèrent acheter a Bangui et dans d'autres  localités. A cela s'ajoute la mauvaise manière de quotation des ONGi auprès de nous.</t>
  </si>
  <si>
    <t>2656784f-bf30-443f-8464-f75a257c7696</t>
  </si>
  <si>
    <t>Autre produits alimentaires Produits non-alimentaires</t>
  </si>
  <si>
    <t>Axe Bangui-Bria en passant par Bambari et Ippy; axe Borno, Same Wandja jusqu'au Soudan.</t>
  </si>
  <si>
    <t>Axe Bangui-Bria en passant par Bambari et Ippy; axe Borno, Sam-Ouandja jusqu'au Soudan</t>
  </si>
  <si>
    <t>La route de bangui- bria en passant par Bambari et ippy</t>
  </si>
  <si>
    <t>La route de Bangui- Bria en passant par Bambari, Ippy et Sam-ouandja, Birao jusqu'au Soudan</t>
  </si>
  <si>
    <t>Pendant la saison seche ça peut prendre 4 jours maximum, mais pendant la saison des pluies l'approvisionnement peut prendre entre 1 et 2 semain a cause de l'etat des routes.</t>
  </si>
  <si>
    <t>Etats des routes, insécurité (nécessité d'une escorte de la MINUSCA), taxes</t>
  </si>
  <si>
    <t>Au niveau de l-axe bambari-ippy et ippy-Bria</t>
  </si>
  <si>
    <t xml:space="preserve">En payant les taxes des barrières, en attendant d'être escorté par la minusca ou force armée </t>
  </si>
  <si>
    <t>L'insécurité, la dégradation des routes et présence des groupes armés dans les axes.</t>
  </si>
  <si>
    <t>Si la demande augmente je contact mes partenaires pour plus d'approvisionnement, ou d'autre fournisseur dans la localité comme moi.</t>
  </si>
  <si>
    <t>Non mais nous avons une bonne entente entre les fournisseur, on se partage les charges.</t>
  </si>
  <si>
    <t>Si les autres fournisseur locale n'ont pas, alors ça peut prendre 1 semaine  ou plus, dans le cas contraire cest une question de quelque heure.</t>
  </si>
  <si>
    <t>Problèmes de transport et disponibilité des produits.</t>
  </si>
  <si>
    <t>Réhabilitation des routes, securisation des axes, installation d'établissements de microfinance</t>
  </si>
  <si>
    <t>Manque d'approvisionnement dans la localité a cause de la fermeture des frontières, incapacité de reprendre au demande des clients.</t>
  </si>
  <si>
    <t>Oui en augmentant les prix des produit et attendre l'approvisionnement.</t>
  </si>
  <si>
    <t>cee408cf-9709-42db-8bb1-d67fb4d4438d</t>
  </si>
  <si>
    <t>Un(1) mois pendant la saison seche et 2 voir 3 mois pendant la saison des pluies.</t>
  </si>
  <si>
    <t>Etats des routes, état des véhicules, insecurité</t>
  </si>
  <si>
    <t>Au niveau de Alindao,Gambo et rafaï</t>
  </si>
  <si>
    <t>La degradation des routes, l'absence des forces de l'ordre et des service banquier, manque ressources financier.</t>
  </si>
  <si>
    <t>Parce qu'on a pas de capacité requise pour satisfaire cette demande</t>
  </si>
  <si>
    <t>4 mois ou plus.</t>
  </si>
  <si>
    <t>Manque de capital financier, manque de ressources logistique.</t>
  </si>
  <si>
    <t>Moyen de transport, moyen financier</t>
  </si>
  <si>
    <t>Frontière fermés, manque d'approvisionnement, deminution de fond.</t>
  </si>
  <si>
    <t>En attendant avec patiences que la situation s'attenue</t>
  </si>
  <si>
    <t>740d94ca-fcce-49a7-b1ca-eac72cc81119</t>
  </si>
  <si>
    <t>Ouganda, Bangui et localement</t>
  </si>
  <si>
    <t>Ouganda, Nigeria, Bangui, Cameroun</t>
  </si>
  <si>
    <t>1 mois pendant la saison seche et 1et demi ou 2 mois pendant la saison des pluies.</t>
  </si>
  <si>
    <t>L'etat des routes reste le principal obstacle de maintenant et du future, et le l'absence des etablissement d'epargne et credit dans la zone, le manque des force de l'ordre dans la localité.</t>
  </si>
  <si>
    <t>Decembre, fevrier et mars.</t>
  </si>
  <si>
    <t>Transport, dégradation des routes, taxes</t>
  </si>
  <si>
    <t>J'ai des partenaires d'affaires et un capital suffisante.</t>
  </si>
  <si>
    <t>Moyen financier et l'appuyer de mes partenaires d'affaire et fournisseur.</t>
  </si>
  <si>
    <t>1 mois maximum</t>
  </si>
  <si>
    <t>L'etat des routes et securités pendant le trajet.</t>
  </si>
  <si>
    <t>2cbabd26-cbc6-4098-950b-b1bbe647bbba</t>
  </si>
  <si>
    <t>RDC, Bangui</t>
  </si>
  <si>
    <t>Pendant la saison des pluies c'est environ un(1) ou plus et pendant la saison seche c'est environ deux(2) et demi maxi</t>
  </si>
  <si>
    <t>Insécurité (braquage), barrières et taxes illégales, états des routes, perte ou déterioration de marchandises durant le trajet</t>
  </si>
  <si>
    <t>Au niveau de l'axe bambari-gbokolobo, alindao- dimbi, kembe- pombolo pour les formalité routière.</t>
  </si>
  <si>
    <t>En suivi les contraintes( il n ya rien a faire)</t>
  </si>
  <si>
    <t>La degradation des routes, les taxes de formalité elligale imposé par les groupes armés.</t>
  </si>
  <si>
    <t>Parce que j'ai des partenaires qui peuvent m'aider ou compléter la demande</t>
  </si>
  <si>
    <t>Un (1) mois.</t>
  </si>
  <si>
    <t>Etat des routes, manque de capital suffisante, manque de moyen de transport. Insécurité dans les axes.</t>
  </si>
  <si>
    <t>Manque d'approvisionnement faut de circulation, car je vend du carburant et s'il n y a pas de circulation mes activités sont bloqué.</t>
  </si>
  <si>
    <t>Je n'ai rien fait, j'avais voulu re-orienté mon commerce</t>
  </si>
  <si>
    <t>9d65abde-4191-45df-8d0e-a76acc473af4</t>
  </si>
  <si>
    <t>Production locale.</t>
  </si>
  <si>
    <t>Tchad, Cameroun, Soudan</t>
  </si>
  <si>
    <t>Propre production de Ndélé.</t>
  </si>
  <si>
    <t>Bangui, damara, sibut, dekoua, ndombete, mbrés, bamingui et N'délé.</t>
  </si>
  <si>
    <t>Deux semaines pendant la saison sèche mais pendant la saison pluvieux on peut dire plus d'un mois.</t>
  </si>
  <si>
    <t>Etats des routes, taxes, coût des transports (hausse)</t>
  </si>
  <si>
    <t>N'délé jusqu'à sibut car la route n'est pas goudronnée.</t>
  </si>
  <si>
    <t>Guerre tribales entre les Rounga et les goula.</t>
  </si>
  <si>
    <t>Par ce que j'ai mes fournisseurs depuis Bangui qui pourrait me doublé les commandes.</t>
  </si>
  <si>
    <t>Trois semaines.</t>
  </si>
  <si>
    <t>La dégradation de route.</t>
  </si>
  <si>
    <t>Soutien financier, réhabilitation des routes</t>
  </si>
  <si>
    <t>Pour nous c'est difficile d'approvisionner la ville vers le Tchad car la route est praticable en moto et vers le Soudan ce sont les commerçants soudanais eux-mêmes qui apporte les marchandises donc notre seule lieu d'approvisionnement c'est Bangui mais l'État de route ne tient pas.</t>
  </si>
  <si>
    <t>e203da98-58be-4e15-bc35-efd9c7ec6dcd</t>
  </si>
  <si>
    <t>Les habits et les chaussures.</t>
  </si>
  <si>
    <t>Produits céréaliers (maïs / riz ) ou manioc Produits non-alimentaires Produits d'hygiène</t>
  </si>
  <si>
    <t>Les produits alimentaires comme le maïs et manioc sont des produits locaux, le riz vient de Bangui.</t>
  </si>
  <si>
    <t>Pour les habits et les chaussures vers le Tchad; pour les autres produits comme la natte, couverture, moustiquaire etc. vers Bangui</t>
  </si>
  <si>
    <t>Bangui, Damara Sibut, Dekoua, Ndombeté, Mbrés, Bamingui et Ndélé.</t>
  </si>
  <si>
    <t>Tchad, Ngarba-bord, koutoubelé, Boulkina, Massama, Dilé, Soubak, Akour, Koundi, Zobossinda,Sokoumba, Niala, Zoukotou, Koubouloulou, Gol-Belda, Lemana et N'délé.</t>
  </si>
  <si>
    <t>Bangui, Damara, Sibut, Dekoua, Ndombeté, Mbrés, Bamingui et N'délé.</t>
  </si>
  <si>
    <t>En saison des pluie on n'utilise la moto pour d'approvisionner vers le Tchad ; pour Bangui on n'utilise les gros camions mais il faut passé un mois en allant.</t>
  </si>
  <si>
    <t>Pour l'approvisionnement vers le Tchad toujours c'est en moto et très facile d'arriver puis vers Bangui les niveaux d'eaux diminuent et les camions circulent librement.</t>
  </si>
  <si>
    <t>Vers le Tchad on compte une semaines pendant la saison sèche et deux semaines pendant la saison pluvieux voir plus ; vers Bangui on compte deux semaines pendant la saison sèche et plus d'un mois pendant la saison pluvieux.</t>
  </si>
  <si>
    <t>Etats des routes, taxes, hausse de prix des marchandises, coût des transports (hausse)</t>
  </si>
  <si>
    <t>De Bangui jusqu'à N'délé car vers le Tchad les taxes sont légale.</t>
  </si>
  <si>
    <t>L'insécurité, cas d'enlèvement et aussi les rebelles sont fréquent dans la zone.</t>
  </si>
  <si>
    <t>De N'délé jusqu'à Ngarba-bord.</t>
  </si>
  <si>
    <t>Tout le long du chemin sont informels car on n'utilise souvent la moto pour rentrer.</t>
  </si>
  <si>
    <t>En ce moment les marchandises passent d'abord par Soudan pour arriver à N'délé.</t>
  </si>
  <si>
    <t>Pas assez d'argent pour augmenter les marchandises.</t>
  </si>
  <si>
    <t>Pendant la saison sèche 2 semaines et 1 mois pendant la saison pluvieux.</t>
  </si>
  <si>
    <t>Manque des capitaux.</t>
  </si>
  <si>
    <t>C'est vrai que pendant la covid-19 les mesures barrières sont prise mais vers le Nord-Est du pays les activités roulent comme auparavant sinon c'est la guerre tribales entre les Rounga et les Rounga qui à fait qu'aujourd'hui tout le monde a eu peur de voyager mais comme les forces de l'ordre sont là, les activités commencent à reprendre à zéro.</t>
  </si>
  <si>
    <t>5743cc38-ce96-4ee1-a3e6-2860d6164770</t>
  </si>
  <si>
    <t>Divers, farine, huile, habits</t>
  </si>
  <si>
    <t>Produits céréaliers (maïs / riz ) ou manioc Autre produits alimentaires Produits d'hygiène</t>
  </si>
  <si>
    <t>Bangui,Tchad</t>
  </si>
  <si>
    <t>Tchad, Bangui, Cameroun</t>
  </si>
  <si>
    <t>Bangui, Tchad axe Ngarba</t>
  </si>
  <si>
    <t>Axe Bangui et axe Ngarba pour Tchad</t>
  </si>
  <si>
    <t>Un mois</t>
  </si>
  <si>
    <t>Etats des routes, formalités et frais</t>
  </si>
  <si>
    <t>Toute au long de la route</t>
  </si>
  <si>
    <t>Avoir des pièces normales et faire beaucoup des approvisionnements pendant la saison sèche</t>
  </si>
  <si>
    <t>Dégradation de la route pendant la saison de pluie insécurité,</t>
  </si>
  <si>
    <t>Ngarba et chari</t>
  </si>
  <si>
    <t>Parce que le moyen financier est disponible</t>
  </si>
  <si>
    <t>Frontière fermée, indisponibilité des produits, réduction de la demande</t>
  </si>
  <si>
    <t>Acheter les produits avec les prix élevés en respectant les mesures barrières</t>
  </si>
  <si>
    <t>Merci pour votre présence dans la ville de Ndélé en évaluant certaines difficultés</t>
  </si>
  <si>
    <t>e37c83299b6b461ca821f2267278308c</t>
  </si>
  <si>
    <t>Produits alimentaires, non-alimentaires et hygiéniques</t>
  </si>
  <si>
    <t>Tchad centre Ndélé</t>
  </si>
  <si>
    <t>Bangui provenant du Cameroun, Tchad,</t>
  </si>
  <si>
    <t>Bangui provenant du Cameroun Tchad Soudan</t>
  </si>
  <si>
    <t>Bangui provenant du Cameroun, Tchad</t>
  </si>
  <si>
    <t>Bangui, Tchad et Soudan</t>
  </si>
  <si>
    <t>Ngarba,chari Bangui</t>
  </si>
  <si>
    <t>Ngarba, Bangui, Soudan</t>
  </si>
  <si>
    <t>Ngarba, Bangui</t>
  </si>
  <si>
    <t>Bangui, Tchad, axe Ngarba</t>
  </si>
  <si>
    <t>Plus de 2 mois</t>
  </si>
  <si>
    <t>Inondations des routes (saison pluvieuse), taxes illégales, insécurité</t>
  </si>
  <si>
    <t>Axe Bangui Tchad et Soudan</t>
  </si>
  <si>
    <t>Dégradation des routes et insécurité</t>
  </si>
  <si>
    <t>Ngarba,chari</t>
  </si>
  <si>
    <t>Taxes, frais sur les marchandises</t>
  </si>
  <si>
    <t>Parce que la capitale est suffisante</t>
  </si>
  <si>
    <t>Moyen de transport</t>
  </si>
  <si>
    <t>Manque de produits fermeture des frontières, absence des clients</t>
  </si>
  <si>
    <t>Oui, toujours les mêmes activités réalisées aupres d'eux et avec des mêmes questions posées que nous sommes découragé parce qu'il y a aucun changement et aucune réponse</t>
  </si>
  <si>
    <t>de4dddb192a4498791654158a6bcc793</t>
  </si>
  <si>
    <t>6. Produits alimentaires</t>
  </si>
  <si>
    <t>6. Produits non-alimentaires</t>
  </si>
  <si>
    <t>Taxes et barrières illégales</t>
  </si>
  <si>
    <t>Etats des routes (innondation, dégradation)</t>
  </si>
  <si>
    <t>Insécurité (braqueurs, coupeurs de route, groupe armés)</t>
  </si>
  <si>
    <t>Coûts des transports</t>
  </si>
  <si>
    <t>Hausse des prix des marchandises</t>
  </si>
  <si>
    <t>Formalités (documents, laisser-passer, douanes)</t>
  </si>
  <si>
    <t>Taxes et frais de douanes</t>
  </si>
  <si>
    <t>Formalités</t>
  </si>
  <si>
    <t>Transport</t>
  </si>
  <si>
    <t>Autorités (police)</t>
  </si>
  <si>
    <t>Dégradation des routes et tracasseries routières (accident)</t>
  </si>
  <si>
    <t>Hausse des coûts de transport</t>
  </si>
  <si>
    <t>Baisse du chiffre d'affaire</t>
  </si>
  <si>
    <t>Manque de capital et de moyens financiers</t>
  </si>
  <si>
    <t>Transport (disponibilité, coût,durée)</t>
  </si>
  <si>
    <t>Insécurité</t>
  </si>
  <si>
    <t>Etat des routes, tracasseries routières</t>
  </si>
  <si>
    <t>Réhabilitation des routes</t>
  </si>
  <si>
    <t>Soutien logistique et moyens de transports</t>
  </si>
  <si>
    <t>Approvisionnement des ONGs auprès d'eux (et pas vers d'autres fournisseurs)</t>
  </si>
  <si>
    <t>Sécurisation des axes</t>
  </si>
  <si>
    <t xml:space="preserve">Nb de répondants: </t>
  </si>
  <si>
    <t xml:space="preserve">1-2. Genre et Origine des répondants </t>
  </si>
  <si>
    <t>Genre</t>
  </si>
  <si>
    <t>Origine</t>
  </si>
  <si>
    <t>Moins de 5 ans</t>
  </si>
  <si>
    <t>6 à 15 ans</t>
  </si>
  <si>
    <t>plus de 15 ans</t>
  </si>
  <si>
    <t xml:space="preserve"># Répondants à cette question </t>
  </si>
  <si>
    <t>Alimentaires</t>
  </si>
  <si>
    <t>Non-alimentaires</t>
  </si>
  <si>
    <t>(habits, matériaux de construction, outils agricoles, produits d'hygiènes, carburants, etc. )</t>
  </si>
  <si>
    <t>Produits céréaliers (maïs / riz ) ou manioc</t>
  </si>
  <si>
    <t>Autre produits alimentaires</t>
  </si>
  <si>
    <t>(Matériaux de construction, torche, pille, habits, allumette, etc.)</t>
  </si>
  <si>
    <t>Moins de 20</t>
  </si>
  <si>
    <t>Entre 20 et 49</t>
  </si>
  <si>
    <t>Plus de 50</t>
  </si>
  <si>
    <t>Partie 2: Approvisionnement</t>
  </si>
  <si>
    <t>1. Provenance des produits vendus des fournisseurs par type de biens</t>
  </si>
  <si>
    <t>Localité de l'entreprise</t>
  </si>
  <si>
    <t xml:space="preserve">Selon la majorité des fournisseurs de Birao, les produits céréaliers sont achetés localement (6/8), à l'exception du riz qui provient du Soudan. Les autres produits alimentaires proviennent du Soudan. 
Les fournisseurs achètent les produits non-alimentaires au Soudan (8/8), et parfois au Tchad (2/8). De même pour les produits d'hygiènes, les 4 fournisseurs de ces produits évalués achètent au Soudan, et deux d'entre eux également au Tchad. 
Concernant le bétail, l'un des deux fournisseurs de ce type de produits a sa propre production locale. L'autre achète le bétail localement ainsi qu'au Soudan. 
</t>
  </si>
  <si>
    <t xml:space="preserve">Les fournisseurs de Ndélé intérogés achètent les produits céréaliers dans divers endroits: localement (3/4), à Bangui (2/4) et au Tchad (2/4). L'un des fournisseurs précise que le maïs et manioc sont acheteés localement alors que le riz vient de Bangui.
Les autres produits alimentaires sont achetés à Bangui. L'un des fournisseurs précise que les produits achetés à Bangui proviennent du Cameroun et du Tchad. 
Les fournisseurs achètent les biens non-alimentaires à Bangui (3/3). L'un des fournisseurs achètent des habits et chaussures au Tchad également. 
Les produits d'hygiène sont acheté à Bangui. 
 </t>
  </si>
  <si>
    <t>Birao: Soudan (5/10), Tchad (3/10), Cameroun (2/10), Dubaï (3/10), Chine (2/10)</t>
  </si>
  <si>
    <t>Bria: Principalement du Cameroun (6/12), de Bangui (4/12), de la Chine (3/12)</t>
  </si>
  <si>
    <t>Ndélé: Tchad (4/4), Soudan (3/4); Cameroun (3/4), Bangui (2/4)</t>
  </si>
  <si>
    <t>3. Routes d’approvisionnement jusqu’à la localité par type de biens/ Identification des axes</t>
  </si>
  <si>
    <t xml:space="preserve">Selon les fournisseurs de Birao, les routes d'approvisionnement sont les mêmes en saison des pluies et en saisaon sèche, malgré la dégradation des routes en saison pluvieuse. L'un des fournisseurs mentionne achetés en quantité réduite pendant la saison des pluies. </t>
  </si>
  <si>
    <t xml:space="preserve">A Bria, les principaux axes d'approvisionnement sont l'axe Bangui- Bambari - Ippy - Bria. Les routes ne changent pas en fonction de la saison. </t>
  </si>
  <si>
    <t xml:space="preserve">A Ndélé, les routes restent inchangés (1/1). La différence entre les saisons se situe au niveau du temps de trajet. </t>
  </si>
  <si>
    <t xml:space="preserve">Conclusion: les routes d'approvisionnement ne changent majoritairement pas entre la saison des pluies et la saison sèches, uniquement le temps de transport varie. </t>
  </si>
  <si>
    <t>Raisons: pendant la saison des pluies, les routes sont inondées et impraticables</t>
  </si>
  <si>
    <t>5. Temps nécessaire pour le transport selon route d'approvisionnement et saisons</t>
  </si>
  <si>
    <t>Birao: Pour la majorité, il faut une semaine pour transporter les marchandises du lieu d'achat au lieu de vente (8/10). Pendant la saison pluvieuse, le temps est prolongé entre 2 semaines (2/3) et 1 mois (1/3).</t>
  </si>
  <si>
    <t xml:space="preserve">Bria: il n'y a pas de consensus sur la durée de trajet qui peut considérablement varier, selon les répondants, de 4-5 jours à 3-4 mois. Par ailleurs, la durée dépend de l'axe d'approvisionnement et la saison des pluies prolongent la durée de transports selon 6 fournisseurs. </t>
  </si>
  <si>
    <t xml:space="preserve">Ndélé: Pas de consensus. 
L'un des fournisseurs interrogés affirme que sers le Tchad, il faut compter une semaines pendant la saison sèche et deux semaines pendant la saison pluvieux, voir plus. Alors que vers Bangui, il faut compter deux semaines pendant la saison sèche et plus d'un mois pendant la saison pluvieuse.
</t>
  </si>
  <si>
    <t>Autres: tracasseries routières (accidents), manque de circulation de la monnaie, retards des convois, états des véhicules, perte ou déterioration de marchandise durant le trajet</t>
  </si>
  <si>
    <t>Selon les fournisseurs de Birao, les défis sur les routes d'approvisionnement se situe principalement sur l'axe de Birao à Am Dafock.</t>
  </si>
  <si>
    <t xml:space="preserve">Pour Ndélé, il est difficile d'établir des conclusions au vu du nombre limité de réponse. Les défis semblent se situer en majorité sur l'axe Bangui-Ndélé. </t>
  </si>
  <si>
    <t>Commentaire: insécurité pendant la saison sèche, inondations et coût élevé pendant la saison pluvieuse</t>
  </si>
  <si>
    <t>9.2. Comment dépassez-vous les obstacles rencontrer lors de l'approvisionnement?</t>
  </si>
  <si>
    <t>Pour dépasser ces obstacles, les fournisseurs se plient au formalités , soit fournir les papiers demandés et payer les taxes (quelles soient légales ou illégales)</t>
  </si>
  <si>
    <t xml:space="preserve">A Bria, différentes stratégies sont mises en place. Certains commerçants compensent les pertes et taxes sur les prix (2/7). Deux fournisseurs sollicite l'escorte de la MINUSCA. </t>
  </si>
  <si>
    <t xml:space="preserve">Selon l'unique réponse obtenue, le fournisseur dépasse les obstacles en ayant les pièces conformes (papiers) et en s'approvisionnant beaucoup durant la saison sèche. </t>
  </si>
  <si>
    <t xml:space="preserve">Selon l'unique réponse obtenue, la statégie est de se conformer car il n'y a rien d'autre à faire. </t>
  </si>
  <si>
    <t>Selon les fournisseurs de Birao, l'insécurité représente le principale obstacle futur (7/10) pour les routes d'approvisionnement, principalement en raison des coupeurs de routes et groupe de rebelles. Deux fournisseurs mentionnent que ce problème est dû à des groupes qui viennent du Soudan sur les axes d'approvisionnement. L'une des autres préoccupations est la dégradation des routes (2/10).</t>
  </si>
  <si>
    <t xml:space="preserve">A Bria, l'état des routes est le principal obstacle futur à l'approvisionnement selon les fournisseurs (10/12). La dégradation et l'impraticabilité des routes sont perçus comme un obstacle à l'approvisionnement, notamment en raison des accidents. 
Le deuxième défi mentionné est l'insécurité (3/12) avec la présence de groupes armées. </t>
  </si>
  <si>
    <t>L'insécurité représente le principal obstacle à l'approvisionnement dans le futur selon les fournisseurs de Ndélé (4/4). L'un des fournisseurs fait mention de la guerre tribale entre les Rounga et Goula, un autre mentionne des cas d'enlèvement et la présence de rebelles dans la zone. 
La deuxième préoccupation pour le futur est la dégradation de l'état des routes. (2/4)</t>
  </si>
  <si>
    <t>Partie 3: Approvisionnement transfrontalier</t>
  </si>
  <si>
    <t># Répondants à cette question</t>
  </si>
  <si>
    <t>À chaque moment de l'approvisionnement au Soudan</t>
  </si>
  <si>
    <t>Soudan : Birao - Matala - Am-goumaye - Bir-Matar - Guila - Koundouma - Tourda - Am Dafock</t>
  </si>
  <si>
    <t xml:space="preserve">Divergence dans les réponses pour Bria. L'un des axes semble passer par Bangui et ensuite au Cameroun. Les autres Axes vont vers le Sud Soudan, RDC et Ouganda, sans spécification des détails. </t>
  </si>
  <si>
    <t>Axe Ndélé - Ngarba - Chari (Tchad)</t>
  </si>
  <si>
    <t xml:space="preserve">Il n'y a pas de différences notables entre les routes formelles et informelles </t>
  </si>
  <si>
    <t>Autres: barrières illégales (péages), insécurité, hausse des prix des marchandises</t>
  </si>
  <si>
    <t xml:space="preserve">La frontière a été fermé dans le passé à Birao selon 7 fournisseurs sur 9 ayant répondu à la question. Les raisons mentionnées sont la guerre au Soudan (3/7), le COVID 19 (2/7) et l'insécurité (2/7). Concernant l'insécurité, la guerre tribale entre Goulas et Roungas auraient causés la fermeture de la forntière par le Soudan selon un répondant. </t>
  </si>
  <si>
    <t>Les frontières ont été fermées à Bria en raison de la COVID 19 (7/9) ainsi que de l'insécurité causée par les conflits internes/guerres tribales (6/9)</t>
  </si>
  <si>
    <t>Les frontières ont été fermées à Ndélé en raison de la pandémie de la COVID 19 (3/3) et de l'insécurité  (1/3)</t>
  </si>
  <si>
    <t xml:space="preserve">Selon l'unique répondant à cette question, les frontières ont été fermées à Zemimo en raison de la COVID 19. </t>
  </si>
  <si>
    <t xml:space="preserve">spécifique à Birao </t>
  </si>
  <si>
    <t>Autres: marchandises passent par le Soudan pour arriver à Ndélé, diminution du pouvoir d'achat, pas d'accès à l'approvisionnement, augmentation de la demande</t>
  </si>
  <si>
    <t>Partie 4: Finance</t>
  </si>
  <si>
    <t>Pound sud-soudanais</t>
  </si>
  <si>
    <t>Franc congolais</t>
  </si>
  <si>
    <t>Autres: dollars</t>
  </si>
  <si>
    <t>Partie 5: Capacité de développement</t>
  </si>
  <si>
    <t>Pourquoi?</t>
  </si>
  <si>
    <t>A Birao, 7 fournisseurs sur 10 seraient en capacité de répondre à une augmentation de la demande car :
- ils ont suffisament de moyens financiers ou de capital (4/7) 
- leurs fournisseurs ont la capacité d'augmenter l'approvisionnement (2/7)
Le manque de capital est la principale raison évoquée par les fournisseurs dans l'incapacité de répondre à une hausse de la demande.</t>
  </si>
  <si>
    <t>Tous les fournisseurs de Bria affirment avoir la capacité de répondre au doublement de la demande car: 
- Détention de stocks de résèrve (5/12)
- Possibilité de solliciter des partenaires pour répondre à une hausse de demande (4/12)</t>
  </si>
  <si>
    <t xml:space="preserve">A Ndélé, 3 des 4 fournisseurs interrogés ont la capacité d'augmenter l'approvisionnement en raison de moyens financiers suffisants(2/3) ou en contactant les fournisseurs à Bangui (1/3). Pour l'unique fournisseur (1/4) ne pouvant répondre à une hausse de la demande, la raison invoquée et le manque de moyens financiers pour augmenter les marchandises offertes. </t>
  </si>
  <si>
    <t>Birao: 6/7 fournisseurs mentionnent avoir la capacité interne de répondre à une augmentation de la demande grâce à leur moyens financiers (6/6). Un moyen externe est également mentionné : le contact avec les fournisseurs soudanais qui peuvent envoyer du stock en cas de besoin (2/7)</t>
  </si>
  <si>
    <t xml:space="preserve">Bria: Les fournisseurs qui ont une capacité interne de réponse (10/12) utilisent principalement les moyens suivants: 
- Moyens financiers (4/10)
- Stocks (3/10)
L'appui externe d'autres fournisseurs représentent également une solution pour répondre à une hausse de la demande. </t>
  </si>
  <si>
    <t>A Ndélé, 2/3 fournisseurs ont la capacité interne de répondre par leur propres moyens financiers, et 1/3 à travers ces stocks.</t>
  </si>
  <si>
    <t>Durant la saison sèche, 1-2 semaines sont nécessaires pour répondre à l'augmentation de la demande</t>
  </si>
  <si>
    <t>Environ 2 semaines (5/12), 1 mois (2/12)</t>
  </si>
  <si>
    <t>Deux semaines (2/3), trois semaines (1/3)</t>
  </si>
  <si>
    <t>1 mois (2/3), 4 mois (1/3)</t>
  </si>
  <si>
    <t>Autres: disponibilité des produits, retard dans la régularisation de dette, non-respect de demande de cotation</t>
  </si>
  <si>
    <t>Réhabilitaion de bac (bâteau) à Bria (1x)</t>
  </si>
  <si>
    <t>Escorte (1x)</t>
  </si>
  <si>
    <t xml:space="preserve">Autres: diminution des taxes, installation d'établissements de microfinance, ONG paient à temps les dettes contractées, paiements de dette par consammateur à temps </t>
  </si>
  <si>
    <t>Partie 6: COVID 19</t>
  </si>
  <si>
    <t>A Birao, les principales diffucltés relatives au COVID 19 semble liée à la fermeture des frontières (3/6) qui ont entrainées des difficultés d'approvisionnement et transports. Une insuffisance des produits (4/6) et une hausse des prix (3/6). Les difficultés à traverser la frontière engendrent également une hausse des coûts des transports et des taxes (1/6).
L'un des fournisseurs évoque également une faible participation des clients sur le marché</t>
  </si>
  <si>
    <t xml:space="preserve">La COVID 19 a engendré deux types de difficultés à Bria: 
- des dificultés liées aux restrictions/confinements (6/12)
- des difficultés liées à la fermeture des frontières et à l'approvisionnement (7/12)
Une indisponibilité des produits (6/12), une hausse des prix (4/12) et diminution de la demande (3/12) sont ainsi reportés.
</t>
  </si>
  <si>
    <t xml:space="preserve">La fermeture des frontières en raison de la pandémie, l'indisponibilité des produits ainsi qu'une baisse de la demande sont les difficultés mentionnée par les fournisseurs (2/2) . </t>
  </si>
  <si>
    <t xml:space="preserve">Le manque d'approvisionnement est la principale difficulté mentionnée par les deux fournisseurs interrogés. </t>
  </si>
  <si>
    <t>Respecter les mesures barrières (3/6), continuer de s'approvisionner au même endroit (2/6), aide des fournisseurs soudanais qui amènent les marchandises en RCA (1/6), envoi de marchandises dans la localité voisine pour éviter les pourritures (1/6)</t>
  </si>
  <si>
    <t xml:space="preserve">Certains fournisseurs de Bria mentionnent continuer leur activités malgré les difficultés ou ne prendre aucune initiative/rester sur place (6/12). Un fournisseur gère ses stocks en attendant une amélioration, un autre augmente les prix des marchandises en attendant l'approvisionnement. </t>
  </si>
  <si>
    <t>Respecter les mesures barrières (2/2)</t>
  </si>
  <si>
    <t xml:space="preserve">Aucune initiative (2/2). L'un des fournisseurs avait envisagé une réorientation de son commerce. </t>
  </si>
  <si>
    <t>La mise en place de structure de microfinances pour garder l'argent et faciliter la circulation de la monnaie (1/6)</t>
  </si>
  <si>
    <t>Soutien et facilitation du transferts d'argent et du secteur financier (3/7), appui des ONG dans la mise en œuvre des ativités et reconsutrction des routes (1/7), soutien au secteur commercial (1/7), libération des fonds à temps (1/7)</t>
  </si>
  <si>
    <t xml:space="preserve">Commentaire général sur la thématique COVID 19 : faible taux de réponses à ces questions et peu de réponses concluantes quant à l'objectif des questions. Potentielle lassitude de cette thématique ou méconnaissance/incompréhension du sujet. Par ailleurs, la mention répété du respect des mesures gouvernmentales et des gestes barrières pourraient suggérer une certaine censure quant à ce sujet. </t>
  </si>
  <si>
    <t>Selon les fournisseurs, une aide pour palier aux problèmes d'approvisionnement relatifs à l'insécurité (coupeurs de routes, taxes) et à l'état des routes (3/7) est la priorité à Birao. Autres commentaires: 
- souhait que les ONGs soutiennent les fournisseurs de la localité (2/7), par exemple par l'achat de produits et l'organisation de foire
- souhait d'aides financières pour multiplier les commerces (1/7) et d'appui au développement (1/7)</t>
  </si>
  <si>
    <t xml:space="preserve">Aide aux transferts d'argents (2/6), facilitation de la circulation de la monnaie par le paiement du personnel des ONGs en jetons et petites coupures (1/6), soutien au secteur commercial (3/6). A noter que certains fournisseurs mentionnent des retards de paiements de la part d'ONG et dénonce le fait d'acheter les produits à Bangui plutôt qu'auprès des commerçants locaux. </t>
  </si>
  <si>
    <t>C'est vrai que pendant la covid-19 les mesures barrières sont prise mais vers le Nord-Est du pays les activités roulent comme auparavant sinon c'est la guerre tribales entre les Rounga et les Rounga qui à fait qu'aujourd'hui tout le monde a eu peur de vo</t>
  </si>
  <si>
    <t xml:space="preserve">Commentaire: il est important de noter que certains répondants reprochent le manque de suivi et d'action suite aux enquêtes réalisées (impression de répondre toujours à des questions sans action qui suivent). Par ailleurs, la problématique de l'achat de marchandises par les ONGs qui ne se fait pas auprès des commerçants de la localité est également récurrent et semble comme un manque de soutien aux commerçants locaux </t>
  </si>
  <si>
    <t>1. Veuillez indiquer votre genre</t>
  </si>
  <si>
    <t>3. Dans quelle localité votre entreprise est-elle basée ? (Préciser la ville et le pays)</t>
  </si>
  <si>
    <t>4. Depuis combien de temps appuyez-vous les commerçants de cette localité ?</t>
  </si>
  <si>
    <t>5. Quel type de prestataire de service financiers être vous :</t>
  </si>
  <si>
    <t>Si autre, précisez</t>
  </si>
  <si>
    <t>Si vous êtes une institution officielle, merci de précisez</t>
  </si>
  <si>
    <t>Si vous êtes une organisation informelle, merci de précisez</t>
  </si>
  <si>
    <t>6. Est-ce que votre enseigne dans la ville est-elle une succursale / branche local, régional ou national d’une organisation ?</t>
  </si>
  <si>
    <t>7. Connaissez-vous combien de succursale / branche votre organisation a-t-elle dans la province ?</t>
  </si>
  <si>
    <t>8. Avez-vous des succursales dans le pays ?</t>
  </si>
  <si>
    <t>Si oui, précisez la ville et les préfectures?</t>
  </si>
  <si>
    <t>Si oui, quelle est la répartition des fonctions entre succursale / bureau principal ?</t>
  </si>
  <si>
    <t>Si oui, quelles sont vos interactions avec le bureau principal de Bangui (ou autre) ?</t>
  </si>
  <si>
    <t>Si oui, il y a-t-il des interactions / relations avec d'autre antennes dans une autre région / localités (autre que Bangui) ?</t>
  </si>
  <si>
    <t>1. Quels services proposez-vous auprès des commerçants de la localité ?</t>
  </si>
  <si>
    <t>2. Quels sont les conditions d’accès à ces services pour les commerçants ?</t>
  </si>
  <si>
    <t>3. Quels sont vos obstacles dans la mise en place de ces services auprès des commerçants ?</t>
  </si>
  <si>
    <t>4. Combien de commerçants ou groupe de commerçants appuyez-vous dans la localité ?</t>
  </si>
  <si>
    <t>5. Quels services proposez-vous auprès des ONGs de la localité ?</t>
  </si>
  <si>
    <t>6. Quels sont les conditions d’accès à ces services pour les ONG ?</t>
  </si>
  <si>
    <t>7. Quels sont vos obstacles dans la mise en place de ces services auprès des ONGs ?</t>
  </si>
  <si>
    <t>8. Avez-vous des difficultés de mise en place logistique et d'accès?</t>
  </si>
  <si>
    <t>Si oui, lesquelles?</t>
  </si>
  <si>
    <t>Si non, pourquoi ?</t>
  </si>
  <si>
    <t>9. Quels sont les différentes modalités de distribution de transfert monétaire que vous utilisez dans la localité :</t>
  </si>
  <si>
    <t>9. Quels sont les différentes modalités de distribution de transfert monétaire que vous utilisez dans la localité :/Agents mobiles</t>
  </si>
  <si>
    <t>9. Quels sont les différentes modalités de distribution de transfert monétaire que vous utilisez dans la localité :/Mobile money</t>
  </si>
  <si>
    <t>9. Quels sont les différentes modalités de distribution de transfert monétaire que vous utilisez dans la localité :/Transfert électronique</t>
  </si>
  <si>
    <t>9. Quels sont les différentes modalités de distribution de transfert monétaire que vous utilisez dans la localité :/Voucher</t>
  </si>
  <si>
    <t>9. Quels sont les différentes modalités de distribution de transfert monétaire que vous utilisez dans la localité :/Autre (précisez)</t>
  </si>
  <si>
    <t>11.1 Quels sont les principaux obstacles de la mise en place de l'agent mobile dans cette localité ?</t>
  </si>
  <si>
    <t>11.2 Quels sont les principaux obstacles de la mise en place du transfert électronique dans cette localité ?</t>
  </si>
  <si>
    <t>11.3 Quels sont les principaux obstacles de la mise en place du voucher dans cette localité ?</t>
  </si>
  <si>
    <t>11.4 Quels sont les principaux obstacles de la mise en place du mobile money dans cette localité ?</t>
  </si>
  <si>
    <t>12. Est-ce que votre organisation a appuyé des programmes humanitaires de transfert monétaires dans les deux dernières années dans la localité ?</t>
  </si>
  <si>
    <t>Si oui, en partenariat avec quelle(s) organisation(s) ?</t>
  </si>
  <si>
    <t>Si oui, votre organisation a utilisé quelle modalité lors de ces programmes ?</t>
  </si>
  <si>
    <t>Si oui, votre organisation a utilisé quelle modalité lors de ces programmes ?/Agents mobiles</t>
  </si>
  <si>
    <t>Si oui, votre organisation a utilisé quelle modalité lors de ces programmes ?/Mobile money</t>
  </si>
  <si>
    <t>Si oui, votre organisation a utilisé quelle modalité lors de ces programmes ?/Transfert électronique</t>
  </si>
  <si>
    <t>Si oui, votre organisation a utilisé quelle modalité lors de ces programmes ?/Voucher</t>
  </si>
  <si>
    <t>Si oui, votre organisation a utilisé quelle modalité lors de ces programmes ?/Autre (précisez)</t>
  </si>
  <si>
    <t>Si oui, quel montant de cash par semaine en moyenne a été utilisé / distribué dans ces programmes (en FCFA)?</t>
  </si>
  <si>
    <t>2 ans</t>
  </si>
  <si>
    <t>Autre (précisez)</t>
  </si>
  <si>
    <t xml:space="preserve">Orange money </t>
  </si>
  <si>
    <t>Locale</t>
  </si>
  <si>
    <t>Enregistrement et identification</t>
  </si>
  <si>
    <t>Gratuit</t>
  </si>
  <si>
    <t>Les commerçants veulent seulement faire le depot et non le retrait des cash</t>
  </si>
  <si>
    <t>Aucun ou NSP</t>
  </si>
  <si>
    <t>Livraison des produits</t>
  </si>
  <si>
    <t xml:space="preserve">Insuffissance d'unité de valeur, faible benefice </t>
  </si>
  <si>
    <t>Mobile money</t>
  </si>
  <si>
    <t>Les clients ne font pas beaucoup  de retrait d' argent, ils préfèrent beaucoup plus le depot</t>
  </si>
  <si>
    <t>Nous remercions l'equipe REACH pour cette bonne initiative, nous souhaitons que vous nous appuyer dans nos activités  commerciales afin que nous puissions ravitailler la population  de Bria</t>
  </si>
  <si>
    <t>00e50700-a0e6-4429-9e3b-624ce85c7397</t>
  </si>
  <si>
    <t>1 an</t>
  </si>
  <si>
    <t>Non je traite directement a bangui</t>
  </si>
  <si>
    <t>Dépôt, envoi et retrait d'argent</t>
  </si>
  <si>
    <t>Avoir un compte orange money</t>
  </si>
  <si>
    <t>Non aucun</t>
  </si>
  <si>
    <t>Paiement et retrait</t>
  </si>
  <si>
    <t>Aucun condition juste avoir un compte orange money</t>
  </si>
  <si>
    <t>Les intérêt sont très petits</t>
  </si>
  <si>
    <t>Jai juste fait quelque transaction avec eux</t>
  </si>
  <si>
    <t>1b897aa9-2771-4883-a8cf-d4f777e8485c</t>
  </si>
  <si>
    <t xml:space="preserve">2 ans </t>
  </si>
  <si>
    <t>Non je depend principalement de l'agence de bangui( fournisseur)</t>
  </si>
  <si>
    <t>Tout fonctionne selon les categorie de sim A' qui traite directement avec l'operateur de telephonie mobile,sim A qui agit comme semi-gossiste, et les sim B sont les consommateur.</t>
  </si>
  <si>
    <t>On passe par les branches selon l'arbre de direction, pour les cas de transfert d'argent via mobile money.</t>
  </si>
  <si>
    <t>Se munir d'un carte sim ayant ete enregistré et abonné a orange money ou pata biani</t>
  </si>
  <si>
    <t>Cas de piraterie, probleme de saisi des coordonner IP des beneficiaire, problème liée ai couverture reseau, disponibilité de cash, les mouvement le flux d'envoi et retrait.</t>
  </si>
  <si>
    <t>Envoi et retrait d'argent par mobile money</t>
  </si>
  <si>
    <t>Les ONGs doivent passé par les fornisseur (Sim A') depuis bangui pour envoyé des sommes importante.</t>
  </si>
  <si>
    <t>equipement d'enregistrement</t>
  </si>
  <si>
    <t>Pas d'agence de telephonie mobile dans la localité</t>
  </si>
  <si>
    <t>Non aucun initiative a ce sujet depuis.</t>
  </si>
  <si>
    <t>Nous souhait que les partenaires du cash appui les PSF pour relancer l'économie et facilité les transferts monetaires</t>
  </si>
  <si>
    <t>1abb8b77-a34e-48f5-a6c6-f2d7426264b1</t>
  </si>
  <si>
    <t>3ans</t>
  </si>
  <si>
    <t>D'autre commerçants ne veulent pas l'utilisation de ce service</t>
  </si>
  <si>
    <t>6 commerçants</t>
  </si>
  <si>
    <t>Payement en cash</t>
  </si>
  <si>
    <t>Les conditions d'accès de service des ONG, c'est attravers le paiement par orange mobile</t>
  </si>
  <si>
    <t>Les ONG ne veulent pas nous libérer rapidement, ni nous donner nos fonds rapidement et sa joue énormément sur nos activités</t>
  </si>
  <si>
    <t>Pas de moyens de transport, meme les tracasseries routières, trop de formalités et insécurité sur la route</t>
  </si>
  <si>
    <t>Les difficultés c'est que la direction d'orange n'est qu'à Bangui ce qui cause des problèmes</t>
  </si>
  <si>
    <t>Je n'est pas de commentaire, si non je remercie votre échange et de veiller à ce que la collecte soi dans la bonne marche</t>
  </si>
  <si>
    <t>ecc4f3d8-596e-41a2-bf40-f050c90a7d99</t>
  </si>
  <si>
    <t>Orange money</t>
  </si>
  <si>
    <t>Transfer d'argent</t>
  </si>
  <si>
    <t xml:space="preserve">Pas de conditions </t>
  </si>
  <si>
    <t>Insufissance des clients</t>
  </si>
  <si>
    <t>Problems  d'unité de valeur</t>
  </si>
  <si>
    <t xml:space="preserve">Il n'y a pas de services de microfinances dans la localité </t>
  </si>
  <si>
    <t>Manque de client pour le retrait les clients preferent beaucoup plus le depot</t>
  </si>
  <si>
    <t>Nous aider a developer ce secteur</t>
  </si>
  <si>
    <t>99826bb6-d017-458a-bd16-833eb6ef46b0</t>
  </si>
  <si>
    <t>Retrait et depot d'argent</t>
  </si>
  <si>
    <t>Pas de condition, mais seulement  la deduction forfetaire pour les transaction</t>
  </si>
  <si>
    <t>Les commerçants aiment beaucoup le retrait que la transaction, et y a serieux probleme d'envoie de l'argent a Bangui</t>
  </si>
  <si>
    <t>Transaction monetaire</t>
  </si>
  <si>
    <t>Reglementation de frais de depot et retrait</t>
  </si>
  <si>
    <t>Probleme de disponibilité de cash</t>
  </si>
  <si>
    <t>Enplacement et conservation sûr des fonds</t>
  </si>
  <si>
    <t>Insuffisance de cash, insecurité</t>
  </si>
  <si>
    <t>Nous voulons que les ONG soutiennent ce secteur qui favorise la circulation monnetaire a tout temps</t>
  </si>
  <si>
    <t>3fecebca-909e-415c-ab25-0dfc0d4a19eb</t>
  </si>
  <si>
    <t>Durée en année</t>
  </si>
  <si>
    <t>Dépôt d'argent</t>
  </si>
  <si>
    <t>Retrait d'argent</t>
  </si>
  <si>
    <t>Envoi d'argent</t>
  </si>
  <si>
    <t>Transfert d'argent</t>
  </si>
  <si>
    <t>Depuis combien de temps appuyez-vous les commerçants de cette localité ?</t>
  </si>
  <si>
    <t>3 ans</t>
  </si>
  <si>
    <t>Quel type de prestataire de service financiers être vous :</t>
  </si>
  <si>
    <t>Est-ce que votre enseigne dans la ville est-elle une succursale / branche local, régional ou national d’une organisation ?</t>
  </si>
  <si>
    <t>Connaissez-vous combien de succursale / branche votre organisation a-t-elle dans la province ?</t>
  </si>
  <si>
    <t>Commentaires : deux répondants affirment ne pas savoir car ils traitent directement avec Bangui</t>
  </si>
  <si>
    <t>Avez-vous des succursales dans le pays ?</t>
  </si>
  <si>
    <t>à Bangui</t>
  </si>
  <si>
    <t>- Si oui, quelle est la répartition des fonctions entre succursale / bureau principal ?</t>
  </si>
  <si>
    <t>1 réponse:</t>
  </si>
  <si>
    <t>- Si oui, quelles sont vos interactions avec le bureau principal de Bangui (ou autre) ?</t>
  </si>
  <si>
    <t xml:space="preserve">2 réponses: </t>
  </si>
  <si>
    <t>-Si oui, il y a-t-il des interactions / relations avec d'autre antennes dans une autre région / localités (autre que Bangui) ?</t>
  </si>
  <si>
    <t>Partie 2: Services proposés</t>
  </si>
  <si>
    <t>Nombre de répondants à cette question :</t>
  </si>
  <si>
    <t xml:space="preserve">3 PSF affirment qu'il n'y a pas de conditions d'accès, 2 qu'il faut un compte de mobile money (Orange money, Pata Biani) </t>
  </si>
  <si>
    <t>Il n'y a pas de convergence dans les obstacles mentionnées par les répondants. Au vu de la disparité des réponses, aucune généralisation ne peut être conclue</t>
  </si>
  <si>
    <t>1 PSF a 6 commerçants, les autres ne savent pas ou n'ont n'en pas encore.</t>
  </si>
  <si>
    <t>Le principale service fourni aux ONGs sont les paiements (2/5), transactino monétaire telles que envoi et retrait (2/5)</t>
  </si>
  <si>
    <t>Aucunes conditions (3/6), Avoir un compte orange money (2/6)</t>
  </si>
  <si>
    <t>-Si oui, lesquelles?</t>
  </si>
  <si>
    <t>Les obstacles principaux sont :
- les clients préfèrent les dépôts au retrait d'argent (2/5)
- manque d'agence de téléphone dans la localité (2/5)</t>
  </si>
  <si>
    <t>Sollication d'un soutien au secteur de transfert monétaire pour développer ces activités (4/5)</t>
  </si>
  <si>
    <t>KII_PSF_Tampon</t>
  </si>
  <si>
    <r>
      <rPr>
        <b/>
        <sz val="10"/>
        <color theme="1"/>
        <rFont val="Leelawadee"/>
        <family val="2"/>
      </rPr>
      <t>Soudan</t>
    </r>
    <r>
      <rPr>
        <sz val="10"/>
        <color theme="1"/>
        <rFont val="Leelawadee"/>
        <family val="2"/>
      </rPr>
      <t>, Tchad</t>
    </r>
  </si>
  <si>
    <r>
      <rPr>
        <b/>
        <sz val="10"/>
        <rFont val="Leelawadee"/>
        <family val="2"/>
      </rPr>
      <t>Bangui,</t>
    </r>
    <r>
      <rPr>
        <sz val="10"/>
        <rFont val="Leelawadee"/>
        <family val="2"/>
      </rPr>
      <t xml:space="preserve"> Tchad</t>
    </r>
  </si>
  <si>
    <r>
      <rPr>
        <b/>
        <sz val="10"/>
        <rFont val="Leelawadee"/>
        <family val="2"/>
      </rPr>
      <t>Soudan</t>
    </r>
    <r>
      <rPr>
        <sz val="10"/>
        <rFont val="Leelawadee"/>
        <family val="2"/>
      </rPr>
      <t>, Tchad</t>
    </r>
  </si>
  <si>
    <t xml:space="preserve">Situation overview to be published along with a database including the saturation grid, supply chains mapping, and KII Key results. </t>
  </si>
  <si>
    <t>FGD_Saturation_Grid</t>
  </si>
  <si>
    <t xml:space="preserve">Djema, Obo, Mboki, Biroh, Tabane, Kitessa ,Banangui, Ngouyo, Maboussou, 
Kere
</t>
  </si>
  <si>
    <t xml:space="preserve">Akoursoubak ,  Massana ,  Boulkina,  Dile,  Koutoubeti,  Zoukoutouniala
</t>
  </si>
  <si>
    <t xml:space="preserve">* En raison du nombre limité de fournisseurs interrogés (3), dont 1 pour les produits alimentaires et 2 pour les produits non-alimentaires, la fiabilité de ces indications est à prendre avec précaution </t>
  </si>
  <si>
    <r>
      <rPr>
        <b/>
        <sz val="10"/>
        <rFont val="Leelawadee"/>
        <family val="2"/>
      </rPr>
      <t>Bangui</t>
    </r>
    <r>
      <rPr>
        <sz val="10"/>
        <rFont val="Leelawadee"/>
        <family val="2"/>
      </rPr>
      <t>, Cameroun (Douala), local</t>
    </r>
  </si>
  <si>
    <t xml:space="preserve">Les fournisseurs de Bria achètent les produits céréaliers dans différents endroits, dont Bangui (4/7), à Ippy ou sur l'axe vers Ippy ( 3/7), localement (2/7) et au Cameroun (2/7). 
Les autres produits alimentaires sont achetés à Bangui (8/10) et au Cameroun (4/10).
Selon les fournisseurs évalués à Bria, les produits non-alimentaires sont dans la majorité des cas achetés à Bangui (9/10) et au Cameroun (5/10). Le Soudan, le Sud Soudan et l'Ouganda sont aussi mentionnés comme lieu d'approvisionnement (2/10).
Les produits d'hygiènes sont majoritairement acheté à Bangui (5/6), parfois également au Cameroun (3/6), en Ouganda (2/6), au Soudan (1/6), la RDC (1/6) et au Soudan du Sud (1/6).
Pour les autres produits vendus (sucre, savon, habits, pille, torche, etc.), les fournisseurs achètent principalement à Bangui (3/3). Un fournisseur s'approvisionne également depuis Douala au Cameroun. </t>
  </si>
  <si>
    <t>Produits céréaliers et manioc : 
- Axe 1 :  Soudan - Am Dafock (Soudan) - Tourda - Koundouma - Guila - Bir-matar - Am-grouamye -Ganaï - Matala -Birao (4/8)
Axe 2 : Tchad - Makouwa (Tchad) - Bachama - Toumou (près de Birao) (4/8)
Axe 3: Tchad - Tissi - Ganai (2,1) - Angato (3,2,1) - Birao (1/8)
Autres produits alimentaires : Axe 1: Am Dafock (Soudan) - Birao (6/6)
Axe 2: Tchad - Tissi - Ganai (2,1) - Angato (3,2,1) - Birao  (1/6)
Produits non-alimentaires: Am Dafock- Birao (10/10) et Tchad - Birao (2/10)
Bétails: N/A local
Produits d'hygiènes: Am Dafock- Birao (4/4) et 
Axe 2: Tchad - Tissi - Ganai (2,1) - Angato (3,2,1) - Birao  (1/4)
Autres produits: N/A</t>
  </si>
  <si>
    <t>Produits céréaliers et manioc : Axe 1 : Bangui - Sibut - Dékoua - Mbrès - Bamingui - Ndélé (1/4)
Axe 2 Tchad - Ngarba - Akoursoulbak - Koundi - Ndélé(2/4)
Autres produits alimentaires : 
Bangui - Ndélé (2/2) 
Ngarba-Ndélé (2/2)
 Soudan - Ndélé (1/2)
Produits non-alimentaires: 
Axe 1 : Bangui - Sibut - Dékoua - Mbrès - Bamingui - Ndélé (2/3)
Axe 2 Tchad - Ngarba - Akoursoulbak - Koundi - Ndélé (2/3)
Bétails: N/A
Produits d'hygiènes: 
Axe 1 : Bangui - Sibut - Dékoua - Mbrès - Bamingui - Ndélé (3/3)
Axe 2 Tchad - Ngarba - Akoursoulbak - Koundi - Ndélé (2/3)
Autres produits: N/A</t>
  </si>
  <si>
    <r>
      <t xml:space="preserve">1. Les principaux obstacles à l'approvisionnement sont liés aux transports, à la demande ainsi qu'aux formalité et aux taxes. 
- Concernant les transports, la durée de transport, l'état des routes, ainsi que les coûts, représentent les principaux obstacles d'approvisionnement (7/8 FGD). Les problèmes liés au transport sont encore exacerbés durant la saison des pluies avec les inondations des routes qui augmentent considérablement les délais d'approvisionnements. Les marchandises sont parfois dégradées ou pourries à l'arrivée. 
- Un autre obstacle important à l'approvisionnement des marchés évalués sont les formalités tels que les taxes, péages et frais de douanes (6/8FGD), légales ou illégales, rencontrées tout au long des axes d'approvisionnement. 
- Concernant la demande, la majorité des commerçants évoquent une demande faible ou en baisse (6/8 FGD),  en particulier en saison des pluies. Il est également mentionné une réticence des clients à payer les prix demandés par les commerçants (notamment lors de hausses de prix liées aux coûts d'approvisionnements) ainsi que le problème plus général des faibles moyens financiers des consommateurs. 
- Les problèmes de monnaie ainsi que des difficultés pour les transferts monétaires, notamment auprès des fournisseurs, sont également évoqués par 3 FGD. 
</t>
    </r>
    <r>
      <rPr>
        <i/>
        <sz val="10"/>
        <color theme="8"/>
        <rFont val="Calibri"/>
        <family val="2"/>
        <scheme val="minor"/>
      </rPr>
      <t>Zémio: les problèmes de monnaie, d'argent (mauvaise circulation) et de transferts monétaires pour l'approvisionnement sont mentionnés comme obstacles par les deux genres.</t>
    </r>
    <r>
      <rPr>
        <i/>
        <sz val="10"/>
        <rFont val="Calibri"/>
        <family val="2"/>
        <scheme val="minor"/>
      </rPr>
      <t xml:space="preserve">
</t>
    </r>
    <r>
      <rPr>
        <i/>
        <sz val="10"/>
        <color theme="8"/>
        <rFont val="Calibri"/>
        <family val="2"/>
        <scheme val="minor"/>
      </rPr>
      <t xml:space="preserve">Ndélé: Les commerçants évoquent des difficultés à faire respecter les prix fixés, en raison d'une différence entre le prix de revient avec l'approvisionnement et le prix que les consommateurs veulent payer.
Bria: l'obstacle principal est l'insécurité (vol, braquage…).  Les commerçants mentionnent également des difficultés de stockages des marchandises car ils ont peur que des bandits viennent s’en emparer. Par ailleurs, la demande est en baisse à cause de l'arrêt d'activités génératrices de revenus. La fermeture des chantiers miniers affecte également les commerçants car il s'agit d'un facteur capital dans le commerce de la localité.   </t>
    </r>
    <r>
      <rPr>
        <i/>
        <sz val="10"/>
        <rFont val="Calibri"/>
        <family val="2"/>
        <scheme val="minor"/>
      </rPr>
      <t xml:space="preserve">
2. En général, les commerçants partagent un certain sentiment d'impuissance face à ces obstacles et n'évoquent que peu de solutions ou stratégies d'adaptation.   Obstacles et stratégies mentionnés : 
</t>
    </r>
    <r>
      <rPr>
        <i/>
        <sz val="10"/>
        <color theme="8"/>
        <rFont val="Calibri"/>
        <family val="2"/>
        <scheme val="minor"/>
      </rPr>
      <t xml:space="preserve">Birao: Les stratégies utilisées par les commerçants à ces obstacles sont une réduction des quantités approvisionnées ainsi qu'un endettement auprès des fournisseurs soudanais (paiement différé) 
Ndélé : L'une des stratégies évoquée est de mobiliser de grosses sommes d'argent pour s'approvisionner et couvrir les différentes barrières sur la route (taxes, frais), car les fournisseurs refusent de faire crédit (ou alors selon des modalités de transport plus longues, entraînant un risque de pourriture). Les hommes affirment également organiser des réunions avec les autorités locales et clients pour justifier les variations de prix. </t>
    </r>
    <r>
      <rPr>
        <i/>
        <sz val="10"/>
        <rFont val="Calibri"/>
        <family val="2"/>
        <scheme val="minor"/>
      </rPr>
      <t xml:space="preserve">
</t>
    </r>
    <r>
      <rPr>
        <i/>
        <sz val="10"/>
        <color theme="8"/>
        <rFont val="Calibri"/>
        <family val="2"/>
        <scheme val="minor"/>
      </rPr>
      <t>Les femmes à Bria et Zémio font part de systèmes d'entraide financière, comme des tontines à Zémio . A Birao, les femmes interdisent les dettes aux consommateurs.</t>
    </r>
    <r>
      <rPr>
        <i/>
        <sz val="10"/>
        <rFont val="Calibri"/>
        <family val="2"/>
        <scheme val="minor"/>
      </rPr>
      <t xml:space="preserve">
3. Différence selon les genres? En général, les obstacles sont considérés similaires pour les hommes et les femmes.</t>
    </r>
    <r>
      <rPr>
        <i/>
        <sz val="10"/>
        <color theme="8"/>
        <rFont val="Calibri"/>
        <family val="2"/>
        <scheme val="minor"/>
      </rPr>
      <t xml:space="preserve"> A Birao et Ndélé, les hommes seraient plus affectés car ils ont plus de marchandises que les femmes ou leurs marchandises viennent de l'étranger ce qui engendrerait des lourdeurs administratives (Birao).  Ainsi les obstacles, bien que similaires, pèsent plus sur les hommes. Exception : à Bria, chaque genre se considère le plus affecté.</t>
    </r>
    <r>
      <rPr>
        <i/>
        <sz val="10"/>
        <rFont val="Calibri"/>
        <family val="2"/>
        <scheme val="minor"/>
      </rPr>
      <t xml:space="preserve">
</t>
    </r>
  </si>
  <si>
    <t>Les données récapitulent les axes d'approvisionnement mentionnés par les fournisseurs avec indication entre parenthèse du nombre de récurrence de l'axe par rapport au nombre de répondants.</t>
  </si>
  <si>
    <t>Axe 1 :  Soudan - Am Dafock (Soudan) - Tourda - Koundouma - Guila - Bir-matar - Am-groumaye -Ganaï - Matala - Birao (4/8)
Axe 2 : Tchad - Makouwa (Tchad) - Bachama - Toumou (près de Birao) (4/8)
Axe 3: Tchad - Tissi - Ganai (2,1) - Angato (3,2,1) - Birao (1/8)</t>
  </si>
  <si>
    <t>Axe 1 : Bangui - Sibut - Dékoua - Mbrès - Bamingui - Ndélé (1/4)
Axe 2 Tchad  - Ngarba - Akoursoulbak - Koundi - Ndélé (2/4)</t>
  </si>
  <si>
    <t>Axe 1:  Am Dafock (Soudan) - Koundouma - Guila - Bir-matar - Am-grouamaye - Ganaï - Matala - Birao (6/6)
Axe 2: Tchad - Tissi - Ganai (2,1) - Angato (3,2,1) - Birao  (1/6)</t>
  </si>
  <si>
    <t>Axe 1 : Bangui - Sibut - Dékoua - Mbrès - Bamingui - Ndélé (2/2)
Axe 2 Tchad - Ngarba - Akoursoulbak - Koundi - Ndélé (2/2)
Axe 3 : Soudan - Ndélé (1/2)</t>
  </si>
  <si>
    <t xml:space="preserve">Axe 1:  Am Dafock (Soudan) - Koundouma - Guila - Bir-matar - Am-grouamaye - Ganaï - Matala - Birao (10/10)
Axe 2: Tchad - Tissi - Ganai (2,1) - Angato (3,2,1) - Birao  (1/10)
Mention de Tchad - Birao sans précision de l'axe (1/10) 
</t>
  </si>
  <si>
    <t>Axe 1 : Bangui - Sibut - Dékoua - Mbrès - Bamingui - Ndélé (2/3)
Axe 2 : Tchad - Ngarba - Akoursoulbak - Koundi - Ndélé (2/3)</t>
  </si>
  <si>
    <t>Axe 1:  Am Dafock (Soudan) - Koundouma - Guila - Bir-matar - Am-grouamaye - Ganaï - Matala - Birao (4/4)
Axe 2: Tchad - Tissi - Ganai (2,1) - Angato (3,2,1) - Birao  (1/4)</t>
  </si>
  <si>
    <t>Axe 1 : Bangui - Sibut - Dékoua - Mbrès - Bamingui - Ndélé (3/3)
Axe 2 : Tchad - Ngarba - Akoursoulbak - Koundi - Ndélé (2/3)</t>
  </si>
  <si>
    <t>Axe 1  Bangui - Bambari - Ippy - Bria (1/2)
Axe 2 Ira Banda - Bria (1/2)</t>
  </si>
  <si>
    <r>
      <t xml:space="preserve"> </t>
    </r>
    <r>
      <rPr>
        <b/>
        <sz val="10"/>
        <rFont val="Leelawadee"/>
        <family val="2"/>
      </rPr>
      <t>Local</t>
    </r>
    <r>
      <rPr>
        <sz val="10"/>
        <rFont val="Leelawadee"/>
        <family val="2"/>
      </rPr>
      <t>, Soudan, Tchad</t>
    </r>
  </si>
  <si>
    <r>
      <rPr>
        <b/>
        <sz val="10"/>
        <rFont val="Leelawadee"/>
        <family val="2"/>
      </rPr>
      <t>Bangui, Ippy,</t>
    </r>
    <r>
      <rPr>
        <sz val="10"/>
        <rFont val="Leelawadee"/>
        <family val="2"/>
      </rPr>
      <t xml:space="preserve"> local, Cameroun, Sud Soudan, RDC, Ouganda, Rafaï</t>
    </r>
  </si>
  <si>
    <t>Local, Ouganda, Bangui , Nigéria</t>
  </si>
  <si>
    <r>
      <rPr>
        <b/>
        <sz val="10"/>
        <rFont val="Leelawadee"/>
        <family val="2"/>
      </rPr>
      <t xml:space="preserve">Bangui, Cameroun, </t>
    </r>
    <r>
      <rPr>
        <sz val="10"/>
        <rFont val="Leelawadee"/>
        <family val="2"/>
      </rPr>
      <t>Tchad, Soudan</t>
    </r>
  </si>
  <si>
    <r>
      <rPr>
        <b/>
        <sz val="10"/>
        <rFont val="Leelawadee"/>
        <family val="2"/>
      </rPr>
      <t>Bangui</t>
    </r>
    <r>
      <rPr>
        <sz val="10"/>
        <rFont val="Leelawadee"/>
        <family val="2"/>
      </rPr>
      <t>, Cameroun, local, RDC, Sud Soudan, Ouganda, Soudan</t>
    </r>
  </si>
  <si>
    <r>
      <rPr>
        <b/>
        <sz val="10"/>
        <rFont val="Leelawadee"/>
        <family val="2"/>
      </rPr>
      <t xml:space="preserve">Bangui, Cameroun, </t>
    </r>
    <r>
      <rPr>
        <sz val="10"/>
        <rFont val="Leelawadee"/>
        <family val="2"/>
      </rPr>
      <t xml:space="preserve">RDC, Sud Soudan, Ouganda, Soudan </t>
    </r>
  </si>
  <si>
    <r>
      <rPr>
        <b/>
        <sz val="10"/>
        <rFont val="Leelawadee"/>
        <family val="2"/>
      </rPr>
      <t>Bangui</t>
    </r>
    <r>
      <rPr>
        <sz val="10"/>
        <rFont val="Leelawadee"/>
        <family val="2"/>
      </rPr>
      <t>, RDC</t>
    </r>
  </si>
  <si>
    <r>
      <rPr>
        <b/>
        <sz val="10"/>
        <rFont val="Leelawadee"/>
        <family val="2"/>
      </rPr>
      <t>Bangui</t>
    </r>
    <r>
      <rPr>
        <sz val="10"/>
        <rFont val="Leelawadee"/>
        <family val="2"/>
      </rPr>
      <t>, Tchad</t>
    </r>
  </si>
  <si>
    <r>
      <rPr>
        <b/>
        <sz val="10"/>
        <rFont val="Leelawadee"/>
        <family val="2"/>
      </rPr>
      <t>Local</t>
    </r>
    <r>
      <rPr>
        <sz val="10"/>
        <rFont val="Leelawadee"/>
        <family val="2"/>
      </rPr>
      <t>, Soudan</t>
    </r>
  </si>
  <si>
    <t xml:space="preserve">Soudan (ex. Niara), Tchad, Am Dafock. 
Remarque: articles du Tchad passent majoritairement par le Soudan (ex. habits).
Produits céréaliers (maïs/riz) et manioc : Am Dafock, et autres marchés environnants
</t>
  </si>
  <si>
    <r>
      <t>1.  Dans l'ensemble des localités évaluées, les prix sont globalement fixés librement par les commerçants  (</t>
    </r>
    <r>
      <rPr>
        <i/>
        <sz val="10"/>
        <color theme="4"/>
        <rFont val="Calibri"/>
        <family val="2"/>
        <scheme val="minor"/>
      </rPr>
      <t>à l'exception de Ndélé où les commerçants mentionnent que les prix de certains biens de premières nécessités sont déterminés collectivement et sont stables</t>
    </r>
    <r>
      <rPr>
        <i/>
        <sz val="10"/>
        <color theme="1"/>
        <rFont val="Calibri"/>
        <family val="2"/>
        <scheme val="minor"/>
      </rPr>
      <t xml:space="preserve">) 
2. Les facteurs déterminants des prix sont (principaux | secondaires): 
- facteurs liés aux transports et à l'approvisionnement (8/8 FGD): état des routes, coût du transports , problème de routes (inaccessibilité) |
taxes à l'approvisionnement, tracasseries, barrières 
- insécurité (ex. sur les axes) ou évènement géopolitique (ex. groupes rebelles, guerre au Soudan) (4/8 FGD) 
Autres facteurs: 
</t>
    </r>
    <r>
      <rPr>
        <i/>
        <sz val="10"/>
        <color theme="4"/>
        <rFont val="Calibri"/>
        <family val="2"/>
        <scheme val="minor"/>
      </rPr>
      <t xml:space="preserve">-Bria: taxes exorbitantes (légales ou illégales), faible demande pendant la saison des pluies
-Birao : les variations de prix dans les lieux d'approvisionnement affectent également la fixation des prix (ex. Soudan en guerre affecte les prix) </t>
    </r>
    <r>
      <rPr>
        <i/>
        <sz val="10"/>
        <color theme="1"/>
        <rFont val="Calibri"/>
        <family val="2"/>
        <scheme val="minor"/>
      </rPr>
      <t xml:space="preserve">
Concernant l'ajustement des prix, selon les commerçants, tous les marchés ajustent les prix en fonction de la saison avec une hausse de prix pendant la saison des pluies (juin-nov.) en raison de l'impraticabilité et des inondations des routes (entrainant une augmentation des coûts de transports), puis une baisse des prix durant la saison sèche car les route sont plus praticables (déc.- mai) ce qui facilite l'approvisionnement. </t>
    </r>
  </si>
  <si>
    <t>Le tableau ci-dessous récapitule les marchés qui approvisionnent les localités évalués ainsi que les marchés qui sont approvisionnés par les localités évalués, selon les groupes de discussions organisés avec les commerçants. Uniquement les noms des localités qui ont pu être vérifiés dans des bases de données cartographiques ont été conservés.</t>
  </si>
  <si>
    <t xml:space="preserve">Ce tableau récapitule les provenances des marchandises achetées par les fournisseurs interrogés. Ces informations ont été triangulées et complétées avec l'origine des axes d'approvisionnement mentionnés par les fournisseurs (cf. onglet KII_F_Axes_approv_carto). Les mots en gras soulignent les provenances les plus cités par les fournisseurs. </t>
  </si>
  <si>
    <t>Éléments</t>
  </si>
  <si>
    <t>L'impact de la crise prolongée continue d'affecter les systèmes de marché en République Centrafricaine, tant en termes d'insécurité, de manque de moyens de transport, de détérioration des routes et des marchés, de taxes prélevées par les groupes armés. S'ajoute à cela l'apparition de la pandémie de COVID-19, et ses conséquences sur les marchés et les moyens de subsistance ont démontré la nécessité d'une compréhension plus complète des chaînes d'approvisionnement et de leurs éventuelles perturbations, afin de mieux anticiper la volatilité des prix, la disponibilité des produits de base et les fluctuations de la demande. Cette compréhension plus approfondie du contexte local permettra, en retour, de mieux informer les programmes de transferts monétaires.
Afin de développer cette compréhension, et de répondre à l’une des priorités établies par le Groupe de Travail sur les Transferts Monétaires (GTTM) au début de l’année 2020, il a été décidé qu’une analyse davantage qualitative devrait être développée pour compléter et enrichir l’étude quantitative réalisée chaque mois dans le cadre de l’Initiative Conjointe de Suivi des Marchés (ICSM), depuis 2019. Les vendeurs des localités évaluées sont au cœur de l’analyse de ce nouveau projet, qui apporte un éclairage sur l'interdépendance entre les marchés de la RCA, la dépendance à l'égard des importations, les obstacles rencontrés tant au stade de l'approvisionnement que de la vente des produits de base, la perception et l'impact des transferts monétaires, et des foires alimentaires. La seconde partie de ce projet pilote consiste en l'obtention de retours et d'impressions de la part des fournisseurs, ainsi que des consommateurs. Cela permet en retour de développer et de trianguler les informations fournies par les vendeurs.</t>
  </si>
  <si>
    <t>Contacts (Noms &amp; adresse email)</t>
  </si>
  <si>
    <t>Légende</t>
  </si>
  <si>
    <t>Bleu</t>
  </si>
  <si>
    <t>Orange</t>
  </si>
  <si>
    <t xml:space="preserve">Résultats spécifiques à une localité </t>
  </si>
  <si>
    <t>Commentaires de REACH</t>
  </si>
  <si>
    <r>
      <t xml:space="preserve">1. Les localités peuvent être regroupées en deux groupes selon le type d'impacts de la pandémie mentionnés par les commerçants sur leur commerce : 
- A Birao et Ndélé, les frontières n'ont jamais été réellement fermées avec le Soudan et le Tchad. L'approvisionnement n'a donc été que partiellement affecté. Par contre, une diminution de la fréquentation des clients a été observée  par peur de contamination et mesures de distanciation sociale. A Ndélé, cette période a également coïncidait avec le conflit tribale entre les ethnies Goulas et Roungas, entrainant un déplacement d'une partie de la population vers l'aérodrome et affectant ainsi négativement les activités commerciales. 
-A Bria et Zémio, il y a eu des problèmes importants d'approvisionnement entrainant une rareté des produits et une forte augmentation du coût des transports. Cela a eu pour conséquence la fermeture de certains commerces. A Zémio, il est aussi fait mention d'endettement des commerçants pour faire face à la crise. 
</t>
    </r>
    <r>
      <rPr>
        <i/>
        <sz val="10"/>
        <rFont val="Calibri"/>
        <family val="2"/>
        <scheme val="minor"/>
      </rPr>
      <t xml:space="preserve">
De manière générale, dans l'ensemble des localités évaluées les commerçants rapportent une augmentation des prix suite à la pandémie (8/8). La diminution de la demande est le second impact généralisable sur l'ensemble des localités (6/8)</t>
    </r>
    <r>
      <rPr>
        <i/>
        <sz val="10"/>
        <color theme="1"/>
        <rFont val="Calibri"/>
        <family val="2"/>
        <scheme val="minor"/>
      </rPr>
      <t xml:space="preserve">
2. Perception actuelle:  la situation actuelle est perçue comme stable, avec un retour à la normale ou du moins un  impact atténué de la COVID 19. </t>
    </r>
    <r>
      <rPr>
        <i/>
        <sz val="10"/>
        <color theme="8"/>
        <rFont val="Calibri"/>
        <family val="2"/>
        <scheme val="minor"/>
      </rPr>
      <t xml:space="preserve">Pour Birao, les inquiétudes se portent plutôt sur le coup d'état au Soudan que sur la COVID 19, car l'approvisionnement provient en grande partie de ce pays. </t>
    </r>
    <r>
      <rPr>
        <i/>
        <sz val="10"/>
        <color theme="1"/>
        <rFont val="Calibri"/>
        <family val="2"/>
        <scheme val="minor"/>
      </rPr>
      <t xml:space="preserve">
3. Quant à l'état des lieux avant/après COVID au niveau de l'ensemble des commerçants, les conséquences de la pandémie ont été en général une diminution du chiffres d'affaires et du nombre de commerçants . </t>
    </r>
    <r>
      <rPr>
        <i/>
        <sz val="10"/>
        <color theme="8"/>
        <rFont val="Calibri"/>
        <family val="2"/>
        <scheme val="minor"/>
      </rPr>
      <t xml:space="preserve">A l'exception des hommes de Birao qui affirme que le nombre de commerçants a augmenté car il y a maintenant des commerçants tchadiens et soudanais sur le marché.  A Ndélé, la raison de la diminution du nombre de commerçantes est également expliquée par le conflit tribale qui a fait 7 victimes commerçantes. </t>
    </r>
    <r>
      <rPr>
        <i/>
        <sz val="10"/>
        <color theme="1"/>
        <rFont val="Calibri"/>
        <family val="2"/>
        <scheme val="minor"/>
      </rPr>
      <t xml:space="preserve">
4. Perception de l'impact global, sur les autres marchés également : Les commerçants perçoivent l'impact global de la pandémie par une augmentation des coûts de transports et une diminution de la demande. L'approvisionnement est toujours difficile en raison de manque de capitaux et des prix élevés. </t>
    </r>
    <r>
      <rPr>
        <i/>
        <sz val="10"/>
        <color theme="5"/>
        <rFont val="Calibri"/>
        <family val="2"/>
        <scheme val="minor"/>
      </rPr>
      <t>A noter certaines contradictions dans les réponses quant à la diminution/augmentation de l'offre et de la demande (manque de temporalité dans les questions).</t>
    </r>
    <r>
      <rPr>
        <i/>
        <sz val="10"/>
        <color theme="1"/>
        <rFont val="Calibri"/>
        <family val="2"/>
        <scheme val="minor"/>
      </rPr>
      <t xml:space="preserve">
Par localités: 
</t>
    </r>
    <r>
      <rPr>
        <i/>
        <sz val="10"/>
        <color theme="8"/>
        <rFont val="Calibri"/>
        <family val="2"/>
        <scheme val="minor"/>
      </rPr>
      <t xml:space="preserve">- Birao: les commerçants n'ont pas trop souffert de la fermeture des frontières car, dans les faits, les frontières ne sont pas réellement fermées. Les gens empruntent des routes informelles pour traverser les frontières. L'impact le plus fort ressenti est sur la fréquentation des clients qui a diminué en raison de la peur de contamination. Certains produits sont également devenus rares : appareils électroniques, essence. Le COVID ne semblent plus au centre des préoccupations car les inquiétudes se portent sur le coup d'état au Soudan qui impact l'approvisionnement 
- Ndélé: Il y a eu deux chocs simultanés dans la localité avec la Covid et la guerre tribale entre goula et rounga . La guerre a impacté plus fortement les commerçants car il y a eu des déplacements de populations. Les frontières avec le Soudan et Tchad ne sont de facto pas fermés. 
- Bria: le commerce a souffert surtout à cause des restrictions sur l'axe d'approvisionnement du Cameroun et l'augmentation des coûts des transports. Un autre obstacle important au commerce était l'exigence de la carte vaccinal car, sans cela, les commerçants mentionnent avoir été taxés "anarchiquement". 
- Zémio: Les principaux impacts de la COVID sont la forte augmentation des coûts de transports et les difficultés d'approvisionnement. Il y a également eu un impact sur le chiffre d'affaires. Selon les femmes, plusieurs commerces ont fait faillite ou se sont endettés suite à la COVID </t>
    </r>
  </si>
  <si>
    <r>
      <t xml:space="preserve">1. Accessibilité: Dans tous les marchés, l'ensemble de la population a accès au marché, il n'y a pas de discrimination. </t>
    </r>
    <r>
      <rPr>
        <i/>
        <sz val="10"/>
        <color theme="8"/>
        <rFont val="Calibri"/>
        <family val="2"/>
        <scheme val="minor"/>
      </rPr>
      <t xml:space="preserve">Les commerçants font part d'une exception à Ndélé durant des épisodes de tensions communautaires où les Goulas n’avaient pas accès au marché. Cependant, suite à des activités de cohésion sociale, le marché est aujourd'hui accessible à tout le monde et il n'y a plus de discrimination. </t>
    </r>
    <r>
      <rPr>
        <i/>
        <sz val="10"/>
        <color theme="1"/>
        <rFont val="Calibri"/>
        <family val="2"/>
        <scheme val="minor"/>
      </rPr>
      <t xml:space="preserve">
2. Origine: Les consommateurs proviennent majoritairement de la localité ou de la périphérie pour l'ensemble des marchés évalués. </t>
    </r>
    <r>
      <rPr>
        <i/>
        <sz val="10"/>
        <color theme="8"/>
        <rFont val="Calibri"/>
        <family val="2"/>
        <scheme val="minor"/>
      </rPr>
      <t xml:space="preserve">Pour les marchés de Ndélé et Zémio, des consommateurs d'autres localités situées parfois à plus de 100km viendraient également s'approvisionner sur le marché. Par exemple, des consommateurs de Bamingui, de Ngarba et d'Akoursoulbak viennent à Ndélé, et des consommateurs de Djema et Mboki viennent à Zémio. Pour les marchés de Birao et Bria, les consommateurs seraient plus locaux. </t>
    </r>
    <r>
      <rPr>
        <i/>
        <sz val="10"/>
        <color theme="1"/>
        <rFont val="Calibri"/>
        <family val="2"/>
        <scheme val="minor"/>
      </rPr>
      <t xml:space="preserve">
3. Prix: La majorité des participants aux FGD confirment une variation saisonnière de la demande et des prix. Les prix augmentent en saison des pluies et diminuent en saison sèche en raison d'un meilleur approvisionnement. De même, la demande est plus haute en saison sèche (surtout de décembre à février) et diminue durant la saison des pluies. Les 3 principales raisons mentionnées à cette variation saisonnières sont:
- En saison des pluies, les inondations et la dégradation de l'état des routes rendent difficile l'approvisionnement et l'accès au marché par les consommateurs
- En saison des pluies, il y a une faible participation des clients sur le marché au profit des travaux champêtres.
- La saison sèche coïncide également avec la période des fêtes et donc une forte demande (fête de l'Indépendance, Noël, nouvelle année )
</t>
    </r>
    <r>
      <rPr>
        <i/>
        <sz val="10"/>
        <color theme="8"/>
        <rFont val="Calibri"/>
        <family val="2"/>
        <scheme val="minor"/>
      </rPr>
      <t>Birao: Pendant la saison sèche, les habitants s’approvisionnent beaucoup et font des stocks car en saison pluvieuse, les routes sont inondées. La population est bloquée sur place pendant la saison des pluies et se nourrit de ce qu’elle avait stocké depuis la saison sèche. La demande est à la baisse pendant la saison des pluies à cause du travail champêtre (population occupée) . 
Bria: la saison sèche correspond à la saison de pointe des activités commerciales avec l'exploitation minière | contradiction (F): forte demande en saison des pluies (carence de produits) et faible demande en saison sèche -&gt; contradiction avec les autres FGD.</t>
    </r>
    <r>
      <rPr>
        <i/>
        <sz val="10"/>
        <color theme="4"/>
        <rFont val="Calibri"/>
        <family val="2"/>
        <scheme val="minor"/>
      </rPr>
      <t xml:space="preserve">
</t>
    </r>
    <r>
      <rPr>
        <i/>
        <sz val="10"/>
        <color theme="8"/>
        <rFont val="Calibri"/>
        <family val="2"/>
        <scheme val="minor"/>
      </rPr>
      <t xml:space="preserve">Zémio: La réponse des commerçants en cas de baisse de demande est la conservation des produits et la patience. La demande varie selon les saisons et périodes des fêtes. Ainsi, la demande est très élevée de décembre à février. Selon les femmes, la demande varie selon l'offre, et donc selon les saisons et les quantités approvisionnées (et pas le mécanisme inverse). Les consommateurs réagiraient à une augmentation de l'offre par une augmentation de la demande. </t>
    </r>
    <r>
      <rPr>
        <i/>
        <sz val="10"/>
        <color theme="1"/>
        <rFont val="Calibri"/>
        <family val="2"/>
        <scheme val="minor"/>
      </rPr>
      <t xml:space="preserve">
4. Stratégies: 
- Dans la majorité des marchés évalués, les commerçants réagissent à une diminution de la demande par une baisse de l'approvisionnement, et inversement lorsque la demande augmente (Birao, Ndélé, Bria - 5/8). 
</t>
    </r>
    <r>
      <rPr>
        <i/>
        <sz val="10"/>
        <color theme="8"/>
        <rFont val="Calibri"/>
        <family val="2"/>
        <scheme val="minor"/>
      </rPr>
      <t xml:space="preserve">Bria: En cas d'augmentation de la demande, les femmes de Bria vont chercher les produits dans les axes en utilisant des motos et vélos, ou elles vont demander aux partenaires et autres commerçants afin d'augmenter l'offre. Si la demande est à la hausse, les commerçants, eux, affirment renforcer la capacité des stocks, surtout pendant les mois de novembre et décembre car ce sont les moments des fêtes. A ce moment, les stocks peuvent couvrir 2 à 3 mois . Lors d'une baisse de la demande, ils soldent leurs articles et baissent les prix ou ils relocalisent les activités dans d’autres localités et axes afin d'écouler rapidement les marchandises. </t>
    </r>
    <r>
      <rPr>
        <i/>
        <sz val="10"/>
        <color theme="1"/>
        <rFont val="Calibri"/>
        <family val="2"/>
        <scheme val="minor"/>
      </rPr>
      <t xml:space="preserve">
5. En cas de fermeture indéterminée, les commerçants de l'ensemble des marchés évalués se relocaliseraient car ils n'ont pas la possibilité de fermer vu que leur revenu en dépend.  A Birao, les commerçants souhaiteraient une relocalisation sur un marché secondaire, dans la localité ou à proximité pour que les clients puissent toujours avoir accès .
</t>
    </r>
  </si>
  <si>
    <r>
      <t xml:space="preserve">1. Tous les FGDs mentionnent une faible présence de prestataires de services financiers dans leur localité et qu'uniquement le mobile money est disponible à l'heure actuelle  (prestataire: Orange Money). </t>
    </r>
    <r>
      <rPr>
        <i/>
        <sz val="10"/>
        <color theme="8"/>
        <rFont val="Calibri"/>
        <family val="2"/>
        <scheme val="minor"/>
      </rPr>
      <t xml:space="preserve">Pour Bria, l'opérateur Pata Biani est également présent. A Birao, Ndélé et Zémio, un seul agent de mobile money est présent dans la localité. </t>
    </r>
    <r>
      <rPr>
        <i/>
        <sz val="10"/>
        <color theme="1"/>
        <rFont val="Calibri"/>
        <family val="2"/>
        <scheme val="minor"/>
      </rPr>
      <t xml:space="preserve">
2. Les services financiers ont souffert de la crise dans le pays. Les commerçants font part d'un avant et après la crise, car l'insécurité aurait poussé la majorité des PSF formelles et informelles à stopper leur activités
3. Dans la majorité des localités, les prestataires de Mobile Money seraient des services informels, soit une personne fournissant des services avec ces propres moyens et donc pour des montants relativement limités. 
</t>
    </r>
    <r>
      <rPr>
        <i/>
        <sz val="10"/>
        <color theme="8"/>
        <rFont val="Calibri"/>
        <family val="2"/>
        <scheme val="minor"/>
      </rPr>
      <t xml:space="preserve">Birao: Dans les discussions, les commerçants et commerçantes précisent que la personne qui faisait des transferts monétaires avec ces propres fonds a stopper ses activités suite à la crise. 
Ndélé:  Selon les commerçants de Ndélé, les PSF qui sont présents dans la localité ne travaillent pas avec les acteurs humanitaires et ne réalisent aucune activité de transfert. Ces prestataires de services financiers n'opèrent pas pour les distributions de cash par les marchands, ni pour les comités de marchés. Ils ne sont pas reconnus au niveau du bureau de Bangui. 
A Bria, Orange Money et Pata biani sont disponibles. Avant le conflit, il y avait de PSFs formels (Ex. Eco Bank, Express Union International) qui ont ensuite stoppé leurs activités en raison de l'insécurité. </t>
    </r>
    <r>
      <rPr>
        <i/>
        <sz val="10"/>
        <color theme="1"/>
        <rFont val="Calibri"/>
        <family val="2"/>
        <scheme val="minor"/>
      </rPr>
      <t xml:space="preserve">
</t>
    </r>
    <r>
      <rPr>
        <i/>
        <sz val="10"/>
        <color theme="5"/>
        <rFont val="Calibri"/>
        <family val="2"/>
        <scheme val="minor"/>
      </rPr>
      <t xml:space="preserve">Commentaire : une sensibilisation sur l'utilité de tels services pourrait être utile selon les impressions des enquêteurs. Malgré une certaine méconnaissance par certains groupes, le besoin de PSF se fait ressentir.  </t>
    </r>
  </si>
  <si>
    <r>
      <t xml:space="preserve">1. La structure de la quasi-totalité des marchés évalués (excepté Birao) s'articule autour d'associations de commerçants et d'un président de marché (gestionnaire de marché). Les associations de commerçants sont constituées par type de commerce et par genre. Chaque association est présidée par un délégué élu par les membres de l'association. Au dessus des délégués, il y a un président(e) du marché qui est élu(e) par les commerçant(e)s et sert de relais entre les commerçant(e)s et la mairie.  Dans certains cas, les délégués des associations se réfèrent directement à la mairie sans passer par le président. Les délégués et le président échangent sur les problématiques et le fonctionnement des activités du marché.
L'organisation du marché de Birao est similaire sur le principe sauf qu'il n'y a pas de groupements de commerçants par type de commerce mais uniquement des associations par genre. Ainsi, il existe une association de commerçants avec un président et une association de commerçantes avec une présidente. Les présidents sont élus par les membres de l'association.  
</t>
    </r>
    <r>
      <rPr>
        <i/>
        <sz val="10"/>
        <color theme="5"/>
        <rFont val="Calibri"/>
        <family val="2"/>
        <scheme val="minor"/>
      </rPr>
      <t>Remarque: dans les transcriptions, les mots délégués et présidents sont utilisés sans distinction pour mentionner les "responsables" des associations et le responsable du marché.</t>
    </r>
    <r>
      <rPr>
        <i/>
        <sz val="10"/>
        <color theme="1"/>
        <rFont val="Calibri"/>
        <family val="2"/>
        <scheme val="minor"/>
      </rPr>
      <t xml:space="preserve">
2. Au vu des disparités entre les réponses des FGD d'une même localité, il semble y avoir une certaine méconnaissance du nombre de commerçants et grossistes sur les marchés par les commerçants, laissant suggérer qu'il n'y a pas de recensements officiels des commerçants sur ces marchés, ou du moins que l'information ne redescend pas auprès des commerçants. 
3. Les principales barrières à l'entrée sur le marché pour les commerçants sont les taxes et impôts (mentionnés à Birao, Ndélé, Bria). 
- Autres barrières : 
</t>
    </r>
    <r>
      <rPr>
        <i/>
        <sz val="10"/>
        <color theme="8"/>
        <rFont val="Calibri"/>
        <family val="2"/>
        <scheme val="minor"/>
      </rPr>
      <t xml:space="preserve">Bria : les commerçantes considèrent le manque de place, l'instabilité et le manque de réhabilitation comme des obstacles. L'insécurité des axes, les taxes exigées par les forces armées, l'état dégradé des route, le manque de circulation de la monnaie sont également mentionnés comme obstacles. 
Zémio: Les transport en saison des pluies et coûts des transports élevés sont perçus comme des obstacles à l'accès au marché pour les commerçants. </t>
    </r>
    <r>
      <rPr>
        <i/>
        <sz val="10"/>
        <color theme="1"/>
        <rFont val="Calibri"/>
        <family val="2"/>
        <scheme val="minor"/>
      </rPr>
      <t xml:space="preserve">
</t>
    </r>
    <r>
      <rPr>
        <i/>
        <sz val="10"/>
        <color theme="8"/>
        <rFont val="Calibri"/>
        <family val="2"/>
        <scheme val="minor"/>
      </rPr>
      <t>Marché principal | marché secondaire (ordre de grandeur selon Hommes (H) et Femmes (F)) : 
- Birao : 100 commerçants, 10 (H) vs 3 (F) grossistes | 600 commerçants 
- Ndélé: &gt; 100(H) vs &gt; 400 (F) commerçants, 3-7 grossistes 
- Bria: 1000 (H) vs 625 (F) commerçants, 12 (H) vs 30-40 (F) grossistes | 350 (H) vs 258 (F) commerçants, 6 grossistes NFI
- Zémio : 25-35 (H) vs 80 commerçants (F) dont 30 hommes et 50 femmes  | 52 (H) vs 140(F) commerçants et 8-10 grossistes</t>
    </r>
  </si>
  <si>
    <r>
      <rPr>
        <i/>
        <sz val="10"/>
        <color theme="5"/>
        <rFont val="Calibri"/>
        <family val="2"/>
        <scheme val="minor"/>
      </rPr>
      <t xml:space="preserve">On observe une méconnaissance générale et une difficulté à répondre à cette question pour les FGDs. Les groupes de Bria et Zémio n'ont d'ailleurs pas répondu à ces questions, et certaines contradictions sont observées à Birao (les commerçants affirment que les transferts monétaires ont un impact sur les prix à la hausse alors que les commerçantes mentionnent un impact à la baisse). </t>
    </r>
    <r>
      <rPr>
        <i/>
        <sz val="10"/>
        <color theme="1"/>
        <rFont val="Calibri"/>
        <family val="2"/>
        <scheme val="minor"/>
      </rPr>
      <t xml:space="preserve">
</t>
    </r>
    <r>
      <rPr>
        <i/>
        <sz val="10"/>
        <color theme="8"/>
        <rFont val="Calibri"/>
        <family val="2"/>
        <scheme val="minor"/>
      </rPr>
      <t>Bria: mentions de frais de transferts qui devraient être supporter par les organisations humanitaires 
Zémio (F): transferts monétaires positifs, y compris pour les prix et pour faciliter l'approvisionnement de produits</t>
    </r>
  </si>
  <si>
    <r>
      <t xml:space="preserve">Concernant les perspectives futures, les principaux obstacles et préoccupations perçues par les commerçants sont l'aggravement de l'état des routes (7/8) et l'insécurité (6/8), qui affecteraient l'approvisionnement et les activités commerciales. 
</t>
    </r>
    <r>
      <rPr>
        <i/>
        <sz val="10"/>
        <color theme="8"/>
        <rFont val="Calibri"/>
        <family val="2"/>
        <scheme val="minor"/>
      </rPr>
      <t xml:space="preserve">
Pour les commerçants de Bria (H), et Zémio, une fermeture de commerce est envisagée. </t>
    </r>
    <r>
      <rPr>
        <i/>
        <sz val="10"/>
        <color theme="5"/>
        <rFont val="Calibri"/>
        <family val="2"/>
        <scheme val="minor"/>
      </rPr>
      <t>A Bria, cette fermeture semble liée à d'autre opportunité</t>
    </r>
    <r>
      <rPr>
        <i/>
        <sz val="10"/>
        <color theme="8"/>
        <rFont val="Calibri"/>
        <family val="2"/>
        <scheme val="minor"/>
      </rPr>
      <t xml:space="preserve"> car la majorité des commerçants prévoient de développer leur commerce et ceux qui veulent le fermer, veulent le faire au profit des activités minières. Certains commerçants ont déjà relocalisés leurs activités commerciales, notamment dans le champs d'activité minière. 
A Zémio, la fermeture est envisagée à cause de l'insécurité et de la demande qui est faible. En cas de relocalisation des activités, les hommes iraient plutôt vers Bangassou et Djema ou d'autres localités, alors que les femmes plutôt vers Obo ou Mboki. 
</t>
    </r>
    <r>
      <rPr>
        <i/>
        <sz val="10"/>
        <color theme="1"/>
        <rFont val="Calibri"/>
        <family val="2"/>
        <scheme val="minor"/>
      </rPr>
      <t xml:space="preserve">
</t>
    </r>
  </si>
  <si>
    <r>
      <t xml:space="preserve">1. Préférence - localisation :Dans la majorité des localités évalués, les commerçants expriment une préférence pour une implémentation de PSFs dans la ville ou dans le centre ville (5/8), voir au niveau de la sous-préfecture pour Bria et Zémio. L'une des raisons mentionnée pour une localisation en ville est l'insécurité des autres localisations (3/8).
2. Préférence - type de prestataire : 
</t>
    </r>
    <r>
      <rPr>
        <i/>
        <sz val="10"/>
        <color theme="8"/>
        <rFont val="Calibri"/>
        <family val="2"/>
        <scheme val="minor"/>
      </rPr>
      <t xml:space="preserve">Bria: De préférence, les commerçants souhaiteraient des établissements de microfinance et  des opérateurs de transferts monétaires (Express Union International, Eco bank, Orange Money). Selon les hommes, les établissements de microfinance sont le moyen le plus sure de garder, retirer et épargner. </t>
    </r>
    <r>
      <rPr>
        <i/>
        <sz val="10"/>
        <color theme="1"/>
        <rFont val="Calibri"/>
        <family val="2"/>
        <scheme val="minor"/>
      </rPr>
      <t xml:space="preserve">
</t>
    </r>
    <r>
      <rPr>
        <i/>
        <sz val="10"/>
        <color theme="8"/>
        <rFont val="Calibri"/>
        <family val="2"/>
        <scheme val="minor"/>
      </rPr>
      <t xml:space="preserve">
Zémio: La préférence des commerçants s'orientent pour des banques ou établissements de microfinance (crédit mutuel, sofia crédit)</t>
    </r>
  </si>
  <si>
    <r>
      <t xml:space="preserve">1. On observe une certaine </t>
    </r>
    <r>
      <rPr>
        <i/>
        <sz val="10"/>
        <color theme="8"/>
        <rFont val="Calibri"/>
        <family val="2"/>
        <scheme val="minor"/>
      </rPr>
      <t xml:space="preserve">méconnaissance des foires et distributions à Bria, ainsi que pour les femmes de Birao et Ndélé. Selon les commerçants, à Bria, il n'y a jamais eu de foires organisées. A Birao et Ndélé, il semblerait que les femmes n'aient jamais pris part en tant que commerçantes à une foire ou une distribution. Selon le retour des discussions avec les commerçantes de Birao, les raisons de cette non sélection serait un manque de moyens financiers et le fait qu'elles soient de trop petites détaillantes par rapport aux hommes pour être sélectionnées comme fournisseurs. </t>
    </r>
    <r>
      <rPr>
        <i/>
        <sz val="10"/>
        <color theme="1"/>
        <rFont val="Calibri"/>
        <family val="2"/>
        <scheme val="minor"/>
      </rPr>
      <t xml:space="preserve">
</t>
    </r>
    <r>
      <rPr>
        <i/>
        <sz val="10"/>
        <color theme="5"/>
        <rFont val="Calibri"/>
        <family val="2"/>
        <scheme val="minor"/>
      </rPr>
      <t>Commentaire: Les mots distributions et foires semblent parfois utilisés sans distinction par les commerçants.</t>
    </r>
    <r>
      <rPr>
        <i/>
        <sz val="10"/>
        <color theme="1"/>
        <rFont val="Calibri"/>
        <family val="2"/>
        <scheme val="minor"/>
      </rPr>
      <t xml:space="preserve"> Par ailleurs, il existe une divergence et contradiction entre les groupes et localités, notamment pour les femmes :</t>
    </r>
    <r>
      <rPr>
        <i/>
        <sz val="10"/>
        <color theme="8"/>
        <rFont val="Calibri"/>
        <family val="2"/>
        <scheme val="minor"/>
      </rPr>
      <t xml:space="preserve"> A Zémio, les femmes mentionnent l'égalité des chances pour les commerçants lors de foire alors qu'à Birao et Ndélé, les commerçantes n'ont jamais été sélectionnées. Plusieurs FGD mentionnent qu'uniquement les gros fournisseurs et grossistes sont sollicités. </t>
    </r>
    <r>
      <rPr>
        <i/>
        <sz val="10"/>
        <color theme="1"/>
        <rFont val="Calibri"/>
        <family val="2"/>
        <scheme val="minor"/>
      </rPr>
      <t xml:space="preserve">
2. Préférences - type d'intervention: la majorité des groupes de discussion préfèrent les foires aux coupons (5/8), à l'exception des hommes de Ndélé qui voient plus d'avantages dans les distributions de coupons.</t>
    </r>
    <r>
      <rPr>
        <i/>
        <sz val="10"/>
        <color theme="5"/>
        <rFont val="Calibri"/>
        <family val="2"/>
        <scheme val="minor"/>
      </rPr>
      <t xml:space="preserve"> </t>
    </r>
    <r>
      <rPr>
        <i/>
        <sz val="10"/>
        <color theme="8"/>
        <rFont val="Calibri"/>
        <family val="2"/>
        <scheme val="minor"/>
      </rPr>
      <t xml:space="preserve">A noter, que les femmes de Birao et Ndélé n'ont pas d'avis au vu de leur méconnaissance de ces mécanismes d'intervention humanitaire. </t>
    </r>
    <r>
      <rPr>
        <i/>
        <sz val="10"/>
        <color theme="1"/>
        <rFont val="Calibri"/>
        <family val="2"/>
        <scheme val="minor"/>
      </rPr>
      <t xml:space="preserve">
Les principales raisons évoquées concernant la préférence pour les foires sont l'avantage commercial important qu'elle représente (augmentation du chiffre d'affaires rapidement) ainsi que la facilitation d'évacuation des stocks qui se fait plus rapidement . Les distributions de coupons sont plutôt perçues comme à l'avantage des bénéficiaires et intéressantes pour les grossistes mais pas pour les petits détaillants.
3. Il n'y a pas de consensus sur les défis rencontrés entre les différentes localités. Les quelques défis et points d'amélioration évoqués sont le transport des marchandises jusqu'au lieu de la foire ou distribution, une insuffisance de quantité et de variété des produits, une valeur de coupons insuffisante, ainsi qu'un nombre de bénéficiaire insuffisant.  Les commerçants mentionnent particulièrement les difficultés d'amener et ramener les marchandises au lieu de distribution car cela engendre des coûts.
4. Points d'amélioration et points d'attention pour les prochaines distributions et foires :
- Organisation : planifier les jours de ventes de chaque produits, augmenter la durée de la foire, se renseigner auprès des commerçants des prix réels et produits disponibles avant la distribution de coupons afin d'avoir une valeur suffisante de coupons
- Moyens de transports pour faciliter le déplacement des marchandises pour les commerçants 
- Augmenter la quantité et variété de produits 
- Améliorer le ciblage des commerçants (ex. femmes) et l'égalité des chances
- Augmenter le nombre de bénéficiaires et le montant des coupons 
- Dédommager les commerçants qui ne vendent rien /compenser la perte de temps
</t>
    </r>
    <r>
      <rPr>
        <i/>
        <sz val="10"/>
        <color theme="8"/>
        <rFont val="Calibri"/>
        <family val="2"/>
        <scheme val="minor"/>
      </rPr>
      <t xml:space="preserve">
Pour les hommes de Birao, l'avantage des foires est qu'ils gagnent rapidement de l’argent;  en un jour ou une semaine, ils gagnent ce qu'ils pourraient gagner en un an.                                                                                                                                                                                                     
Ndélé: Pour les commerçantes, elles aimeraient qu'une séance de formation soit faite sur les modes d’interventions ( foires aux coupons et distributions) afin qu’elles puissent apprendre le fonctionnement.
Bria: Les commerçants affirment ne jamais avoir eu de foires, et les commerçantes jamais eu de distributions. Les deux genres sont intéressés par le concept afin de stimuler le commerce. 
Zémio: les commerçants préfèrent les foires car elles permettent au bénéficiaires de se sentir mieux. Par contre, le désavantage est la création d'une dépendance des bénéficiaires envers l'aide. Les commerçants suggèrent d'améliorer le travail en amont des foires et distributions : les ONGs devraient faire un état des lieu des marchandises et des prix auprès des commerçants avant de remettre les coupons afin d'éviter les pertes pour les commerçants de la foire</t>
    </r>
    <r>
      <rPr>
        <i/>
        <sz val="10"/>
        <color theme="1"/>
        <rFont val="Calibri"/>
        <family val="2"/>
        <scheme val="minor"/>
      </rPr>
      <t xml:space="preserve"> 
En recoupant les défis mentionnés par les différents groupes de discussions, la temporalité des problèmes est la suivante: 
- avant: transports marchandises, sélection
- pendant: produits insuffisants, coupons insuffisants ou bénéficiaire insuffisants, prix trop faible, difficulté à vendre , perte de temps 
- après: transports marchandises, échanges coupons (Zémio) 
</t>
    </r>
  </si>
  <si>
    <r>
      <rPr>
        <b/>
        <sz val="11"/>
        <color theme="1"/>
        <rFont val="Arial Narrow"/>
        <family val="2"/>
      </rPr>
      <t xml:space="preserve">REACH République Centrafricaine  |  </t>
    </r>
    <r>
      <rPr>
        <b/>
        <sz val="10"/>
        <color theme="1"/>
        <rFont val="Arial Narrow"/>
        <family val="2"/>
      </rPr>
      <t xml:space="preserve">
</t>
    </r>
    <r>
      <rPr>
        <b/>
        <sz val="14"/>
        <color theme="1"/>
        <rFont val="Arial Narrow"/>
        <family val="2"/>
      </rPr>
      <t>Analyse qualitative des marchés - Projet Pilote Phase 2</t>
    </r>
    <r>
      <rPr>
        <b/>
        <sz val="10"/>
        <color theme="1"/>
        <rFont val="Arial Narrow"/>
        <family val="2"/>
      </rPr>
      <t xml:space="preserve">
</t>
    </r>
    <r>
      <rPr>
        <b/>
        <sz val="11"/>
        <color theme="1"/>
        <rFont val="Arial Narrow"/>
        <family val="2"/>
      </rPr>
      <t>Octobre à novembre 2021</t>
    </r>
    <r>
      <rPr>
        <b/>
        <sz val="10"/>
        <color theme="1"/>
        <rFont val="Arial Narrow"/>
        <family val="2"/>
      </rPr>
      <t xml:space="preserve">
</t>
    </r>
  </si>
  <si>
    <t>Du 23 octobre 2021 au 16 novembre 2021</t>
  </si>
  <si>
    <t>The results of this analysis have some limitations. 
First, the number of KII planned in the ToR was not respected ; 80 consumers, 29 suppliers and 6 FSPs from the four locations were interviewed instead of 20 consumers, 10 suppliers and 5 FSPs per locali</t>
  </si>
  <si>
    <t xml:space="preserve">We choose to collect data from 8 focus groups discussions with vendors. 2 FGD were conducted by city, one groupe with women and one groupe with men. The focus groups were semi-directive interviews, to obtain answers on pre-identified topics, while allowing interviewees to express themselves on related topics without feeling constrained in their response. The focus groups are supplemented by interviews with key informants, which were semi-directive. The choice of methodology is justified by the nature of the group of interviewees and the type of information which we aim at gathering. Consumers, suppliers and financial service providers are the population concerned by the key informants interviews, and used to complement and cross-check the information collected through FGD with vendors. 
</t>
  </si>
  <si>
    <t>[DT8]_[DP7]_Défi_Coupons ou bénéficiaires insuffisants</t>
  </si>
  <si>
    <t xml:space="preserve">[DT6]_[DP5]_Crédit groupé </t>
  </si>
  <si>
    <t>[DT1]_[DP5]_Barrières à l'entrée_Autres_routes_insécurité_groupes armées_monnaie</t>
  </si>
  <si>
    <t>[DT2]_[DP4]_Facteurs qui influencent les prix_Autres_guerre Soudan_faible demande</t>
  </si>
  <si>
    <t>[DT3]_[DP6]_Transports_Autres_charrettes_animaux_vélo_pirogue</t>
  </si>
  <si>
    <r>
      <t xml:space="preserve">6. Si oui, quels produits importez-vous ? </t>
    </r>
    <r>
      <rPr>
        <sz val="10"/>
        <color theme="1"/>
        <rFont val="Leelawadee"/>
        <family val="2"/>
      </rPr>
      <t xml:space="preserve">(plusieurs réponses possibles) </t>
    </r>
  </si>
  <si>
    <r>
      <t xml:space="preserve">7. Quels produits fournissez-vous aux commerçants de la localité ? </t>
    </r>
    <r>
      <rPr>
        <sz val="10"/>
        <color theme="1"/>
        <rFont val="Leelawadee"/>
        <family val="2"/>
      </rPr>
      <t xml:space="preserve">(plusieurs réponses possibles) </t>
    </r>
  </si>
  <si>
    <r>
      <t xml:space="preserve">6. Lister les principaux défis rencontrés sur les routes d’approvisionnement. </t>
    </r>
    <r>
      <rPr>
        <sz val="10"/>
        <color theme="1"/>
        <rFont val="Leelawadee"/>
        <family val="2"/>
      </rPr>
      <t xml:space="preserve">(plusieurs réponses possibles) </t>
    </r>
  </si>
  <si>
    <r>
      <t xml:space="preserve">6. Quels sont les principaux obstacles que vous rencontrez lorsque vous traversez la frontière pour vous approvisionnez ? </t>
    </r>
    <r>
      <rPr>
        <sz val="10"/>
        <color theme="1"/>
        <rFont val="Leelawadee"/>
        <family val="2"/>
      </rPr>
      <t xml:space="preserve">(plusieurs réponses possibles) </t>
    </r>
  </si>
  <si>
    <r>
      <t xml:space="preserve">8. Quel effet cela a eu sur l’importation de biens ? </t>
    </r>
    <r>
      <rPr>
        <sz val="10"/>
        <color theme="1"/>
        <rFont val="Leelawadee"/>
        <family val="2"/>
      </rPr>
      <t xml:space="preserve">(plusieurs réponses possibles) </t>
    </r>
  </si>
  <si>
    <r>
      <t xml:space="preserve">1. En quelle devise vous vendez vos biens en République Centrafricaine ? </t>
    </r>
    <r>
      <rPr>
        <sz val="10"/>
        <color theme="1"/>
        <rFont val="Leelawadee"/>
        <family val="2"/>
      </rPr>
      <t xml:space="preserve">(plusieurs réponses possibles) </t>
    </r>
  </si>
  <si>
    <r>
      <t xml:space="preserve">2. En quelle devise vous achetez les biens auprès de vos fournisseurs ? </t>
    </r>
    <r>
      <rPr>
        <sz val="10"/>
        <color theme="1"/>
        <rFont val="Leelawadee"/>
        <family val="2"/>
      </rPr>
      <t xml:space="preserve">(plusieurs réponses possibles) </t>
    </r>
  </si>
  <si>
    <r>
      <t xml:space="preserve">3. Quels obstacles vous empêcheraient de répondre à une augmentation de la demande ? </t>
    </r>
    <r>
      <rPr>
        <sz val="10"/>
        <color theme="1"/>
        <rFont val="Leelawadee"/>
        <family val="2"/>
      </rPr>
      <t xml:space="preserve">(plusieurs réponses possibles) </t>
    </r>
  </si>
  <si>
    <r>
      <t xml:space="preserve">4. De quel type de soutien auriez-vous besoin pour mieux répondre à une augmentation de la demande ? </t>
    </r>
    <r>
      <rPr>
        <sz val="10"/>
        <color theme="1"/>
        <rFont val="Leelawadee"/>
        <family val="2"/>
      </rPr>
      <t xml:space="preserve">(plusieurs réponses possibles) </t>
    </r>
  </si>
  <si>
    <r>
      <t xml:space="preserve">1. Quelles sont les activités génératrices de revenu dans la localité et aux alentours ? Comment les habitants de la localité gagnent-ils leur vie ? </t>
    </r>
    <r>
      <rPr>
        <sz val="10"/>
        <color theme="1"/>
        <rFont val="Leelawadee"/>
        <family val="2"/>
      </rPr>
      <t xml:space="preserve">(plusieurs réponses possibles) </t>
    </r>
  </si>
  <si>
    <r>
      <t xml:space="preserve">1- Quels sont les 3 produits alimentaires que votre ménage achète le plus, pendant la saison sèche ? </t>
    </r>
    <r>
      <rPr>
        <sz val="10"/>
        <color theme="1"/>
        <rFont val="Leelawadee"/>
        <family val="2"/>
      </rPr>
      <t xml:space="preserve">(plusieurs réponses possibles) </t>
    </r>
  </si>
  <si>
    <r>
      <t xml:space="preserve">2- Quels sont les 3 produits alimentaires que votre ménage achète le plus, pendant la saison sèche ? </t>
    </r>
    <r>
      <rPr>
        <sz val="10"/>
        <color theme="1"/>
        <rFont val="Leelawadee"/>
        <family val="2"/>
      </rPr>
      <t xml:space="preserve">(plusieurs réponses possibles) </t>
    </r>
  </si>
  <si>
    <r>
      <t xml:space="preserve">1. Quels services proposez-vous auprès des commerçants de la localité ? </t>
    </r>
    <r>
      <rPr>
        <sz val="10"/>
        <color theme="1"/>
        <rFont val="Leelawadee"/>
        <family val="2"/>
      </rPr>
      <t xml:space="preserve">(plusieurs réponses possibles) </t>
    </r>
  </si>
  <si>
    <t xml:space="preserve">Le manque de précision dans la réponse ne permettait pas d'intégrer ces réponses à une catégorie spécifique. Ces réponses ont donc été exclues. </t>
  </si>
  <si>
    <t xml:space="preserve">La majorité des répondants mettent entre 16 et 30 minutes pour se rendre au marché (24/79). 18/79 mettent moins de 15minutes, 16/79 entre 31 et 45 minutes, et 16/79 entre 1h01 et 1h30. Les plus longues distances sont parcourus à Ndélé et à Birao avec respectivement 10 et 4 personnes prenant plus d'une heure pour se rendre au marché. </t>
  </si>
  <si>
    <t>Déduction de la question sur le genre du répondant</t>
  </si>
  <si>
    <t xml:space="preserve">Les femmes se rendent majoritairement au marché au sein du ménage (54/80), ainsi que les enfants (32/80). A noter qu'un certains nombre de réponses ne permettaient pas de définir la position dans le ménage du répondant (réponse "moi", "moi-même", etc.). </t>
  </si>
  <si>
    <t xml:space="preserve">A Ndélé, la majorité des répondants n'ont pas d'inquiétudes quant aux transferts monétaires ds acteurs humanitaires (14/19). Cependant, certains consommateurs font part d'inquiétudes (5/19) en raison des tensions que cela peut créer entre les bénéficiaires et non-bénéficiaires, en particulier lorsque le ciblage vise un groupe éthnique et pas un autre. </t>
  </si>
  <si>
    <t xml:space="preserve">La majorité des répondants n'ont pas d'inquiétudes particulières quant à la réception de transferts monétaires par des acteurs humanitaires (11/17). Pour les autres répondants ayant répondu par l'affirmative (6/17) ainsi que les autres commentaires (2/20), leur réponse émet le souhait d'être assisté. </t>
  </si>
  <si>
    <t>A Bria, la majorité des consommateurs ont répondus par l'affirmative (12/15), soit car ils ne sont pas bénéficiaires, soit car l'accès à des transferts monétaires (services financiers) est très limité. Par ailleurs, certains répondants affirme ne pas savoir et que cette pratique est peu utilisée ou méconnue à Bria.</t>
  </si>
  <si>
    <r>
      <t xml:space="preserve">1. Selon les commerçants, l'appui des ONG pour surmonter ces obstacles devrait en priorité se focaliser sur la réhabilitation des routes et un soutien aux transports (matériel logistique, facilitation (5/8). Cela passerait également par un appui financier ou le développement d'établissement de microfinance (3/8), ainsi que des formations et sensibilisation pour le renforcement de capacité (3/8). 
Concernant le renforcement de capacité: les femmes de Bria souhaiteraient des formations en AGR ainsi qu'une redynamisation des associations des commerçants. A Zémio, les commerçants mentionnent que les ONGs pourraient apporter leur aide en sensibilisant la population à la réhabilitation des routes et à la sécurité, alors que les femmes souhaiteraient un appui aux groupements de commerçants pour renforcer leur capacités (sans spécification des capacités en question). 
</t>
    </r>
    <r>
      <rPr>
        <i/>
        <sz val="10"/>
        <color theme="8"/>
        <rFont val="Calibri"/>
        <family val="2"/>
        <scheme val="minor"/>
      </rPr>
      <t>Bria (F): Selon les commerçantes de Bria, les besoins pour surmonter les obstacles sont l'amélioration de la sécurité, le retour des déplacés, la réhabilitation des routes, un appui financier et logistique, et des établissement de microfinances et crédits. Concernant précisément les rôles des ONG, elles souhaiteraient des formations en AGR, du matériel logistique, l'organisation de foires aux coupons, l'emploi des locaux au sein des ONG, et la réhabilitation des routes. Les hommes eux priorisent la relance économique et la facilitation des transports.
Parmi les autres solutions mentionnées pour remédier aux obstacles, les commerçants de Ndélé souhaiteraient l'organisation de réunions entre autorités (gendarmerie, douanes, FACA) ainsi qu'avec les chauffeurs pour fixer le prix du transports et discuter des taxes. A Bria, les commerçants souhaiteraient une meilleure coordination entre commerçants pour régulariser les flux de commerces et faciliter les transports. Ils souhaiteraient également la garantie de leurs biens et la régularisation des flux transfrontaliers.</t>
    </r>
  </si>
  <si>
    <t>The results of this analysis have some limitations. 
First, regarding the key informants interviews, the selection criterias for suppliers and PSFs have appeared to be sometimes too restrictive or not in line with the reality in several localities resulting in a lower number of KII than initially targeted.   The number of KII planned in the ToR was not respected ; 80 consumers, 29 suppliers and 6 FSPs from the four locations were interviewed instead of 20 consumers, 10 suppliers and 5 FSPs per locality. The reality of the context in each locality required an adaptation of the number of KI according to the possibilities in the field. Therefore, the gender and the number of KII per locality is unbalanced. 
Second, focus group discussions were conducted in sango (national language in CAR) and the transcript have been translated and written in French by non-professional translators. Field officers were indeed in charge of translating the content of the FGD to which they took part, either as moderator or as note-taker.Therefore, calculations of the expressions iterations can hardly be done as translation may vary according to the field officer. In addition, the final analysis may lack subtle and specific details due to the specificities of the local language that may have not been captured during the translation process. The translation of the questions could also have slightly differed from one officer to another. 
As mentionned above, in the transcriptions of Birao et Ndélé, moderators used the moderator line at the end of each topics to complete the initial transcription with the audio recording, but also for moderators impressions. Therefore, for these two localities, the disctinction between the output of the group versus the impression of the moderator could be confused. We decided to complete key results with the moderator input of these two localities when the information seemed to be the answer of vendors and not the moderators. However, this approach is subjected to limitations due to the interpretation of what is a vendor's answer versus a moderator's answer. This point should be clarify with the field officer if the research is reconducted. 
Also, debriefing was not systematic after each FGD, and field officers were invited to provide their written impressions at the very end of the data collection. Therefore, they may have forgotten to mention some elements, especially for FGD that were conducted at te very beginning of the data collection. Data saturation was completed few weeks after data collection, which did not enable to monitor regularly data collection and understand rapidly the main discussion points, neither to improve questions if unclear or missunderstood. A regular monitoring would have also enable for re-adjusting some parts of the study, as this study is piloted for the second time. We have taken lessons learnt from this and expect to improve the application of the methodology for future data collection rounds. 
The FGD interview guide might be too much detailed and long when conducting the discussions, which may have triggered some fatigue from the side of participants and sometimes a lack of knowledge for answering some detailed questions. The interview guide could be improved by better explaning to the participants the disctinctions and definitions of some concepts, especially as the distinction between some word might not be preserved once translated in sango.  The review of the interview guide has already been performed after the first pilot phasis and should be further improved if the pilot study is to be replicated. 
If the study is to be replicated, an improvement and standardisation of KoBo questionnaries is highly recommended, with the inclusion of multiple choice answers while possible (for instance regarding the questions of the most consummed food items) , and also by including  a section "others" allowing the freedom to add other answers. 
Regarding the analysis, the regular oral debriefs with the assessment officer, who supervised in person the data collection, and the fields officers, on the difficulties that they may have encountered during the analysis has helped correcting some elements while conducting the study. The two pilot analyses will also serve as a concrete basis for further imporovements in the future, and paves the way for deepening the understanding of market functionality, supply chains and relations amongst vendors and suppliers, in CAR.</t>
  </si>
  <si>
    <r>
      <t xml:space="preserve">1. La concurrence est jugée faible à moyenne entre les commerçants sur le niveau de prix, la qualité et les quantités de marchandises, ainsi que sur l'accueil des clients. Néanmoins, les commerçants ont de manières générale une bonne entente et s'entraide pour faire face aux difficultés sur l'ensemble des marchés évalués.
2. Entraide: Tous les FGD font mention d'entraide entre les commerçants, notamment dans les contexte suivant : la maladie, cas de décès, malheur ou imprévu, insuffisance d’argent pour s’approvisionner ou faillite d’un commerçant, donc à la fois pour les difficultés commerciales et celles d'ordre privée. 
</t>
    </r>
    <r>
      <rPr>
        <i/>
        <sz val="10"/>
        <color theme="8"/>
        <rFont val="Calibri"/>
        <family val="2"/>
        <scheme val="minor"/>
      </rPr>
      <t xml:space="preserve">Birao: Un exemple a été donné pour une commerçante qui à l’époque avait perdu son argent d'une valeur de 400 000FCFA. Les autres commerçantes avaient cotisé pour lui donner de l'argent, ce qui lui avait permise de relancer son activité.     </t>
    </r>
    <r>
      <rPr>
        <i/>
        <sz val="10"/>
        <color theme="1"/>
        <rFont val="Calibri"/>
        <family val="2"/>
        <scheme val="minor"/>
      </rPr>
      <t xml:space="preserve">
3. Épargne: Sur la majorité des marchés évalués, l'épargne se constitue de manière individuelle (7/8), parfois couplée à un système de tontine (5/8) . 
</t>
    </r>
    <r>
      <rPr>
        <i/>
        <sz val="10"/>
        <color theme="8"/>
        <rFont val="Calibri"/>
        <family val="2"/>
        <scheme val="minor"/>
      </rPr>
      <t xml:space="preserve">Ndélé: tontines réservées aux femmes . </t>
    </r>
    <r>
      <rPr>
        <i/>
        <sz val="10"/>
        <color theme="1"/>
        <rFont val="Calibri"/>
        <family val="2"/>
        <scheme val="minor"/>
      </rPr>
      <t xml:space="preserve">
4. Commandes: Dans la majorité des marchés évalués, les commandes se font individuellement (7/8). Exception: </t>
    </r>
    <r>
      <rPr>
        <i/>
        <sz val="10"/>
        <color theme="8"/>
        <rFont val="Calibri"/>
        <family val="2"/>
        <scheme val="minor"/>
      </rPr>
      <t xml:space="preserve">Pour les hommes de Ndélé, des commandes groupées se font pour certains produits comme le sucre, le sel, la farine et le riz car il est difficile que chaque commerçant loue un camion. Pour les femmes de Ndélé, avant la crise de 2013, elles faisaient des commandes groupées mais plus pour le moment car elles n’ont pas assez de moyens financiers pour le faire, ainsi qu'en raison de l’insécurité et de la guerre tribale; chacune préfère faire ses commandes seule pour des raison de confiance </t>
    </r>
    <r>
      <rPr>
        <i/>
        <sz val="10"/>
        <color theme="1"/>
        <rFont val="Calibri"/>
        <family val="2"/>
        <scheme val="minor"/>
      </rPr>
      <t xml:space="preserve">
5. Crédit: les crédits se font individuellement dans la moitié des groupes interrogés (4/8). A noter une certaine confusion entre épargne et crédit. </t>
    </r>
    <r>
      <rPr>
        <i/>
        <sz val="10"/>
        <color theme="8"/>
        <rFont val="Calibri"/>
        <family val="2"/>
        <scheme val="minor"/>
      </rPr>
      <t>A Bria, les hommes mentionnent n'avoir aucun accès au crédit. A Birao, le crédit s'organiserait de manière groupée au niveau de marché. Selon les femmes, ce serait le bureau des commerçantes qui gérerait ces crédits groupés (sans plus de détails sur la structure). La gérance de crédit d’une manière groupé permet d’aider les autres en cas de perte d’argent ou encore des marchandises.</t>
    </r>
    <r>
      <rPr>
        <i/>
        <sz val="10"/>
        <color theme="1"/>
        <rFont val="Calibri"/>
        <family val="2"/>
        <scheme val="minor"/>
      </rPr>
      <t xml:space="preserve">
Les tensions communautaires ont affecté les actions groupées (commande, épargne, crédit). Plusieurs FGD font mention d'un avant/après et d'une augmentation de la méfiance après le conflit se traduisant par des actions individualisées. L'action individualisée est aussi mentionnée comme un moyen de sureté. 
</t>
    </r>
    <r>
      <rPr>
        <i/>
        <sz val="10"/>
        <color theme="8"/>
        <rFont val="Calibri"/>
        <family val="2"/>
        <scheme val="minor"/>
      </rPr>
      <t xml:space="preserve">A Ndélé, les commerçantes faisaient avant des commandes groupées pour le poisson et les arachides mais depuis la guerre, ces commandes se font individuellement. </t>
    </r>
    <r>
      <rPr>
        <i/>
        <sz val="10"/>
        <color theme="1"/>
        <rFont val="Calibri"/>
        <family val="2"/>
        <scheme val="minor"/>
      </rPr>
      <t xml:space="preserve">
Caractéristiques: 
</t>
    </r>
    <r>
      <rPr>
        <i/>
        <sz val="10"/>
        <color theme="8"/>
        <rFont val="Calibri"/>
        <family val="2"/>
        <scheme val="minor"/>
      </rPr>
      <t>Zémio: épargne à la maison, par mobile money, par tontines, par l'achat de bêtes qui sont ensuite revendues. Un système de crédit fonctionne. 
Bria : Il existait des établissements de microfinance mais ils ont été vandalisés lors des événements passés. L'épargnes se constitue individuellement (les commerçants gardent cela auprès d'eux) parce qu’il n’y a pas d’établissement financier. Parfois, le commerçants effectue des dépôts sur Orange Money. Chaque commerçant gère individuellement son épargne, souvent par Orange Money ou par achat de réserve de stock. Il arrive également parfois que l'épargne se fasse auprès d'une structure informelle sans condition juridique chez les grossistes, à l'amiable.</t>
    </r>
    <r>
      <rPr>
        <i/>
        <sz val="10"/>
        <color theme="1"/>
        <rFont val="Calibri"/>
        <family val="2"/>
        <scheme val="minor"/>
      </rPr>
      <t xml:space="preserve">
Conclusion : </t>
    </r>
    <r>
      <rPr>
        <i/>
        <sz val="10"/>
        <rFont val="Calibri"/>
        <family val="2"/>
        <scheme val="minor"/>
      </rPr>
      <t>Les points importants qui ressortent de cette thématique sont le manque de structures de microfinance et d'institutions financières pour le crédit et l'épargne, ainsi qu'une certaine méfiance liée aux tensions et violences du passé, qui pousse davantage vers les actions individuelles, même s'il existe toujours une entraide entre les commerçants.</t>
    </r>
    <r>
      <rPr>
        <i/>
        <sz val="10"/>
        <color theme="1"/>
        <rFont val="Calibri"/>
        <family val="2"/>
        <scheme val="minor"/>
      </rPr>
      <t xml:space="preserve">
</t>
    </r>
  </si>
  <si>
    <t>Le développement de l’ICSM en un projet de « Cash et marchés » vise à mieux comprendre le mode de fonctionnement des marchés couverts par l’ICSM. Il reflétera donc la couverture géographique actuelle de l’ICSM, composée de 23 localités en juillet 2020. Pendant la deuxième phase de mise en œuvre du projet, la couverture géographique sera composée des marchés suivants ; 
- Birao - Nord-est ;
- Ndélé - Nord-est ;
- Zémio - Sud-est ;
- Bria - Centre-est ;
Ces marchés ont été sélectionnés en fonction de la manifestation d’intérêt des partenaires du GTTM et de leur volonté de fournir un soutien technique et logistique pour l'évaluation. Ces marchés ne sont pas représentatifs des marchés de leur propre zone géographique. Cette couverture géographique s'étendra à la suite des résultats de cette phase.</t>
  </si>
  <si>
    <t xml:space="preserve">Les données collectées proviennent de groupes de discussions (FGDs) avec les commerçants et d'entretiens avec des informateurs clés (consommateurs, fournisseurs et prestataires de services financiers). 
- FGDs commerçants : les données ont été collectées à partir de 8 groupes de discussion de 6 à 8 personnes. Dans chaque localité évaluée, 2 FGDs ont été organisés, un groupe avec des femmes et un groupe avec des hommes. Les focus groupes sont basés sur des guides d’entretien semi-directifs, pour obtenir des réponses sur des sujets pré-identifiés, tout en laissant aux participants la possibilité de s’exprimer sur des sujets liés sans qu’ils se sentent contraints dans leur réponse. 
- Entretiens avec informateurs-clés (consommateurs, prestataires de services financiers et fournisseurs): Les informations collectées par les entretiens avec les informateurs-clés sont utilisées pour compléter et recouper les informations recueillies par les FGDs avec les commerçants. Les entretiens avec des informateurs-clés sont semi-directifs et collectés via des enquêtes Kobo. Le choix de la méthodologie se justifie par la nature du groupe de personnes interrogées et le type d'informations que nous souhaitons recueillir. Au total, 80 consommateurs, 29 fournisseurs et 6 PSFs répartis sur les 4 localités évalués ont été interviewés. Initialement, le TdR prévoyaient des entretiens avec 20 consommateurs, 10 fournisseurs et 5 PSFs par localité, mais la réalité du contexte de chaque localité a nécessité une adaptation de ce nombre en fonction des possibilités sur le terrain. Les détails de la composition de chaque groupe d'informateurs clés peut se trouver dans les onglets résultats spécifiques.
En termes de chronologie, les différents exercices ont eu lieu durant la même période, soit entre le 23 octobre 2021 et le 16 novembre 2021 dans les 4 localités évaluées: Birao, Bria, Ndélé et Zémio. </t>
  </si>
  <si>
    <t xml:space="preserve">1. Pour l'ensemble des marchés évalués, les approvisionnement se font à l'étranger (principalement les pays limitrophes), ainsi qu'au niveau national et local (cf. onglet FGD - approvisionnements pour plus de détails). 
2. La fréquence d'approvisionnement dépend des saisons pour l'ensemble des marchés évalués. A Bria et Zémio, la fréquence d'approvisionnement varie aussi selon le type de produits (céréaliers, légumes, alimentaires, non-alimentaires) alors qu'à Birao et Ndélé, les produits sont regroupés dans les mêmes camions d'approvisionnement et il n'y a ainsi pas de différences de fréquences selon le type de produits. 
3. Les commerçants utilisent des moyens de transports motorisés tels que les camions, les voitures, les motos, ainsi que des moyens de transports non motorisés comme des animaux, des charrettes, des vélos et des triporteurs. A Ndélé, il est également fait mention de l'utilisation de pirogue pour l'approvisionnement depuis le Tchad. Les moyens de transports utilisés pour l'approvisionnement varient, en général, selon la distance : Longue distance (camion, véhicule), courte distance (moto, vélo).
Birao : En saison des pluies, les camions des Soudanais sont les moyens les plus adaptés en raison des routes inondées. 
Ndélé: L'approvisionnement en provenance du Soudan et de Bangui se fait par camions. Pour le Tchad, les motos à deux ou trois roues sont utilisées en raison de la dégradation des routes, notamment sur les routes informelles. 
Bria: Pour les longs trajets, les véhicules et camions sont utilisés. Les motos sont parfois aussi utilisées pour les trajets plus longue distance. Pour les trajets courts, les commerçants utilisent les motos et vélos.  
Zémio: A Zémio, les véhicules sont utilisés pour les grandes distances, tandis que les motos sont utilisées pour les courtes distances. Durant la saison des pluies, les commerçants privilégient également les motos.
4. Propres moyens de transports ou externes? 
- L'utilisation de propres moyens de transports pour l'approvisionnement varie selon les localités et les genres, mais reste en général minoritaire. Il semble moins courant que les femmes utilisent leur propres moyens de transport que les hommes. Le marché où les moyens de transports privés sont les plus utilisés est Bria : il est mentionné qu'approximativement la moitié (ou un peu moins de la moitié) des commerçants utilisent des transports privés pour l'approvisionnement, soit par l'usage de motos ou de véhicules personnels. Les détenteurs de véhicules seraient principalement des grossistes/vendeurs selon les commerçants.
- L'une des raisons mentionnées est que l'utilisation de propres moyens de transports est difficile en raison du manque de moyens financiers. 
Concernant les autres localités: 
- A Birao et Ndélé, les hommes affirment que moins de la moitié des vendeurs utilisent leurs propres moyens de transports pour l'approvisionnement. A Zémio, aucun commerçant n'utilise son véhicule.  
- Pour les femmes, à Birao et Ndélé, aucune commerçante utilise son propre moyen de transport pour s'approvisionner. A Zémio, certaines commerçantes répondent utiliser des motos.  A Ndélé, plus de 50 commerçantes affirment dépendre d’un acteur externe provenant du marché. 
- Concernant le nombre de commerçants dépendants d'acteurs externes pour les moyens de transports, la question semblent difficile à répondre ou "tabou"  car très peu de réponses ont été données. Les commerçants ne semblent pas discuter de ce sujet entre eux. A Ndélé, les commerçants affirment qu'il s'agit d'un secret professionnel. 
A noter d'importantes divergences entre les réponses des FGDs des mêmes localités. La transcription ne permet pas de définir si les répondants ont répondu spécifiquement pour leur genre ou pour l'ensemble des vendeurs du marchés, ce qui pourrait en partie expliquer ces divergences. </t>
  </si>
  <si>
    <t>Zémio, Congo RDC et Kampala</t>
  </si>
  <si>
    <t>Zémio, Congo RDC et Ouganda</t>
  </si>
  <si>
    <t>Zémio-Sud Soudan</t>
  </si>
  <si>
    <t>Zémio-Soudan du Sud-Ouganda, Zémio-RDC Ouganda</t>
  </si>
  <si>
    <t>Zémio Soudan du sud</t>
  </si>
  <si>
    <t>Zémio, RCA</t>
  </si>
  <si>
    <t>Bangui-bambari-Kembe-Bangassou-Rafaï- Dembia puis Zémio</t>
  </si>
  <si>
    <t xml:space="preserve">Route Zémio-Obo, Obo-Sertibo, Yombio pour arriver en Ouganda; route Zémio jusqu'à Bangui, de Bangui jusqu'au Nigeria en passant par Paoua, Goré, Moundo, Bongonne, Cameroun et Nigeria. </t>
  </si>
  <si>
    <t>De bangui(RCA), bambari, alindao, kembe, bangassou, rafaï, dembia pour arrivé a Zémio</t>
  </si>
  <si>
    <t>De bambari jusqu'a Zémio c'est la meme chose ou meme tracasserie.</t>
  </si>
  <si>
    <t>Route Zémio, rafaï, bangassou, kembe, bangui; Bangui, bouar, garamboulay, cameroun</t>
  </si>
  <si>
    <t>Par voix naval pour le RDC, passant par angou et pour Bangui en passant par Bambari, Alindao, Dimbi, kembe, bangassou, rafaï, dembia pour arrivé à Zémio</t>
  </si>
  <si>
    <t xml:space="preserve">A Zémio, les enquêteurs ont pu interroger uniquement 3 fournisseurs, dont 1 de produits céraliers qui achètent ces produits localement, en Ouganda et à Bangui.
Les autres produits alimentaires proviennent de Bangui (1/1), ainsi que les produits non-alimentaires (3/3). </t>
  </si>
  <si>
    <t xml:space="preserve">Zémio: Cameroun (1/3), les deux autres fournisseurs ne savent pas. </t>
  </si>
  <si>
    <t>Produits céréaliers et manioc : 
Axe 1  Bangui - Bambari - Ippy - Bria (3/8) et Ippy - Bria (2/8)
Axe 2 Ira Banda - Bria (3/8)
Axe 3 Ouganda- RDC - Zémio - Bria ou Ouganda - Sud Soudan - Zémio - Bria (1/8)
Axe 4 : Rafai  - Bria (1/8)
Autres produits alimentaires : Axe 1 Bangui-Bambari-Ippy-Bria (7/10) et Ippy - Bria (1/10) 
dont Cameroun - Bangui - Bria (2/10)
Axe Ira Banda - Bria (1/10)
(Ouganda )- RDC -Zémio - Bria (2/10) 
(Ouganda) -Sud Soudan - Zémio - Bria  (1/10) 
Soudan - Same Ouandja - Bria (1/10)
Produits non-alimentaires: Axe 1 Bangui - Ippy - Bria (9/10) et Douala/Cameroun - Bangui - Bria ( 3/10)
Soudan - Same Ouandja - Bria (1/10)
(Ouganda )- RDC -Zémio - Bria (2/10) 
(Ouganda) -Sud Soudan - Zémio - Bria  (1/10) 
Bétails: N/A
Produits d'hygiènes: Bangui-Bria (5/6) dont Douala - Bangui - Bria (1/6)
(Ouganda )- RDC -Zémio - Bria (2/6) 
(Ouganda) -Sud Soudan - Zémio - Bria  (1/6) 
Soudan  - Bria (1/6)
Autres produits: Axe Bangui-Bria (1/2) et axe Ira Banda - Bria (1/2)
Conclusion : l'axe prioritaire est l'axe Bangui-Bambari-Ippy-Bria. Certains fournisseurs utilisent d'autres axes provenant de RDC, Ouganda, Sud Soudan</t>
  </si>
  <si>
    <t>Produits céréaliers et manioc : Axe 1 Ouganda- Yombio (RDC) - Obo - Zémio (1/1)
Axe 2 : Nigeria - Goré - Paoua - Bangui - Bambari - Bangassou - Zémio (1 /1)
Autres produits alimentaires : Axe Bangui - Bambari - Alindao - Kembe - Bangassou- Rafaï - Dembia - Zémio (1/1)
Produits non-alimentaires: 
Axe 1 Bangui - Bambari - Alindao - Kembe - Bangassou- Rafaï - Dembia - Zémio (3/3)
Axe 2 : RDC - Ango - Zémio (1/3)
Bétails: N/A
Produits d'hygiènes: N/A 
Autres produits: N/A</t>
  </si>
  <si>
    <t xml:space="preserve">Zémio, aucune réponse. </t>
  </si>
  <si>
    <t xml:space="preserve">Zémio: Environ 1 mois pendant la saison sèche et 2-3 mois pendant la saison des pluies. </t>
  </si>
  <si>
    <t>Axe Ippy-Bambari (4/12), Ippy-Bria (3/12), Bambari-Bria (3/12)
Sibut/Grimari- Bambari ( 4/12)
Axe Bambari-Dimbi-Bangassou (2/12) et Zémio-pays frontaliers (2/12)</t>
  </si>
  <si>
    <t>A Zémio, selon les 3 fournisseurs interrogés, les défis se concentre sur l'axe Bambari-Zémio</t>
  </si>
  <si>
    <t xml:space="preserve">La dégradation des routes (3/3), le manque d'établissement financier (2/3) pour le crédit et l'épargne, le manque de force de l'ordre (2/3) et les taxes illégales (1/3) sont les principaux obstacles futurs selon les fournisseures de Zémio. </t>
  </si>
  <si>
    <t xml:space="preserve">Uniquement une réponse pour Zémio : axe Zémio - Rafaï - Bangassou - Kembe - Bangui - Bouar - Garam Boulaï (Cameroun) </t>
  </si>
  <si>
    <t xml:space="preserve">A Zémio, 2/3 fournisseurs ont la capacité de répondre à une hausse de demande car ils ont des partenaires d'affaires qui peuvent les aider (2/3). L'un d'eux mentionne également un capital suffisant pour répondre à la demande. </t>
  </si>
  <si>
    <t xml:space="preserve">A Zémio, 2/2 fournisseurs peuvent répondre avec l'appui de partenaires, et l'un d'entre eux également grâce à ces moyens financiers. </t>
  </si>
  <si>
    <t>Axe 1 : Bangui - Bambari - Ippy - Bria (3/8) et Ippy - Bria (2/8)
Axe 2 : Ira Banda - Bria (3/8)
Axe 3 : Ouganda- RDC - Zémio - Bria (1/8)
Axe 4 : Ouganda - Sud Soudan - Zémio - Bria (1/8)
Axe 5 : Rafaï  - Bria (1/8)</t>
  </si>
  <si>
    <t>Axe 1 : Ouganda- Yombio (RDC) - Obo - Zémio (1/1)
Axe 2 : Nigeria - Goré (Tchad) - Paoua - Bangui - Bambari - Bangassou - Zémio (1/1)</t>
  </si>
  <si>
    <t>Axe 1 : Bangui-Bambari-Ippy-Bria (7/10) et Ippy - Bria (1/10) , dont Cameroun - Bangui - Bria (2/10)
Axe 2 : Ira Banda - Bria (1/10)
Axe 3 : (Ouganda )- RDC -Zémio - Bria (2/10) 
Axe 4: (Ouganda) -Sud Soudan - Zémio - Bria  (1/10) 
Axe 5: Soudan - Same Ouandja - Bria (1/10)</t>
  </si>
  <si>
    <t>Axe Bangui - Bambari - Alindao - Kembe - Bangassou- Rafaï - Dembia - Zémio (1/1)</t>
  </si>
  <si>
    <t xml:space="preserve">Axe 1 : Bangui - Bambari - Ippy - Bria (9/10) dont Douala/Cameroun - Bangui - Bria ( 3/10)
Axe 2: (Ouganda) - RDC - Zémio - Bria (2/10)
Axe 3 : (Ouganda) -Sud Soudan - Zémio - Bria  (1/10) 
Axe 4 : Soudan - Same Ouandja - Bria (1/10)
</t>
  </si>
  <si>
    <t>Axe 1 : Bangui - Bambari - Alindao - Kembe - Bangassou- Rafaï - Dembia - Zémio (3/3)
Axe 2 : Ango (RDC) - Zémio (1/3)</t>
  </si>
  <si>
    <t>Axe 1: Bangui - Bambari - Ippy - Bria (5/6) dont Douala - Bangui - Bria (1/6)
Axe 2 :(Ouganda ) - RDC - Zémio - Bria (2/6) 
Axe 3: (Ouganda) - Sud Soudan - Zémio - Bria  (1/6) 
Axe 4: Soudan  - Bria (1/6)</t>
  </si>
  <si>
    <t>Zémio, Mahamat</t>
  </si>
  <si>
    <t>Zémio, Mama 2</t>
  </si>
  <si>
    <t>Zémio, Mama 3</t>
  </si>
  <si>
    <t>Mes remerciement ,il faut  passe sur la population de Zémio pour la baisse de prix</t>
  </si>
  <si>
    <t>Zémio, Aregue</t>
  </si>
  <si>
    <t xml:space="preserve">A Zémio, la perception des consommateurs sur le moment de l'année le plus difficile concernant l'accès à l'argent est divergent. Certains affirment que la saison pluvieuse est la période la plus difficile pour accéder à de l'argent en liquide (6/20), alors que d'autres considèrent la saison sèche comme plus compliquée (5/20). Cette différence pourrait également être dû à une perception différente des saisons car certains mentionnent e mois d'août comme durant la saison sèche tandis que d'autres le mentionne comme un mois de saison pluvieuse. En faisant abstraction de la définition de saisons, 8 consommateurs sur 20 considèrent le mois d'août comme le plus difficile de l'année pour l'accès à l'argent liquide. </t>
  </si>
  <si>
    <t xml:space="preserve">A Zémio, les avis sont plus mitigés avec certains consommateurs affirmant avoir des préoccupations (8/15) sans réellement spécifier la nature de ces inquiétudes (excepté le manque d'initiative), alors que d'autres n'ont pas d'inquiétudes particulières (7/15). Un certain manque d'information quant à cette pratique est mentionné chez 3 consommateurs. </t>
  </si>
  <si>
    <t>Durant la saison sèche, les consommateurs de Zémio achètent en priorité des vêtements et chaussures (13/20), des produits d'hygènes et savons (7/20), ainsi que des usentiles de cuisines (3/20). A noter que 4 répondants ont évoqués des produits de première nécessité sans spécifier la nature de ces produits.</t>
  </si>
  <si>
    <t xml:space="preserve">A Zémio, aucune tendance claire ne ressort concernant les préférences de consommations. Les produits les plus achetés sont les produits d'hygiène tel que le savon (5/19), ainsi que les habits et chaussures (4/19). </t>
  </si>
  <si>
    <t xml:space="preserve">Les consommateurs de Zémio affirment dépendre du marché pour les produits alimentaires (18/20) car il s'agit pour eux du seul lieu de ravitaillement. Uniquement 4 consommateurs font part d'une auto-production agricole. </t>
  </si>
  <si>
    <t xml:space="preserve">A Zémio, la majorité des consommateurs ne trouvent pas leur besoin sur le marché (17/20). </t>
  </si>
  <si>
    <t xml:space="preserve">La majorité des consommateurs interrogés de Zémio ne se rendent pas sur un autre marché (17/20), car il n'y a pas d'autre marché selon eux. </t>
  </si>
  <si>
    <t>La majorité des personnes intérrogées à Zémio rencontre des difficultés pour se rendre au marché (17/20). Les principales raisons évoquées sont: 
- trop de circulation, accidents (6/17)
- manque de monnaie (4/17)
- prix trop élevés (2/17)
- indisponibilités des produits/manque d'approvisionnement (2/17)</t>
  </si>
  <si>
    <t xml:space="preserve">Plus de la moitié des consommateurs de Zémio se sentent en sécurité (12/20). L'insécurité ressentie par les autres répondants est principalement liée au manque de force de l'ordre et à la peur des groupes armés. </t>
  </si>
  <si>
    <t xml:space="preserve">La majorité des consommateurs à Zémio ne se sent pas sentis en sécurités en raison des groupes armées et des évènements passés (15/20). 2 personnes sur 20 affirment se sentir en insécurité à tout moment. </t>
  </si>
  <si>
    <t>A Zémio, la majorité des consommateurs trouvent l'accès plus difficiles en saison des pluies (12/20), alors que certains considèrent la saison sèche comme plus difficile pour accéder au marché en raison du soleil (4/20).</t>
  </si>
  <si>
    <t xml:space="preserve">A Zémio, l'avis des répondants est plus mitigé: certains pensent qu'il est plus facile d'accéder au marché à la saison sèche (12/20), d'autres durant la saison des pluies (6/20). </t>
  </si>
  <si>
    <t>Zémio, Quartier Mahmat</t>
  </si>
  <si>
    <t>In general, the key results in the saturation grid come directly from the vendors' transcriptions when possible. In the transcription, the line "moderator" was created to add details and impressions of the moderator regarding the topic discussed, for instance for non-verbal insight or disagreement between participants which could help interpretating the results. Nevertheless, for Birao and Ndélé, the FGD's moderators also used this section to summarize key findings of the discussion or to complete content of the transcription from the audio record. Hence, as this section contains also information provided by the vendors for these two localities, the key results in the saturation grid have sometimes been completed with information of the moderator section when the information seemed to be provided by the vendors, such as technical or detailed information regarding a topic, and not an impression of the moderator. 
Regarding the supply chains, localites were transcribed according to the pronunciation. We decided to keep in the final mapping only localities where we were able to cross-checked the accurate name with SIG database, secondary data and what we consider as plausible regarding the distance to the locality.</t>
  </si>
  <si>
    <r>
      <t xml:space="preserve">Grille de saturation des données pour tous les groupes de discussion réalisés, sur l'ensemble des </t>
    </r>
    <r>
      <rPr>
        <b/>
        <sz val="10"/>
        <rFont val="Arial Narrow"/>
        <family val="2"/>
      </rPr>
      <t>4 localités enquêtées</t>
    </r>
    <r>
      <rPr>
        <sz val="10"/>
        <rFont val="Arial Narrow"/>
        <family val="2"/>
      </rPr>
      <t>. Cette grille renseigne sur les thématiques et arguments récurrents entre les différents groupes de discussion et localités, ainsi que les différences / points de désaccord qui ont pu émerger lors des échanges selon les transcriptions.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</si>
</sst>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C_H_F_-;\-* #,##0.00\ _C_H_F_-;_-* &quot;-&quot;??\ _C_H_F_-;_-@_-"/>
    <numFmt numFmtId="164" formatCode="_-* #,##0\ _C_H_F_-;\-* #,##0\ _C_H_F_-;_-* &quot;-&quot;??\ _C_H_F_-;_-@_-"/>
  </numFmts>
  <fonts count="50" x14ac:knownFonts="1">
    <font>
      <sz val="11"/>
      <color theme="1"/>
      <name val="Calibri"/>
      <family val="2"/>
      <scheme val="minor"/>
    </font>
    <font>
      <b/>
      <sz val="11"/>
      <color theme="0"/>
      <name val="Arial Narrow"/>
      <family val="2"/>
    </font>
    <font>
      <sz val="11"/>
      <color theme="1"/>
      <name val="Arial Narrow"/>
      <family val="2"/>
    </font>
    <font>
      <b/>
      <sz val="14"/>
      <color theme="0"/>
      <name val="Arial Narrow"/>
      <family val="2"/>
    </font>
    <font>
      <sz val="11"/>
      <color rgb="FF000000"/>
      <name val="Arial Narrow"/>
      <family val="2"/>
    </font>
    <font>
      <b/>
      <sz val="11"/>
      <color rgb="FFFFFFFF"/>
      <name val="Arial Narrow"/>
      <family val="2"/>
    </font>
    <font>
      <sz val="11"/>
      <color rgb="FFFFFFFF"/>
      <name val="Arial Narrow"/>
      <family val="2"/>
    </font>
    <font>
      <b/>
      <sz val="11"/>
      <color rgb="FF000000"/>
      <name val="Arial Narrow"/>
      <family val="2"/>
    </font>
    <font>
      <i/>
      <sz val="11"/>
      <color theme="2" tint="-0.499984740745262"/>
      <name val="Arial Narrow"/>
      <family val="2"/>
    </font>
    <font>
      <sz val="10"/>
      <color theme="1"/>
      <name val="Arial Narrow"/>
      <family val="2"/>
    </font>
    <font>
      <sz val="10"/>
      <name val="Arial Narrow"/>
      <family val="2"/>
    </font>
    <font>
      <b/>
      <sz val="11"/>
      <color theme="1"/>
      <name val="Arial Narrow"/>
      <family val="2"/>
    </font>
    <font>
      <b/>
      <sz val="10"/>
      <color theme="1"/>
      <name val="Arial Narrow"/>
      <family val="2"/>
    </font>
    <font>
      <b/>
      <sz val="10"/>
      <name val="Arial Narrow"/>
      <family val="2"/>
    </font>
    <font>
      <b/>
      <sz val="14"/>
      <color theme="1"/>
      <name val="Arial Narrow"/>
      <family val="2"/>
    </font>
    <font>
      <sz val="10"/>
      <color theme="1"/>
      <name val="Calibri"/>
      <family val="2"/>
      <scheme val="minor"/>
    </font>
    <font>
      <b/>
      <i/>
      <sz val="10"/>
      <color theme="1"/>
      <name val="Calibri"/>
      <family val="2"/>
      <scheme val="minor"/>
    </font>
    <font>
      <i/>
      <sz val="10"/>
      <color theme="1"/>
      <name val="Calibri"/>
      <family val="2"/>
      <scheme val="minor"/>
    </font>
    <font>
      <b/>
      <sz val="10"/>
      <color theme="0"/>
      <name val="Calibri"/>
      <family val="2"/>
      <scheme val="minor"/>
    </font>
    <font>
      <b/>
      <sz val="10"/>
      <color theme="1"/>
      <name val="Calibri"/>
      <family val="2"/>
      <scheme val="minor"/>
    </font>
    <font>
      <i/>
      <sz val="10"/>
      <color theme="4"/>
      <name val="Calibri"/>
      <family val="2"/>
      <scheme val="minor"/>
    </font>
    <font>
      <sz val="10"/>
      <name val="Calibri"/>
      <family val="2"/>
      <scheme val="minor"/>
    </font>
    <font>
      <b/>
      <sz val="10"/>
      <name val="Calibri"/>
      <family val="2"/>
      <scheme val="minor"/>
    </font>
    <font>
      <i/>
      <sz val="10"/>
      <name val="Calibri"/>
      <family val="2"/>
      <scheme val="minor"/>
    </font>
    <font>
      <i/>
      <sz val="10"/>
      <color theme="5"/>
      <name val="Calibri"/>
      <family val="2"/>
      <scheme val="minor"/>
    </font>
    <font>
      <i/>
      <sz val="10"/>
      <color theme="8"/>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Leelawadee"/>
      <family val="2"/>
    </font>
    <font>
      <b/>
      <sz val="9"/>
      <color theme="1"/>
      <name val="Leelawadee"/>
      <family val="2"/>
    </font>
    <font>
      <sz val="10"/>
      <color theme="1"/>
      <name val="Leelawadee"/>
      <family val="2"/>
    </font>
    <font>
      <b/>
      <sz val="10"/>
      <color theme="1"/>
      <name val="Leelawadee"/>
      <family val="2"/>
    </font>
    <font>
      <b/>
      <sz val="10"/>
      <color theme="0"/>
      <name val="Leelawadee"/>
      <family val="2"/>
    </font>
    <font>
      <i/>
      <sz val="10"/>
      <color theme="1"/>
      <name val="Leelawadee"/>
      <family val="2"/>
    </font>
    <font>
      <i/>
      <sz val="8"/>
      <color theme="1"/>
      <name val="Leelawadee"/>
      <family val="2"/>
    </font>
    <font>
      <sz val="11"/>
      <color theme="1"/>
      <name val="Leelawadee"/>
      <family val="2"/>
    </font>
    <font>
      <sz val="9"/>
      <color theme="1"/>
      <name val="Calibri"/>
      <family val="2"/>
      <scheme val="minor"/>
    </font>
    <font>
      <i/>
      <sz val="10"/>
      <color rgb="FFFF0000"/>
      <name val="Leelawadee"/>
      <family val="2"/>
    </font>
    <font>
      <b/>
      <sz val="10"/>
      <name val="Leelawadee"/>
      <family val="2"/>
    </font>
    <font>
      <i/>
      <sz val="11"/>
      <color theme="1"/>
      <name val="Calibri"/>
      <family val="2"/>
      <scheme val="minor"/>
    </font>
    <font>
      <i/>
      <sz val="9"/>
      <color theme="1"/>
      <name val="Leelawadee"/>
      <family val="2"/>
    </font>
    <font>
      <sz val="10"/>
      <name val="Leelawadee"/>
      <family val="2"/>
    </font>
    <font>
      <b/>
      <i/>
      <sz val="10"/>
      <color theme="1"/>
      <name val="Leelawadee"/>
      <family val="2"/>
    </font>
    <font>
      <b/>
      <sz val="9"/>
      <color indexed="81"/>
      <name val="Tahoma"/>
      <family val="2"/>
    </font>
    <font>
      <i/>
      <sz val="10"/>
      <color rgb="FFEE5859"/>
      <name val="Leelawadee"/>
      <family val="2"/>
    </font>
    <font>
      <sz val="11"/>
      <name val="Arial Narrow"/>
      <family val="2"/>
    </font>
    <font>
      <sz val="10"/>
      <color theme="0"/>
      <name val="Leelawadee"/>
      <family val="2"/>
    </font>
    <font>
      <sz val="8"/>
      <color theme="1"/>
      <name val="Leelawadee"/>
      <family val="2"/>
    </font>
  </fonts>
  <fills count="22">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EE5859"/>
        <bgColor indexed="64"/>
      </patternFill>
    </fill>
    <fill>
      <patternFill patternType="solid">
        <fgColor rgb="FF666666"/>
        <bgColor indexed="64"/>
      </patternFill>
    </fill>
    <fill>
      <patternFill patternType="solid">
        <fgColor rgb="FFEE5859"/>
        <bgColor rgb="FFD63F40"/>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rgb="FFD2CBB8"/>
        <bgColor indexed="64"/>
      </patternFill>
    </fill>
    <fill>
      <patternFill patternType="solid">
        <fgColor rgb="FFFDF0E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D1D3D4"/>
        <bgColor indexed="64"/>
      </patternFill>
    </fill>
    <fill>
      <patternFill patternType="solid">
        <fgColor theme="6" tint="0.59999389629810485"/>
        <bgColor indexed="64"/>
      </patternFill>
    </fill>
    <fill>
      <patternFill patternType="solid">
        <fgColor rgb="FFECECEC"/>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3">
    <xf numFmtId="0" fontId="0" fillId="0" borderId="0"/>
    <xf numFmtId="43" fontId="26" fillId="0" borderId="0" applyFont="0" applyFill="0" applyBorder="0" applyAlignment="0" applyProtection="0"/>
    <xf numFmtId="9" fontId="26" fillId="0" borderId="0" applyFont="0" applyFill="0" applyBorder="0" applyAlignment="0" applyProtection="0"/>
  </cellStyleXfs>
  <cellXfs count="569">
    <xf numFmtId="0" fontId="0" fillId="0" borderId="0" xfId="0"/>
    <xf numFmtId="0" fontId="0" fillId="2" borderId="0" xfId="0" applyFill="1"/>
    <xf numFmtId="0" fontId="0" fillId="2" borderId="0" xfId="0" applyFill="1" applyAlignment="1">
      <alignment wrapText="1"/>
    </xf>
    <xf numFmtId="0" fontId="2" fillId="0" borderId="0" xfId="0" applyFont="1"/>
    <xf numFmtId="0" fontId="2" fillId="0" borderId="19" xfId="0" applyFont="1" applyBorder="1"/>
    <xf numFmtId="0" fontId="2" fillId="0" borderId="20" xfId="0" applyFont="1" applyBorder="1"/>
    <xf numFmtId="0" fontId="2" fillId="0" borderId="13" xfId="0" applyFont="1" applyBorder="1" applyAlignment="1">
      <alignment vertical="top"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indent="1"/>
    </xf>
    <xf numFmtId="0" fontId="4" fillId="0" borderId="21" xfId="0" applyFont="1" applyBorder="1" applyAlignment="1">
      <alignment horizontal="left" vertical="center" wrapText="1" indent="1"/>
    </xf>
    <xf numFmtId="0" fontId="5" fillId="5" borderId="22" xfId="0" applyFont="1" applyFill="1" applyBorder="1" applyAlignment="1">
      <alignment horizontal="justify" vertical="center" wrapText="1"/>
    </xf>
    <xf numFmtId="0" fontId="7" fillId="0" borderId="23" xfId="0" applyFont="1" applyBorder="1" applyAlignment="1">
      <alignment vertical="center" wrapText="1"/>
    </xf>
    <xf numFmtId="0" fontId="4" fillId="0" borderId="13" xfId="0" applyFont="1" applyBorder="1" applyAlignment="1">
      <alignment vertical="center" wrapText="1"/>
    </xf>
    <xf numFmtId="0" fontId="7" fillId="0" borderId="13" xfId="0" applyFont="1" applyBorder="1" applyAlignment="1">
      <alignment vertical="center" wrapText="1"/>
    </xf>
    <xf numFmtId="0" fontId="1" fillId="6" borderId="18" xfId="0" applyFont="1" applyFill="1" applyBorder="1" applyAlignment="1">
      <alignment vertical="top" wrapText="1"/>
    </xf>
    <xf numFmtId="0" fontId="1" fillId="6" borderId="29" xfId="0" applyFont="1" applyFill="1" applyBorder="1" applyAlignment="1">
      <alignment horizontal="left" vertical="top" wrapText="1"/>
    </xf>
    <xf numFmtId="0" fontId="10" fillId="7" borderId="30" xfId="0" applyFont="1" applyFill="1" applyBorder="1" applyAlignment="1">
      <alignment vertical="top" wrapText="1"/>
    </xf>
    <xf numFmtId="0" fontId="10" fillId="7" borderId="11" xfId="0" applyFont="1" applyFill="1" applyBorder="1" applyAlignment="1">
      <alignment horizontal="left" vertical="top" wrapText="1"/>
    </xf>
    <xf numFmtId="0" fontId="10" fillId="0" borderId="30" xfId="0" applyFont="1" applyFill="1" applyBorder="1" applyAlignment="1">
      <alignment vertical="top" wrapText="1"/>
    </xf>
    <xf numFmtId="0" fontId="10" fillId="0" borderId="31" xfId="0" applyFont="1" applyFill="1" applyBorder="1" applyAlignment="1">
      <alignment horizontal="left" vertical="top" wrapText="1"/>
    </xf>
    <xf numFmtId="0" fontId="10" fillId="7" borderId="32" xfId="0" applyFont="1" applyFill="1" applyBorder="1" applyAlignment="1">
      <alignment vertical="top" wrapText="1"/>
    </xf>
    <xf numFmtId="0" fontId="10" fillId="7" borderId="33" xfId="0" applyFont="1" applyFill="1" applyBorder="1" applyAlignment="1">
      <alignment vertical="top" wrapText="1"/>
    </xf>
    <xf numFmtId="0" fontId="10" fillId="2" borderId="32" xfId="0" applyFont="1" applyFill="1" applyBorder="1" applyAlignment="1">
      <alignment vertical="top" wrapText="1"/>
    </xf>
    <xf numFmtId="0" fontId="10" fillId="2" borderId="33" xfId="0" applyFont="1" applyFill="1" applyBorder="1" applyAlignment="1">
      <alignment vertical="top" wrapText="1"/>
    </xf>
    <xf numFmtId="0" fontId="10" fillId="7" borderId="31" xfId="0" applyFont="1" applyFill="1" applyBorder="1" applyAlignment="1">
      <alignment horizontal="left" vertical="top" wrapText="1"/>
    </xf>
    <xf numFmtId="0" fontId="1" fillId="6" borderId="34" xfId="0" applyFont="1" applyFill="1" applyBorder="1" applyAlignment="1">
      <alignment horizontal="left" vertical="top" wrapText="1"/>
    </xf>
    <xf numFmtId="0" fontId="10" fillId="0" borderId="18" xfId="0" applyFont="1" applyFill="1" applyBorder="1" applyAlignment="1">
      <alignment vertical="top" wrapText="1"/>
    </xf>
    <xf numFmtId="0" fontId="10" fillId="0" borderId="11" xfId="0" applyFont="1" applyFill="1" applyBorder="1" applyAlignment="1">
      <alignment horizontal="left" vertical="top" wrapText="1"/>
    </xf>
    <xf numFmtId="0" fontId="0" fillId="0" borderId="0" xfId="0" applyFill="1"/>
    <xf numFmtId="0" fontId="13" fillId="7" borderId="30" xfId="0" applyFont="1" applyFill="1" applyBorder="1" applyAlignment="1">
      <alignment vertical="top" wrapText="1"/>
    </xf>
    <xf numFmtId="0" fontId="0" fillId="2" borderId="18" xfId="0" applyFill="1" applyBorder="1" applyAlignment="1">
      <alignment wrapText="1"/>
    </xf>
    <xf numFmtId="0" fontId="0" fillId="2" borderId="11" xfId="0" applyFill="1" applyBorder="1"/>
    <xf numFmtId="0" fontId="9" fillId="0" borderId="11" xfId="0" quotePrefix="1" applyFont="1" applyBorder="1" applyAlignment="1">
      <alignment horizontal="justify" vertical="center" wrapText="1"/>
    </xf>
    <xf numFmtId="0" fontId="15" fillId="0" borderId="5" xfId="0" applyFont="1" applyBorder="1"/>
    <xf numFmtId="0" fontId="16" fillId="2" borderId="6" xfId="0" applyFont="1" applyFill="1" applyBorder="1" applyAlignment="1">
      <alignment horizontal="left" vertical="center" wrapText="1"/>
    </xf>
    <xf numFmtId="0" fontId="17" fillId="2" borderId="5" xfId="0" applyFont="1" applyFill="1" applyBorder="1"/>
    <xf numFmtId="0" fontId="17" fillId="2" borderId="5" xfId="0" applyFont="1" applyFill="1" applyBorder="1" applyAlignment="1">
      <alignment horizontal="center"/>
    </xf>
    <xf numFmtId="0" fontId="17" fillId="0" borderId="5" xfId="0" applyFont="1" applyBorder="1" applyAlignment="1">
      <alignment horizontal="center"/>
    </xf>
    <xf numFmtId="0" fontId="17" fillId="0" borderId="5" xfId="0" applyFont="1" applyBorder="1"/>
    <xf numFmtId="0" fontId="15" fillId="0" borderId="0" xfId="0" applyFont="1" applyBorder="1"/>
    <xf numFmtId="0" fontId="15" fillId="0" borderId="3" xfId="0" applyFont="1" applyBorder="1"/>
    <xf numFmtId="0" fontId="15" fillId="0" borderId="0" xfId="0" applyFont="1"/>
    <xf numFmtId="0" fontId="18" fillId="4" borderId="39" xfId="0" applyFont="1" applyFill="1" applyBorder="1" applyAlignment="1">
      <alignment horizontal="right" vertical="center" wrapText="1"/>
    </xf>
    <xf numFmtId="0" fontId="18" fillId="4" borderId="40" xfId="0" applyFont="1" applyFill="1" applyBorder="1" applyAlignment="1">
      <alignment horizontal="center"/>
    </xf>
    <xf numFmtId="0" fontId="18" fillId="4" borderId="41" xfId="0" applyFont="1" applyFill="1" applyBorder="1" applyAlignment="1">
      <alignment horizontal="right" vertical="center" wrapText="1"/>
    </xf>
    <xf numFmtId="0" fontId="18" fillId="4" borderId="1" xfId="0" applyFont="1" applyFill="1" applyBorder="1" applyAlignment="1">
      <alignment horizontal="center"/>
    </xf>
    <xf numFmtId="0" fontId="18" fillId="4" borderId="49" xfId="0" applyFont="1" applyFill="1" applyBorder="1" applyAlignment="1">
      <alignment horizontal="right" vertical="center" wrapText="1"/>
    </xf>
    <xf numFmtId="0" fontId="18" fillId="4" borderId="25" xfId="0" applyFont="1" applyFill="1" applyBorder="1" applyAlignment="1">
      <alignment horizontal="center"/>
    </xf>
    <xf numFmtId="0" fontId="19" fillId="0" borderId="39" xfId="0" applyFont="1" applyFill="1" applyBorder="1" applyAlignment="1">
      <alignment horizontal="left" vertical="center" wrapText="1"/>
    </xf>
    <xf numFmtId="0" fontId="15" fillId="0" borderId="4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0" xfId="0" applyFont="1" applyFill="1" applyBorder="1"/>
    <xf numFmtId="0" fontId="15" fillId="0" borderId="0" xfId="0" applyFont="1" applyFill="1"/>
    <xf numFmtId="0" fontId="19" fillId="0" borderId="41" xfId="0"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9" xfId="0" applyFont="1" applyFill="1" applyBorder="1" applyAlignment="1">
      <alignment horizontal="center" vertical="center"/>
    </xf>
    <xf numFmtId="0" fontId="19" fillId="0" borderId="42" xfId="0" applyFont="1" applyFill="1" applyBorder="1" applyAlignment="1">
      <alignment horizontal="left" vertical="center" wrapText="1"/>
    </xf>
    <xf numFmtId="0" fontId="21" fillId="0" borderId="7" xfId="0" applyFont="1" applyFill="1" applyBorder="1" applyAlignment="1">
      <alignment horizontal="center" vertical="center"/>
    </xf>
    <xf numFmtId="0" fontId="21" fillId="0" borderId="50" xfId="0" applyFont="1" applyFill="1" applyBorder="1" applyAlignment="1">
      <alignment horizontal="center" vertical="center"/>
    </xf>
    <xf numFmtId="0" fontId="19" fillId="7" borderId="47" xfId="0" applyFont="1" applyFill="1" applyBorder="1" applyAlignment="1">
      <alignment horizontal="left" vertical="center" wrapText="1"/>
    </xf>
    <xf numFmtId="0" fontId="15" fillId="7" borderId="24" xfId="0" applyFont="1" applyFill="1" applyBorder="1" applyAlignment="1">
      <alignment horizontal="center" vertical="center"/>
    </xf>
    <xf numFmtId="0" fontId="15" fillId="7" borderId="17" xfId="0" applyFont="1" applyFill="1" applyBorder="1" applyAlignment="1">
      <alignment horizontal="center" vertical="center"/>
    </xf>
    <xf numFmtId="0" fontId="15" fillId="7" borderId="27" xfId="0" applyFont="1" applyFill="1" applyBorder="1" applyAlignment="1">
      <alignment horizontal="center" vertical="center"/>
    </xf>
    <xf numFmtId="0" fontId="19" fillId="7" borderId="41" xfId="0" applyFont="1" applyFill="1" applyBorder="1" applyAlignment="1">
      <alignment horizontal="left" vertical="center" wrapText="1"/>
    </xf>
    <xf numFmtId="0" fontId="21" fillId="7" borderId="1" xfId="0" applyFont="1" applyFill="1" applyBorder="1" applyAlignment="1">
      <alignment horizontal="center" vertical="center"/>
    </xf>
    <xf numFmtId="0" fontId="21" fillId="7" borderId="9" xfId="0" applyFont="1" applyFill="1" applyBorder="1" applyAlignment="1">
      <alignment horizontal="center" vertical="center"/>
    </xf>
    <xf numFmtId="0" fontId="19" fillId="7" borderId="42" xfId="0" applyFont="1" applyFill="1" applyBorder="1" applyAlignment="1">
      <alignment horizontal="left" vertical="center" wrapText="1"/>
    </xf>
    <xf numFmtId="0" fontId="21" fillId="7" borderId="7" xfId="0" applyFont="1" applyFill="1" applyBorder="1" applyAlignment="1">
      <alignment horizontal="center" vertical="center"/>
    </xf>
    <xf numFmtId="0" fontId="21" fillId="7" borderId="50" xfId="0" applyFont="1" applyFill="1" applyBorder="1" applyAlignment="1">
      <alignment horizontal="center" vertical="center"/>
    </xf>
    <xf numFmtId="0" fontId="19" fillId="0" borderId="41" xfId="0" applyFont="1" applyBorder="1" applyAlignment="1">
      <alignment horizontal="left" vertical="center" wrapText="1"/>
    </xf>
    <xf numFmtId="0" fontId="22" fillId="7" borderId="39" xfId="0" applyFont="1" applyFill="1" applyBorder="1" applyAlignment="1">
      <alignment horizontal="left" vertical="center" wrapText="1"/>
    </xf>
    <xf numFmtId="0" fontId="21" fillId="7" borderId="40" xfId="0" applyFont="1" applyFill="1" applyBorder="1" applyAlignment="1">
      <alignment horizontal="center" vertical="center"/>
    </xf>
    <xf numFmtId="0" fontId="21" fillId="7" borderId="8" xfId="0" applyFont="1" applyFill="1" applyBorder="1" applyAlignment="1">
      <alignment horizontal="center" vertical="center"/>
    </xf>
    <xf numFmtId="0" fontId="22" fillId="7" borderId="41" xfId="0" applyFont="1" applyFill="1" applyBorder="1" applyAlignment="1">
      <alignment horizontal="left" vertical="center" wrapText="1"/>
    </xf>
    <xf numFmtId="0" fontId="15" fillId="7" borderId="1"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50"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50" xfId="0" applyFont="1" applyFill="1" applyBorder="1" applyAlignment="1">
      <alignment horizontal="center" vertical="center"/>
    </xf>
    <xf numFmtId="0" fontId="19" fillId="7" borderId="39" xfId="0" applyFont="1" applyFill="1" applyBorder="1" applyAlignment="1">
      <alignment horizontal="left" vertical="center" wrapText="1"/>
    </xf>
    <xf numFmtId="0" fontId="15" fillId="7" borderId="40" xfId="0" applyFont="1" applyFill="1" applyBorder="1" applyAlignment="1">
      <alignment horizontal="center" vertical="center"/>
    </xf>
    <xf numFmtId="0" fontId="15" fillId="7" borderId="8" xfId="0" applyFont="1" applyFill="1" applyBorder="1" applyAlignment="1">
      <alignment horizontal="center" vertical="center"/>
    </xf>
    <xf numFmtId="0" fontId="19" fillId="0" borderId="39" xfId="0" applyFont="1" applyBorder="1" applyAlignment="1">
      <alignment horizontal="left" vertical="center" wrapText="1"/>
    </xf>
    <xf numFmtId="0" fontId="15" fillId="0" borderId="40"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19" fillId="0" borderId="42" xfId="0" applyFont="1" applyBorder="1" applyAlignment="1">
      <alignment horizontal="left" vertical="center" wrapText="1"/>
    </xf>
    <xf numFmtId="0" fontId="15" fillId="0" borderId="7" xfId="0" applyFont="1" applyBorder="1" applyAlignment="1">
      <alignment horizontal="center" vertical="center"/>
    </xf>
    <xf numFmtId="0" fontId="15" fillId="0" borderId="50" xfId="0"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center"/>
    </xf>
    <xf numFmtId="0" fontId="15" fillId="0" borderId="0" xfId="0" applyFont="1" applyAlignment="1">
      <alignment horizontal="left" vertical="top"/>
    </xf>
    <xf numFmtId="22" fontId="0" fillId="0" borderId="0" xfId="0" applyNumberFormat="1"/>
    <xf numFmtId="0" fontId="30" fillId="0" borderId="0" xfId="0" applyFont="1"/>
    <xf numFmtId="0" fontId="30" fillId="0" borderId="0" xfId="0" applyFont="1" applyAlignment="1">
      <alignment horizontal="left" vertical="top" wrapText="1"/>
    </xf>
    <xf numFmtId="0" fontId="30" fillId="0" borderId="0" xfId="0" applyFont="1" applyAlignment="1">
      <alignment horizontal="center" vertical="center" wrapText="1"/>
    </xf>
    <xf numFmtId="0" fontId="30" fillId="0" borderId="0" xfId="0" applyFont="1" applyFill="1" applyAlignment="1">
      <alignment horizontal="center" vertical="center" wrapText="1"/>
    </xf>
    <xf numFmtId="22" fontId="30" fillId="0" borderId="0" xfId="0" applyNumberFormat="1" applyFont="1"/>
    <xf numFmtId="0" fontId="31" fillId="7" borderId="1" xfId="0" applyFont="1" applyFill="1" applyBorder="1" applyAlignment="1">
      <alignment horizontal="left" vertical="top" wrapText="1"/>
    </xf>
    <xf numFmtId="22" fontId="30" fillId="0" borderId="1" xfId="0" applyNumberFormat="1" applyFont="1" applyBorder="1"/>
    <xf numFmtId="0" fontId="30" fillId="0" borderId="1" xfId="0" applyFont="1" applyBorder="1"/>
    <xf numFmtId="0" fontId="30" fillId="9" borderId="1" xfId="0" applyFont="1" applyFill="1" applyBorder="1" applyAlignment="1">
      <alignment horizontal="center" vertical="center" wrapText="1"/>
    </xf>
    <xf numFmtId="0" fontId="30" fillId="0" borderId="1" xfId="0" applyFont="1" applyFill="1" applyBorder="1" applyAlignment="1">
      <alignment horizontal="left" vertical="top" wrapText="1"/>
    </xf>
    <xf numFmtId="0" fontId="30" fillId="12" borderId="1" xfId="0" applyFont="1" applyFill="1" applyBorder="1" applyAlignment="1">
      <alignment horizontal="center" vertical="center" wrapText="1"/>
    </xf>
    <xf numFmtId="0" fontId="30" fillId="0" borderId="1" xfId="0" applyNumberFormat="1" applyFont="1" applyBorder="1" applyAlignment="1">
      <alignment horizontal="left" vertical="top" wrapText="1"/>
    </xf>
    <xf numFmtId="0" fontId="32" fillId="0" borderId="0" xfId="0" applyFont="1"/>
    <xf numFmtId="0" fontId="33" fillId="0" borderId="0" xfId="0" applyFont="1"/>
    <xf numFmtId="0" fontId="32" fillId="0" borderId="0" xfId="0" applyFont="1" applyAlignment="1">
      <alignment vertical="top"/>
    </xf>
    <xf numFmtId="164" fontId="32" fillId="0" borderId="0" xfId="1" applyNumberFormat="1" applyFont="1" applyAlignment="1">
      <alignment vertical="top"/>
    </xf>
    <xf numFmtId="0" fontId="32" fillId="0" borderId="0" xfId="0" applyFont="1" applyAlignment="1">
      <alignment vertical="center"/>
    </xf>
    <xf numFmtId="0" fontId="33" fillId="0" borderId="0" xfId="0" applyFont="1" applyBorder="1" applyAlignment="1">
      <alignment vertical="center"/>
    </xf>
    <xf numFmtId="0" fontId="33" fillId="13" borderId="27" xfId="0" applyFont="1" applyFill="1" applyBorder="1" applyAlignment="1">
      <alignment horizontal="center" vertical="center"/>
    </xf>
    <xf numFmtId="0" fontId="34" fillId="14" borderId="0" xfId="0" applyFont="1" applyFill="1"/>
    <xf numFmtId="0" fontId="34" fillId="14" borderId="0" xfId="0" applyFont="1" applyFill="1" applyAlignment="1">
      <alignment vertical="top"/>
    </xf>
    <xf numFmtId="164" fontId="34" fillId="14" borderId="0" xfId="1" applyNumberFormat="1" applyFont="1" applyFill="1" applyAlignment="1">
      <alignment vertical="top"/>
    </xf>
    <xf numFmtId="0" fontId="32" fillId="0" borderId="0" xfId="0" applyFont="1" applyAlignment="1">
      <alignment horizontal="center"/>
    </xf>
    <xf numFmtId="0" fontId="34" fillId="4" borderId="0" xfId="0" applyFont="1" applyFill="1" applyAlignment="1">
      <alignment horizontal="center"/>
    </xf>
    <xf numFmtId="0" fontId="32" fillId="15" borderId="1" xfId="0" applyFont="1" applyFill="1" applyBorder="1"/>
    <xf numFmtId="0" fontId="32" fillId="0" borderId="1" xfId="0" applyFont="1" applyBorder="1" applyAlignment="1">
      <alignment horizontal="center"/>
    </xf>
    <xf numFmtId="9" fontId="32" fillId="0" borderId="1" xfId="2" applyFont="1" applyBorder="1" applyAlignment="1">
      <alignment horizontal="center"/>
    </xf>
    <xf numFmtId="9" fontId="32" fillId="0" borderId="0" xfId="2" applyFont="1" applyAlignment="1">
      <alignment horizontal="center"/>
    </xf>
    <xf numFmtId="0" fontId="33" fillId="0" borderId="0" xfId="0" applyFont="1" applyAlignment="1"/>
    <xf numFmtId="0" fontId="36" fillId="0" borderId="0" xfId="0" applyFont="1"/>
    <xf numFmtId="164" fontId="0" fillId="0" borderId="0" xfId="1" applyNumberFormat="1" applyFont="1" applyAlignment="1">
      <alignment vertical="top"/>
    </xf>
    <xf numFmtId="0" fontId="35" fillId="0" borderId="0" xfId="0" applyFont="1"/>
    <xf numFmtId="0" fontId="0" fillId="0" borderId="0" xfId="0" applyNumberFormat="1"/>
    <xf numFmtId="0" fontId="0" fillId="0" borderId="0" xfId="0" applyAlignment="1">
      <alignment vertical="top"/>
    </xf>
    <xf numFmtId="0" fontId="32" fillId="0" borderId="0" xfId="0" applyFont="1" applyFill="1" applyBorder="1"/>
    <xf numFmtId="0" fontId="33" fillId="0" borderId="0" xfId="0" applyFont="1" applyFill="1" applyBorder="1" applyAlignment="1">
      <alignment horizontal="left" vertical="top"/>
    </xf>
    <xf numFmtId="0" fontId="31" fillId="0" borderId="0" xfId="0" applyFont="1" applyFill="1" applyBorder="1" applyAlignment="1">
      <alignment horizontal="left" vertical="top"/>
    </xf>
    <xf numFmtId="164" fontId="35" fillId="0" borderId="0" xfId="1" applyNumberFormat="1" applyFont="1" applyAlignment="1">
      <alignment horizontal="left"/>
    </xf>
    <xf numFmtId="0" fontId="32" fillId="0" borderId="0" xfId="0" applyFont="1" applyFill="1"/>
    <xf numFmtId="0" fontId="35" fillId="0" borderId="0" xfId="0" applyFont="1" applyAlignment="1">
      <alignment horizontal="center"/>
    </xf>
    <xf numFmtId="164" fontId="35" fillId="0" borderId="0" xfId="1" applyNumberFormat="1" applyFont="1" applyAlignment="1">
      <alignment horizontal="center"/>
    </xf>
    <xf numFmtId="0" fontId="37" fillId="0" borderId="0" xfId="0" applyFont="1"/>
    <xf numFmtId="0" fontId="36" fillId="0" borderId="0" xfId="0" applyFont="1" applyFill="1"/>
    <xf numFmtId="0" fontId="32" fillId="0" borderId="1" xfId="0" applyFont="1" applyBorder="1" applyAlignment="1">
      <alignment horizontal="center" vertical="center"/>
    </xf>
    <xf numFmtId="0" fontId="32" fillId="15" borderId="1" xfId="0" applyFont="1" applyFill="1" applyBorder="1" applyAlignment="1">
      <alignment wrapText="1"/>
    </xf>
    <xf numFmtId="0" fontId="36" fillId="0" borderId="0" xfId="0" applyFont="1" applyAlignment="1">
      <alignment horizontal="left" vertical="center"/>
    </xf>
    <xf numFmtId="0" fontId="33" fillId="0" borderId="0" xfId="0" applyFont="1" applyAlignment="1">
      <alignment horizontal="left"/>
    </xf>
    <xf numFmtId="0" fontId="0" fillId="0" borderId="0" xfId="0" applyAlignment="1"/>
    <xf numFmtId="164" fontId="32" fillId="0" borderId="0" xfId="1" applyNumberFormat="1" applyFont="1" applyFill="1" applyBorder="1" applyAlignment="1">
      <alignment vertical="top"/>
    </xf>
    <xf numFmtId="0" fontId="0" fillId="0" borderId="0" xfId="0" applyNumberFormat="1" applyAlignment="1"/>
    <xf numFmtId="164" fontId="37" fillId="0" borderId="0" xfId="1" applyNumberFormat="1" applyFont="1" applyFill="1" applyBorder="1" applyAlignment="1">
      <alignment vertical="top"/>
    </xf>
    <xf numFmtId="0" fontId="37" fillId="0" borderId="0" xfId="0" applyFont="1" applyFill="1" applyBorder="1"/>
    <xf numFmtId="0" fontId="34" fillId="0" borderId="0" xfId="0" applyFont="1" applyFill="1" applyBorder="1"/>
    <xf numFmtId="164" fontId="34" fillId="0" borderId="0" xfId="1" applyNumberFormat="1" applyFont="1" applyFill="1" applyBorder="1" applyAlignment="1">
      <alignment vertical="top"/>
    </xf>
    <xf numFmtId="0" fontId="38" fillId="0" borderId="0" xfId="0" applyFont="1" applyFill="1" applyBorder="1" applyAlignment="1">
      <alignment vertical="top"/>
    </xf>
    <xf numFmtId="164" fontId="38" fillId="0" borderId="0" xfId="1" applyNumberFormat="1" applyFont="1" applyFill="1" applyBorder="1" applyAlignment="1">
      <alignment vertical="top" wrapText="1"/>
    </xf>
    <xf numFmtId="0" fontId="30" fillId="0" borderId="0" xfId="0" applyFont="1" applyFill="1" applyBorder="1" applyAlignment="1">
      <alignment vertical="top"/>
    </xf>
    <xf numFmtId="164" fontId="30" fillId="0" borderId="0" xfId="1" applyNumberFormat="1" applyFont="1" applyFill="1" applyBorder="1" applyAlignment="1">
      <alignment vertical="top" wrapText="1"/>
    </xf>
    <xf numFmtId="0" fontId="30" fillId="0" borderId="0" xfId="0" applyFont="1" applyAlignment="1">
      <alignment vertical="top"/>
    </xf>
    <xf numFmtId="164" fontId="30" fillId="0" borderId="0" xfId="1" applyNumberFormat="1" applyFont="1" applyAlignment="1">
      <alignment vertical="top" wrapText="1"/>
    </xf>
    <xf numFmtId="0" fontId="0" fillId="0" borderId="0" xfId="0" applyAlignment="1">
      <alignment wrapText="1"/>
    </xf>
    <xf numFmtId="0" fontId="39" fillId="0" borderId="0" xfId="0" applyFont="1"/>
    <xf numFmtId="0" fontId="0" fillId="0" borderId="0" xfId="0" applyNumberFormat="1" applyAlignment="1">
      <alignment vertical="top"/>
    </xf>
    <xf numFmtId="0" fontId="32" fillId="0" borderId="0" xfId="0" applyFont="1" applyFill="1" applyBorder="1" applyAlignment="1">
      <alignment horizontal="center"/>
    </xf>
    <xf numFmtId="0" fontId="38" fillId="0" borderId="0" xfId="0" applyFont="1" applyFill="1" applyBorder="1" applyAlignment="1">
      <alignment vertical="top" wrapText="1"/>
    </xf>
    <xf numFmtId="0" fontId="40" fillId="0" borderId="0" xfId="0" applyFont="1" applyFill="1" applyBorder="1" applyAlignment="1">
      <alignment vertical="top"/>
    </xf>
    <xf numFmtId="0" fontId="38" fillId="0" borderId="0" xfId="0" applyFont="1" applyAlignment="1">
      <alignment vertical="top" wrapText="1"/>
    </xf>
    <xf numFmtId="0" fontId="0" fillId="0" borderId="0" xfId="0" applyBorder="1"/>
    <xf numFmtId="0" fontId="0" fillId="0" borderId="0" xfId="0" applyBorder="1" applyAlignment="1">
      <alignment vertical="top"/>
    </xf>
    <xf numFmtId="164" fontId="32" fillId="0" borderId="0" xfId="1" applyNumberFormat="1" applyFont="1" applyBorder="1" applyAlignment="1">
      <alignment vertical="top"/>
    </xf>
    <xf numFmtId="0" fontId="32" fillId="0" borderId="0" xfId="0" applyFont="1" applyBorder="1"/>
    <xf numFmtId="0" fontId="34" fillId="15" borderId="0" xfId="0" applyFont="1" applyFill="1" applyAlignment="1">
      <alignment horizontal="center"/>
    </xf>
    <xf numFmtId="164" fontId="34" fillId="4" borderId="0" xfId="1" applyNumberFormat="1" applyFont="1" applyFill="1" applyAlignment="1">
      <alignment horizontal="center" vertical="top"/>
    </xf>
    <xf numFmtId="0" fontId="0" fillId="0" borderId="51" xfId="0" applyBorder="1" applyAlignment="1">
      <alignment horizontal="center"/>
    </xf>
    <xf numFmtId="9" fontId="32" fillId="0" borderId="52" xfId="2" applyFont="1" applyBorder="1" applyAlignment="1">
      <alignment horizontal="center"/>
    </xf>
    <xf numFmtId="0" fontId="32" fillId="0" borderId="51" xfId="0" applyFont="1" applyBorder="1" applyAlignment="1">
      <alignment horizontal="center" vertical="top"/>
    </xf>
    <xf numFmtId="164" fontId="32" fillId="0" borderId="52" xfId="1" applyNumberFormat="1" applyFont="1" applyBorder="1" applyAlignment="1">
      <alignment horizontal="center" vertical="top"/>
    </xf>
    <xf numFmtId="0" fontId="32" fillId="0" borderId="51" xfId="0" applyFont="1" applyBorder="1" applyAlignment="1">
      <alignment horizontal="center"/>
    </xf>
    <xf numFmtId="0" fontId="0" fillId="0" borderId="17" xfId="0" applyBorder="1" applyAlignment="1">
      <alignment horizontal="center"/>
    </xf>
    <xf numFmtId="9" fontId="32" fillId="0" borderId="53" xfId="2" applyFont="1" applyBorder="1" applyAlignment="1">
      <alignment horizontal="center"/>
    </xf>
    <xf numFmtId="0" fontId="32" fillId="0" borderId="17" xfId="0" applyFont="1" applyBorder="1" applyAlignment="1">
      <alignment horizontal="center" vertical="top"/>
    </xf>
    <xf numFmtId="164" fontId="32" fillId="0" borderId="53" xfId="1" applyNumberFormat="1" applyFont="1" applyBorder="1" applyAlignment="1">
      <alignment horizontal="center" vertical="top"/>
    </xf>
    <xf numFmtId="0" fontId="32" fillId="0" borderId="17" xfId="0" applyFont="1" applyBorder="1" applyAlignment="1">
      <alignment horizontal="center"/>
    </xf>
    <xf numFmtId="0" fontId="0" fillId="0" borderId="54" xfId="0" applyBorder="1" applyAlignment="1">
      <alignment horizontal="center"/>
    </xf>
    <xf numFmtId="9" fontId="32" fillId="0" borderId="55" xfId="2" applyFont="1" applyBorder="1" applyAlignment="1">
      <alignment horizontal="center"/>
    </xf>
    <xf numFmtId="0" fontId="32" fillId="0" borderId="54" xfId="0" applyFont="1" applyBorder="1" applyAlignment="1">
      <alignment horizontal="center" vertical="top"/>
    </xf>
    <xf numFmtId="164" fontId="32" fillId="0" borderId="55" xfId="1" applyNumberFormat="1" applyFont="1" applyBorder="1" applyAlignment="1">
      <alignment horizontal="center" vertical="top"/>
    </xf>
    <xf numFmtId="0" fontId="32" fillId="0" borderId="54" xfId="0" applyFont="1" applyBorder="1" applyAlignment="1">
      <alignment horizontal="center"/>
    </xf>
    <xf numFmtId="0" fontId="41" fillId="0" borderId="0" xfId="0" applyFont="1" applyFill="1"/>
    <xf numFmtId="0" fontId="29" fillId="4" borderId="0" xfId="0" applyFont="1" applyFill="1" applyAlignment="1">
      <alignment horizontal="center"/>
    </xf>
    <xf numFmtId="0" fontId="0" fillId="13" borderId="0" xfId="0" applyFill="1"/>
    <xf numFmtId="0" fontId="0" fillId="13" borderId="0" xfId="0" applyNumberFormat="1" applyFill="1"/>
    <xf numFmtId="0" fontId="0" fillId="0" borderId="56" xfId="0" applyBorder="1"/>
    <xf numFmtId="0" fontId="0" fillId="0" borderId="56" xfId="0" applyNumberFormat="1" applyBorder="1"/>
    <xf numFmtId="0" fontId="0" fillId="13" borderId="56" xfId="0" applyNumberFormat="1" applyFill="1" applyBorder="1"/>
    <xf numFmtId="0" fontId="41" fillId="0" borderId="0" xfId="0" applyFont="1"/>
    <xf numFmtId="9" fontId="32" fillId="0" borderId="9" xfId="2" applyFont="1" applyBorder="1" applyAlignment="1">
      <alignment horizontal="center"/>
    </xf>
    <xf numFmtId="0" fontId="42" fillId="0" borderId="0" xfId="0" applyFont="1"/>
    <xf numFmtId="0" fontId="0" fillId="13" borderId="0" xfId="0" applyNumberFormat="1" applyFill="1" applyAlignment="1">
      <alignment vertical="top"/>
    </xf>
    <xf numFmtId="164" fontId="33" fillId="8" borderId="0" xfId="1" applyNumberFormat="1" applyFont="1" applyFill="1" applyAlignment="1">
      <alignment horizontal="left" vertical="top" wrapText="1"/>
    </xf>
    <xf numFmtId="0" fontId="33" fillId="8" borderId="0" xfId="0" applyFont="1" applyFill="1" applyAlignment="1">
      <alignment horizontal="left" vertical="top" wrapText="1"/>
    </xf>
    <xf numFmtId="0" fontId="32" fillId="0" borderId="0" xfId="0" applyFont="1" applyAlignment="1">
      <alignment horizontal="left" vertical="top" wrapText="1"/>
    </xf>
    <xf numFmtId="164" fontId="32" fillId="0" borderId="0" xfId="1" applyNumberFormat="1" applyFont="1" applyAlignment="1">
      <alignment horizontal="center" vertical="top"/>
    </xf>
    <xf numFmtId="0" fontId="32" fillId="0" borderId="0" xfId="0" applyFont="1" applyAlignment="1">
      <alignment horizontal="center" vertical="top"/>
    </xf>
    <xf numFmtId="164" fontId="32" fillId="8" borderId="0" xfId="1" applyNumberFormat="1" applyFont="1" applyFill="1" applyAlignment="1">
      <alignment horizontal="center" vertical="top"/>
    </xf>
    <xf numFmtId="0" fontId="32" fillId="8" borderId="0" xfId="0" applyFont="1" applyFill="1" applyAlignment="1">
      <alignment horizontal="center" vertical="top"/>
    </xf>
    <xf numFmtId="164" fontId="32" fillId="0" borderId="51" xfId="1" applyNumberFormat="1" applyFont="1" applyBorder="1" applyAlignment="1">
      <alignment horizontal="center" vertical="top"/>
    </xf>
    <xf numFmtId="0" fontId="32" fillId="16" borderId="57" xfId="0" applyFont="1" applyFill="1" applyBorder="1" applyAlignment="1">
      <alignment horizontal="center" vertical="top"/>
    </xf>
    <xf numFmtId="0" fontId="32" fillId="0" borderId="57" xfId="0" applyFont="1" applyBorder="1" applyAlignment="1">
      <alignment horizontal="center" vertical="top"/>
    </xf>
    <xf numFmtId="0" fontId="32" fillId="17" borderId="57" xfId="0" applyFont="1" applyFill="1" applyBorder="1" applyAlignment="1">
      <alignment horizontal="center" vertical="top"/>
    </xf>
    <xf numFmtId="0" fontId="32" fillId="0" borderId="52" xfId="0" applyFont="1" applyBorder="1" applyAlignment="1">
      <alignment horizontal="center" vertical="top"/>
    </xf>
    <xf numFmtId="164" fontId="32" fillId="17" borderId="17" xfId="1" applyNumberFormat="1" applyFont="1" applyFill="1" applyBorder="1" applyAlignment="1">
      <alignment horizontal="center" vertical="top"/>
    </xf>
    <xf numFmtId="0" fontId="32" fillId="0" borderId="0" xfId="0" applyFont="1" applyBorder="1" applyAlignment="1">
      <alignment horizontal="center" vertical="top"/>
    </xf>
    <xf numFmtId="0" fontId="43" fillId="16" borderId="0" xfId="0" applyFont="1" applyFill="1" applyBorder="1" applyAlignment="1">
      <alignment horizontal="center" vertical="top"/>
    </xf>
    <xf numFmtId="0" fontId="32" fillId="17" borderId="0" xfId="0" applyFont="1" applyFill="1" applyBorder="1" applyAlignment="1">
      <alignment horizontal="center" vertical="top"/>
    </xf>
    <xf numFmtId="0" fontId="32" fillId="0" borderId="53" xfId="0" applyFont="1" applyBorder="1" applyAlignment="1">
      <alignment horizontal="center" vertical="top"/>
    </xf>
    <xf numFmtId="164" fontId="32" fillId="0" borderId="17" xfId="1" applyNumberFormat="1" applyFont="1" applyBorder="1" applyAlignment="1">
      <alignment horizontal="center" vertical="top"/>
    </xf>
    <xf numFmtId="0" fontId="32" fillId="16" borderId="0" xfId="0" applyFont="1" applyFill="1" applyBorder="1" applyAlignment="1">
      <alignment horizontal="center" vertical="top"/>
    </xf>
    <xf numFmtId="164" fontId="32" fillId="17" borderId="54" xfId="1" applyNumberFormat="1" applyFont="1" applyFill="1" applyBorder="1" applyAlignment="1">
      <alignment horizontal="center" vertical="top"/>
    </xf>
    <xf numFmtId="0" fontId="32" fillId="0" borderId="56" xfId="0" applyFont="1" applyBorder="1" applyAlignment="1">
      <alignment horizontal="center" vertical="top"/>
    </xf>
    <xf numFmtId="0" fontId="32" fillId="17" borderId="56" xfId="0" applyFont="1" applyFill="1" applyBorder="1" applyAlignment="1">
      <alignment horizontal="center" vertical="top"/>
    </xf>
    <xf numFmtId="0" fontId="32" fillId="16" borderId="56" xfId="0" applyFont="1" applyFill="1" applyBorder="1" applyAlignment="1">
      <alignment horizontal="center" vertical="top"/>
    </xf>
    <xf numFmtId="0" fontId="32" fillId="0" borderId="55" xfId="0" applyFont="1" applyBorder="1" applyAlignment="1">
      <alignment horizontal="center" vertical="top"/>
    </xf>
    <xf numFmtId="0" fontId="33" fillId="8" borderId="0" xfId="0" applyFont="1" applyFill="1" applyAlignment="1">
      <alignment vertical="top"/>
    </xf>
    <xf numFmtId="164" fontId="0" fillId="0" borderId="0" xfId="1" applyNumberFormat="1" applyFont="1" applyAlignment="1">
      <alignment horizontal="center" vertical="top"/>
    </xf>
    <xf numFmtId="0" fontId="0" fillId="0" borderId="0" xfId="0" applyAlignment="1">
      <alignment horizontal="center" vertical="top"/>
    </xf>
    <xf numFmtId="0" fontId="0" fillId="0" borderId="0" xfId="0" applyNumberFormat="1" applyAlignment="1">
      <alignment wrapText="1"/>
    </xf>
    <xf numFmtId="0" fontId="0" fillId="10" borderId="0" xfId="0" applyNumberFormat="1" applyFill="1"/>
    <xf numFmtId="164" fontId="32" fillId="0" borderId="51" xfId="1" applyNumberFormat="1" applyFont="1" applyFill="1" applyBorder="1" applyAlignment="1">
      <alignment horizontal="center" vertical="top"/>
    </xf>
    <xf numFmtId="0" fontId="32" fillId="0" borderId="57" xfId="0" applyFont="1" applyFill="1" applyBorder="1" applyAlignment="1">
      <alignment horizontal="center" vertical="top"/>
    </xf>
    <xf numFmtId="0" fontId="32" fillId="0" borderId="52" xfId="0" applyFont="1" applyFill="1" applyBorder="1" applyAlignment="1">
      <alignment horizontal="center" vertical="top"/>
    </xf>
    <xf numFmtId="0" fontId="32" fillId="0" borderId="0" xfId="0" applyFont="1" applyFill="1" applyBorder="1" applyAlignment="1">
      <alignment horizontal="center" vertical="top"/>
    </xf>
    <xf numFmtId="0" fontId="32" fillId="0" borderId="53" xfId="0" applyFont="1" applyFill="1" applyBorder="1" applyAlignment="1">
      <alignment horizontal="center" vertical="top"/>
    </xf>
    <xf numFmtId="164" fontId="32" fillId="0" borderId="17" xfId="1" applyNumberFormat="1" applyFont="1" applyFill="1" applyBorder="1" applyAlignment="1">
      <alignment horizontal="center" vertical="top"/>
    </xf>
    <xf numFmtId="0" fontId="32" fillId="0" borderId="56" xfId="0" applyFont="1" applyFill="1" applyBorder="1" applyAlignment="1">
      <alignment horizontal="center" vertical="top"/>
    </xf>
    <xf numFmtId="0" fontId="32" fillId="0" borderId="55" xfId="0" applyFont="1" applyFill="1" applyBorder="1" applyAlignment="1">
      <alignment horizontal="center" vertical="top"/>
    </xf>
    <xf numFmtId="0" fontId="44" fillId="0" borderId="0" xfId="0" applyFont="1"/>
    <xf numFmtId="0" fontId="44" fillId="0" borderId="0" xfId="0" applyFont="1" applyAlignment="1">
      <alignment horizontal="center"/>
    </xf>
    <xf numFmtId="164" fontId="32" fillId="0" borderId="0" xfId="1" applyNumberFormat="1" applyFont="1" applyFill="1" applyBorder="1" applyAlignment="1">
      <alignment horizontal="center" vertical="top"/>
    </xf>
    <xf numFmtId="0" fontId="33" fillId="9" borderId="0" xfId="0" applyFont="1" applyFill="1"/>
    <xf numFmtId="0" fontId="0" fillId="0" borderId="0" xfId="0" applyAlignment="1">
      <alignment horizontal="left"/>
    </xf>
    <xf numFmtId="0" fontId="33" fillId="0" borderId="0" xfId="0" applyFont="1" applyFill="1" applyBorder="1" applyAlignment="1">
      <alignment vertical="top"/>
    </xf>
    <xf numFmtId="9" fontId="32" fillId="0" borderId="0" xfId="2" applyFont="1" applyFill="1" applyBorder="1" applyAlignment="1">
      <alignment horizontal="center"/>
    </xf>
    <xf numFmtId="0" fontId="34" fillId="0" borderId="0" xfId="0" applyFont="1" applyFill="1" applyBorder="1" applyAlignment="1">
      <alignment horizontal="center"/>
    </xf>
    <xf numFmtId="0" fontId="32" fillId="0" borderId="0" xfId="0" applyFont="1" applyFill="1" applyBorder="1" applyAlignment="1">
      <alignment wrapText="1"/>
    </xf>
    <xf numFmtId="0" fontId="28" fillId="9" borderId="0" xfId="0" applyFont="1" applyFill="1" applyAlignment="1">
      <alignment vertical="top"/>
    </xf>
    <xf numFmtId="164" fontId="33" fillId="9" borderId="0" xfId="1" applyNumberFormat="1" applyFont="1" applyFill="1" applyAlignment="1">
      <alignment vertical="top"/>
    </xf>
    <xf numFmtId="0" fontId="0" fillId="10" borderId="0" xfId="0" applyFill="1"/>
    <xf numFmtId="0" fontId="35" fillId="0" borderId="0" xfId="0" applyFont="1" applyFill="1" applyBorder="1"/>
    <xf numFmtId="0" fontId="35" fillId="0" borderId="0" xfId="0" applyFont="1" applyFill="1" applyBorder="1" applyAlignment="1">
      <alignment horizontal="center"/>
    </xf>
    <xf numFmtId="164" fontId="35" fillId="0" borderId="0" xfId="1" applyNumberFormat="1" applyFont="1" applyFill="1" applyBorder="1" applyAlignment="1">
      <alignment horizontal="center"/>
    </xf>
    <xf numFmtId="0" fontId="0" fillId="9" borderId="0" xfId="0" applyFill="1" applyAlignment="1">
      <alignment horizontal="center" vertical="top"/>
    </xf>
    <xf numFmtId="0" fontId="28" fillId="9" borderId="0" xfId="0" applyFont="1" applyFill="1" applyAlignment="1">
      <alignment horizontal="center" vertical="top"/>
    </xf>
    <xf numFmtId="164" fontId="33" fillId="9" borderId="0" xfId="1" applyNumberFormat="1" applyFont="1" applyFill="1" applyAlignment="1">
      <alignment horizontal="center" vertical="top"/>
    </xf>
    <xf numFmtId="0" fontId="33" fillId="9" borderId="0" xfId="0" applyFont="1" applyFill="1" applyAlignment="1">
      <alignment horizontal="center"/>
    </xf>
    <xf numFmtId="0" fontId="33" fillId="9" borderId="0" xfId="0" applyFont="1" applyFill="1" applyAlignment="1">
      <alignment horizontal="center" vertical="top"/>
    </xf>
    <xf numFmtId="0" fontId="0" fillId="10" borderId="0" xfId="0" applyFill="1" applyAlignment="1">
      <alignment wrapText="1"/>
    </xf>
    <xf numFmtId="0" fontId="0" fillId="10" borderId="0" xfId="0" applyFill="1" applyAlignment="1"/>
    <xf numFmtId="0" fontId="0" fillId="0" borderId="0" xfId="0" applyFill="1" applyAlignment="1">
      <alignment wrapText="1"/>
    </xf>
    <xf numFmtId="22" fontId="32" fillId="0" borderId="0" xfId="0" applyNumberFormat="1" applyFont="1"/>
    <xf numFmtId="0" fontId="0" fillId="0" borderId="0" xfId="0" applyFill="1" applyAlignment="1">
      <alignment horizontal="center"/>
    </xf>
    <xf numFmtId="0" fontId="0" fillId="0" borderId="0" xfId="0" applyFill="1" applyAlignment="1">
      <alignment vertical="top" wrapText="1"/>
    </xf>
    <xf numFmtId="0" fontId="28" fillId="9" borderId="0" xfId="0" applyFont="1" applyFill="1"/>
    <xf numFmtId="22" fontId="0" fillId="9" borderId="0" xfId="0" applyNumberFormat="1" applyFill="1"/>
    <xf numFmtId="0" fontId="0" fillId="9" borderId="0" xfId="0" applyFill="1"/>
    <xf numFmtId="22" fontId="28" fillId="18" borderId="1" xfId="0" applyNumberFormat="1" applyFont="1" applyFill="1" applyBorder="1" applyAlignment="1">
      <alignment vertical="top"/>
    </xf>
    <xf numFmtId="0" fontId="28" fillId="18" borderId="1" xfId="0" applyFont="1" applyFill="1" applyBorder="1" applyAlignment="1">
      <alignment vertical="top"/>
    </xf>
    <xf numFmtId="0" fontId="28" fillId="18" borderId="1" xfId="0" applyFont="1" applyFill="1" applyBorder="1" applyAlignment="1">
      <alignment vertical="top" wrapText="1"/>
    </xf>
    <xf numFmtId="0" fontId="28" fillId="9" borderId="1" xfId="0" applyFont="1" applyFill="1" applyBorder="1" applyAlignment="1">
      <alignment horizontal="center" vertical="top" wrapText="1"/>
    </xf>
    <xf numFmtId="0" fontId="28" fillId="9" borderId="1" xfId="0" applyFont="1" applyFill="1" applyBorder="1" applyAlignment="1">
      <alignment vertical="top" wrapText="1"/>
    </xf>
    <xf numFmtId="0" fontId="28" fillId="0" borderId="0" xfId="0" applyFont="1" applyAlignment="1">
      <alignment vertical="top"/>
    </xf>
    <xf numFmtId="22" fontId="0" fillId="0" borderId="1" xfId="0" applyNumberFormat="1" applyBorder="1"/>
    <xf numFmtId="0" fontId="0" fillId="0" borderId="1" xfId="0" applyBorder="1"/>
    <xf numFmtId="0" fontId="0" fillId="9" borderId="1" xfId="0" applyFill="1" applyBorder="1" applyAlignment="1">
      <alignment horizontal="center"/>
    </xf>
    <xf numFmtId="0" fontId="0" fillId="0" borderId="1" xfId="0" applyBorder="1" applyAlignment="1">
      <alignment wrapText="1"/>
    </xf>
    <xf numFmtId="0" fontId="0" fillId="0" borderId="1" xfId="0" applyBorder="1" applyAlignment="1">
      <alignment vertical="top" wrapText="1"/>
    </xf>
    <xf numFmtId="1" fontId="0" fillId="0" borderId="1" xfId="0" applyNumberFormat="1" applyBorder="1"/>
    <xf numFmtId="0" fontId="0" fillId="0" borderId="1" xfId="0" applyFill="1" applyBorder="1"/>
    <xf numFmtId="0" fontId="0" fillId="0" borderId="24" xfId="0" applyFill="1" applyBorder="1"/>
    <xf numFmtId="0" fontId="0" fillId="0" borderId="0" xfId="0" applyAlignment="1">
      <alignment vertical="top" wrapText="1"/>
    </xf>
    <xf numFmtId="0" fontId="33" fillId="15" borderId="27" xfId="0" applyFont="1" applyFill="1" applyBorder="1" applyAlignment="1">
      <alignment horizontal="center"/>
    </xf>
    <xf numFmtId="0" fontId="32" fillId="0" borderId="1" xfId="0" applyFont="1" applyBorder="1"/>
    <xf numFmtId="9" fontId="32" fillId="0" borderId="1" xfId="2" applyFont="1" applyBorder="1"/>
    <xf numFmtId="9" fontId="32" fillId="0" borderId="0" xfId="2" applyFont="1"/>
    <xf numFmtId="0" fontId="33" fillId="0" borderId="0" xfId="0" applyFont="1" applyAlignment="1">
      <alignment vertical="top"/>
    </xf>
    <xf numFmtId="0" fontId="32" fillId="0" borderId="0" xfId="0" applyFont="1" applyBorder="1" applyAlignment="1">
      <alignment horizontal="center"/>
    </xf>
    <xf numFmtId="9" fontId="32" fillId="0" borderId="0" xfId="2" applyFont="1" applyBorder="1" applyAlignment="1">
      <alignment horizontal="center"/>
    </xf>
    <xf numFmtId="0" fontId="34" fillId="14" borderId="0" xfId="0" applyFont="1" applyFill="1" applyAlignment="1">
      <alignment horizontal="center"/>
    </xf>
    <xf numFmtId="0" fontId="40" fillId="0" borderId="0" xfId="0" applyFont="1" applyFill="1" applyAlignment="1">
      <alignment vertical="top"/>
    </xf>
    <xf numFmtId="0" fontId="43" fillId="0" borderId="0" xfId="0" applyFont="1" applyFill="1" applyAlignment="1">
      <alignment vertical="top"/>
    </xf>
    <xf numFmtId="0" fontId="43" fillId="0" borderId="0" xfId="0" applyFont="1" applyFill="1" applyAlignment="1">
      <alignment vertical="top" wrapText="1"/>
    </xf>
    <xf numFmtId="0" fontId="32" fillId="0" borderId="0" xfId="0" applyFont="1" applyFill="1" applyAlignment="1">
      <alignment vertical="top"/>
    </xf>
    <xf numFmtId="0" fontId="32" fillId="0" borderId="0" xfId="0" applyFont="1" applyFill="1" applyAlignment="1">
      <alignment vertical="top" wrapText="1"/>
    </xf>
    <xf numFmtId="9" fontId="32" fillId="0" borderId="1" xfId="2" applyFont="1" applyBorder="1" applyAlignment="1">
      <alignment horizontal="center" vertical="center"/>
    </xf>
    <xf numFmtId="9" fontId="32" fillId="0" borderId="0" xfId="2" applyFont="1" applyBorder="1" applyAlignment="1">
      <alignment horizontal="center" vertical="center"/>
    </xf>
    <xf numFmtId="0" fontId="32" fillId="15" borderId="1" xfId="0" applyFont="1" applyFill="1" applyBorder="1" applyAlignment="1">
      <alignment vertical="top"/>
    </xf>
    <xf numFmtId="0" fontId="30" fillId="0" borderId="0" xfId="0" applyFont="1" applyAlignment="1">
      <alignment horizontal="center"/>
    </xf>
    <xf numFmtId="0" fontId="32" fillId="0" borderId="0" xfId="0" applyFont="1" applyAlignment="1">
      <alignment wrapText="1"/>
    </xf>
    <xf numFmtId="0" fontId="33" fillId="0" borderId="0" xfId="0" applyFont="1" applyAlignment="1">
      <alignment vertical="top" wrapText="1"/>
    </xf>
    <xf numFmtId="0" fontId="46" fillId="0" borderId="0" xfId="0" applyFont="1"/>
    <xf numFmtId="164" fontId="0" fillId="0" borderId="0" xfId="0" applyNumberFormat="1" applyAlignment="1">
      <alignment vertical="top"/>
    </xf>
    <xf numFmtId="22" fontId="31" fillId="11" borderId="1" xfId="0" applyNumberFormat="1" applyFont="1" applyFill="1" applyBorder="1"/>
    <xf numFmtId="0" fontId="31" fillId="11" borderId="1" xfId="0" applyFont="1" applyFill="1" applyBorder="1"/>
    <xf numFmtId="0" fontId="31" fillId="9" borderId="1" xfId="0" applyFont="1" applyFill="1" applyBorder="1"/>
    <xf numFmtId="0" fontId="31" fillId="9" borderId="1" xfId="0" applyFont="1" applyFill="1" applyBorder="1" applyAlignment="1">
      <alignment horizontal="center"/>
    </xf>
    <xf numFmtId="0" fontId="30" fillId="9" borderId="1" xfId="0" applyFont="1" applyFill="1" applyBorder="1"/>
    <xf numFmtId="0" fontId="30" fillId="9" borderId="1" xfId="0" applyFont="1" applyFill="1" applyBorder="1" applyAlignment="1">
      <alignment horizontal="center"/>
    </xf>
    <xf numFmtId="9" fontId="35" fillId="0" borderId="0" xfId="2" applyFont="1" applyAlignment="1">
      <alignment horizontal="center"/>
    </xf>
    <xf numFmtId="0" fontId="33" fillId="0" borderId="0" xfId="0" quotePrefix="1" applyFont="1"/>
    <xf numFmtId="0" fontId="35" fillId="0" borderId="0" xfId="0" applyFont="1" applyBorder="1"/>
    <xf numFmtId="0" fontId="32" fillId="0" borderId="0" xfId="0" quotePrefix="1" applyFont="1"/>
    <xf numFmtId="0" fontId="33" fillId="0" borderId="0" xfId="0" applyFont="1" applyFill="1" applyBorder="1"/>
    <xf numFmtId="0" fontId="42" fillId="0" borderId="0" xfId="0" applyFont="1" applyFill="1" applyBorder="1"/>
    <xf numFmtId="0" fontId="33" fillId="15" borderId="0" xfId="0" applyFont="1" applyFill="1"/>
    <xf numFmtId="0" fontId="30" fillId="0" borderId="59" xfId="0" applyFont="1" applyBorder="1"/>
    <xf numFmtId="0" fontId="30" fillId="0" borderId="59" xfId="0" applyFont="1" applyBorder="1" applyAlignment="1">
      <alignment wrapText="1"/>
    </xf>
    <xf numFmtId="0" fontId="30" fillId="0" borderId="1" xfId="0" applyFont="1" applyBorder="1" applyAlignment="1">
      <alignment wrapText="1"/>
    </xf>
    <xf numFmtId="0" fontId="30" fillId="0" borderId="0" xfId="0" applyFont="1" applyBorder="1"/>
    <xf numFmtId="0" fontId="33" fillId="15" borderId="25" xfId="0" applyFont="1" applyFill="1" applyBorder="1" applyAlignment="1">
      <alignment horizontal="left" vertical="center"/>
    </xf>
    <xf numFmtId="0" fontId="40" fillId="15" borderId="43" xfId="0" applyFont="1" applyFill="1" applyBorder="1" applyAlignment="1">
      <alignment horizontal="left" vertical="center" wrapText="1"/>
    </xf>
    <xf numFmtId="0" fontId="43" fillId="0" borderId="26" xfId="0" quotePrefix="1" applyFont="1" applyBorder="1" applyAlignment="1">
      <alignment horizontal="left" vertical="center" wrapText="1"/>
    </xf>
    <xf numFmtId="0" fontId="43" fillId="0" borderId="40" xfId="0" quotePrefix="1" applyFont="1" applyBorder="1" applyAlignment="1">
      <alignment horizontal="left" vertical="top" wrapText="1"/>
    </xf>
    <xf numFmtId="0" fontId="40" fillId="15" borderId="44" xfId="0" applyFont="1" applyFill="1" applyBorder="1" applyAlignment="1">
      <alignment horizontal="left" vertical="center" wrapText="1"/>
    </xf>
    <xf numFmtId="0" fontId="43" fillId="0" borderId="1" xfId="0" quotePrefix="1" applyFont="1" applyBorder="1" applyAlignment="1">
      <alignment vertical="top" wrapText="1"/>
    </xf>
    <xf numFmtId="0" fontId="43" fillId="0" borderId="1" xfId="0" quotePrefix="1" applyFont="1" applyBorder="1" applyAlignment="1">
      <alignment horizontal="left" vertical="top" wrapText="1"/>
    </xf>
    <xf numFmtId="0" fontId="43" fillId="0" borderId="44" xfId="0" quotePrefix="1" applyFont="1" applyBorder="1" applyAlignment="1">
      <alignment horizontal="left" vertical="top" wrapText="1"/>
    </xf>
    <xf numFmtId="0" fontId="40" fillId="15" borderId="45" xfId="0" applyFont="1" applyFill="1" applyBorder="1" applyAlignment="1">
      <alignment horizontal="left" vertical="center" wrapText="1"/>
    </xf>
    <xf numFmtId="0" fontId="32" fillId="0" borderId="41" xfId="0" applyFont="1" applyBorder="1" applyAlignment="1">
      <alignment vertical="center"/>
    </xf>
    <xf numFmtId="0" fontId="43" fillId="0" borderId="7" xfId="0" quotePrefix="1" applyFont="1" applyBorder="1" applyAlignment="1">
      <alignment vertical="top" wrapText="1"/>
    </xf>
    <xf numFmtId="0" fontId="43" fillId="0" borderId="7" xfId="0" quotePrefix="1" applyFont="1" applyBorder="1" applyAlignment="1">
      <alignment horizontal="left" vertical="top" wrapText="1"/>
    </xf>
    <xf numFmtId="0" fontId="33" fillId="15" borderId="25" xfId="0" applyFont="1" applyFill="1" applyBorder="1" applyAlignment="1">
      <alignment horizontal="left" vertical="center" wrapText="1"/>
    </xf>
    <xf numFmtId="0" fontId="40" fillId="15" borderId="8" xfId="0" applyFont="1" applyFill="1" applyBorder="1" applyAlignment="1">
      <alignment horizontal="left" vertical="center" wrapText="1"/>
    </xf>
    <xf numFmtId="0" fontId="43" fillId="0" borderId="1" xfId="0" quotePrefix="1" applyFont="1" applyBorder="1" applyAlignment="1">
      <alignment horizontal="left" vertical="center" wrapText="1"/>
    </xf>
    <xf numFmtId="0" fontId="40" fillId="15" borderId="9" xfId="0" applyFont="1" applyFill="1" applyBorder="1" applyAlignment="1">
      <alignment horizontal="left" vertical="center" wrapText="1"/>
    </xf>
    <xf numFmtId="0" fontId="40" fillId="15" borderId="50" xfId="0" applyFont="1" applyFill="1" applyBorder="1" applyAlignment="1">
      <alignment horizontal="left" vertical="center" wrapText="1"/>
    </xf>
    <xf numFmtId="0" fontId="43" fillId="0" borderId="1" xfId="0" quotePrefix="1" applyFont="1" applyFill="1" applyBorder="1" applyAlignment="1">
      <alignment horizontal="left" vertical="center" wrapText="1"/>
    </xf>
    <xf numFmtId="0" fontId="40" fillId="15" borderId="1" xfId="0" applyFont="1" applyFill="1" applyBorder="1" applyAlignment="1">
      <alignment horizontal="center" vertical="center" wrapText="1"/>
    </xf>
    <xf numFmtId="0" fontId="40" fillId="15" borderId="9" xfId="0" applyFont="1" applyFill="1" applyBorder="1" applyAlignment="1">
      <alignment horizontal="center" vertical="center" wrapText="1"/>
    </xf>
    <xf numFmtId="0" fontId="30" fillId="0" borderId="1" xfId="0" applyFont="1" applyBorder="1" applyAlignment="1">
      <alignment horizontal="left" vertical="top" wrapText="1"/>
    </xf>
    <xf numFmtId="0" fontId="34" fillId="4" borderId="0" xfId="0" applyFont="1" applyFill="1" applyAlignment="1">
      <alignment horizontal="center" vertical="top"/>
    </xf>
    <xf numFmtId="0" fontId="34" fillId="4" borderId="0" xfId="0" applyFont="1" applyFill="1" applyAlignment="1">
      <alignment horizontal="center"/>
    </xf>
    <xf numFmtId="164" fontId="28" fillId="9" borderId="0" xfId="1" applyNumberFormat="1" applyFont="1" applyFill="1" applyAlignment="1">
      <alignment horizontal="center" vertical="top"/>
    </xf>
    <xf numFmtId="164" fontId="32" fillId="9" borderId="0" xfId="1" applyNumberFormat="1" applyFont="1" applyFill="1" applyAlignment="1">
      <alignment horizontal="center" vertical="top"/>
    </xf>
    <xf numFmtId="0" fontId="32" fillId="9" borderId="0" xfId="0" applyFont="1" applyFill="1" applyAlignment="1">
      <alignment horizontal="center" vertical="top"/>
    </xf>
    <xf numFmtId="164" fontId="32" fillId="9" borderId="0" xfId="1" applyNumberFormat="1" applyFont="1" applyFill="1" applyAlignment="1">
      <alignment vertical="top"/>
    </xf>
    <xf numFmtId="0" fontId="33" fillId="9" borderId="0" xfId="0" applyFont="1" applyFill="1" applyAlignment="1">
      <alignment horizontal="center" vertical="top" wrapText="1"/>
    </xf>
    <xf numFmtId="22" fontId="31" fillId="7" borderId="1" xfId="0" applyNumberFormat="1" applyFont="1" applyFill="1" applyBorder="1" applyAlignment="1">
      <alignment vertical="top"/>
    </xf>
    <xf numFmtId="0" fontId="31" fillId="7" borderId="1" xfId="0" applyFont="1" applyFill="1" applyBorder="1" applyAlignment="1">
      <alignment vertical="top"/>
    </xf>
    <xf numFmtId="0" fontId="31" fillId="9" borderId="1" xfId="0" applyFont="1" applyFill="1" applyBorder="1" applyAlignment="1">
      <alignment horizontal="center" vertical="top" wrapText="1"/>
    </xf>
    <xf numFmtId="0" fontId="32" fillId="0" borderId="1" xfId="0" applyFont="1" applyBorder="1" applyAlignment="1">
      <alignment vertical="top"/>
    </xf>
    <xf numFmtId="0" fontId="43" fillId="0" borderId="43" xfId="0" quotePrefix="1" applyFont="1" applyFill="1" applyBorder="1" applyAlignment="1">
      <alignment horizontal="left" vertical="top" wrapText="1"/>
    </xf>
    <xf numFmtId="0" fontId="43" fillId="0" borderId="1" xfId="0" quotePrefix="1" applyFont="1" applyFill="1" applyBorder="1" applyAlignment="1">
      <alignment horizontal="left" vertical="top" wrapText="1"/>
    </xf>
    <xf numFmtId="0" fontId="33" fillId="15" borderId="25" xfId="0" applyFont="1" applyFill="1" applyBorder="1" applyAlignment="1">
      <alignment horizontal="center" vertical="center" wrapText="1"/>
    </xf>
    <xf numFmtId="0" fontId="33" fillId="15" borderId="25" xfId="0" applyFont="1" applyFill="1" applyBorder="1" applyAlignment="1">
      <alignment horizontal="center" vertical="center"/>
    </xf>
    <xf numFmtId="9" fontId="33" fillId="19" borderId="26" xfId="2" applyFont="1" applyFill="1" applyBorder="1" applyAlignment="1">
      <alignment horizontal="center"/>
    </xf>
    <xf numFmtId="0" fontId="33" fillId="19" borderId="1" xfId="0" applyFont="1" applyFill="1" applyBorder="1" applyAlignment="1">
      <alignment horizontal="center"/>
    </xf>
    <xf numFmtId="9" fontId="33" fillId="19" borderId="1" xfId="2" applyFont="1" applyFill="1" applyBorder="1" applyAlignment="1">
      <alignment horizontal="center"/>
    </xf>
    <xf numFmtId="0" fontId="19" fillId="0" borderId="60" xfId="0" applyFont="1" applyFill="1" applyBorder="1" applyAlignment="1">
      <alignment horizontal="left" vertical="center" wrapText="1"/>
    </xf>
    <xf numFmtId="0" fontId="21" fillId="0" borderId="59" xfId="0" applyFont="1" applyFill="1" applyBorder="1" applyAlignment="1">
      <alignment horizontal="center" vertical="center"/>
    </xf>
    <xf numFmtId="0" fontId="21" fillId="0" borderId="54" xfId="0" applyFont="1" applyFill="1" applyBorder="1" applyAlignment="1">
      <alignment horizontal="center" vertical="center"/>
    </xf>
    <xf numFmtId="0" fontId="18" fillId="4" borderId="43" xfId="0" applyFont="1" applyFill="1" applyBorder="1" applyAlignment="1">
      <alignment horizontal="center"/>
    </xf>
    <xf numFmtId="0" fontId="18" fillId="4" borderId="44" xfId="0" applyFont="1" applyFill="1" applyBorder="1" applyAlignment="1">
      <alignment horizontal="center"/>
    </xf>
    <xf numFmtId="0" fontId="18" fillId="4" borderId="61" xfId="0" applyFont="1" applyFill="1" applyBorder="1" applyAlignment="1">
      <alignment horizontal="center"/>
    </xf>
    <xf numFmtId="0" fontId="18" fillId="4" borderId="42" xfId="0" applyFont="1" applyFill="1" applyBorder="1" applyAlignment="1">
      <alignment horizontal="right" vertical="center" wrapText="1"/>
    </xf>
    <xf numFmtId="0" fontId="18" fillId="4" borderId="7" xfId="0" applyFont="1" applyFill="1" applyBorder="1" applyAlignment="1">
      <alignment horizontal="center"/>
    </xf>
    <xf numFmtId="0" fontId="18" fillId="4" borderId="45" xfId="0" applyFont="1" applyFill="1" applyBorder="1" applyAlignment="1">
      <alignment horizontal="center"/>
    </xf>
    <xf numFmtId="0" fontId="33" fillId="15" borderId="1" xfId="0" applyFont="1" applyFill="1" applyBorder="1" applyAlignment="1">
      <alignment horizontal="center" vertical="center" wrapText="1"/>
    </xf>
    <xf numFmtId="0" fontId="34" fillId="4" borderId="0" xfId="0" applyFont="1" applyFill="1" applyAlignment="1">
      <alignment horizontal="center"/>
    </xf>
    <xf numFmtId="0" fontId="19" fillId="0" borderId="0" xfId="0" applyFont="1" applyBorder="1"/>
    <xf numFmtId="0" fontId="17" fillId="0" borderId="0" xfId="0" applyFont="1" applyBorder="1" applyAlignment="1">
      <alignment vertical="top"/>
    </xf>
    <xf numFmtId="0" fontId="15" fillId="0" borderId="57" xfId="0" applyFont="1" applyBorder="1" applyAlignment="1">
      <alignment vertical="center"/>
    </xf>
    <xf numFmtId="0" fontId="15" fillId="0" borderId="52" xfId="0" applyFont="1" applyBorder="1" applyAlignment="1">
      <alignment vertical="center"/>
    </xf>
    <xf numFmtId="0" fontId="15" fillId="0" borderId="56" xfId="0" applyFont="1" applyBorder="1" applyAlignment="1">
      <alignment vertical="center"/>
    </xf>
    <xf numFmtId="0" fontId="15" fillId="0" borderId="55" xfId="0" applyFont="1" applyBorder="1" applyAlignment="1">
      <alignment vertical="center"/>
    </xf>
    <xf numFmtId="0" fontId="15" fillId="0" borderId="57" xfId="0" applyFont="1" applyBorder="1" applyAlignment="1">
      <alignment horizontal="left" vertical="center"/>
    </xf>
    <xf numFmtId="0" fontId="24" fillId="0" borderId="54" xfId="0" applyFont="1" applyFill="1" applyBorder="1" applyAlignment="1">
      <alignment horizontal="left" vertical="center"/>
    </xf>
    <xf numFmtId="0" fontId="15" fillId="0" borderId="56" xfId="0" applyFont="1" applyBorder="1" applyAlignment="1">
      <alignment horizontal="left" vertical="center"/>
    </xf>
    <xf numFmtId="0" fontId="25" fillId="0" borderId="51" xfId="0" applyFont="1" applyBorder="1" applyAlignment="1">
      <alignment horizontal="left" vertical="center"/>
    </xf>
    <xf numFmtId="0" fontId="32" fillId="0" borderId="0" xfId="0" applyNumberFormat="1" applyFont="1"/>
    <xf numFmtId="0" fontId="32" fillId="0" borderId="0" xfId="0" applyFont="1" applyAlignment="1">
      <alignment vertical="top" wrapText="1"/>
    </xf>
    <xf numFmtId="0" fontId="48" fillId="4" borderId="0" xfId="0" applyFont="1" applyFill="1" applyAlignment="1">
      <alignment horizontal="center" vertical="top"/>
    </xf>
    <xf numFmtId="0" fontId="32" fillId="0" borderId="1" xfId="0" applyNumberFormat="1" applyFont="1" applyBorder="1" applyAlignment="1">
      <alignment horizontal="center" vertical="top"/>
    </xf>
    <xf numFmtId="0" fontId="32" fillId="0" borderId="1" xfId="0" applyNumberFormat="1" applyFont="1" applyBorder="1" applyAlignment="1">
      <alignment horizontal="center" vertical="center"/>
    </xf>
    <xf numFmtId="0" fontId="35" fillId="0" borderId="0" xfId="0" applyFont="1" applyFill="1"/>
    <xf numFmtId="0" fontId="32" fillId="0" borderId="0" xfId="0" applyNumberFormat="1" applyFont="1" applyAlignment="1">
      <alignment vertical="top"/>
    </xf>
    <xf numFmtId="0" fontId="32" fillId="0" borderId="0" xfId="0" applyFont="1" applyAlignment="1"/>
    <xf numFmtId="0" fontId="32" fillId="0" borderId="0" xfId="0" applyFont="1" applyAlignment="1">
      <alignment horizontal="left" vertical="top"/>
    </xf>
    <xf numFmtId="0" fontId="33" fillId="0" borderId="0" xfId="0" applyFont="1" applyFill="1" applyAlignment="1">
      <alignment vertical="top" wrapText="1"/>
    </xf>
    <xf numFmtId="0" fontId="2" fillId="0" borderId="19" xfId="0" applyFont="1" applyBorder="1" applyAlignment="1">
      <alignment wrapText="1"/>
    </xf>
    <xf numFmtId="0" fontId="2" fillId="0" borderId="0" xfId="0" applyFont="1" applyFill="1"/>
    <xf numFmtId="0" fontId="19" fillId="20" borderId="41" xfId="0" applyFont="1" applyFill="1" applyBorder="1" applyAlignment="1">
      <alignment horizontal="left" vertical="center" wrapText="1"/>
    </xf>
    <xf numFmtId="0" fontId="35" fillId="0" borderId="17" xfId="0" applyFont="1" applyBorder="1" applyAlignment="1">
      <alignment vertical="top"/>
    </xf>
    <xf numFmtId="0" fontId="35" fillId="0" borderId="0" xfId="0" applyFont="1" applyAlignment="1">
      <alignment vertical="top"/>
    </xf>
    <xf numFmtId="14" fontId="4" fillId="0" borderId="14" xfId="0" quotePrefix="1" applyNumberFormat="1" applyFont="1" applyBorder="1" applyAlignment="1">
      <alignment vertical="center" wrapText="1"/>
    </xf>
    <xf numFmtId="0" fontId="49" fillId="0" borderId="0" xfId="0" applyFont="1"/>
    <xf numFmtId="164" fontId="33" fillId="9" borderId="0" xfId="0" applyNumberFormat="1" applyFont="1" applyFill="1" applyAlignment="1">
      <alignment horizontal="center" vertical="top"/>
    </xf>
    <xf numFmtId="0" fontId="13" fillId="21" borderId="35" xfId="0" applyFont="1" applyFill="1" applyBorder="1" applyAlignment="1">
      <alignment vertical="top" wrapText="1"/>
    </xf>
    <xf numFmtId="0" fontId="10" fillId="21" borderId="36" xfId="0" applyFont="1" applyFill="1" applyBorder="1" applyAlignment="1">
      <alignment horizontal="left" vertical="top" wrapText="1"/>
    </xf>
    <xf numFmtId="0" fontId="12" fillId="7" borderId="37" xfId="0" applyFont="1" applyFill="1" applyBorder="1" applyAlignment="1">
      <alignment horizontal="left" vertical="top" wrapText="1"/>
    </xf>
    <xf numFmtId="0" fontId="12" fillId="7" borderId="38" xfId="0" applyFont="1" applyFill="1" applyBorder="1" applyAlignment="1">
      <alignment horizontal="left" vertical="top" wrapText="1"/>
    </xf>
    <xf numFmtId="0" fontId="4" fillId="0" borderId="18" xfId="0" applyFont="1" applyBorder="1" applyAlignment="1">
      <alignment horizontal="left" vertical="center" wrapText="1"/>
    </xf>
    <xf numFmtId="0" fontId="4" fillId="0" borderId="11" xfId="0" applyFont="1" applyBorder="1" applyAlignment="1">
      <alignment horizontal="left" vertical="center" wrapText="1"/>
    </xf>
    <xf numFmtId="0" fontId="5" fillId="5" borderId="6"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8" fillId="0" borderId="18" xfId="0" applyFont="1" applyBorder="1" applyAlignment="1">
      <alignment horizontal="left" vertical="center" wrapText="1"/>
    </xf>
    <xf numFmtId="0" fontId="8" fillId="0" borderId="11" xfId="0" applyFont="1" applyBorder="1" applyAlignment="1">
      <alignment horizontal="left" vertical="center" wrapText="1"/>
    </xf>
    <xf numFmtId="0" fontId="6" fillId="5" borderId="18"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1" fillId="3" borderId="0" xfId="0" applyFont="1" applyFill="1" applyBorder="1" applyAlignment="1">
      <alignment horizontal="left" wrapText="1"/>
    </xf>
    <xf numFmtId="0" fontId="1" fillId="3" borderId="17" xfId="0" applyFont="1" applyFill="1" applyBorder="1" applyAlignment="1">
      <alignment horizontal="left" wrapText="1"/>
    </xf>
    <xf numFmtId="0" fontId="4" fillId="0" borderId="18"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5" fillId="5" borderId="12" xfId="0" applyFont="1" applyFill="1" applyBorder="1" applyAlignment="1">
      <alignment vertical="center" wrapText="1"/>
    </xf>
    <xf numFmtId="0" fontId="5" fillId="5" borderId="21" xfId="0" applyFont="1" applyFill="1" applyBorder="1" applyAlignment="1">
      <alignment vertical="center" wrapText="1"/>
    </xf>
    <xf numFmtId="0" fontId="47" fillId="0" borderId="18" xfId="0" applyFont="1" applyBorder="1" applyAlignment="1">
      <alignment horizontal="left" vertical="center" wrapText="1"/>
    </xf>
    <xf numFmtId="0" fontId="47" fillId="0" borderId="11" xfId="0" applyFont="1" applyBorder="1" applyAlignment="1">
      <alignment horizontal="left" vertical="center" wrapText="1"/>
    </xf>
    <xf numFmtId="0" fontId="18" fillId="4" borderId="12"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13" xfId="0" applyFont="1" applyFill="1" applyBorder="1" applyAlignment="1">
      <alignment horizontal="center" vertical="center"/>
    </xf>
    <xf numFmtId="0" fontId="18" fillId="4" borderId="14" xfId="0" applyFont="1" applyFill="1" applyBorder="1" applyAlignment="1">
      <alignment horizontal="center" vertical="center"/>
    </xf>
    <xf numFmtId="0" fontId="19" fillId="9" borderId="12" xfId="0" applyFont="1" applyFill="1" applyBorder="1" applyAlignment="1">
      <alignment horizontal="center" vertical="center" textRotation="90"/>
    </xf>
    <xf numFmtId="0" fontId="19" fillId="9" borderId="13" xfId="0" applyFont="1" applyFill="1" applyBorder="1" applyAlignment="1">
      <alignment horizontal="center" vertical="center" textRotation="90"/>
    </xf>
    <xf numFmtId="0" fontId="19" fillId="9" borderId="14" xfId="0" applyFont="1" applyFill="1" applyBorder="1" applyAlignment="1">
      <alignment horizontal="center" vertical="center" textRotation="90"/>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7" fillId="0" borderId="12" xfId="0" quotePrefix="1" applyFont="1" applyFill="1" applyBorder="1" applyAlignment="1">
      <alignment horizontal="left" vertical="top" wrapText="1"/>
    </xf>
    <xf numFmtId="0" fontId="17" fillId="0" borderId="13" xfId="0" quotePrefix="1" applyFont="1" applyFill="1" applyBorder="1" applyAlignment="1">
      <alignment horizontal="left" vertical="top" wrapText="1"/>
    </xf>
    <xf numFmtId="0" fontId="17" fillId="0" borderId="14" xfId="0" quotePrefix="1" applyFont="1" applyFill="1" applyBorder="1" applyAlignment="1">
      <alignment horizontal="left" vertical="top" wrapText="1"/>
    </xf>
    <xf numFmtId="0" fontId="19" fillId="7" borderId="12"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17" fillId="7" borderId="12" xfId="0" quotePrefix="1" applyFont="1" applyFill="1" applyBorder="1" applyAlignment="1">
      <alignment horizontal="left" vertical="top" wrapText="1"/>
    </xf>
    <xf numFmtId="0" fontId="17" fillId="7" borderId="13" xfId="0" applyFont="1" applyFill="1" applyBorder="1" applyAlignment="1">
      <alignment horizontal="left" vertical="top" wrapText="1"/>
    </xf>
    <xf numFmtId="0" fontId="19" fillId="9" borderId="5" xfId="0" applyFont="1" applyFill="1" applyBorder="1" applyAlignment="1">
      <alignment horizontal="center" vertical="center" textRotation="90"/>
    </xf>
    <xf numFmtId="0" fontId="19" fillId="9" borderId="0" xfId="0" applyFont="1" applyFill="1" applyBorder="1" applyAlignment="1">
      <alignment horizontal="center" vertical="center" textRotation="90"/>
    </xf>
    <xf numFmtId="0" fontId="17" fillId="0" borderId="13" xfId="0" applyFont="1" applyFill="1" applyBorder="1" applyAlignment="1">
      <alignment horizontal="left" vertical="top" wrapText="1"/>
    </xf>
    <xf numFmtId="0" fontId="22" fillId="7" borderId="12"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2" fillId="7" borderId="14" xfId="0" applyFont="1" applyFill="1" applyBorder="1" applyAlignment="1">
      <alignment horizontal="center" vertical="center" wrapText="1"/>
    </xf>
    <xf numFmtId="0" fontId="23" fillId="7" borderId="28" xfId="0" applyFont="1" applyFill="1" applyBorder="1" applyAlignment="1">
      <alignment horizontal="left" vertical="top" wrapText="1"/>
    </xf>
    <xf numFmtId="0" fontId="23" fillId="7" borderId="15" xfId="0" applyFont="1" applyFill="1" applyBorder="1" applyAlignment="1">
      <alignment horizontal="left" vertical="top" wrapText="1"/>
    </xf>
    <xf numFmtId="0" fontId="23" fillId="7" borderId="16" xfId="0" applyFont="1" applyFill="1" applyBorder="1" applyAlignment="1">
      <alignment horizontal="left" vertical="top" wrapText="1"/>
    </xf>
    <xf numFmtId="0" fontId="22" fillId="0" borderId="6"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3" fillId="0" borderId="28"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16" xfId="0" applyFont="1" applyFill="1" applyBorder="1" applyAlignment="1">
      <alignment horizontal="left" vertical="top" wrapText="1"/>
    </xf>
    <xf numFmtId="0" fontId="17" fillId="0" borderId="28" xfId="0" applyFont="1" applyBorder="1" applyAlignment="1">
      <alignment horizontal="left" vertical="top" wrapText="1"/>
    </xf>
    <xf numFmtId="0" fontId="17" fillId="0" borderId="15" xfId="0" applyFont="1" applyBorder="1" applyAlignment="1">
      <alignment horizontal="left" vertical="top" wrapText="1"/>
    </xf>
    <xf numFmtId="0" fontId="17" fillId="0" borderId="16" xfId="0" applyFont="1" applyBorder="1" applyAlignment="1">
      <alignment horizontal="left" vertical="top" wrapText="1"/>
    </xf>
    <xf numFmtId="0" fontId="19" fillId="9" borderId="11" xfId="0" applyFont="1" applyFill="1" applyBorder="1" applyAlignment="1">
      <alignment horizontal="center" vertical="center" textRotation="90"/>
    </xf>
    <xf numFmtId="0" fontId="22" fillId="7" borderId="6" xfId="0" applyFont="1" applyFill="1" applyBorder="1" applyAlignment="1">
      <alignment horizontal="center" vertical="center" wrapText="1"/>
    </xf>
    <xf numFmtId="0" fontId="22" fillId="7" borderId="18" xfId="0" applyFont="1" applyFill="1" applyBorder="1" applyAlignment="1">
      <alignment horizontal="center" vertical="center" wrapText="1"/>
    </xf>
    <xf numFmtId="0" fontId="22" fillId="7" borderId="19" xfId="0" applyFont="1" applyFill="1" applyBorder="1" applyAlignment="1">
      <alignment horizontal="center" vertical="center" wrapText="1"/>
    </xf>
    <xf numFmtId="0" fontId="17" fillId="7" borderId="28" xfId="0" applyFont="1" applyFill="1" applyBorder="1" applyAlignment="1">
      <alignment horizontal="left" vertical="top" wrapText="1"/>
    </xf>
    <xf numFmtId="0" fontId="17" fillId="7" borderId="15" xfId="0" applyFont="1" applyFill="1" applyBorder="1" applyAlignment="1">
      <alignment horizontal="left" vertical="top" wrapText="1"/>
    </xf>
    <xf numFmtId="0" fontId="17" fillId="7" borderId="16" xfId="0" applyFont="1" applyFill="1" applyBorder="1" applyAlignment="1">
      <alignment horizontal="left" vertical="top" wrapText="1"/>
    </xf>
    <xf numFmtId="0" fontId="19" fillId="0" borderId="6" xfId="0" applyFont="1" applyBorder="1" applyAlignment="1">
      <alignment horizontal="center" vertical="center"/>
    </xf>
    <xf numFmtId="0" fontId="19" fillId="0" borderId="18" xfId="0" applyFont="1" applyBorder="1" applyAlignment="1">
      <alignment horizontal="center" vertical="center"/>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14" xfId="0" applyFont="1" applyBorder="1" applyAlignment="1">
      <alignment horizontal="left" vertical="top" wrapText="1"/>
    </xf>
    <xf numFmtId="0" fontId="15" fillId="0" borderId="0" xfId="0" applyFont="1" applyFill="1" applyBorder="1" applyAlignment="1">
      <alignment horizontal="left" vertical="top" wrapText="1"/>
    </xf>
    <xf numFmtId="0" fontId="19" fillId="9" borderId="6" xfId="0" applyFont="1" applyFill="1" applyBorder="1" applyAlignment="1">
      <alignment horizontal="center" vertical="center" textRotation="90" wrapText="1"/>
    </xf>
    <xf numFmtId="0" fontId="19" fillId="9" borderId="18" xfId="0" applyFont="1" applyFill="1" applyBorder="1" applyAlignment="1">
      <alignment horizontal="center" vertical="center" textRotation="90" wrapText="1"/>
    </xf>
    <xf numFmtId="0" fontId="19" fillId="9" borderId="12" xfId="0" applyFont="1" applyFill="1" applyBorder="1" applyAlignment="1">
      <alignment horizontal="center" vertical="center" textRotation="90" wrapText="1"/>
    </xf>
    <xf numFmtId="0" fontId="19" fillId="9" borderId="13" xfId="0" applyFont="1" applyFill="1" applyBorder="1" applyAlignment="1">
      <alignment horizontal="center" vertical="center" textRotation="90" wrapText="1"/>
    </xf>
    <xf numFmtId="0" fontId="19" fillId="9" borderId="14" xfId="0" applyFont="1" applyFill="1" applyBorder="1" applyAlignment="1">
      <alignment horizontal="center" vertical="center" textRotation="90"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7" borderId="6" xfId="0" applyFont="1" applyFill="1" applyBorder="1" applyAlignment="1">
      <alignment horizontal="center" vertical="center" wrapText="1"/>
    </xf>
    <xf numFmtId="0" fontId="19" fillId="7" borderId="18"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18" xfId="0" applyFont="1" applyBorder="1" applyAlignment="1">
      <alignment horizontal="center" vertical="center" wrapText="1"/>
    </xf>
    <xf numFmtId="0" fontId="35" fillId="0" borderId="0" xfId="0" applyFont="1" applyAlignment="1">
      <alignment horizontal="left" vertical="top" wrapText="1"/>
    </xf>
    <xf numFmtId="0" fontId="32" fillId="0" borderId="1" xfId="0" applyFont="1" applyBorder="1" applyAlignment="1">
      <alignment horizontal="left" vertical="top" wrapText="1"/>
    </xf>
    <xf numFmtId="0" fontId="32" fillId="0" borderId="1" xfId="0" applyFont="1" applyBorder="1" applyAlignment="1">
      <alignment horizontal="left" vertical="top"/>
    </xf>
    <xf numFmtId="0" fontId="46" fillId="0" borderId="0" xfId="0" applyFont="1" applyAlignment="1">
      <alignment horizontal="left" wrapText="1"/>
    </xf>
    <xf numFmtId="0" fontId="34" fillId="4" borderId="0" xfId="0" applyFont="1" applyFill="1" applyAlignment="1">
      <alignment horizontal="center" vertical="center"/>
    </xf>
    <xf numFmtId="0" fontId="32" fillId="0" borderId="51" xfId="0" applyFont="1" applyBorder="1" applyAlignment="1">
      <alignment horizontal="left" vertical="top"/>
    </xf>
    <xf numFmtId="0" fontId="32" fillId="0" borderId="57" xfId="0" applyFont="1" applyBorder="1" applyAlignment="1">
      <alignment horizontal="left" vertical="top"/>
    </xf>
    <xf numFmtId="0" fontId="32" fillId="0" borderId="52" xfId="0" applyFont="1" applyBorder="1" applyAlignment="1">
      <alignment horizontal="left" vertical="top"/>
    </xf>
    <xf numFmtId="0" fontId="32" fillId="0" borderId="54" xfId="0" applyFont="1" applyBorder="1" applyAlignment="1">
      <alignment horizontal="left" vertical="top"/>
    </xf>
    <xf numFmtId="0" fontId="32" fillId="0" borderId="56" xfId="0" applyFont="1" applyBorder="1" applyAlignment="1">
      <alignment horizontal="left" vertical="top"/>
    </xf>
    <xf numFmtId="0" fontId="32" fillId="0" borderId="55" xfId="0" applyFont="1" applyBorder="1" applyAlignment="1">
      <alignment horizontal="left" vertical="top"/>
    </xf>
    <xf numFmtId="0" fontId="32" fillId="0" borderId="1" xfId="0" applyFont="1" applyBorder="1" applyAlignment="1">
      <alignment vertical="top" wrapText="1"/>
    </xf>
    <xf numFmtId="0" fontId="32" fillId="0" borderId="51" xfId="0" applyFont="1" applyBorder="1" applyAlignment="1">
      <alignment horizontal="left" vertical="top" wrapText="1"/>
    </xf>
    <xf numFmtId="0" fontId="32" fillId="0" borderId="57" xfId="0" applyFont="1" applyBorder="1" applyAlignment="1">
      <alignment horizontal="left" vertical="top" wrapText="1"/>
    </xf>
    <xf numFmtId="0" fontId="32" fillId="0" borderId="52" xfId="0" applyFont="1" applyBorder="1" applyAlignment="1">
      <alignment horizontal="left" vertical="top" wrapText="1"/>
    </xf>
    <xf numFmtId="0" fontId="32" fillId="0" borderId="17" xfId="0" applyFont="1" applyBorder="1" applyAlignment="1">
      <alignment horizontal="left" vertical="top" wrapText="1"/>
    </xf>
    <xf numFmtId="0" fontId="32" fillId="0" borderId="0" xfId="0" applyFont="1" applyBorder="1" applyAlignment="1">
      <alignment horizontal="left" vertical="top" wrapText="1"/>
    </xf>
    <xf numFmtId="0" fontId="32" fillId="0" borderId="53" xfId="0" applyFont="1" applyBorder="1" applyAlignment="1">
      <alignment horizontal="left" vertical="top" wrapText="1"/>
    </xf>
    <xf numFmtId="0" fontId="32" fillId="0" borderId="54" xfId="0" applyFont="1" applyBorder="1" applyAlignment="1">
      <alignment horizontal="left" vertical="top" wrapText="1"/>
    </xf>
    <xf numFmtId="0" fontId="32" fillId="0" borderId="56" xfId="0" applyFont="1" applyBorder="1" applyAlignment="1">
      <alignment horizontal="left" vertical="top" wrapText="1"/>
    </xf>
    <xf numFmtId="0" fontId="32" fillId="0" borderId="55" xfId="0" applyFont="1" applyBorder="1" applyAlignment="1">
      <alignment horizontal="left" vertical="top" wrapText="1"/>
    </xf>
    <xf numFmtId="0" fontId="46" fillId="0" borderId="0" xfId="0" applyFont="1" applyAlignment="1">
      <alignment horizontal="left" vertical="top" wrapText="1"/>
    </xf>
    <xf numFmtId="0" fontId="32" fillId="0" borderId="51" xfId="0" applyFont="1" applyBorder="1" applyAlignment="1">
      <alignment vertical="top" wrapText="1"/>
    </xf>
    <xf numFmtId="0" fontId="32" fillId="0" borderId="57" xfId="0" applyFont="1" applyBorder="1" applyAlignment="1">
      <alignment vertical="top" wrapText="1"/>
    </xf>
    <xf numFmtId="0" fontId="32" fillId="0" borderId="52" xfId="0" applyFont="1" applyBorder="1" applyAlignment="1">
      <alignment vertical="top" wrapText="1"/>
    </xf>
    <xf numFmtId="0" fontId="32" fillId="0" borderId="17" xfId="0" applyFont="1" applyBorder="1" applyAlignment="1">
      <alignment vertical="top" wrapText="1"/>
    </xf>
    <xf numFmtId="0" fontId="32" fillId="0" borderId="0" xfId="0" applyFont="1" applyBorder="1" applyAlignment="1">
      <alignment vertical="top" wrapText="1"/>
    </xf>
    <xf numFmtId="0" fontId="32" fillId="0" borderId="53" xfId="0" applyFont="1" applyBorder="1" applyAlignment="1">
      <alignment vertical="top" wrapText="1"/>
    </xf>
    <xf numFmtId="0" fontId="32" fillId="0" borderId="54" xfId="0" applyFont="1" applyBorder="1" applyAlignment="1">
      <alignment vertical="top" wrapText="1"/>
    </xf>
    <xf numFmtId="0" fontId="32" fillId="0" borderId="56" xfId="0" applyFont="1" applyBorder="1" applyAlignment="1">
      <alignment vertical="top" wrapText="1"/>
    </xf>
    <xf numFmtId="0" fontId="32" fillId="0" borderId="55" xfId="0" applyFont="1" applyBorder="1" applyAlignment="1">
      <alignment vertical="top" wrapText="1"/>
    </xf>
    <xf numFmtId="0" fontId="32" fillId="0" borderId="9" xfId="0" applyFont="1" applyBorder="1" applyAlignment="1">
      <alignment vertical="top" wrapText="1"/>
    </xf>
    <xf numFmtId="0" fontId="32" fillId="0" borderId="58" xfId="0" applyFont="1" applyBorder="1" applyAlignment="1">
      <alignment vertical="top" wrapText="1"/>
    </xf>
    <xf numFmtId="0" fontId="32" fillId="0" borderId="26" xfId="0" applyFont="1" applyBorder="1" applyAlignment="1">
      <alignment vertical="top" wrapText="1"/>
    </xf>
    <xf numFmtId="0" fontId="32" fillId="0" borderId="1" xfId="0" applyFont="1" applyBorder="1" applyAlignment="1">
      <alignment horizontal="left" wrapText="1"/>
    </xf>
    <xf numFmtId="0" fontId="32" fillId="0" borderId="17" xfId="0" applyFont="1" applyBorder="1" applyAlignment="1">
      <alignment horizontal="left" vertical="top"/>
    </xf>
    <xf numFmtId="0" fontId="32" fillId="0" borderId="0" xfId="0" applyFont="1" applyBorder="1" applyAlignment="1">
      <alignment horizontal="left" vertical="top"/>
    </xf>
    <xf numFmtId="0" fontId="32" fillId="0" borderId="53" xfId="0" applyFont="1" applyBorder="1" applyAlignment="1">
      <alignment horizontal="left" vertical="top"/>
    </xf>
    <xf numFmtId="0" fontId="32" fillId="0" borderId="1" xfId="0" applyFont="1" applyFill="1" applyBorder="1" applyAlignment="1">
      <alignment horizontal="left" vertical="top" wrapText="1"/>
    </xf>
    <xf numFmtId="0" fontId="32" fillId="0" borderId="51" xfId="0" applyFont="1" applyFill="1" applyBorder="1" applyAlignment="1">
      <alignment horizontal="left" vertical="top" wrapText="1"/>
    </xf>
    <xf numFmtId="0" fontId="32" fillId="0" borderId="57" xfId="0" applyFont="1" applyFill="1" applyBorder="1" applyAlignment="1">
      <alignment horizontal="left" vertical="top" wrapText="1"/>
    </xf>
    <xf numFmtId="0" fontId="32" fillId="0" borderId="52" xfId="0" applyFont="1" applyFill="1" applyBorder="1" applyAlignment="1">
      <alignment horizontal="left" vertical="top" wrapText="1"/>
    </xf>
    <xf numFmtId="0" fontId="32" fillId="0" borderId="17"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53" xfId="0" applyFont="1" applyFill="1" applyBorder="1" applyAlignment="1">
      <alignment horizontal="left" vertical="top" wrapText="1"/>
    </xf>
    <xf numFmtId="0" fontId="32" fillId="0" borderId="54" xfId="0" applyFont="1" applyFill="1" applyBorder="1" applyAlignment="1">
      <alignment horizontal="left" vertical="top" wrapText="1"/>
    </xf>
    <xf numFmtId="0" fontId="32" fillId="0" borderId="56" xfId="0" applyFont="1" applyFill="1" applyBorder="1" applyAlignment="1">
      <alignment horizontal="left" vertical="top" wrapText="1"/>
    </xf>
    <xf numFmtId="0" fontId="32" fillId="0" borderId="55" xfId="0" applyFont="1" applyFill="1" applyBorder="1" applyAlignment="1">
      <alignment horizontal="left" vertical="top" wrapText="1"/>
    </xf>
    <xf numFmtId="0" fontId="32" fillId="0" borderId="9" xfId="0" applyFont="1" applyBorder="1" applyAlignment="1">
      <alignment horizontal="left" vertical="top"/>
    </xf>
    <xf numFmtId="0" fontId="32" fillId="0" borderId="58" xfId="0" applyFont="1" applyBorder="1" applyAlignment="1">
      <alignment horizontal="left" vertical="top"/>
    </xf>
    <xf numFmtId="0" fontId="32" fillId="0" borderId="26" xfId="0" applyFont="1" applyBorder="1" applyAlignment="1">
      <alignment horizontal="left" vertical="top"/>
    </xf>
    <xf numFmtId="0" fontId="46" fillId="0" borderId="57" xfId="0" applyFont="1" applyBorder="1" applyAlignment="1">
      <alignment horizontal="left" vertical="top" wrapText="1"/>
    </xf>
    <xf numFmtId="0" fontId="32" fillId="15" borderId="1" xfId="0" applyFont="1" applyFill="1" applyBorder="1" applyAlignment="1">
      <alignment horizontal="left" vertical="center"/>
    </xf>
    <xf numFmtId="0" fontId="34" fillId="4" borderId="46" xfId="0" applyFont="1" applyFill="1" applyBorder="1" applyAlignment="1">
      <alignment horizontal="center" vertical="center"/>
    </xf>
    <xf numFmtId="0" fontId="34" fillId="4" borderId="47" xfId="0" applyFont="1" applyFill="1" applyBorder="1" applyAlignment="1">
      <alignment horizontal="center" vertical="center"/>
    </xf>
    <xf numFmtId="0" fontId="34" fillId="4" borderId="48" xfId="0" applyFont="1" applyFill="1" applyBorder="1" applyAlignment="1">
      <alignment horizontal="center" vertical="center"/>
    </xf>
    <xf numFmtId="0" fontId="34" fillId="4" borderId="46" xfId="0" applyFont="1" applyFill="1" applyBorder="1" applyAlignment="1">
      <alignment horizontal="center" vertical="center" wrapText="1"/>
    </xf>
    <xf numFmtId="0" fontId="34" fillId="4" borderId="47" xfId="0" applyFont="1" applyFill="1" applyBorder="1" applyAlignment="1">
      <alignment horizontal="center" vertical="center" wrapText="1"/>
    </xf>
    <xf numFmtId="0" fontId="34" fillId="4" borderId="48" xfId="0" applyFont="1" applyFill="1" applyBorder="1" applyAlignment="1">
      <alignment horizontal="center" vertical="center" wrapText="1"/>
    </xf>
    <xf numFmtId="0" fontId="28" fillId="9" borderId="0" xfId="0" applyFont="1" applyFill="1" applyAlignment="1">
      <alignment horizontal="center"/>
    </xf>
    <xf numFmtId="0" fontId="35" fillId="0" borderId="1" xfId="0" applyFont="1" applyFill="1" applyBorder="1" applyAlignment="1">
      <alignment horizontal="left" vertical="top" wrapText="1"/>
    </xf>
    <xf numFmtId="0" fontId="35" fillId="0" borderId="1" xfId="0" applyFont="1" applyBorder="1" applyAlignment="1">
      <alignment horizontal="left" vertical="top" wrapText="1"/>
    </xf>
    <xf numFmtId="0" fontId="35" fillId="0" borderId="1" xfId="0" applyFont="1" applyBorder="1" applyAlignment="1">
      <alignment horizontal="left" vertical="top"/>
    </xf>
    <xf numFmtId="0" fontId="32" fillId="0" borderId="51" xfId="0" quotePrefix="1" applyFont="1" applyBorder="1" applyAlignment="1">
      <alignment horizontal="left" vertical="top" wrapText="1"/>
    </xf>
    <xf numFmtId="0" fontId="32" fillId="0" borderId="51" xfId="0" quotePrefix="1" applyFont="1" applyFill="1" applyBorder="1" applyAlignment="1">
      <alignment horizontal="left" vertical="top" wrapText="1"/>
    </xf>
    <xf numFmtId="0" fontId="32" fillId="0" borderId="9" xfId="0" applyFont="1" applyFill="1" applyBorder="1" applyAlignment="1">
      <alignment horizontal="left" vertical="top" wrapText="1"/>
    </xf>
    <xf numFmtId="0" fontId="33" fillId="0" borderId="58" xfId="0" applyFont="1" applyFill="1" applyBorder="1" applyAlignment="1">
      <alignment horizontal="left" vertical="top" wrapText="1"/>
    </xf>
    <xf numFmtId="0" fontId="33" fillId="0" borderId="26" xfId="0" applyFont="1" applyFill="1" applyBorder="1" applyAlignment="1">
      <alignment horizontal="left" vertical="top" wrapText="1"/>
    </xf>
    <xf numFmtId="0" fontId="34" fillId="4" borderId="0" xfId="0" applyFont="1" applyFill="1" applyAlignment="1">
      <alignment horizontal="center" vertical="top"/>
    </xf>
    <xf numFmtId="0" fontId="32" fillId="0" borderId="51" xfId="0" applyFont="1" applyFill="1" applyBorder="1" applyAlignment="1">
      <alignment horizontal="center" vertical="center" wrapText="1"/>
    </xf>
    <xf numFmtId="0" fontId="32" fillId="0" borderId="57" xfId="0" applyFont="1" applyFill="1" applyBorder="1" applyAlignment="1">
      <alignment horizontal="center" vertical="center" wrapText="1"/>
    </xf>
    <xf numFmtId="0" fontId="32" fillId="0" borderId="52"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3"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32" fillId="0" borderId="51" xfId="0" applyFont="1" applyBorder="1" applyAlignment="1">
      <alignment horizontal="left" wrapText="1"/>
    </xf>
    <xf numFmtId="0" fontId="32" fillId="0" borderId="57" xfId="0" applyFont="1" applyBorder="1" applyAlignment="1">
      <alignment horizontal="left" wrapText="1"/>
    </xf>
    <xf numFmtId="0" fontId="32" fillId="0" borderId="52" xfId="0" applyFont="1" applyBorder="1" applyAlignment="1">
      <alignment horizontal="left" wrapText="1"/>
    </xf>
    <xf numFmtId="0" fontId="32" fillId="0" borderId="54" xfId="0" applyFont="1" applyBorder="1" applyAlignment="1">
      <alignment horizontal="left" wrapText="1"/>
    </xf>
    <xf numFmtId="0" fontId="32" fillId="0" borderId="56" xfId="0" applyFont="1" applyBorder="1" applyAlignment="1">
      <alignment horizontal="left" wrapText="1"/>
    </xf>
    <xf numFmtId="0" fontId="32" fillId="0" borderId="55" xfId="0" applyFont="1" applyBorder="1" applyAlignment="1">
      <alignment horizontal="left" wrapText="1"/>
    </xf>
    <xf numFmtId="0" fontId="27" fillId="15" borderId="0" xfId="0" applyFont="1" applyFill="1" applyBorder="1" applyAlignment="1">
      <alignment horizontal="center"/>
    </xf>
    <xf numFmtId="0" fontId="27" fillId="4" borderId="0" xfId="0" applyFont="1" applyFill="1" applyBorder="1" applyAlignment="1">
      <alignment horizontal="center"/>
    </xf>
    <xf numFmtId="0" fontId="33" fillId="0" borderId="1" xfId="0" applyFont="1" applyFill="1" applyBorder="1" applyAlignment="1">
      <alignment horizontal="left" vertical="top" wrapText="1"/>
    </xf>
    <xf numFmtId="0" fontId="31" fillId="9" borderId="0" xfId="0" applyFont="1" applyFill="1" applyAlignment="1">
      <alignment horizontal="center"/>
    </xf>
    <xf numFmtId="0" fontId="34" fillId="4" borderId="0" xfId="0" applyFont="1" applyFill="1" applyAlignment="1">
      <alignment horizontal="center"/>
    </xf>
  </cellXfs>
  <cellStyles count="3">
    <cellStyle name="Comma" xfId="1" builtinId="3"/>
    <cellStyle name="Normal" xfId="0" builtinId="0"/>
    <cellStyle name="Percent" xfId="2" builtinId="5"/>
  </cellStyles>
  <dxfs count="3359">
    <dxf>
      <alignment vertical="top" readingOrder="0"/>
    </dxf>
    <dxf>
      <alignment vertical="top" readingOrder="0"/>
    </dxf>
    <dxf>
      <alignment vertical="top" readingOrder="0"/>
    </dxf>
    <dxf>
      <alignment vertical="top" readingOrder="0"/>
    </dxf>
    <dxf>
      <fill>
        <patternFill patternType="solid">
          <bgColor theme="2" tint="-0.499984740745262"/>
        </patternFill>
      </fill>
    </dxf>
    <dxf>
      <alignment wrapText="1"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1" readingOrder="0"/>
    </dxf>
    <dxf>
      <alignment wrapText="0" readingOrder="0"/>
    </dxf>
    <dxf>
      <alignment wrapText="1" readingOrder="0"/>
    </dxf>
    <dxf>
      <fill>
        <patternFill patternType="solid">
          <bgColor theme="2" tint="-0.499984740745262"/>
        </patternFill>
      </fill>
    </dxf>
    <dxf>
      <fill>
        <patternFill patternType="solid">
          <bgColor theme="2" tint="-0.499984740745262"/>
        </patternFill>
      </fill>
    </dxf>
    <dxf>
      <fill>
        <patternFill>
          <bgColor theme="2" tint="-0.499984740745262"/>
        </patternFill>
      </fill>
    </dxf>
    <dxf>
      <fill>
        <patternFill patternType="solid">
          <bgColor theme="2" tint="-0.499984740745262"/>
        </patternFill>
      </fill>
    </dxf>
    <dxf>
      <fill>
        <patternFill patternType="solid">
          <bgColor theme="2" tint="-0.499984740745262"/>
        </patternFill>
      </fill>
    </dxf>
    <dxf>
      <fill>
        <patternFill patternType="solid">
          <bgColor theme="2" tint="-0.499984740745262"/>
        </patternFill>
      </fill>
    </dxf>
    <dxf>
      <fill>
        <patternFill patternType="solid">
          <bgColor theme="2" tint="-0.499984740745262"/>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0" readingOrder="0"/>
    </dxf>
    <dxf>
      <alignment wrapText="0" readingOrder="0"/>
    </dxf>
    <dxf>
      <alignment wrapText="1" readingOrder="0"/>
    </dxf>
    <dxf>
      <alignment vertical="top" readingOrder="0"/>
    </dxf>
    <dxf>
      <alignment vertical="top" readingOrder="0"/>
    </dxf>
    <dxf>
      <alignment vertical="top" readingOrder="0"/>
    </dxf>
    <dxf>
      <alignment vertical="top" readingOrder="0"/>
    </dxf>
    <dxf>
      <alignment wrapText="1" readingOrder="0"/>
    </dxf>
    <dxf>
      <fill>
        <patternFill patternType="solid">
          <bgColor theme="2" tint="-0.499984740745262"/>
        </patternFill>
      </fill>
    </dxf>
    <dxf>
      <fill>
        <patternFill patternType="solid">
          <bgColor theme="2" tint="-0.499984740745262"/>
        </patternFill>
      </fill>
    </dxf>
    <dxf>
      <fill>
        <patternFill patternType="solid">
          <bgColor theme="2" tint="-0.499984740745262"/>
        </patternFill>
      </fill>
    </dxf>
    <dxf>
      <alignment wrapText="0" readingOrder="0"/>
    </dxf>
    <dxf>
      <alignment wrapText="1" readingOrder="0"/>
    </dxf>
    <dxf>
      <alignment wrapText="0" readingOrder="0"/>
    </dxf>
    <dxf>
      <alignment wrapText="0" readingOrder="0"/>
    </dxf>
    <dxf>
      <alignment wrapText="1" readingOrder="0"/>
    </dxf>
    <dxf>
      <alignment wrapText="1" readingOrder="0"/>
    </dxf>
    <dxf>
      <alignment wrapText="1" readingOrder="0"/>
    </dxf>
    <dxf>
      <fill>
        <patternFill patternType="solid">
          <bgColor theme="2" tint="-0.499984740745262"/>
        </patternFill>
      </fill>
    </dxf>
    <dxf>
      <fill>
        <patternFill patternType="solid">
          <bgColor theme="2" tint="-0.499984740745262"/>
        </patternFill>
      </fill>
    </dxf>
    <dxf>
      <alignment vertical="top" readingOrder="0"/>
    </dxf>
    <dxf>
      <alignment vertical="bottom" readingOrder="0"/>
    </dxf>
    <dxf>
      <alignment vertical="top" readingOrder="0"/>
    </dxf>
    <dxf>
      <alignment wrapText="1" readingOrder="0"/>
    </dxf>
    <dxf>
      <alignment wrapText="1" readingOrder="0"/>
    </dxf>
    <dxf>
      <fill>
        <patternFill patternType="none">
          <bgColor auto="1"/>
        </patternFill>
      </fill>
    </dxf>
    <dxf>
      <fill>
        <patternFill patternType="solid">
          <bgColor rgb="FFFDF0E9"/>
        </patternFill>
      </fill>
    </dxf>
    <dxf>
      <alignment wrapText="1" readingOrder="0"/>
    </dxf>
    <dxf>
      <alignment wrapText="1" readingOrder="0"/>
    </dxf>
    <dxf>
      <alignment wrapText="1" readingOrder="0"/>
    </dxf>
    <dxf>
      <alignment wrapText="1" readingOrder="0"/>
    </dxf>
    <dxf>
      <alignment wrapText="1" readingOrder="0"/>
    </dxf>
    <dxf>
      <alignment horizontal="left"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vertical="top" readingOrder="0"/>
    </dxf>
    <dxf>
      <alignment vertical="top" readingOrder="0"/>
    </dxf>
    <dxf>
      <alignment vertical="top" readingOrder="0"/>
    </dxf>
    <dxf>
      <alignment vertical="top" readingOrder="0"/>
    </dxf>
    <dxf>
      <alignment wrapText="1" readingOrder="0"/>
    </dxf>
    <dxf>
      <fill>
        <patternFill patternType="solid">
          <bgColor theme="2" tint="-0.499984740745262"/>
        </patternFill>
      </fill>
    </dxf>
    <dxf>
      <alignment wrapText="1" readingOrder="0"/>
    </dxf>
    <dxf>
      <alignment wrapText="1" readingOrder="0"/>
    </dxf>
    <dxf>
      <border>
        <bottom style="thin">
          <color indexed="64"/>
        </bottom>
      </border>
    </dxf>
    <dxf>
      <border>
        <bottom style="thin">
          <color indexed="64"/>
        </bottom>
      </border>
    </dxf>
    <dxf>
      <fill>
        <patternFill patternType="solid">
          <bgColor theme="2" tint="-9.9978637043366805E-2"/>
        </patternFill>
      </fill>
    </dxf>
    <dxf>
      <fill>
        <patternFill patternType="solid">
          <bgColor theme="2" tint="-9.9978637043366805E-2"/>
        </patternFill>
      </fill>
    </dxf>
    <dxf>
      <font>
        <color theme="0"/>
      </font>
    </dxf>
    <dxf>
      <fill>
        <patternFill patternType="solid">
          <bgColor rgb="FFEE5859"/>
        </patternFill>
      </fill>
    </dxf>
    <dxf>
      <alignment horizontal="center" readingOrder="0"/>
    </dxf>
    <dxf>
      <alignment wrapText="1" readingOrder="0"/>
    </dxf>
    <dxf>
      <alignment wrapText="1" readingOrder="0"/>
    </dxf>
    <dxf>
      <alignment wrapText="1" readingOrder="0"/>
    </dxf>
    <dxf>
      <alignment wrapText="1" readingOrder="0"/>
    </dxf>
    <dxf>
      <numFmt numFmtId="164" formatCode="_-* #,##0\ _C_H_F_-;\-* #,##0\ _C_H_F_-;_-* &quot;-&quot;??\ _C_H_F_-;_-@_-"/>
    </dxf>
    <dxf>
      <numFmt numFmtId="164" formatCode="_-* #,##0\ _C_H_F_-;\-* #,##0\ _C_H_F_-;_-* &quot;-&quot;??\ _C_H_F_-;_-@_-"/>
    </dxf>
    <dxf>
      <numFmt numFmtId="164" formatCode="_-* #,##0\ _C_H_F_-;\-* #,##0\ _C_H_F_-;_-* &quot;-&quot;??\ _C_H_F_-;_-@_-"/>
    </dxf>
    <dxf>
      <numFmt numFmtId="165" formatCode="_-* #,##0.0\ _C_H_F_-;\-* #,##0.0\ _C_H_F_-;_-* &quot;-&quot;??\ _C_H_F_-;_-@_-"/>
    </dxf>
    <dxf>
      <numFmt numFmtId="165" formatCode="_-* #,##0.0\ _C_H_F_-;\-* #,##0.0\ _C_H_F_-;_-* &quot;-&quot;??\ _C_H_F_-;_-@_-"/>
    </dxf>
    <dxf>
      <numFmt numFmtId="165" formatCode="_-* #,##0.0\ _C_H_F_-;\-* #,##0.0\ _C_H_F_-;_-* &quot;-&quot;??\ _C_H_F_-;_-@_-"/>
    </dxf>
    <dxf>
      <alignment vertical="top" readingOrder="0"/>
    </dxf>
    <dxf>
      <alignment vertical="top" readingOrder="0"/>
    </dxf>
    <dxf>
      <alignment vertical="top" readingOrder="0"/>
    </dxf>
    <dxf>
      <fill>
        <patternFill patternType="solid">
          <bgColor theme="2" tint="-0.499984740745262"/>
        </patternFill>
      </fill>
    </dxf>
    <dxf>
      <fill>
        <patternFill patternType="solid">
          <bgColor theme="2" tint="-0.499984740745262"/>
        </patternFill>
      </fill>
    </dxf>
    <dxf>
      <fill>
        <patternFill patternType="solid">
          <bgColor theme="2" tint="-0.499984740745262"/>
        </patternFill>
      </fill>
    </dxf>
    <dxf>
      <alignment vertical="top" readingOrder="0"/>
    </dxf>
    <dxf>
      <alignment vertical="top" readingOrder="0"/>
    </dxf>
    <dxf>
      <alignment vertical="top" readingOrder="0"/>
    </dxf>
    <dxf>
      <alignment vertical="top" readingOrder="0"/>
    </dxf>
    <dxf>
      <alignment wrapText="1" readingOrder="0"/>
    </dxf>
    <dxf>
      <alignment wrapText="1" readingOrder="0"/>
    </dxf>
    <dxf>
      <alignment vertical="top" readingOrder="0"/>
    </dxf>
    <dxf>
      <fill>
        <patternFill patternType="solid">
          <bgColor theme="2" tint="-9.9978637043366805E-2"/>
        </patternFill>
      </fill>
    </dxf>
    <dxf>
      <fill>
        <patternFill patternType="solid">
          <bgColor theme="2" tint="-9.9978637043366805E-2"/>
        </patternFill>
      </fill>
    </dxf>
    <dxf>
      <font>
        <color theme="0"/>
      </font>
    </dxf>
    <dxf>
      <fill>
        <patternFill patternType="solid">
          <bgColor rgb="FFEE5859"/>
        </patternFill>
      </fill>
    </dxf>
    <dxf>
      <alignment horizontal="center" readingOrder="0"/>
    </dxf>
    <dxf>
      <alignment wrapText="0" readingOrder="0"/>
    </dxf>
    <dxf>
      <alignment wrapText="0" readingOrder="0"/>
    </dxf>
    <dxf>
      <alignment wrapText="1" readingOrder="0"/>
    </dxf>
    <dxf>
      <alignment wrapText="1" readingOrder="0"/>
    </dxf>
    <dxf>
      <alignment wrapText="1" readingOrder="0"/>
    </dxf>
    <dxf>
      <fill>
        <patternFill patternType="solid">
          <bgColor theme="2" tint="-0.499984740745262"/>
        </patternFill>
      </fill>
    </dxf>
    <dxf>
      <fill>
        <patternFill patternType="solid">
          <bgColor theme="2" tint="-0.499984740745262"/>
        </patternFill>
      </fill>
    </dxf>
    <dxf>
      <fill>
        <patternFill patternType="solid">
          <bgColor theme="2" tint="-0.499984740745262"/>
        </patternFill>
      </fill>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sz val="10"/>
      </font>
    </dxf>
    <dxf>
      <font>
        <sz val="10"/>
      </font>
    </dxf>
    <dxf>
      <font>
        <sz val="10"/>
      </font>
    </dxf>
    <dxf>
      <font>
        <sz val="10"/>
      </font>
    </dxf>
    <dxf>
      <font>
        <sz val="10"/>
      </font>
    </dxf>
    <dxf>
      <font>
        <sz val="10"/>
      </font>
    </dxf>
    <dxf>
      <font>
        <sz val="10"/>
      </font>
    </dxf>
    <dxf>
      <font>
        <sz val="10"/>
      </font>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font>
        <sz val="9"/>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sz val="10"/>
      </font>
    </dxf>
    <dxf>
      <font>
        <sz val="10"/>
      </font>
    </dxf>
    <dxf>
      <font>
        <sz val="10"/>
      </font>
    </dxf>
    <dxf>
      <font>
        <sz val="10"/>
      </font>
    </dxf>
    <dxf>
      <font>
        <sz val="10"/>
      </font>
    </dxf>
    <dxf>
      <font>
        <sz val="10"/>
      </font>
    </dxf>
    <dxf>
      <font>
        <sz val="10"/>
      </font>
    </dxf>
    <dxf>
      <font>
        <sz val="10"/>
      </font>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sz val="10"/>
      </font>
    </dxf>
    <dxf>
      <font>
        <sz val="10"/>
      </font>
    </dxf>
    <dxf>
      <font>
        <sz val="10"/>
      </font>
    </dxf>
    <dxf>
      <font>
        <sz val="10"/>
      </font>
    </dxf>
    <dxf>
      <font>
        <sz val="10"/>
      </font>
    </dxf>
    <dxf>
      <font>
        <sz val="10"/>
      </font>
    </dxf>
    <dxf>
      <font>
        <sz val="10"/>
      </font>
    </dxf>
    <dxf>
      <font>
        <sz val="10"/>
      </font>
    </dxf>
    <dxf>
      <alignment wrapText="1" readingOrder="0"/>
    </dxf>
    <dxf>
      <alignment wrapText="0" readingOrder="0"/>
    </dxf>
    <dxf>
      <alignment wrapText="1" readingOrder="0"/>
    </dxf>
    <dxf>
      <alignment wrapText="0"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font>
        <sz val="9"/>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sz val="10"/>
      </font>
    </dxf>
    <dxf>
      <font>
        <sz val="10"/>
      </font>
    </dxf>
    <dxf>
      <font>
        <sz val="10"/>
      </font>
    </dxf>
    <dxf>
      <font>
        <sz val="10"/>
      </font>
    </dxf>
    <dxf>
      <font>
        <sz val="10"/>
      </font>
    </dxf>
    <dxf>
      <font>
        <sz val="10"/>
      </font>
    </dxf>
    <dxf>
      <font>
        <sz val="10"/>
      </font>
    </dxf>
    <dxf>
      <font>
        <sz val="10"/>
      </font>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font>
        <sz val="9"/>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sz val="10"/>
      </font>
    </dxf>
    <dxf>
      <font>
        <sz val="10"/>
      </font>
    </dxf>
    <dxf>
      <font>
        <sz val="10"/>
      </font>
    </dxf>
    <dxf>
      <font>
        <sz val="10"/>
      </font>
    </dxf>
    <dxf>
      <font>
        <sz val="10"/>
      </font>
    </dxf>
    <dxf>
      <font>
        <sz val="10"/>
      </font>
    </dxf>
    <dxf>
      <alignment wrapText="1" readingOrder="0"/>
    </dxf>
    <dxf>
      <alignment wrapText="0" readingOrder="0"/>
    </dxf>
    <dxf>
      <alignment wrapText="1" readingOrder="0"/>
    </dxf>
    <dxf>
      <alignment horizontal="center" readingOrder="0"/>
    </dxf>
    <dxf>
      <alignment horizontal="center" readingOrder="0"/>
    </dxf>
    <dxf>
      <font>
        <color theme="0"/>
      </font>
    </dxf>
    <dxf>
      <font>
        <color theme="0"/>
      </font>
    </dxf>
    <dxf>
      <fill>
        <patternFill patternType="solid">
          <bgColor rgb="FFEE5859"/>
        </patternFill>
      </fill>
    </dxf>
    <dxf>
      <fill>
        <patternFill patternType="solid">
          <bgColor rgb="FFEE5859"/>
        </patternFill>
      </fill>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font>
        <sz val="9"/>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sz val="10"/>
      </font>
    </dxf>
    <dxf>
      <font>
        <sz val="10"/>
      </font>
    </dxf>
    <dxf>
      <font>
        <sz val="10"/>
      </font>
    </dxf>
    <dxf>
      <font>
        <sz val="10"/>
      </font>
    </dxf>
    <dxf>
      <font>
        <sz val="10"/>
      </font>
    </dxf>
    <dxf>
      <font>
        <sz val="10"/>
      </font>
    </dxf>
    <dxf>
      <font>
        <sz val="10"/>
      </font>
    </dxf>
    <dxf>
      <font>
        <sz val="10"/>
      </font>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sz val="10"/>
      </font>
    </dxf>
    <dxf>
      <font>
        <sz val="10"/>
      </font>
    </dxf>
    <dxf>
      <font>
        <sz val="10"/>
      </font>
    </dxf>
    <dxf>
      <font>
        <sz val="10"/>
      </font>
    </dxf>
    <dxf>
      <font>
        <sz val="10"/>
      </font>
    </dxf>
    <dxf>
      <font>
        <sz val="10"/>
      </font>
    </dxf>
    <dxf>
      <font>
        <sz val="10"/>
      </font>
    </dxf>
    <dxf>
      <font>
        <sz val="10"/>
      </font>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sz val="10"/>
      </font>
    </dxf>
    <dxf>
      <font>
        <sz val="10"/>
      </font>
    </dxf>
    <dxf>
      <font>
        <sz val="10"/>
      </font>
    </dxf>
    <dxf>
      <font>
        <sz val="10"/>
      </font>
    </dxf>
    <dxf>
      <font>
        <sz val="10"/>
      </font>
    </dxf>
    <dxf>
      <font>
        <sz val="10"/>
      </font>
    </dxf>
    <dxf>
      <font>
        <sz val="10"/>
      </font>
    </dxf>
    <dxf>
      <font>
        <sz val="10"/>
      </font>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wrapText="1" readingOrder="0"/>
    </dxf>
    <dxf>
      <alignment wrapText="0" readingOrder="0"/>
    </dxf>
    <dxf>
      <alignment wrapText="1" readingOrder="0"/>
    </dxf>
    <dxf>
      <alignment wrapText="0"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font>
        <sz val="9"/>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sz val="10"/>
      </font>
    </dxf>
    <dxf>
      <font>
        <sz val="10"/>
      </font>
    </dxf>
    <dxf>
      <font>
        <sz val="10"/>
      </font>
    </dxf>
    <dxf>
      <font>
        <sz val="10"/>
      </font>
    </dxf>
    <dxf>
      <font>
        <sz val="10"/>
      </font>
    </dxf>
    <dxf>
      <font>
        <sz val="10"/>
      </font>
    </dxf>
    <dxf>
      <font>
        <sz val="10"/>
      </font>
    </dxf>
    <dxf>
      <font>
        <sz val="10"/>
      </font>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sz val="10"/>
      </font>
    </dxf>
    <dxf>
      <font>
        <sz val="10"/>
      </font>
    </dxf>
    <dxf>
      <font>
        <sz val="10"/>
      </font>
    </dxf>
    <dxf>
      <font>
        <sz val="10"/>
      </font>
    </dxf>
    <dxf>
      <font>
        <sz val="10"/>
      </font>
    </dxf>
    <dxf>
      <font>
        <sz val="10"/>
      </font>
    </dxf>
    <dxf>
      <font>
        <sz val="10"/>
      </font>
    </dxf>
    <dxf>
      <font>
        <color theme="0"/>
      </font>
    </dxf>
    <dxf>
      <font>
        <color theme="0"/>
      </font>
    </dxf>
    <dxf>
      <fill>
        <patternFill patternType="solid">
          <bgColor rgb="FFEE5859"/>
        </patternFill>
      </fill>
    </dxf>
    <dxf>
      <fill>
        <patternFill patternType="solid">
          <bgColor rgb="FFEE5859"/>
        </patternFill>
      </fill>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fill>
        <patternFill patternType="solid">
          <bgColor rgb="FFD2CBB8"/>
        </patternFill>
      </fill>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name val="Leelawadee"/>
        <scheme val="none"/>
      </font>
    </dxf>
    <dxf>
      <font>
        <sz val="10"/>
      </font>
    </dxf>
    <dxf>
      <font>
        <sz val="10"/>
      </font>
    </dxf>
    <dxf>
      <font>
        <sz val="10"/>
      </font>
    </dxf>
    <dxf>
      <font>
        <sz val="10"/>
      </font>
    </dxf>
    <dxf>
      <font>
        <sz val="10"/>
      </font>
    </dxf>
    <dxf>
      <font>
        <sz val="10"/>
      </font>
    </dxf>
    <dxf>
      <font>
        <sz val="10"/>
      </font>
    </dxf>
    <dxf>
      <font>
        <sz val="10"/>
      </font>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colors>
    <mruColors>
      <color rgb="FF70AACF"/>
      <color rgb="FFE0EDF5"/>
      <color rgb="FFFFFFFF"/>
      <color rgb="FF66A4CB"/>
      <color rgb="FF0067A9"/>
      <color rgb="FFCCE1EE"/>
      <color rgb="FFEE5859"/>
      <color rgb="FFD1D3D4"/>
      <color rgb="FFD2CBB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drawing1.xml><?xml version="1.0" encoding="utf-8"?>
<xdr:wsDr xmlns:xdr="http://schemas.openxmlformats.org/drawingml/2006/spreadsheetDrawing" xmlns:a="http://schemas.openxmlformats.org/drawingml/2006/main">
  <xdr:twoCellAnchor>
    <xdr:from>
      <xdr:col>1</xdr:col>
      <xdr:colOff>7983682</xdr:colOff>
      <xdr:row>2</xdr:row>
      <xdr:rowOff>666750</xdr:rowOff>
    </xdr:from>
    <xdr:to>
      <xdr:col>1</xdr:col>
      <xdr:colOff>8243455</xdr:colOff>
      <xdr:row>2</xdr:row>
      <xdr:rowOff>813954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0415732" y="838200"/>
          <a:ext cx="259773" cy="1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Nara%20MCCRAY/Desktop/Qualitative/cleaned%20data%20to%20validate/KII%20Fournisseurs_cleaned_for%20analysis.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E:\REACH_Emilie\Emilie\Qualitative\cleaned%20data%20to%20validate\KII%20Consommateur_cleaned_for%20analysis.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Emilie Fournier" refreshedDate="44621.533372685182" createdVersion="6" refreshedVersion="6" minRefreshableVersion="3" recordCount="29">
  <cacheSource type="worksheet">
    <worksheetSource ref="A4:DY33" sheet="Data for analysis" r:id="rId2"/>
  </cacheSource>
  <cacheFields count="129">
    <cacheField name="start" numFmtId="22">
      <sharedItems containsSemiMixedTypes="0" containsNonDate="0" containsDate="1" containsString="0" minDate="2021-10-25T14:07:46" maxDate="2021-11-15T14:56:16"/>
    </cacheField>
    <cacheField name="end" numFmtId="22">
      <sharedItems containsSemiMixedTypes="0" containsNonDate="0" containsDate="1" containsString="0" minDate="2021-10-26T13:00:54" maxDate="2021-11-15T15:21:43"/>
    </cacheField>
    <cacheField name="today" numFmtId="22">
      <sharedItems containsSemiMixedTypes="0" containsNonDate="0" containsDate="1" containsString="0" minDate="2021-10-25T00:00:00" maxDate="2021-11-16T00:00:00"/>
    </cacheField>
    <cacheField name="device_id" numFmtId="0">
      <sharedItems/>
    </cacheField>
    <cacheField name="Bienvenue et merci d’avoir accepté de prendre part à cet entretien. Vous avez été appelé à participer car votre point de vue est important. Merci pour votre temps._x000a_La discussion a pour but de mieux comprendre l’environnement du marché local et les retours que vous pouvez nous faire à propos de l’approvisionnement, en votre qualité de fournisseur._x000a_Je souhaiterais tout d’abord vous assurer que la discussion restera anonyme. S’il y a des questions auxquelles vous ne souhaitez pas répondre ou participer, vous n’y êtes pas obligés. Toutefois, essayez de répondre et être investi autant que possible." numFmtId="0">
      <sharedItems/>
    </cacheField>
    <cacheField name="1. Genre" numFmtId="0">
      <sharedItems/>
    </cacheField>
    <cacheField name="2. Origine" numFmtId="0">
      <sharedItems/>
    </cacheField>
    <cacheField name="Autre origine - précisez" numFmtId="0">
      <sharedItems containsNonDate="0" containsString="0" containsBlank="1"/>
    </cacheField>
    <cacheField name="3. Dans quelle localité votre entreprise est-elle basée ? (préciser la ville et le pays)" numFmtId="0">
      <sharedItems count="4">
        <s v="Bria, RCA"/>
        <s v="Birao, RCA"/>
        <s v="Zemio, RCA"/>
        <s v="Ndélé, RCA"/>
      </sharedItems>
    </cacheField>
    <cacheField name="4. Depuis combien de temps fournissez-vous les commerçants de cette localité (en année)?" numFmtId="0">
      <sharedItems containsMixedTypes="1" containsNumber="1" containsInteger="1" minValue="2" maxValue="33"/>
    </cacheField>
    <cacheField name="5. Est-ce que vous importez des produits depuis un pays voisin de la RCA ?" numFmtId="0">
      <sharedItems/>
    </cacheField>
    <cacheField name="6. Si oui, quels produits importez-vous ?" numFmtId="0">
      <sharedItems containsBlank="1"/>
    </cacheField>
    <cacheField name="6. Produits alimentaires" numFmtId="0">
      <sharedItems containsString="0" containsBlank="1" containsNumber="1" containsInteger="1" minValue="0" maxValue="1"/>
    </cacheField>
    <cacheField name="6. Produits non-alimentaires" numFmtId="0">
      <sharedItems containsString="0" containsBlank="1" containsNumber="1" containsInteger="1" minValue="1" maxValue="1"/>
    </cacheField>
    <cacheField name="7. Quels produits fournissez-vous aux commerçants de la localité ?" numFmtId="0">
      <sharedItems/>
    </cacheField>
    <cacheField name="7. Quels produits fournissez-vous aux commerçants de la localité ?/Produits céréaliers (maïs / riz ) ou manioc" numFmtId="0">
      <sharedItems containsSemiMixedTypes="0" containsString="0" containsNumber="1" containsInteger="1" minValue="0" maxValue="1"/>
    </cacheField>
    <cacheField name="7. Quels produits fournissez-vous aux commerçants de la localité ?/Autre produits alimentaires" numFmtId="0">
      <sharedItems containsSemiMixedTypes="0" containsString="0" containsNumber="1" containsInteger="1" minValue="0" maxValue="1"/>
    </cacheField>
    <cacheField name="7. Quels produits fournissez-vous aux commerçants de la localité ?/Bétail" numFmtId="0">
      <sharedItems containsSemiMixedTypes="0" containsString="0" containsNumber="1" containsInteger="1" minValue="0" maxValue="1"/>
    </cacheField>
    <cacheField name="7. Quels produits fournissez-vous aux commerçants de la localité ?/Produits non-alimentaires" numFmtId="0">
      <sharedItems containsSemiMixedTypes="0" containsString="0" containsNumber="1" containsInteger="1" minValue="0" maxValue="1"/>
    </cacheField>
    <cacheField name="7. Quels produits fournissez-vous aux commerçants de la localité ?/Produits d'hygiène" numFmtId="0">
      <sharedItems containsSemiMixedTypes="0" containsString="0" containsNumber="1" containsInteger="1" minValue="0" maxValue="1"/>
    </cacheField>
    <cacheField name="7. Quels produits fournissez-vous aux commerçants de la localité ?/Autre produit" numFmtId="0">
      <sharedItems containsSemiMixedTypes="0" containsString="0" containsNumber="1" containsInteger="1" minValue="0" maxValue="1"/>
    </cacheField>
    <cacheField name="Si autre, précisez quels produits" numFmtId="0">
      <sharedItems/>
    </cacheField>
    <cacheField name="8. Combien de commerçants fournissez-vous ?" numFmtId="0">
      <sharedItems containsSemiMixedTypes="0" containsString="0" containsNumber="1" containsInteger="1" minValue="9" maxValue="300"/>
    </cacheField>
    <cacheField name="1.1 Où achetez-vous les biens/ produits céréaliers (mais, riz) et du manioc que vous vendez ?" numFmtId="0">
      <sharedItems count="19">
        <s v="Dans les axes pour le manioc et Bangui ou Cameroun"/>
        <s v="Riz provenant de Bangui; maïs, manioc vers axe Ippy"/>
        <s v="Riz au Soudan; manioc dans la ville de Birao; Maïs vers MAMOUNE PK 125 commune de Wandja "/>
        <s v="Certains produits céréaliers sont achetés localement, le riz est acheté au Soudan"/>
        <s v="Le manioc, haricots et mil sont achetés localement, le riz est acheté au Soudan"/>
        <s v="Localement ici à Birao "/>
        <s v="Toumour, Boura, Bachama, Machourou"/>
        <s v="Soudan de l'est, Tchad et aussi les productions locaux."/>
        <s v=""/>
        <s v="Soudan"/>
        <s v="Localement a Bria"/>
        <s v="Bangui"/>
        <s v="Irmabanda, Ippi, Cameroun et Bria"/>
        <s v="Djema et Bananguili vers Djema, Zapaï"/>
        <s v="Ouganda, Bangui et localement"/>
        <s v="Production locale."/>
        <s v="Les produits alimentaires comme le maïs et manioc sont des produits locaux, le riz vient de Bangui."/>
        <s v="Bangui,Tchad"/>
        <s v="Tchad centre Ndélé"/>
      </sharedItems>
    </cacheField>
    <cacheField name="1.2 Où achetez-vous les autres biens/produits alimentaires que vous vendez ?" numFmtId="0">
      <sharedItems count="10">
        <s v="Bangui"/>
        <s v="Cameroun et Bangui"/>
        <s v="Soudan"/>
        <s v="Au Soudan de l'est toujours et Tchad."/>
        <s v=""/>
        <s v="Bangui, Douala"/>
        <s v="Cameroun"/>
        <s v="Bangui, Cameroun, Soudan"/>
        <s v="Djema et Bananguili vers Djema, Zapaï, Congo"/>
        <s v="Bangui provenant du Cameroun, Tchad,"/>
      </sharedItems>
    </cacheField>
    <cacheField name="1.3 Où achetez-vous les biens/produits non alimentaires que vous vendez ?" numFmtId="0">
      <sharedItems count="17">
        <s v="Bangui, Cameroun"/>
        <s v="Soudan et Tchad "/>
        <s v="Soudan"/>
        <s v="Soudan Est"/>
        <s v="Soudan et Tchad"/>
        <s v="Bangui"/>
        <s v="Bangui, Douala"/>
        <s v="Cameroun"/>
        <s v="Cameroun, Soudan, Bangui"/>
        <s v=""/>
        <s v="Ouganda, Bangui"/>
        <s v="Soudan du Sud, RDC, Ouganda, Bangui"/>
        <s v="Ouganda, Nigeria, Bangui, Cameroun"/>
        <s v="RDC, Bangui"/>
        <s v="Pour les habits et les chaussures vers le Tchad; pour les autres produits comme la natte, couverture, moustiquaire etc. vers Bangui"/>
        <s v="Bangui provenant du Cameroun Tchad Soudan"/>
        <s v="Soudan, RDC, Ouganda, Bangui" u="1"/>
      </sharedItems>
    </cacheField>
    <cacheField name="1.4 Où achetez-vous le bétail que vous vendez ?" numFmtId="0">
      <sharedItems count="3">
        <s v=""/>
        <s v="Soudan et aussi localement"/>
        <s v="Propre production locale (élevage)"/>
      </sharedItems>
    </cacheField>
    <cacheField name="1.5 Où achetez-vous les produits d'hygiène que vous vendez ?" numFmtId="0">
      <sharedItems count="12">
        <s v="Bangui, Cameroun"/>
        <s v=""/>
        <s v="Soudan "/>
        <s v="Soudan, Tchad"/>
        <s v="Soudan"/>
        <s v="Bangui"/>
        <s v="Bangui, Douala"/>
        <s v="Cameroun, Soudan, Bangui"/>
        <s v="Ouganda"/>
        <s v="Soudan du Sud, RDC, Ouganda, Bangui"/>
        <s v="Bangui provenant du Cameroun, Tchad"/>
        <s v="Soudan, RDC, Ouganda, Bangui" u="1"/>
      </sharedItems>
    </cacheField>
    <cacheField name="1.6 Où achetez-vous les autres produits que vous vendez (cité(s) précedemment)?" numFmtId="0">
      <sharedItems count="3">
        <s v=""/>
        <s v="Bangui"/>
        <s v="Bangui, Douala"/>
      </sharedItems>
    </cacheField>
    <cacheField name="2. Dans quelle ville/pays vos fournisseurs se fournissent-ils ?" numFmtId="0">
      <sharedItems count="24">
        <s v="Bangui, Cameroun"/>
        <s v="Chine, Thaïlande, Indonésie, localement"/>
        <s v="Majorité au Soudan,  quelques rares de leurs pays frontaliers "/>
        <s v="Soudan"/>
        <s v="Soudan , ville Niala et Kartoum"/>
        <s v="Soudan Est"/>
        <s v="Soudan,Birao centre"/>
        <s v="Dubaï"/>
        <s v="NSP"/>
        <s v="Chine, Liban, Dubaï"/>
        <s v="Cameroun,Tchad, Dubaï"/>
        <s v="Cameroun, Tchad parfois en Chine."/>
        <s v="Bangui"/>
        <s v="Nzako, Sam-ouandja"/>
        <s v="Cameroun"/>
        <s v="Cameroun, Soudan"/>
        <s v="Chine, Cameroun"/>
        <s v="Nigeria, Cameroun, Chine"/>
        <s v="Ouganda"/>
        <s v="Soudan du Sud, RDC, Ouganda, Bangui"/>
        <s v="Tchad, Cameroun, Soudan"/>
        <s v="Tchad, Bangui, Cameroun"/>
        <s v="Bangui, Tchad et Soudan"/>
        <s v="Nzako, sam, ouadda" u="1"/>
      </sharedItems>
    </cacheField>
    <cacheField name="3.1 Quelles sont les routes d’approvisionnement jusqu’à la localité pour les biens/ produits céréaliers ou manioc ? Identifier les axes" numFmtId="0">
      <sharedItems count="22">
        <s v="Axe Irabanda et Ippi"/>
        <s v="Axe Bangui depuis Bria"/>
        <s v="Le manioc provient de Birao, Delembé et Djifa; les céréales toujours de Birao et ses alentours y compris le Soudan "/>
        <s v="Dahal, mokouwa ,Bachama,Kafawa, Tomou Ndita, Matala,"/>
        <s v="Bachama,roukoutjou,abodja et Birao"/>
        <s v="Bachama,makouwa,cho"/>
        <s v="Toumou, Bachama makouwa,"/>
        <s v="Pour l'approvisionnement au Soudan (Birao, Matala, Ganaï, Am-groumaye, Guila, Koundouma, Tourda, Guarda Gnalida qu'on appelle communément Am Dafock). Et vers Tchad, on n'a (Birao, Ganaï 1.2.3, Angato 1.2.3, et Tissi 1.2.3.4 qui est la frontière)"/>
        <s v=""/>
        <s v="Soudan, Am Dafock, Tourda, Koundouma, Guila, Bir-matar, Am-groumaye, Ganaï, Matala puis Birao."/>
        <s v="Am Dafock, Tourda, Koundouma, Guila, Bir-matar, Am-groumaye, Ganaï, Matala puis Birao."/>
        <s v="Axe Bria-Bangui en passant par Bambari"/>
        <s v="Sur les axes Irabanda"/>
        <s v="Axe Bambari Bangui, "/>
        <s v="Bria-Irabanda, Bria-Ippy"/>
        <s v="Rafai"/>
        <s v="Zemio-Soudan du Sud-Ouganda, Zemio-RDC Ouganda"/>
        <s v="Route Zemio-Obo, Obo-Sertibo, Yombio pour arriver en Ouganda; route Zemio jusqu'à Bangui, de Bangui jusqu'au Nigeria en passant par Paoua, Goré, Moundo, Bongonne, Cameroun et Nigeria. "/>
        <s v="Propre production de Ndélé."/>
        <s v="Bangui, Damara Sibut, Dekoua, Ndombeté, Mbrés, Bamingui et Ndélé."/>
        <s v="Bangui, Tchad axe Ngarba"/>
        <s v="Ngarba,chari Bangui"/>
      </sharedItems>
    </cacheField>
    <cacheField name="3.2 Quelles sont les routes d’approvisionnement jusqu’à la localité pour les autres biens/produits alimentaires? Identifier les axes" numFmtId="0">
      <sharedItems count="20">
        <s v="Bangui-Bria"/>
        <s v="De Bangui au Cameroun"/>
        <s v="Axes Tiringoulou et Soudan "/>
        <s v="Am Dafock Soudan, Am Dafock RCA, Amdokro"/>
        <s v="Am Dafock, Yanla, Karthoum"/>
        <s v="Am Dafock"/>
        <s v="Am Dafock , Amdoukou"/>
        <s v="Ce sont ces mêmes axes toujours mais on n'utilisent souvent les axes informelles pour éviter les différents formalités frontalière."/>
        <s v=""/>
        <s v="Axe Ippy depuis Bria"/>
        <s v="Axe Bambari Bangui"/>
        <s v="Axe Balenguere"/>
        <s v="Bria-Bangui"/>
        <s v="Bria-Bangui, Bangui-Cameroun "/>
        <s v="Zemio, Congo RDC et Kampala"/>
        <s v="Soudan du Sud, RDC, Ouganda, Bangui"/>
        <s v="Axe Bangui-Bria en passant par Bambari et Ippy; axe Borno, Same Wandja jusqu'au Soudan."/>
        <s v="Bangui-bambari-Kembe-Bangassou-Rafaï- Dembia puis Zemio"/>
        <s v="Axe Bangui et axe Ngarba pour Tchad"/>
        <s v="Ngarba, Bangui, Soudan"/>
      </sharedItems>
    </cacheField>
    <cacheField name="3.3 Quelles sont les routes d’approvisionnement jusqu’à la localité pour les biens/produits non alimentaires? Identifier les axes" numFmtId="0">
      <sharedItems count="27">
        <s v="Bangui-Bria"/>
        <s v="De Bangui au cameroun"/>
        <s v="Axes Soudan et Tchad "/>
        <s v="Am Dafock Soudan,Niala"/>
        <s v="Am Dafock, Yanla, Karthoum"/>
        <s v="Am Dafock"/>
        <s v="Am Dafock, Amdoukou"/>
        <s v="Toujours les mêmes axes d'approvisionnement c'est à dire de Birao au Soudan et de Birao au Tchad."/>
        <s v="Soudan, Am-daffock, Koundouma, Guila, Bir-matar, Am-groumaye, Ganaï, Matala etBirao."/>
        <s v="Même axe c'est à dire d'Am Dafock jusqu'à Birao."/>
        <s v="Même axe. Am-daffock, Tourda, Koundouma, Guila, Bir-matar, Am-groumaye, Ganaï, Matala puis Birao."/>
        <s v="Am Dafock, Tourda, Guila, Bir-matar, Am-groumaye, Matala puis Birao."/>
        <s v="Axe Bria Bangui en passant par Bambara"/>
        <s v="Bangui"/>
        <s v="Bangui, Douala"/>
        <s v="Bria-Bangui"/>
        <s v="Bangui-Cameroun, Bria-Bangui"/>
        <s v=""/>
        <s v="Zemio, Congo RDC et Kampala"/>
        <s v="Soudan du Sud, RDC, Ouganda, Bangui"/>
        <s v="Axe Bangui-Bria en passant par Bambari et Ippy; axe Borno, Sam-Ouandja jusqu'au Soudan"/>
        <s v="Bangui-bambari-Kembe-Bangassou-Rafaï- Dembia puis Zemio"/>
        <s v="De bangui(RCA), bambari, alindao, kembe, bangassou, rafaï, dembia pour arrivé a zemio"/>
        <s v="Par voix naval pour le RDC, passant par angou et pour Bangui en passant par Bambari, Alindao, Dimbi, kembe, bangassou, rafaï, dembia pour arrivé à zemio"/>
        <s v="Bangui, damara, sibut, dekoua, ndombete, mbrés, bamingui et N'délé."/>
        <s v="Tchad, Ngarba-bord, koutoubelé, Boulkina, Massama, Dilé, Soubak, Akour, Koundi, Zobossinda,Sokoumba, Niala, Zoukotou, Koubouloulou, Gol-Belda, Lemana et N'délé."/>
        <s v="Ngarba, Bangui"/>
      </sharedItems>
    </cacheField>
    <cacheField name="3.4 Quelles sont les routes d’approvisionnement jusqu’à la localité pour le bétail? Identifier les axes" numFmtId="0">
      <sharedItems count="3">
        <s v=""/>
        <s v="Am Dafock"/>
        <s v="Élevage dans la localité."/>
      </sharedItems>
    </cacheField>
    <cacheField name="3.5 Quelles sont les routes d’approvisionnement jusqu’à la localité pour les produits d'hygiène ? Identifier les axes" numFmtId="0">
      <sharedItems count="14">
        <s v="Bangui-Bria"/>
        <s v=""/>
        <s v="Soudan et le Tchad "/>
        <s v="Am Dafock Soudan ,Niala"/>
        <s v="Même axes. Toujours les mêmes axes d'approvisionnement c'est à dire de Birao au Soudan et de Birao au Tchad."/>
        <s v="L'axe qui mène depuis la frontière (Am-daffock) jusqu'à Birao."/>
        <s v="Axe bria bangui en passant par bambara"/>
        <s v="Bangui, Douala"/>
        <s v="Bria-Soudan, Bria-Bangui"/>
        <s v="Zemio, Congo RDC et Kampala"/>
        <s v="Soudan du Sud, RDC, Ouganda, Bangui"/>
        <s v="Bangui, Damara, Sibut, Dekoua, Ndombeté, Mbrés, Bamingui et N'délé."/>
        <s v="Axe Bangui et axe Ngarba pour Tchad"/>
        <s v="Bangui, Tchad, axe Ngarba"/>
      </sharedItems>
    </cacheField>
    <cacheField name="3.6 Quelles sont les routes d’approvisionnement jusqu’à la localité pour les autres produits (cité(s) précédemment) ? Identifier les axes" numFmtId="0">
      <sharedItems count="3">
        <s v=""/>
        <s v="Axe irabanda"/>
        <s v="Axe Bangui"/>
      </sharedItems>
    </cacheField>
    <cacheField name="4. Est-ce que les routes d’approvisionnement varient en fonction de la saison ?" numFmtId="0">
      <sharedItems/>
    </cacheField>
    <cacheField name="Si oui, Pourquoi ?" numFmtId="0">
      <sharedItems/>
    </cacheField>
    <cacheField name="Identifier les routes d’approvisionnement en saison des pluies" numFmtId="0">
      <sharedItems count="11">
        <s v="Bria-Ippy-Bambari et Bangui"/>
        <s v=""/>
        <s v="Axes Soudan et Tchad "/>
        <s v="Aucun d'autres routes nous pratiquons toujours la même route mais avec beaucoup de difficulté"/>
        <s v="Les routes sont inchangeables"/>
        <s v="Toujours les mêmes axes mais les produits sont achetés avec de quantité moyennes"/>
        <s v="Comme la route n'est pas goudronnée, je peut dire de Birao jusqu'à Am Dafock la route est souvent dégradé pendant la saison pluvieux."/>
        <s v="Axes Bangui"/>
        <s v="Par RDC"/>
        <s v="La route de bangui- bria en passant par Bambari et ippy"/>
        <s v="En saison des pluie on n'utilise la moto pour d'approvisionner vers le Tchad ; pour Bangui on n'utilise les gros camions mais il faut passé un mois en allant."/>
      </sharedItems>
    </cacheField>
    <cacheField name="Identifier les routes d’approvisionnement en saison sèche" numFmtId="0">
      <sharedItems count="7">
        <s v="Bria-Ippy-Bambari et Bangui"/>
        <s v=""/>
        <s v="Idem"/>
        <s v="Idem "/>
        <s v="Axes Bangui"/>
        <s v="La route de Bangui- Bria en passant par Bambari, Ippy et Sam-ouandja, Birao jusqu'au Soudan"/>
        <s v="Pour l'approvisionnement vers le Tchad toujours c'est en moto et très facile d'arriver puis vers Bangui les niveaux d'eaux diminuent et les camions circulent librement."/>
      </sharedItems>
    </cacheField>
    <cacheField name="5. Combien de temps est nécessaire pour transporter les marchandises de l’endroit où vous les acheter, jusqu’à l’endroit où vous les vendez ? Expliquer pour chaque route d’approvisionnement que vous prenez." numFmtId="0">
      <sharedItems count="29">
        <s v="2 semaines etat degradant de la route pendant la saisons des pluies et 5 Jours de Bangui-Bria"/>
        <s v="De cameroun jusqu'a Bria 1 mois et bangui Bria 1 semaine pendant la saison seche et 2 a 3 semain pendant la saison des pluie"/>
        <s v="3 jours ou 4 jours "/>
        <s v="Cela varie de 4 jours à une semaine"/>
        <s v="Une semaine pendant la saison sèche et deux semaines pendant la saison de pluie"/>
        <s v="5jours"/>
        <s v="Une semaine"/>
        <s v="Pendant la saison sèche on peut faire deux à trois voyages par mois mais pendant la saison pluvieux on part qu'une seule fois seulement."/>
        <s v="Pendant la saison sèche une semaine par contre il nous faut un mois pendant la saison pluvieux."/>
        <s v="Une semaines ou deux."/>
        <s v="Une semaine pour l'approvisionnement vers Soudan."/>
        <s v="Une semaine pendant la saison sèche et deux semaines pendant la saison pluvieux."/>
        <s v="Une semaine pendant la saison des pluie et 4-5 jours pendant la saison seche"/>
        <s v="Pendant la saison sèche c'est rapide plus que la saison de pluie"/>
        <s v="2semaine pendant la saison pluvieuse"/>
        <s v="2 semaines"/>
        <s v="1 mois a cause de scorte"/>
        <s v="2mois en saison séche,4mois en saison de pluies"/>
        <s v="3mois,axe bangui et 1mois pour la route de congo demogratique"/>
        <s v="2 semaines "/>
        <s v="3 semaines environ "/>
        <s v="Pendant la saison seche ça peut prendre 4 jours maximum, mais pendant la saison des pluies l'approvisionnement peut prendre entre 1 et 2 semain a cause de l'etat des routes."/>
        <s v="Un(1) mois pendant la saison seche et 2 voir 3 mois pendant la saison des pluies."/>
        <s v="1 mois pendant la saison seche et 1et demi ou 2 mois pendant la saison des pluies."/>
        <s v="Pendant la saison des pluies c'est environ un(1) ou plus et pendant la saison seche c'est environ deux(2) et demi maxi"/>
        <s v="Deux semaines pendant la saison sèche mais pendant la saison pluvieux on peut dire plus d'un mois."/>
        <s v="Vers le Tchad on compte une semaines pendant la saison sèche et deux semaines pendant la saison pluvieux voir plus ; vers Bangui on compte deux semaines pendant la saison sèche et plus d'un mois pendant la saison pluvieux."/>
        <s v="Un mois"/>
        <s v="Plus de 2 mois"/>
      </sharedItems>
    </cacheField>
    <cacheField name="6. Lister les principaux défis rencontrés sur les routes d’approvisionnement." numFmtId="0">
      <sharedItems/>
    </cacheField>
    <cacheField name="Taxes et barrières illégales" numFmtId="0">
      <sharedItems containsSemiMixedTypes="0" containsString="0" containsNumber="1" containsInteger="1" minValue="0" maxValue="1"/>
    </cacheField>
    <cacheField name="Etats des routes (innondation, dégradation)" numFmtId="0">
      <sharedItems containsSemiMixedTypes="0" containsString="0" containsNumber="1" containsInteger="1" minValue="0" maxValue="1"/>
    </cacheField>
    <cacheField name="Insécurité (braqueurs, coupeurs de route, groupe armés)" numFmtId="0">
      <sharedItems containsSemiMixedTypes="0" containsString="0" containsNumber="1" containsInteger="1" minValue="0" maxValue="1"/>
    </cacheField>
    <cacheField name="Coûts des transports" numFmtId="0">
      <sharedItems containsSemiMixedTypes="0" containsString="0" containsNumber="1" containsInteger="1" minValue="0" maxValue="1"/>
    </cacheField>
    <cacheField name="Hausse des prix des marchandises" numFmtId="0">
      <sharedItems containsSemiMixedTypes="0" containsString="0" containsNumber="1" containsInteger="1" minValue="0" maxValue="1"/>
    </cacheField>
    <cacheField name="Formalités (documents, laisser-passer, douanes)" numFmtId="0">
      <sharedItems containsSemiMixedTypes="0" containsString="0" containsNumber="1" containsInteger="1" minValue="0" maxValue="1"/>
    </cacheField>
    <cacheField name="Autres" numFmtId="0">
      <sharedItems containsSemiMixedTypes="0" containsString="0" containsNumber="1" containsInteger="1" minValue="0" maxValue="1"/>
    </cacheField>
    <cacheField name="7. À quel niveau de la route d’approvisionnement rencontrez-vous ces défis ?" numFmtId="0">
      <sharedItems count="28">
        <s v="Bambari-Bria, insecurité. Bambari-Grimari et Bambari-Yppi état degradant de la route "/>
        <s v="Bangui bria"/>
        <s v="Au milieu de la brousse vers axe Soudan "/>
        <s v="Tous les voies d'approvisionnement"/>
        <s v="La route d'Am Dafock , Ried et Delfoussam"/>
        <s v="Am Dafock"/>
        <s v="À Am Dafock la frontière entre Soudan et RCA , puis en rentrant à Birao"/>
        <s v="Pour l'état des routes, les coupeurs de route et transport c'est en quittant Birao pour Am Dafock et pour les taxes c'est à la frontière."/>
        <s v="A chaque niveau des barrières jusqu'à Am Dafock la frontière."/>
        <s v="À chaque barrière située sur l'axe Birao jusqu'à Am Dafock."/>
        <s v="En quittant Birao jusqu'à Am Dafock."/>
        <s v="Axe ippy bambari"/>
        <s v="Bangui Bambari problème de formalités, Bambari Bria problème d'insécurité"/>
        <s v="Sibut grimari, Bambari Bria"/>
        <s v="Bambari-Grimari, Ippy-Bria"/>
        <s v="Sibut-Bambari, Bambari-Ippy et Ippy-Bria"/>
        <s v="Entre Dimbi-Bambari"/>
        <s v="Axes Bangassou -Bambari"/>
        <s v="Zemin RDC"/>
        <s v="Zemio Soudan du sud"/>
        <s v="Au niveau de l-axe bambari-ippy et ippy-Bria"/>
        <s v="Au niveau de Alindao,Gambo et rafaï"/>
        <s v="De bambari jusqu'a zemio c'est la meme chose ou meme tracasserie."/>
        <s v="Au niveau de l'axe bambari-gbokolobo, alindao- dimbi, kembe- pombolo pour les formalité routière."/>
        <s v="N'délé jusqu'à sibut car la route n'est pas goudronnée."/>
        <s v="De Bangui jusqu'à N'délé car vers le Tchad les taxes sont légale."/>
        <s v="Toute au long de la route"/>
        <s v="Axe Bangui Tchad et Soudan"/>
      </sharedItems>
    </cacheField>
    <cacheField name="8. À quelle fréquence rencontrez-vous ces obstacles ?" numFmtId="0">
      <sharedItems count="5">
        <s v="Pendant la saison des pluies"/>
        <s v="Pendant la saison sèche"/>
        <s v="À chaque moment de l'approvisionnement/toute l'année"/>
        <s v="Fréquence indéterminée"/>
        <s v="À chaque moment de l'approvisionnement/toute l'année (Insécurité pendant la saison sèche, inondations et coût élevé pendant la saison pluvieuse)" u="1"/>
      </sharedItems>
    </cacheField>
    <cacheField name="9. Est-ce que vous arrivez à dépasser ces obstacles ?" numFmtId="0">
      <sharedItems/>
    </cacheField>
    <cacheField name="Comment les dépassez-vous ?" numFmtId="0">
      <sharedItems containsBlank="1" count="20">
        <s v="En cas de perte, on augmente un peu le prix des marchandises"/>
        <s v="On s'adapte en payant les taxes et on recupère sur les prix de vente"/>
        <s v=""/>
        <s v="Continuer toujours à se rendre au lieu d'approvisionnement"/>
        <s v="Avoir des pièces et continuer toujours à pratiquer le même axe"/>
        <s v="Fournir les pièces , payer de l'argent pour les barrières"/>
        <s v="En respectant le principe de la formalités c'est à dire s'ils demandent les papiers on leur donne des papiers mais s'ils veulent de l'argent on leur donne aussi."/>
        <s v="Comme d'habitude pour les taxes on paie régulièrement mais pour les coupeurs de route si c'est ton jour de malchance, alors ils prennent tout et parfois ils tuent ou incendies le camion."/>
        <s v="Comme d'habitude on régularise les frais."/>
        <s v="On régularise souvent avec de l'argent."/>
        <s v="On fait avec, on sollicite l'aide de la MINUSCA"/>
        <s v="Par nos efforts personnels avec nos petits moyens"/>
        <s v="Par propre efforts, "/>
        <s v="Limiter les chargements des marchandises"/>
        <m/>
        <s v="En payant les taxes des barrières, en attendant d'être escorté par la minusca ou force armée "/>
        <s v="En suivi les contraintes( il n ya rien a faire)"/>
        <s v="Avoir des pièces normales et faire beaucoup des approvisionnements pendant la saison sèche"/>
        <s v="Faire de comme avec la rupture des produits" u="1"/>
        <s v="Continuer a member les activities commerciales " u="1"/>
      </sharedItems>
    </cacheField>
    <cacheField name="10. Dans le futur, qu’est ce qui va affecter les routes d’approvisionnement selon vous ? Quand ? Pourquoi ? Où ?" numFmtId="0">
      <sharedItems count="29">
        <s v="Saisons des pluies a cause d'etat degradant de la route et insecurité "/>
        <s v="Il y aura moin d'approvusionnement  a bria"/>
        <s v="Coupeurs de route et mauvais etat de route "/>
        <s v="Dégradation de la route toute la saison sur les lieux d'approvisionnment"/>
        <s v="Insécurité durant les 5 premiers mois sur les axes"/>
        <s v="Insécurité tous les mois parce que les personnes mal intentionnées  sont fréquents sur les routes"/>
        <s v="Insécurité et la dégradation de retour peuvent bloquer la libre circulation"/>
        <s v="Surtout les rebelles Soudanaises qui sont encore dans la localité peuvent sortir à chaque fois pour faire des bracages sur les axes d'approvisionnement."/>
        <s v="Si gouvernement intervient pas même dans le futur on n'aura toujours ces genres des problèmes."/>
        <s v="Les coupeurs de route qui quittent Soudan pour agressée les populations peuvent être aussi nos obstacles pour le futur."/>
        <s v="Le rebelles."/>
        <s v="Si le cout d'État continue ces difficultés persiste toujours."/>
        <s v="L'etat des routes retarde beaucoups l'approvisionnement des marchandises"/>
        <s v="La dégradation de route va augmenter, si l'état s'en occupé qu'il aura un changement"/>
        <s v="Si c'est reconstruit les obstacles vont augmenter"/>
        <s v="Accident par ce ka route est souvent impraticable"/>
        <s v="Degradation advance entrainant led accidents"/>
        <s v="Etat de route et group armé"/>
        <s v="Pont,route,saison de pluie par ce que ya beaucoup de pluie,axes dimbi-bambarie"/>
        <s v="Accident, par ce que la route n'est pas bonne "/>
        <s v="Accident par ce que l'état de la route est degradable"/>
        <s v="L'insécurité, la dégradation des routes et présence des groupes armés dans les axes."/>
        <s v="La degradation des routes, l'absence des forces de l'ordre et des service banquier, manque ressources financier."/>
        <s v="L'etat des routes reste le principal obstacle de maintenant et du future, et le l'absence des etablissement d'epargne et credit dans la zone, le manque des force de l'ordre dans la localité."/>
        <s v="La degradation des routes, les taxes de formalité elligale imposé par les groupes armés."/>
        <s v="Guerre tribales entre les Rounga et les goula."/>
        <s v="L'insécurité, cas d'enlèvement et aussi les rebelles sont fréquent dans la zone."/>
        <s v="Dégradation de la route pendant la saison de pluie insécurité,"/>
        <s v="Dégradation des routes et insécurité"/>
      </sharedItems>
    </cacheField>
    <cacheField name="Est-ce que vous devez traverser la frontière pour vous approvisionner ?" numFmtId="0">
      <sharedItems/>
    </cacheField>
    <cacheField name="2. À quelle fréquence vous traversez la frontière pour vous approvisionner ?" numFmtId="0">
      <sharedItems/>
    </cacheField>
    <cacheField name="3. Quelles sont les routes principales pour traverser la frontière ?" numFmtId="0">
      <sharedItems count="20">
        <s v="Bangui-Cameroun"/>
        <s v="Route bria-bangui et de bangui - cameroun"/>
        <s v="Am Dafock"/>
        <s v="Am Dafock Soudan"/>
        <s v="Am Dafock RCA et Am Dafock Soudan"/>
        <s v="Am Dafock, Amdoukou"/>
        <s v="Pour l'approvisionnement versSoudan: Birao, Matala, Am-groumaye, Bir-matar, Guila, Koundouma, Tourda, Am Dafock puis Soudan; pour l'approvisionnement vers Tchad : Birao, Angato1.2.3, Ganaï1.2.3, Tissi1.2.3.4 qui est la frontière puis Tchad"/>
        <s v="Birao, Ganaï, Am-groumaye, Bir-mata, Guila, Koundouma, Tourda, (Am Dafock) ou guarada Gnalida puis Soudan."/>
        <s v="Birao, Matala, Ganaï, Am-groumaye, Bir-matar, Guila, Koundouma, Tourda, Am Dafock puis Soudan"/>
        <s v="Birao, Am Dafock puis Soudan."/>
        <s v=""/>
        <s v="Garamboulaye Bangui"/>
        <s v="Centrafrique Cameroun"/>
        <s v="Bangui- cameroun"/>
        <s v="Zemio, Congo RDC et Ouganda"/>
        <s v="Soudan du Sudan, Congo Democratique Ouganda "/>
        <s v="Route zemio, rafaï, bangassou, kembe, bangui; Bangui, bouar, garamboulay, cameroun"/>
        <s v="De N'délé jusqu'à Ngarba-bord."/>
        <s v="Ngarba et chari"/>
        <s v="Ngarba,chari"/>
      </sharedItems>
    </cacheField>
    <cacheField name="4. Quelles sont les routes informelles pour traverser la frontière ?" numFmtId="0">
      <sharedItems count="13">
        <s v=""/>
        <s v="Axe Tissi aussi "/>
        <s v="Amdroko"/>
        <s v="Telfel pour traverser la frontière afin d'aller au Soudan"/>
        <s v="Aucunes"/>
        <s v="Amdoukou"/>
        <s v="Côté Centrafricaine."/>
        <s v="De Birao à Am Dafock"/>
        <s v="Celle du côté Centrafricaine."/>
        <s v="Bangui Gouramboukaye"/>
        <s v="Centrafrique- RDC"/>
        <s v="Zemio-Sud Soudan"/>
        <s v="Tout le long du chemin sont informels car on n'utilise souvent la moto pour rentrer."/>
      </sharedItems>
    </cacheField>
    <cacheField name="5. Est-ce que les routes d’approvisionnement changent en fonction de la saison ?" numFmtId="0">
      <sharedItems containsBlank="1"/>
    </cacheField>
    <cacheField name="Quelles routes d’approvisionnement pour la saison sèche ?" numFmtId="0">
      <sharedItems/>
    </cacheField>
    <cacheField name="Quelles routes d’approvisionnement pour la saison des pluies ?" numFmtId="0">
      <sharedItems/>
    </cacheField>
    <cacheField name="6. Quels sont les principaux obstacles que vous rencontrez lorsque vous traversez la frontière pour vous approvisionnez ?" numFmtId="0">
      <sharedItems containsBlank="1"/>
    </cacheField>
    <cacheField name="Taxes et frais de douanes" numFmtId="0">
      <sharedItems containsSemiMixedTypes="0" containsString="0" containsNumber="1" containsInteger="1" minValue="0" maxValue="1"/>
    </cacheField>
    <cacheField name="Formalités" numFmtId="0">
      <sharedItems containsSemiMixedTypes="0" containsString="0" containsNumber="1" containsInteger="1" minValue="0" maxValue="1"/>
    </cacheField>
    <cacheField name="Transport" numFmtId="0">
      <sharedItems containsSemiMixedTypes="0" containsString="0" containsNumber="1" containsInteger="1" minValue="0" maxValue="1"/>
    </cacheField>
    <cacheField name="Coûts des transports2" numFmtId="0">
      <sharedItems containsSemiMixedTypes="0" containsString="0" containsNumber="1" containsInteger="1" minValue="0" maxValue="1"/>
    </cacheField>
    <cacheField name="Autorités (police)" numFmtId="0">
      <sharedItems containsSemiMixedTypes="0" containsString="0" containsNumber="1" containsInteger="1" minValue="0" maxValue="1"/>
    </cacheField>
    <cacheField name="Dégradation des routes et tracasseries routières (accident)" numFmtId="0">
      <sharedItems containsSemiMixedTypes="0" containsString="0" containsNumber="1" containsInteger="1" minValue="0" maxValue="1"/>
    </cacheField>
    <cacheField name="Aucun" numFmtId="0">
      <sharedItems containsSemiMixedTypes="0" containsString="0" containsNumber="1" containsInteger="1" minValue="0" maxValue="1"/>
    </cacheField>
    <cacheField name="Autres2" numFmtId="0">
      <sharedItems containsSemiMixedTypes="0" containsString="0" containsNumber="1" containsInteger="1" minValue="0" maxValue="1"/>
    </cacheField>
    <cacheField name="7. Dans le passé, quand est-ce que la frontière a été fermée ? Pour quelle(s) raison(s) ?" numFmtId="0">
      <sharedItems count="8">
        <s v="Oui. Raisons: COVID 19, insécurité (guerre civile)"/>
        <s v="Oui, pendant la pandémie. Raisons: COVID19"/>
        <s v="Oui. Raisons: insécurité"/>
        <s v="Non"/>
        <s v="Oui, dans le passé. Raisons: insécurité (guerre tribale entre Goulas et les Rounga). Les Soudanais préfèrent fermées leur frontière pour empêcher les Centrafricains d'y entrée."/>
        <s v=""/>
        <s v="Oui. Raisons: Soudan en guerre"/>
        <s v="Oui. Raisons: COVID19, insécurité (conflit interne, guerre tribale)"/>
      </sharedItems>
    </cacheField>
    <cacheField name="8. Quel effet cela a eu sur l’importation de biens ?" numFmtId="0">
      <sharedItems containsBlank="1"/>
    </cacheField>
    <cacheField name="Hausse de prix des produits" numFmtId="0">
      <sharedItems containsSemiMixedTypes="0" containsString="0" containsNumber="1" containsInteger="1" minValue="0" maxValue="1"/>
    </cacheField>
    <cacheField name="Rareté ou indisponibilité des produits" numFmtId="0">
      <sharedItems containsSemiMixedTypes="0" containsString="0" containsNumber="1" containsInteger="1" minValue="0" maxValue="1"/>
    </cacheField>
    <cacheField name="Hausse des coûts de transport" numFmtId="0">
      <sharedItems containsSemiMixedTypes="0" containsString="0" containsNumber="1" containsInteger="1" minValue="0" maxValue="1"/>
    </cacheField>
    <cacheField name="Les fournisseurs soudanais traversent la frontière avec les marchandises selon nos commandes (changement de méthodes d'approvisionnement)" numFmtId="0">
      <sharedItems containsSemiMixedTypes="0" containsString="0" containsNumber="1" containsInteger="1" minValue="0" maxValue="1"/>
    </cacheField>
    <cacheField name="Baisse du chiffre d'affaire" numFmtId="0">
      <sharedItems containsSemiMixedTypes="0" containsString="0" containsNumber="1" containsInteger="1" minValue="0" maxValue="1"/>
    </cacheField>
    <cacheField name="Aucun effet" numFmtId="0">
      <sharedItems containsSemiMixedTypes="0" containsString="0" containsNumber="1" containsInteger="1" minValue="0" maxValue="1"/>
    </cacheField>
    <cacheField name="Autres3" numFmtId="0">
      <sharedItems containsSemiMixedTypes="0" containsString="0" containsNumber="1" containsInteger="1" minValue="0" maxValue="1"/>
    </cacheField>
    <cacheField name="1. En quelle devise vous vendez vos biens en République Centrafricaine ?" numFmtId="0">
      <sharedItems/>
    </cacheField>
    <cacheField name="1. En quelle devise vous vendez vos biens en République Centrafricaine ?/FCFA" numFmtId="0">
      <sharedItems containsSemiMixedTypes="0" containsString="0" containsNumber="1" containsInteger="1" minValue="0" maxValue="1"/>
    </cacheField>
    <cacheField name="1. En quelle devise vous vendez vos biens en République Centrafricaine ?/Pound sud-soudanais" numFmtId="0">
      <sharedItems containsSemiMixedTypes="0" containsString="0" containsNumber="1" containsInteger="1" minValue="0" maxValue="1"/>
    </cacheField>
    <cacheField name="1. En quelle devise vous vendez vos biens en République Centrafricaine ?/Livre soudanaise" numFmtId="0">
      <sharedItems containsSemiMixedTypes="0" containsString="0" containsNumber="1" containsInteger="1" minValue="0" maxValue="1"/>
    </cacheField>
    <cacheField name="1. En quelle devise vous vendez vos biens en République Centrafricaine ?/Franc congolais" numFmtId="0">
      <sharedItems containsSemiMixedTypes="0" containsString="0" containsNumber="1" containsInteger="1" minValue="0" maxValue="0"/>
    </cacheField>
    <cacheField name="1. En quelle devise vous vendez vos biens en République Centrafricaine ?/Autre (précisez)" numFmtId="0">
      <sharedItems containsSemiMixedTypes="0" containsString="0" containsNumber="1" containsInteger="1" minValue="0" maxValue="1"/>
    </cacheField>
    <cacheField name="Si autre, précisez quelles devises" numFmtId="0">
      <sharedItems/>
    </cacheField>
    <cacheField name="2. En quelle devise vous achetez les biens auprès de vos fournisseurs ?" numFmtId="0">
      <sharedItems/>
    </cacheField>
    <cacheField name="2. En quelle devise vous achetez les biens auprès de vos fournisseurs ?/FCFA" numFmtId="0">
      <sharedItems containsSemiMixedTypes="0" containsString="0" containsNumber="1" containsInteger="1" minValue="0" maxValue="1"/>
    </cacheField>
    <cacheField name="2. En quelle devise vous achetez les biens auprès de vos fournisseurs ?/Pound sud-soudanais" numFmtId="0">
      <sharedItems containsSemiMixedTypes="0" containsString="0" containsNumber="1" containsInteger="1" minValue="0" maxValue="1"/>
    </cacheField>
    <cacheField name="2. En quelle devise vous achetez les biens auprès de vos fournisseurs ?/Livre soudanaise" numFmtId="0">
      <sharedItems containsSemiMixedTypes="0" containsString="0" containsNumber="1" containsInteger="1" minValue="0" maxValue="1"/>
    </cacheField>
    <cacheField name="2. En quelle devise vous achetez les biens auprès de vos fournisseurs ?/Franc congolais" numFmtId="0">
      <sharedItems containsSemiMixedTypes="0" containsString="0" containsNumber="1" containsInteger="1" minValue="0" maxValue="1"/>
    </cacheField>
    <cacheField name="2. En quelle devise vous achetez les biens auprès de vos fournisseurs ?/Autre (précisez)" numFmtId="0">
      <sharedItems containsSemiMixedTypes="0" containsString="0" containsNumber="1" containsInteger="1" minValue="0" maxValue="1"/>
    </cacheField>
    <cacheField name="Si autre, précisez quelles devises2" numFmtId="0">
      <sharedItems/>
    </cacheField>
    <cacheField name="3. Est-ce que vous avez des difficultés à obtenir des devises étrangères / autre que le FCFA ?" numFmtId="0">
      <sharedItems/>
    </cacheField>
    <cacheField name="4. Comment cela affecte votre travail ?" numFmtId="0">
      <sharedItems count="4">
        <s v=""/>
        <s v="Perte de changes en cas de fluctuations de valeurs "/>
        <s v="Impossibilité d'échanger les monnaies (pas de banques)"/>
        <s v="Crise des marchandises et tu dépenses beaucoup, il n'y a pas d'intêret"/>
      </sharedItems>
    </cacheField>
    <cacheField name="1. Si la demande double, est-ce que vous serez capable d’y répondre ?" numFmtId="0">
      <sharedItems count="2">
        <s v="Oui"/>
        <s v="Non"/>
      </sharedItems>
    </cacheField>
    <cacheField name="Pourquoi ?" numFmtId="0">
      <sharedItems count="29">
        <s v="Chercher d'autres partenaires a Bangui pour me soutenir et appuyer l'etablissement pour satisfaire la population"/>
        <s v="Parce que j'ai aussi des partenaire d'affaire"/>
        <s v="Je n'ai aucune capacité"/>
        <s v="Parce que j'ai la capacité d'y répondre"/>
        <s v="Parce que les moyens financiers sont disponibles"/>
        <s v="En raison de mon capital"/>
        <s v="Pour que la population se sent bien et aussi pour le développement de notre localité"/>
        <s v="Parce qu'on n'a des fournisseurs qui sont capable de nous doubler les commandes."/>
        <s v="J'ai mon propre moyen financière."/>
        <s v="Pas assez de capitale pour doubler la demande."/>
        <s v="Par ce que j'ai mon propre capitale et aussi des fournisseurs Soudanais."/>
        <s v="Manque de capitaux."/>
        <s v="Ma capacité est limité mais je peux sollicité mes partenaire d'affaire"/>
        <s v="Par ce qu'on a notre stock"/>
        <s v="Par ce que nous nos stocks normalement en gros à Bangui"/>
        <s v="Pour papier aux besoin de la population de Bria"/>
        <s v="Reserve de stock dans le depot"/>
        <s v="Je la capacité"/>
        <s v="Je vas faire infor pour amener"/>
        <s v="Faire le reserve stock et utilise lors de la double demande"/>
        <s v="Reserve de stock pour la periode sensible a la double demande"/>
        <s v="Si la demande augmente je contact mes partenaires pour plus d'approvisionnement, ou d'autre fournisseur dans la localité comme moi."/>
        <s v="Parce qu'on a pas de capacité requise pour satisfaire cette demande"/>
        <s v="J'ai des partenaires d'affaires et un capital suffisante."/>
        <s v="Parce que j'ai des partenaires qui peuvent m'aider ou compléter la demande"/>
        <s v="Par ce que j'ai mes fournisseurs depuis Bangui qui pourrait me doublé les commandes."/>
        <s v="Pas assez d'argent pour augmenter les marchandises."/>
        <s v="Parce que le moyen financier est disponible"/>
        <s v="Parce que la capitale est suffisante"/>
      </sharedItems>
    </cacheField>
    <cacheField name="Avez-vous les capacités internes de répondre à ce doublement de la demande ? Au travers quels moyens ?" numFmtId="0">
      <sharedItems count="13">
        <s v="Oui, en fonction de la demande"/>
        <s v="Oui, à travers mes stocks."/>
        <s v=""/>
        <s v="Moyens financiers"/>
        <s v="Avec  d'autres partenaires et les moyens financiers"/>
        <s v="Non, mais à travers nos fournisseurs Soudanais on peut toutes fois doublé la demande."/>
        <s v="J'ai mon compte à la banque depuis Bangui et des fournisseurs Soudanais qui peuvent m'envoyer de stock en cas de besoin."/>
        <s v="Internes non mais avec l'appuie externes."/>
        <s v="J'ai mes propre moyen, je dépend pas d'une personne"/>
        <s v="Oui, a travers nos gross fournisseurs  a Bangui"/>
        <s v="Non mais nous avons une bonne entente entre les fournisseur, on se partage les charges."/>
        <s v="Moyen financier et l'appuyer de mes partenaires d'affaire et fournisseur."/>
        <s v="Parce que j'ai des partenaires qui peuvent m'aider ou compléter la demande"/>
      </sharedItems>
    </cacheField>
    <cacheField name="2. Combien de temps cela vous prendrait pour y répondre ?" numFmtId="0">
      <sharedItems count="26">
        <s v="1 mois en environ"/>
        <s v="Quelque semaine"/>
        <s v="Je ne sais pas "/>
        <s v="Une à deux semaines"/>
        <s v="Deux semaines"/>
        <s v="Une semaine"/>
        <s v="Une semaine et demi pendant la saison sèche et un mois pendant la saison pluvieux."/>
        <s v="Une où deux semaines mais beaucoup plus ça dépend de la saison."/>
        <s v="Mais comme je n'ai pas assez d'argent pour doubler la demande comment le saurais je."/>
        <s v="2 semaines."/>
        <s v="Beaucoup de temps pour avoir une forte somme d'argent pour doubler la demande."/>
        <s v="Ne sait pas "/>
        <s v="10 à 2semaines"/>
        <s v="10jours à 2semaines"/>
        <s v="1 mois environ"/>
        <s v="Tout temps"/>
        <s v="4mois"/>
        <s v="3mois"/>
        <s v="2 semaines  environ "/>
        <s v="2 semaines"/>
        <s v="Si les autres fournisseur locale n'ont pas, alors ça peut prendre 1 semaine  ou plus, dans le cas contraire cest une question de quelque heure."/>
        <s v="4 mois ou plus."/>
        <s v="1 mois maximum"/>
        <s v="Un (1) mois."/>
        <s v="Trois semaines."/>
        <s v="Pendant la saison sèche 2 semaines et 1 mois pendant la saison pluvieux."/>
      </sharedItems>
    </cacheField>
    <cacheField name="3. Quels obstacles vous empêcheraient de répondre à une augmentation de la demande ?" numFmtId="0">
      <sharedItems/>
    </cacheField>
    <cacheField name="Aucun2" numFmtId="0">
      <sharedItems containsSemiMixedTypes="0" containsString="0" containsNumber="1" containsInteger="1" minValue="0" maxValue="1"/>
    </cacheField>
    <cacheField name="Manque de capital et de moyens financiers" numFmtId="0">
      <sharedItems containsSemiMixedTypes="0" containsString="0" containsNumber="1" containsInteger="1" minValue="0" maxValue="1"/>
    </cacheField>
    <cacheField name="Transport (disponibilité, coût,durée)" numFmtId="0">
      <sharedItems containsSemiMixedTypes="0" containsString="0" containsNumber="1" containsInteger="1" minValue="0" maxValue="1"/>
    </cacheField>
    <cacheField name="Insécurité" numFmtId="0">
      <sharedItems containsSemiMixedTypes="0" containsString="0" containsNumber="1" containsInteger="1" minValue="0" maxValue="1"/>
    </cacheField>
    <cacheField name="Etat des routes, tracasseries routières" numFmtId="0">
      <sharedItems containsSemiMixedTypes="0" containsString="0" containsNumber="1" containsInteger="1" minValue="0" maxValue="1"/>
    </cacheField>
    <cacheField name="Autres4" numFmtId="0">
      <sharedItems containsSemiMixedTypes="0" containsString="0" containsNumber="1" containsInteger="1" minValue="0" maxValue="1"/>
    </cacheField>
    <cacheField name="4. De quel type de soutien auriez-vous besoin pour mieux répondre à une augmentation de la demande ?" numFmtId="0">
      <sharedItems containsBlank="1"/>
    </cacheField>
    <cacheField name="Réhabilitation des routes" numFmtId="0">
      <sharedItems containsSemiMixedTypes="0" containsString="0" containsNumber="1" containsInteger="1" minValue="0" maxValue="1"/>
    </cacheField>
    <cacheField name="Soutien financier" numFmtId="0">
      <sharedItems containsSemiMixedTypes="0" containsString="0" containsNumber="1" containsInteger="1" minValue="0" maxValue="1"/>
    </cacheField>
    <cacheField name="Soutien logistique et moyens de transports" numFmtId="0">
      <sharedItems containsSemiMixedTypes="0" containsString="0" containsNumber="1" containsInteger="1" minValue="0" maxValue="1"/>
    </cacheField>
    <cacheField name="Approvisionnement des ONGs auprès d'eux (et pas vers d'autres fournisseurs)" numFmtId="0">
      <sharedItems containsSemiMixedTypes="0" containsString="0" containsNumber="1" containsInteger="1" minValue="0" maxValue="1"/>
    </cacheField>
    <cacheField name="Sécurisation des axes" numFmtId="0">
      <sharedItems containsSemiMixedTypes="0" containsString="0" containsNumber="1" containsInteger="1" minValue="0" maxValue="1"/>
    </cacheField>
    <cacheField name="Autres5" numFmtId="0">
      <sharedItems containsSemiMixedTypes="0" containsString="0" containsNumber="1" containsInteger="1" minValue="0" maxValue="1"/>
    </cacheField>
    <cacheField name="1. Avez-vous rencontré des difficultés pendant la pandémie de COVID-19 ?" numFmtId="0">
      <sharedItems/>
    </cacheField>
    <cacheField name="2. Lister ces difficultés." numFmtId="0">
      <sharedItems count="23">
        <s v="Confinement, restriction"/>
        <s v="Manque d'approvisionnement, monté des prix."/>
        <s v=""/>
        <s v="Augmentation des prix, rareté des produits sur le marché"/>
        <s v="Manque de produits de vente"/>
        <s v="Fermeture de la frontière pour permettre d'avoir des produits, interaction sociale"/>
        <s v="Pas de libre circulation et la frontière est stricte nouveau pratique comportement, insuffisance de certains produits et les prix élevés"/>
        <s v="Hausse de prix des marchandises, de transport et difficile de transverse car les taxes augmentent."/>
        <s v="Faible participation des clients sur le marché."/>
        <s v="Difficultés d'approvisionnement, monter des prix"/>
        <s v="Difficulté d'avoir les clients comme d'avance, et les prix augmentent par rareté des marchandises"/>
        <s v="Restructuration de mouvement, augmentation des prix, rareté des produits"/>
        <s v="Restriction "/>
        <s v="Restriction pour les commerçants de circuler qui a pour consequence faible demande souvent, confinement"/>
        <s v="Pas mouvement de la population,fermeture de la frontier"/>
        <s v="Fermeture de la frontiér,crise de marchadise"/>
        <s v="Produits indisponibles chez les grand fournisseurs, manque de certains produits"/>
        <s v="Fermeture des frontières, mesure de confinement "/>
        <s v="Manque d'approvisionnement dans la localité a cause de la fermeture des frontières, incapacité de reprendre au demande des clients."/>
        <s v="Frontière fermés, manque d'approvisionnement, deminution de fond."/>
        <s v="Manque d'approvisionnement faut de circulation, car je vend du carburant et s'il n y a pas de circulation mes activités sont bloqué."/>
        <s v="Frontière fermée, indisponibilité des produits, réduction de la demande"/>
        <s v="Manque de produits fermeture des frontières, absence des clients"/>
      </sharedItems>
    </cacheField>
    <cacheField name="3. Comment avez-vous réussi à surmonter ces difficultés ?" numFmtId="0">
      <sharedItems count="22">
        <s v="Continue malgré routes les tracaçeries"/>
        <s v="Gerer les stock existant en attendant que la situation s'ameliore"/>
        <s v=""/>
        <s v="Continuer toujours à s'approvisionner au même endroit"/>
        <s v="Respecter les mesures barrières et continuer à aller au même endroit"/>
        <s v="Respecter les mesures barrières"/>
        <s v="Pas d'autres moyens mais respecter les mesures barrières et acheter les produits avec les prix élevés"/>
        <s v="Grâce à nos fournisseurs Soudanais parfois c'est eux-mêmes qui nous amène les marchandises du côté de la frontière."/>
        <s v="J'envoie les marchandises dans localité voisine de Birao pour éviter la pourriture."/>
        <s v="Aucune initiative"/>
        <s v="Par nos propres moyens et respect de ses mesures par le gouvernement"/>
        <s v="On garde notre position en respectant les mesures gouvernementales"/>
        <s v="Demande a nos fournisseurs depuis Bangui de nous envoyer les produits a travers les convois de marchandise"/>
        <s v="Grace a la liberality pour la circulation des vehicles commerciaux et marchandise"/>
        <s v="Je reste surplace "/>
        <s v="Je fait infor sur la route de bangui"/>
        <s v="Continuer a mener les activités "/>
        <s v="Je decide de continuer toujours dans cette activité malgré la faible revenue de benefice realisé"/>
        <s v="Oui en augmentant les prix des produit et attendre l'approvisionnement."/>
        <s v="En attendant avec patiences que la situation s'attenue"/>
        <s v="Je n'ai rien fait, j'avais voulu re-orienté mon commerce"/>
        <s v="Acheter les produits avec les prix élevés en respectant les mesures barrières"/>
      </sharedItems>
    </cacheField>
    <cacheField name="4. Est-ce que vous subissez toujours les conséquences de la pandémie sur votre commerce ?" numFmtId="0">
      <sharedItems/>
    </cacheField>
    <cacheField name="5. Que pourrait-on mettre en œuvre, en plus de ce qui existe déjà, pour surmonter ces obstacles ?" numFmtId="0">
      <sharedItems count="7">
        <s v="Avoir des consammateurs crédibles"/>
        <s v=""/>
        <s v="Nous avons besoin d'appuis de gouvernement pour pallier à cette difficulté"/>
        <s v="C'est de respecter toujours les mesures gouvernementales"/>
        <s v="Je fait le trasfert d'argent pour qu'on m'achete les marchadise"/>
        <s v="La mise en place des structures de microfinance pour garder de l'argent et faciliter la circulation de monnaie "/>
        <s v="Continuer a pratiquer les activités commerciales"/>
      </sharedItems>
    </cacheField>
    <cacheField name="6. Quel rôle les acteurs humanitaires/du développement peuvent-ils jouer dans cette mise en œuvre ?" numFmtId="0">
      <sharedItems count="8">
        <s v="Appuyer les fournisseurs dans l'octroie de cash rembourssable"/>
        <s v=""/>
        <s v="De nous libérer nos fonds rapidement et à temps"/>
        <s v="Appui de la part des ONG dans la mise en œuvre des activités ou reconstruction des routes"/>
        <s v="Sensibilisation de la population sue covid- 19"/>
        <s v="Facilité notre voyage par voie aérienne, faciliter les transferts d'argent"/>
        <s v="Soutenir le secteur commercial et cash"/>
        <s v="NSP"/>
      </sharedItems>
    </cacheField>
    <cacheField name="Avez-vous des commentaires ? Des choses que vous voulez ajouter ?" numFmtId="0">
      <sharedItems count="20" longText="1">
        <s v=""/>
        <s v="Je souhaite que nos articles soient payés par les ONG pour distribuer à la population et organiser aussi les foires pour que nos commerces soient bien avancés à  Birao"/>
        <s v="Que les ONG soutiennent  les fournisseurs de la localité"/>
        <s v="Qu'il y ait une suite dans notre localité auprès de nos commerçants suite à cette entretien"/>
        <s v="Que les ONG viennent en aide dans la localité pour que notre localité se développe "/>
        <s v="Birao est une zone moins visité par l'État a fait que l'insécurité persiste toujours dans la ville, la route est vraiment dégradé a fait que l'approvisionnement devient difficile vers Bangui puis les rebelles Soudanais nous rendirent visite à chaque fois donc si les acteurs humanitaires du développement puissent financé la construction de nos route d'approvisionnement de Bangui jusqu'à Birao et de Birao à Am-daffock."/>
        <s v="C'est vrai qu'il y'a des fournisseurs à Birao mais on n'a des sérieux problème l'hors d'approvisionnement c'est-à-dire les taxes, le transport les coupeurs de route, l'État de route puis l'insécurité dans la ville donc si le gouvernement ou les organisations non gouvernementale pourront nous appuyé dans cette mis en œuvre."/>
        <s v="Nous voulons des aides financières pour multiplier nos commerces donc si les acteurs humanitaires du développement puissent nous aidés."/>
        <s v="C'est vrai la covid-19 provoque la fermeture de certains frontière mais pas celle du Soudan car pour nous à Birao les difficultés des commerçants sont(état de route, l'insécurité et les moyens de transport) donc si les acteurs humanitaires du développement peuvent intervenir pour répondre à ces besoins."/>
        <s v="Pour le moment l'approvisionnement au Soudan est un peut difficile car ils sont entraîne de parcourir le moment du coup d'État à fait que même si traverse, le prix des marchandises va te chassés."/>
        <s v="Soutenir le secteur commercial"/>
        <s v="Oui, Notre soucis est beaucoup plus de la question de retard dans le paiement de nos articles que les ONGi ont pris"/>
        <s v="Je veux que les acteurs humanitaires nous aident pour les transferts d'argent"/>
        <s v="Selon moi, les ONG nous facilitent pour les transports et pour les transferts d'argent. Il y a un probleme si le ONG font leurs marchés sur place au lieu d'acheter au niveau de Bangui"/>
        <s v="Nous demandons aux ONGi de payer leur personnel avec les jetons et petites coupures de monnaie afin de faciliter une bonne circulation de la monnaie"/>
        <s v="Les partenaires comme les ONGi ne lancent pas de commande avec nous ils préfèrent acheter a Bangui et dans d'autres  localités. A cela s'ajoute la mauvaise manière de quotation des ONGi auprès de nous."/>
        <s v="Pour nous c'est difficile d'approvisionner la ville vers le Tchad car la route est praticable en moto et vers le Soudan ce sont les commerçants soudanais eux-mêmes qui apporte les marchandises donc notre seule lieu d'approvisionnement c'est Bangui mais l'État de route ne tient pas."/>
        <s v="C'est vrai que pendant la covid-19 les mesures barrières sont prise mais vers le Nord-Est du pays les activités roulent comme auparavant sinon c'est la guerre tribales entre les Rounga et les Rounga qui à fait qu'aujourd'hui tout le monde a eu peur de voyager mais comme les forces de l'ordre sont là, les activités commencent à reprendre à zéro."/>
        <s v="Merci pour votre présence dans la ville de Ndélé en évaluant certaines difficultés"/>
        <s v="Oui, toujours les mêmes activités réalisées aupres d'eux et avec des mêmes questions posées que nous sommes découragé parce qu'il y a aucun changement et aucune réponse"/>
      </sharedItems>
    </cacheField>
    <cacheField name="_id" numFmtId="0">
      <sharedItems containsSemiMixedTypes="0" containsString="0" containsNumber="1" containsInteger="1" minValue="228758128" maxValue="232753882"/>
    </cacheField>
    <cacheField name="_uuid" numFmtId="0">
      <sharedItems/>
    </cacheField>
    <cacheField name="_submission_time" numFmtId="0">
      <sharedItems containsSemiMixedTypes="0" containsString="0" containsNumber="1" minValue="44502.730416666673" maxValue="44516.577280092592"/>
    </cacheField>
    <cacheField name="_validation_status" numFmtId="0">
      <sharedItems/>
    </cacheField>
    <cacheField name="_notes" numFmtId="0">
      <sharedItems/>
    </cacheField>
    <cacheField name="_status" numFmtId="0">
      <sharedItems/>
    </cacheField>
    <cacheField name="_submitted_by" numFmtId="0">
      <sharedItems/>
    </cacheField>
    <cacheField name="_tags" numFmtId="0">
      <sharedItems/>
    </cacheField>
    <cacheField name="_index" numFmtId="0">
      <sharedItems containsSemiMixedTypes="0" containsString="0" containsNumber="1" containsInteger="1" minValue="1" maxValue="2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Fidèle MBAIOUASSEMNODJI" refreshedDate="44628.450165393515" createdVersion="6" refreshedVersion="6" minRefreshableVersion="3" recordCount="80">
  <cacheSource type="worksheet">
    <worksheetSource ref="A5:CE85" sheet="Data for analysis" r:id="rId2"/>
  </cacheSource>
  <cacheFields count="83">
    <cacheField name="start" numFmtId="22">
      <sharedItems containsSemiMixedTypes="0" containsNonDate="0" containsDate="1" containsString="0" minDate="2021-10-23T10:29:49" maxDate="2021-11-16T15:01:41"/>
    </cacheField>
    <cacheField name="end" numFmtId="22">
      <sharedItems containsSemiMixedTypes="0" containsNonDate="0" containsDate="1" containsString="0" minDate="2021-10-23T10:53:13" maxDate="2021-11-16T15:19:33"/>
    </cacheField>
    <cacheField name="today" numFmtId="22">
      <sharedItems containsSemiMixedTypes="0" containsNonDate="0" containsDate="1" containsString="0" minDate="2021-10-23T00:00:00" maxDate="2021-11-17T00:00:00"/>
    </cacheField>
    <cacheField name="device_id" numFmtId="0">
      <sharedItems/>
    </cacheField>
    <cacheField name="Bienvenue et merci d’avoir accepté de prendre part à cet entretien. Vous avez été appelé a participé car votre point de vue est important. Merci pour votre temps._x000a_La discussion a pour but de mieux comprendre l’environnement du marché local et les obstacles que vous rencontrez en tant que consommateur._x000a_Je souhaiterais tout d’abord vous assurer que la discussion restera anonyme. S’il y a des questions auxquelles vous ne souhaitez pas répondre ou participer, vous n’y êtes pas obligés. Toutefois, essayez de répondre et être investi autant que possible." numFmtId="0">
      <sharedItems/>
    </cacheField>
    <cacheField name="Veuillez indiquer votre genre" numFmtId="0">
      <sharedItems count="2">
        <s v="Homme"/>
        <s v="Femme"/>
      </sharedItems>
    </cacheField>
    <cacheField name="De quelle ville et de quel quartier venez-vous ?" numFmtId="0">
      <sharedItems count="16">
        <s v="Bria, Gbadou 1"/>
        <s v="Bria"/>
        <s v="Bria, PK3"/>
        <s v="Birao, 1"/>
        <s v="Birao, quartier combattant"/>
        <s v="Birao, Nguerendoma 4"/>
        <s v="Birao, 3"/>
        <s v="Zemio, Mahamat"/>
        <s v="Zemio, Mama 2"/>
        <s v="Zemio, Mama 3"/>
        <s v="Zemio"/>
        <s v="Ndélé, Rounga"/>
        <s v="Ngadja"/>
        <s v="Bornou"/>
        <s v="Ndélé, Roga"/>
        <s v="Zemio, Aregue"/>
      </sharedItems>
    </cacheField>
    <cacheField name="Localité évaluée" numFmtId="0">
      <sharedItems count="4">
        <s v="Bria"/>
        <s v="Birao"/>
        <s v="Zemio"/>
        <s v="Ndélé"/>
      </sharedItems>
    </cacheField>
    <cacheField name="Quelles sont les activités génératrices de revenu dans la localité et aux alentours ? Comment les habitants de la localité gagnent-ils leur vie ?" numFmtId="0">
      <sharedItems containsBlank="1"/>
    </cacheField>
    <cacheField name="Commerces et ventes" numFmtId="0">
      <sharedItems containsSemiMixedTypes="0" containsString="0" containsNumber="1" containsInteger="1" minValue="0" maxValue="1"/>
    </cacheField>
    <cacheField name="Activités agricoles (travaux maraichers, travaux champêtres)" numFmtId="0">
      <sharedItems containsSemiMixedTypes="0" containsString="0" containsNumber="1" containsInteger="1" minValue="0" maxValue="1"/>
    </cacheField>
    <cacheField name="Élevage" numFmtId="0">
      <sharedItems containsSemiMixedTypes="0" containsString="0" containsNumber="1" containsInteger="1" minValue="0" maxValue="1"/>
    </cacheField>
    <cacheField name="Activité minière" numFmtId="0">
      <sharedItems containsSemiMixedTypes="0" containsString="0" containsNumber="1" containsInteger="1" minValue="0" maxValue="1"/>
    </cacheField>
    <cacheField name="Pêche et chasse" numFmtId="0">
      <sharedItems containsSemiMixedTypes="0" containsString="0" containsNumber="1" containsInteger="1" minValue="0" maxValue="1"/>
    </cacheField>
    <cacheField name="Travaux journaliers (temporaires)" numFmtId="0">
      <sharedItems containsSemiMixedTypes="0" containsString="0" containsNumber="1" containsInteger="1" minValue="0" maxValue="1"/>
    </cacheField>
    <cacheField name="Autres" numFmtId="0">
      <sharedItems containsSemiMixedTypes="0" containsString="0" containsNumber="1" containsInteger="1" minValue="0" maxValue="1"/>
    </cacheField>
    <cacheField name="Est-ce qu’il y a des moments dans l’année où l’accès à l'argent en liquide est rendu difficile ? Quand et pourquoi ?" numFmtId="0">
      <sharedItems count="75">
        <s v="Saisons par ce que maximum desert activités don't paralyzes à cause de la plume et les activities champetre"/>
        <s v="Period des activités champetres"/>
        <s v="Aout"/>
        <s v="Saisons des pluies"/>
        <s v="Souvent pendant la period de saisons des pluies"/>
        <s v="Tout moment"/>
        <s v="Saison sèche, a cause manque des produit alimentaire"/>
        <s v="Oui présentement c'est difficile d'avoir de l'argent, a cause de l'insécurité sur les axes"/>
        <s v="Oui au moment où ya la présence des groupes armés, comme ya pas des activités"/>
        <s v="Oui a cause de l'insécurité, pas d'accès aux champs ni travail Minier"/>
        <s v="Oui, a cause de l'insécurité, pas de stabilité"/>
        <s v="Oui pendant la saison de pluie, a cause de l'insécurité par les groupes armés"/>
        <s v="Oui principalement quand il ya cas d'insécurité dans la ville l'cces en liquide est difficile."/>
        <s v="Oui a cause de l'insécurité et l'etat des routes. Pendant la saison des pluies"/>
        <s v="Oui pendant saison des pluies."/>
        <s v="Saison des pluies"/>
        <s v="Ouo pendant la saison des pluies, l'insécurité"/>
        <s v="Ne sait pas"/>
        <s v="Oui pendant la saison seche"/>
        <s v="C'est vraiment difficile pour moi d'avoir acces a l'argent depuis l'annee pasee jusqu'apresent"/>
        <s v="Oui pendant la saison sèche"/>
        <s v="La saison pluvieuse quand il pleut en abondance, l'inondation envahit tout nous champs."/>
        <s v="Tous les deux saisons ne sont pas favorable pour mon menages. "/>
        <s v="Oui pendant la saison pluvieuse qu'il y'a l'innondation"/>
        <s v="Oui  personnes pour venir en aide"/>
        <s v="Pendant la saison pluvieuse parce la population reste à la maison sans rien faire"/>
        <s v="Oui a cause de la crise voir même la saison de pluie que la route est innondé"/>
        <s v="Septembre, Octobre Décembre"/>
        <s v="juin juillet Août"/>
        <s v="Août et septembre parce que c'est le moment de semence et les réserves sont tous consommés"/>
        <s v="Août, Septembre, Octobre"/>
        <s v="Février et mars moment de galère pour moi"/>
        <s v="Saison sèche comme saison des pluies"/>
        <s v="Pendant la saison des pluies"/>
        <s v="Mandant la saison pluvieux car la pluie empêche les gens d'aller au boulot"/>
        <s v="Oui, pendant la saison pluvieux."/>
        <s v="Oui pendant la saison des pluie."/>
        <s v="Pendant toute l'année car depuis depuis deux(2)ans mon terrain de culture reste inondé."/>
        <s v="Oui,saison pluvieuses"/>
        <s v="Oui,mois de  Aôut,la route est inpraticable"/>
        <s v="Oui,8e mois,yas pas de sirculation"/>
        <s v="8e mois,la route est mauve"/>
        <s v="Oui mois de juellet,debordement de l'aux"/>
        <s v="Oui,mois de aôut,augmentation de l'eau,etat de route est mauve"/>
        <s v="Oui,8e mois ,etat de route est mauve "/>
        <s v="Oui, saisons seche"/>
        <s v="Saison seche a cause de preparatif de sol preparation led semis"/>
        <s v="Saison des pluies manque des activités commerciales "/>
        <s v="Surtout la saison des pluies"/>
        <s v="Oui, pendant les conflits armés a cause d'insecurité. Tout moment"/>
        <s v="Oui, Aout et saison seche, a cause deplacement de la population "/>
        <s v="Saison des pluies a cause de la pluie et activités champetres "/>
        <s v="Oui pendant la saison sêche entre aout et septembre, parce que toute les activité sont bloqué, les routes impraticable"/>
        <s v="Oui pendant la saison des pluies."/>
        <s v="Pendant la saison pluvieux surtout après les événements."/>
        <s v="Au mois du mars 2020 lorsqu'il y a encore la tension entre les ethnies goula et rounga ,l'accès à l'argent liquide est rendu difficile."/>
        <s v="Oui, pendant la saison pluvieux surtout quand les gens commencent à cultivées."/>
        <s v="Oui, pendant la saison pluvieux car la moitié de la population sont déjà dans leur champs."/>
        <s v="Oui, pendant la saison pluvieux parce que la moitié de la population sont tous au champs pour cultiver."/>
        <s v="Ouï, quand il commence de pleuvoir la ville roule au ralentit."/>
        <s v="Lorsqu'il commence de pleuvoir en abondance."/>
        <s v="Oui, surtout pendant la saison pluvieuse."/>
        <s v="Surtout pendant la saison pluvieuse."/>
        <s v="Saison de pluie parce que la route est innondée"/>
        <s v="Pendant la saison de pluie"/>
        <s v="Pendant la saison des pluies Parce que la population est toute aux champs "/>
        <s v="Pendant la saison pluvieuse parce que c'est le temps de semences"/>
        <s v="Oui pendant la saison de pluie"/>
        <s v="Oui pendant la saison de pluie, parce que c'est la saison de semences"/>
        <s v="Pendant la de pluie parce que la pluie pleut en abondance"/>
        <s v="Oui, pendant la saison de pluie comme c'est le temps de semences"/>
        <s v="Saison seché,par ce ya pas de travaille,hausse de prix"/>
        <s v="Mois de aout,ya pas de circulation etat de routé est mauve"/>
        <s v="Oui, pendant la saison des pluies"/>
        <s v="Oui, parce que les activités sont bloqué( enclavement)"/>
      </sharedItems>
    </cacheField>
    <cacheField name="Est-ce que vous avez des préoccupations ou des inquiétudes à propos de recevoir des transferts monétaires de la part des acteurs humanitaires ?" numFmtId="0">
      <sharedItems count="41">
        <s v="Oui"/>
        <s v="Oui, pas de projet de cash"/>
        <s v="Oui, par ce que y a manque d'initiative"/>
        <s v="NSP"/>
        <s v="Oui, parce c'est pas tout le monde qui on l'accès aux transferts monétaires"/>
        <s v="Oui nous n'avons pas d'accès aux transferts monaitaire"/>
        <s v="Non ya pas d'inquiétude, c'est grâce aux acteurs humanitaires"/>
        <s v="Oui comme moi par exemple, je ne suis pas bénéficiere de transfert monétaire de la part des acteurs humanitaires"/>
        <s v="Oui comme je n'ai pas d'accès aux transferts monaitaire des acteurs humanitaires"/>
        <s v="Oui parce que souvent il y a manque de couverture reseau se la part des operateur de telephonie mobile, manque d'établissement financière."/>
        <s v="Non aucun inquiêtude, parce les service de transferts monetaire ne sont pas developpé dans la localité"/>
        <s v="Ne sait pas ces services n'existe pas ici"/>
        <s v="Non"/>
        <s v="Les transferts monetaire ne sont pas tres developpé a Bria, mais c'est une tres bonne initiative."/>
        <s v="Les transferts monetaire ont un cout pendant les retraits, et ce système n'est pas developpé en bria."/>
        <s v="Ne sait pas"/>
        <s v="Je vie par la grace de Dieu, mon souhait est d'etre assisté par les ONG"/>
        <s v="Oui c'est ma preoccupation d'etre assisté "/>
        <s v="Non, aucune inquietude pour recevoir des transferts monetaires de la part des acteurs humanitaires."/>
        <s v="Non, pas d'inquietude pour recevoir des transferts monetaires de la part des acteurs humanitaires. "/>
        <s v="Nous vivons dans la galère et on a toujours besoin de l'appui des humanitaires"/>
        <s v="Si y'a possibilité d'appuyer la population je vous prie de le faire pour soulager  la population de Birao"/>
        <s v="Oui c'est vraiment mon souhait"/>
        <s v="On n'a pas d'inquiétude à propos des transfert monétaire de la part des acteurs humanitaire."/>
        <s v="Non, pas d'inquiétude à propos de recevoir des transfert monétaires de la part des acteurs humanitaires."/>
        <s v="Non,on n'a pas d'inquiétude mais pour la zone de Birao,il fallait que tous Le monde soit bénéficiaire sinon toujours on n'a des problèmes."/>
        <s v="Je ne contains pas leur mode d'intervention"/>
        <s v="Oui, pas d'initiative"/>
        <s v="Manque d'initiave"/>
        <s v="Selon moi c'est une bonne initiative mais elle n'est pas developpé dans la localité."/>
        <s v="Oui, on n'a des inquiétudes car si une ethnies bénéficie et l'autre en n'ont plus ça cause souvent des tensions."/>
        <s v="Non, aucune inquiétude à propos de recevoir des transferts monétaires de la part des acteurs humanitaires."/>
        <s v="Avoir des aides humanitaire c'est notre préoccupations mais malheureusement les ONG viennent irrégulièrement."/>
        <s v="Non, au contraire la ville de a besoin de l'aide humanitaire."/>
        <s v="Oui parce que c'est pas tout le monde qui est bénéficiaire et manque d'organisation de certaines ONG"/>
        <s v="Oui si certains quartiers n'ont pas pris en compte"/>
        <s v="Oui parce que ça créé des jalousies entre ceux qui sont choisis comme bénéficiaire et les non bénéficiaires"/>
        <s v="Ya eux de probleme entre homme et sont epause"/>
        <s v="Negatif"/>
        <s v="Oui par ce que les ONG ne se soucis pas beaucoup de nous"/>
        <s v="Non aucun, parce qu'on n'a pas beaucoups d'information sur cela"/>
      </sharedItems>
    </cacheField>
    <cacheField name="1- Quels sont les 3 produits alimentaires que votre ménage achète le plus, pendant la saison sèche ?" numFmtId="0">
      <sharedItems/>
    </cacheField>
    <cacheField name="Manioc et feuille de manioc" numFmtId="0">
      <sharedItems containsSemiMixedTypes="0" containsString="0" containsNumber="1" containsInteger="1" minValue="0" maxValue="1"/>
    </cacheField>
    <cacheField name="Haricots" numFmtId="0">
      <sharedItems containsSemiMixedTypes="0" containsString="0" containsNumber="1" containsInteger="1" minValue="0" maxValue="1"/>
    </cacheField>
    <cacheField name="Riz" numFmtId="0">
      <sharedItems containsSemiMixedTypes="0" containsString="0" containsNumber="1" containsInteger="1" minValue="0" maxValue="1"/>
    </cacheField>
    <cacheField name="Mil" numFmtId="0">
      <sharedItems containsSemiMixedTypes="0" containsString="0" containsNumber="1" containsInteger="1" minValue="0" maxValue="1"/>
    </cacheField>
    <cacheField name="Sorgho" numFmtId="0">
      <sharedItems containsSemiMixedTypes="0" containsString="0" containsNumber="1" containsInteger="1" minValue="0" maxValue="1"/>
    </cacheField>
    <cacheField name="Maïs" numFmtId="0">
      <sharedItems containsSemiMixedTypes="0" containsString="0" containsNumber="1" containsInteger="1" minValue="0" maxValue="1"/>
    </cacheField>
    <cacheField name="Arachide" numFmtId="0">
      <sharedItems containsSemiMixedTypes="0" containsString="0" containsNumber="1" containsInteger="1" minValue="0" maxValue="1"/>
    </cacheField>
    <cacheField name="Amarante / Solanum" numFmtId="0">
      <sharedItems containsSemiMixedTypes="0" containsString="0" containsNumber="1" containsInteger="1" minValue="0" maxValue="1"/>
    </cacheField>
    <cacheField name="Gombo" numFmtId="0">
      <sharedItems containsSemiMixedTypes="0" containsString="0" containsNumber="1" containsInteger="1" minValue="0" maxValue="1"/>
    </cacheField>
    <cacheField name="Viande" numFmtId="0">
      <sharedItems containsSemiMixedTypes="0" containsString="0" containsNumber="1" containsInteger="1" minValue="0" maxValue="1"/>
    </cacheField>
    <cacheField name="Poisson" numFmtId="0">
      <sharedItems containsSemiMixedTypes="0" containsString="0" containsNumber="1" containsInteger="1" minValue="0" maxValue="1"/>
    </cacheField>
    <cacheField name="Fruits et légumes" numFmtId="0">
      <sharedItems containsSemiMixedTypes="0" containsString="0" containsNumber="1" containsInteger="1" minValue="0" maxValue="1"/>
    </cacheField>
    <cacheField name="Autres2" numFmtId="0">
      <sharedItems containsSemiMixedTypes="0" containsString="0" containsNumber="1" containsInteger="1" minValue="0" maxValue="1"/>
    </cacheField>
    <cacheField name="CHECK" numFmtId="0">
      <sharedItems containsSemiMixedTypes="0" containsString="0" containsNumber="1" containsInteger="1" minValue="2" maxValue="4"/>
    </cacheField>
    <cacheField name="2- Quels sont les 3 produits alimentaires que votre ménage achète le plus, pendant la saison des pluies ?" numFmtId="0">
      <sharedItems containsBlank="1"/>
    </cacheField>
    <cacheField name="Manioc et feuille de manioc2" numFmtId="0">
      <sharedItems containsSemiMixedTypes="0" containsString="0" containsNumber="1" containsInteger="1" minValue="0" maxValue="1"/>
    </cacheField>
    <cacheField name="Tubercule (sans spécification du type)" numFmtId="0">
      <sharedItems containsSemiMixedTypes="0" containsString="0" containsNumber="1" containsInteger="1" minValue="0" maxValue="1"/>
    </cacheField>
    <cacheField name="Haricots2" numFmtId="0">
      <sharedItems containsSemiMixedTypes="0" containsString="0" containsNumber="1" containsInteger="1" minValue="0" maxValue="1"/>
    </cacheField>
    <cacheField name="Riz2" numFmtId="0">
      <sharedItems containsSemiMixedTypes="0" containsString="0" containsNumber="1" containsInteger="1" minValue="0" maxValue="1"/>
    </cacheField>
    <cacheField name="Mil2" numFmtId="0">
      <sharedItems containsSemiMixedTypes="0" containsString="0" containsNumber="1" containsInteger="1" minValue="0" maxValue="1"/>
    </cacheField>
    <cacheField name="Sorgho2" numFmtId="0">
      <sharedItems containsSemiMixedTypes="0" containsString="0" containsNumber="1" containsInteger="1" minValue="0" maxValue="1"/>
    </cacheField>
    <cacheField name="Maïs2" numFmtId="0">
      <sharedItems containsSemiMixedTypes="0" containsString="0" containsNumber="1" containsInteger="1" minValue="0" maxValue="1"/>
    </cacheField>
    <cacheField name="Arachide2" numFmtId="0">
      <sharedItems containsSemiMixedTypes="0" containsString="0" containsNumber="1" containsInteger="1" minValue="0" maxValue="1"/>
    </cacheField>
    <cacheField name="Amarante / Solanum2" numFmtId="0">
      <sharedItems containsSemiMixedTypes="0" containsString="0" containsNumber="1" containsInteger="1" minValue="0" maxValue="1"/>
    </cacheField>
    <cacheField name="Gombo2" numFmtId="0">
      <sharedItems containsSemiMixedTypes="0" containsString="0" containsNumber="1" containsInteger="1" minValue="0" maxValue="1"/>
    </cacheField>
    <cacheField name="Viande2" numFmtId="0">
      <sharedItems containsSemiMixedTypes="0" containsString="0" containsNumber="1" containsInteger="1" minValue="0" maxValue="1"/>
    </cacheField>
    <cacheField name="Poisson2" numFmtId="0">
      <sharedItems containsSemiMixedTypes="0" containsString="0" containsNumber="1" containsInteger="1" minValue="0" maxValue="1"/>
    </cacheField>
    <cacheField name="Fruits et légumes (excepté épinards et solanum)" numFmtId="0">
      <sharedItems containsSemiMixedTypes="0" containsString="0" containsNumber="1" containsInteger="1" minValue="0" maxValue="1"/>
    </cacheField>
    <cacheField name="Epinards" numFmtId="0">
      <sharedItems containsSemiMixedTypes="0" containsString="0" containsNumber="1" containsInteger="1" minValue="0" maxValue="1"/>
    </cacheField>
    <cacheField name="Autres3" numFmtId="0">
      <sharedItems containsSemiMixedTypes="0" containsString="0" containsNumber="1" containsInteger="1" minValue="0" maxValue="1"/>
    </cacheField>
    <cacheField name="CHECK2" numFmtId="0">
      <sharedItems containsSemiMixedTypes="0" containsString="0" containsNumber="1" containsInteger="1" minValue="0" maxValue="3"/>
    </cacheField>
    <cacheField name="3- Quels sont les 3 produits non-alimentaires que votre ménage achète le plus, pendant la saison sèche ?" numFmtId="0">
      <sharedItems count="71">
        <s v="Produit d'hygiene"/>
        <s v="Fagot, savon habit"/>
        <s v="Creme, savon"/>
        <s v="Savon"/>
        <s v="Produits de premier necessité "/>
        <s v="Savon, fagot,"/>
        <s v="Savon, fagot"/>
        <s v="Savon,"/>
        <s v="Materiel de construction, ustensile de cuisine, carburant."/>
        <s v="Savon, omo, ustensiles de cuisine"/>
        <s v="Savon, vetement, ustensile de cuisine."/>
        <s v="Ustensil de cuisine, vetement, savon"/>
        <s v="Ustensile de cuisine, meubles, sceau "/>
        <s v="Ustensile de cuisine, savo,omo"/>
        <s v="Vetement, ustensile, meuble"/>
        <s v="Savon, Marmite , chaussure"/>
        <s v="Savon, assiettes et defois les habits "/>
        <s v="Bidon, habits, cuvette."/>
        <s v="Matelas, bidon, moustiquaire "/>
        <s v="Habits assiettes bidon"/>
        <s v="Les habitants les assiettes les meubles"/>
        <s v="Habits les assiettes les tapis"/>
        <s v="Habits assiettes les tapis"/>
        <s v="Assiettes, chaussures et les couvertures"/>
        <s v="Assiettes , marmites habits"/>
        <s v="Assiettes,Habits chaussures"/>
        <s v="Habits, chasseurs lait de toilette, parfum"/>
        <s v="Savon , chaussure et habit"/>
        <s v="Savon, chaussures et les Habits"/>
        <s v="Savon, chaussures et les assiettes"/>
        <s v="Bidons assiettes et les habits"/>
        <s v="Natte,moustiquaire, couverture."/>
        <s v="Bidon,moustiquaire, bâche"/>
        <s v="Moustiquaire, couverture, habit."/>
        <s v="Bidon,moustiquaire, marmites."/>
        <s v="Chaussure,habit,couverture"/>
        <s v="Habit,chaussure,savon"/>
        <s v="Chaussur,habit,manioc"/>
        <s v="Chaussur,habit,fago"/>
        <s v="Habit ,chaussure,pomade"/>
        <s v="Habit,chaussure,medicament"/>
        <s v="Chaussure,habit,torche"/>
        <s v="Produit de bauté, ustensil"/>
        <s v="Produit de bauté, ustensil "/>
        <s v="Habits, produit d'hygiene "/>
        <s v="Produits d'hygiène"/>
        <s v="Sceau, savon, vetement, bidon, bache et marmite"/>
        <s v="Vetement, sceau, savon, bache"/>
        <s v="Moustiquaires, bidon, matelots"/>
        <s v="Assiette, drap, couverture."/>
        <s v="Fourniture scolaire, habit, cuvette"/>
        <s v="Les outils agricoles, marmite, assiette."/>
        <s v="Pèle, machette, bâche."/>
        <s v="Marmite, assiette, bidon."/>
        <s v="Pagne, savon, cuvette."/>
        <s v="Machette, cuvette, moustiquaire."/>
        <s v="Assiette, marmite, couverture."/>
        <s v="Les gobelets, les marmites, les assiettes."/>
        <s v="Habits, chaussures, ciments"/>
        <s v="Natte, ustensiles de cuisine, assiettes"/>
        <s v="Habits , chaussures draps"/>
        <s v="Assiettes, couverture draps"/>
        <s v="Bidon, natte, marmite"/>
        <s v="Habits, couverture, draps"/>
        <s v="Habits, chaussures et couverture"/>
        <s v="Couverture, assiettes, chaussures"/>
        <s v="Natte, draps et couvertures"/>
        <s v="Assiettes, couverture, bidon"/>
        <s v="Habit,chassure,savon"/>
        <s v="Produit de premier necessité"/>
        <s v="Vetement, carburant, savon"/>
      </sharedItems>
    </cacheField>
    <cacheField name="4- Quels sont les 3 produits non-alimentaires que votre ménage achète le plus, pendant la saison des pluies ?" numFmtId="0">
      <sharedItems count="74">
        <s v=""/>
        <s v="Fagot, savon habit"/>
        <s v="NSP"/>
        <s v="Savon"/>
        <s v="Outils aratoires"/>
        <s v="Savon, fagot,"/>
        <s v="Savon, fagot"/>
        <s v="Savon,"/>
        <s v="Bache, savon, bidon"/>
        <s v="Bache, savon, couverture."/>
        <s v="Bache"/>
        <s v="Bache, savon"/>
        <s v="Bache, vetement , couverture"/>
        <s v="Bache, bidon"/>
        <s v="Bache, savon, omo"/>
        <s v="Savon, natte et assiettes"/>
        <s v="Savon, assiettes et bidon "/>
        <s v="Machette, daba, moustiquaire."/>
        <s v="Couverture, assiettes, marmite. "/>
        <s v="Habits,lait de toilette et moustiquaire"/>
        <s v="Les tapis, les seaux et habits"/>
        <s v="Chaussures habits couverture"/>
        <s v="Les ustensiles de cuisine"/>
        <s v="Bidon, cuvettes les moustiquaires"/>
        <s v="Assiettes,natte, drap"/>
        <s v="Lait de toilette, savons et les seaux en plastique"/>
        <s v="Habits, chasseurs slip"/>
        <s v="Je paye pas de produits non alimentaires pendant la saison des pluies faute de moyens financiers"/>
        <s v="Savon, chaussures et bâche"/>
        <s v="Savon, chaussures et les assiettes"/>
        <s v="Chaises, machette et moustiquaire"/>
        <s v="Machette, cuvette marmite."/>
        <s v="Cuvette, marmite, nattes"/>
        <s v="Cuvette, machette, bidon."/>
        <s v="Moustiquaire, machette, cuvette."/>
        <s v="Pilover,fago,brique"/>
        <s v="Tapi,jaquete,charbon"/>
        <s v="Fago,brique,riz"/>
        <s v="Sucre,savon,almette"/>
        <s v="Medicament,cahier,fago"/>
        <s v="Fourniture scolaire,paneau,radio"/>
        <s v="Savon,couverture,charbo"/>
        <s v="Produits de premier necessité "/>
        <s v="Produit de bauté, ustensil "/>
        <s v="Habits, produit d'hygiene "/>
        <s v="Produits de première necessité "/>
        <s v="Bache principalement.( c'est les periode de crise.)"/>
        <s v="Bache."/>
        <s v="Habit, draps, couverture."/>
        <s v="Machette, cuvette, habit."/>
        <s v="Drap, couverture, bidon."/>
        <s v="Matelas, bidons, moustiquaire."/>
        <s v="Couvertures, moustiquaire, draps."/>
        <s v="Draps, moustiquaire, fauteuil."/>
        <s v="Bâche, moustiquaire, couverture."/>
        <s v="Couverture, matelas, assiette."/>
        <s v="Cuvette, Machete et djaraï( un outil agricole semblable à la pelle)."/>
        <s v="Les outils agricoles, bâche et les outils des travaux miniers(exploitation minière)."/>
        <s v="Draps, couverture, habits"/>
        <s v="Habits, chaussures, couverture"/>
        <s v="Couverture, moustiquaires et bidon"/>
        <s v="Couverture moustiquaires, draps"/>
        <s v="Couverture, moustiquaires, draps"/>
        <s v="Couverture, bidon et moustiquaires"/>
        <s v="Draps, couverture, moustiquaires"/>
        <s v="Couverture, moustiquaires, bidon"/>
        <s v="Moustiquaires, bidon, cuvette alu"/>
        <s v="Draps, moustiquaires, couvertures"/>
        <s v="Torche,savon,sucre"/>
        <s v="Creme,sucre,sel"/>
        <s v="Meme choses pour la saison seche "/>
        <s v="Savon, bache, chassure"/>
        <s v="Idem" u="1"/>
        <s v="Idem " u="1"/>
      </sharedItems>
    </cacheField>
    <cacheField name="5- Est-ce que vous dépendez beaucoup des marchés pour avoir de la nourriture ? Pourquoi ?" numFmtId="0">
      <sharedItems count="79">
        <s v="Non, nous dependents beaucoup  plus de Produit champetre"/>
        <s v="Oui, par ce que on peut trouver beaucoup de chose dont on a besoin au marché"/>
        <s v="Oui nous dependons du marché a cause de l'insecurité Dan's les carrier village"/>
        <s v="Oui, par ce que c'EST la seule source de Notre ravitaillement en alimentation"/>
        <s v="Oui, par ce que c'EST de la bas que nous achetons"/>
        <s v="Non, nous dependons beaucoup plus  souvent des produits agricoles"/>
        <s v="Oui, rien que le marché "/>
        <s v="Non, quand ta pas assez de d'argent on achète toujours dans le quartier"/>
        <s v="Non, parfois je ne vais pas au marché, je reste dans mon quartier et cherché les produits dans le quartier_x000a_"/>
        <s v="Non aussi, on achète dans des quartiers"/>
        <s v="Non parfois aussi c'est au champ"/>
        <s v="Oui comme c'est au marché quand trouve les produits"/>
        <s v="Oui, mais si tu n'a pas fait de jardin, soit tu n'as pas cultiver un champ, tu es dans le besoin de marché, si tu a le moyen"/>
        <s v="Oui parce que les prix sont très élévé pendant la saison des pluies (pas assez de viande et manioc)"/>
        <s v="Oui parce que nous ne produisons pas"/>
        <s v="Oui parce que nous ne produisons plus a cause de l'insécurité."/>
        <s v="Pas beaucoups parce que nous produisons aussi."/>
        <s v="Oui parce qu'on n'a pas les moyens de faire du reserve"/>
        <s v="Oui parce que nous vivons sur le site et nous n'avons aucun agr."/>
        <s v="Oui parce que nous vivons sur le site"/>
        <s v="Je depends á moitié du marché et moitié des activités champetres"/>
        <s v="Oui tout provient seulement du marché "/>
        <s v="Comme nos champs a subit l'inondation donc on ne peut que dependre du marché pour avoir de là nourriture."/>
        <s v="Oui, parce que nos champs a subit l'inondation deja.  "/>
        <s v="Oui ainsi que le champ"/>
        <s v="Oui c'est le seul lieu"/>
        <s v="Oui parce que le marché est le plus proche de chez moi"/>
        <s v="Oui parce que c'est le seul lieu"/>
        <s v="Oui c'est là qu'on trouve tout ce dont nous avons besoin"/>
        <s v="Marché, champs"/>
        <s v="Oui"/>
        <s v="Marché et le champ"/>
        <s v="Oui tout provient du marché pour moi"/>
        <s v="La minorité provient du marché"/>
        <s v="Oui car c'est sur marché que tu peux avoir  tous ceux dont tu as besoin"/>
        <s v="Non, pas seulement le marché mais on n'a le champ à côté."/>
        <s v="Oui, nous dépendons beaucoup des marchés pour avoir de la nourriture car pour cette années nos champs ont subit l'inondation."/>
        <s v="Non, parce que j'ai mon champs à côté."/>
        <s v="Non, pas seulement du marché mais les produits champêtre."/>
        <s v="Oui, par tous ce trouve au marché c'est vrai qu'on n'a les produit champêtre mais mes condiments se trouve au marché."/>
        <s v="Oui,hausse de prix"/>
        <s v="Oui,par ce que tout le monde préfere de aporte sont marchadise au marché"/>
        <s v="Oui,hausse de prix aliment"/>
        <s v="Oui,hausse de prix d'aliment"/>
        <s v="Oui,par ce que là bà tu trouver tout"/>
        <s v="Oui,par ce que au marché je vas trouve ce que je besoin"/>
        <s v="Oui,pour cherche la nourriture"/>
        <s v="Oui, c'est le seul lieu de ravitaillement"/>
        <s v="Oui, seul lieu de ravitaillement "/>
        <s v="A peu près, par ce je depend plus souvent aux activités champetres et collectes"/>
        <s v="Oui, seul endroit de ravitaillement"/>
        <s v="Oui, seul endroit de ravitaillement "/>
        <s v=" Non, l'agriculture nous aide beaucoup "/>
        <s v="Oui, par ce que c'est le lieu sûr pour savoir les produits "/>
        <s v="Oui mais je consomme aussi mon propre production."/>
        <s v="Oui parce que nos activités champêtre sont bloqués"/>
        <s v="Oui, pour avoir des nourriture."/>
        <s v="Non, par ce qu'on n'a nos produit de récolte."/>
        <s v="Oui, car tout est au marché."/>
        <s v="Oui, car le marché dispose de toutes sorte d'articles (alimentaires et non alimentaires)"/>
        <s v="Oui, par ce que c'est le seul lieu pour s'approvisionner nos ménages."/>
        <s v="Non, parce qu'on n'a des stocks récolter au champs."/>
        <s v="Oui, parce que c'est le seule lieu qu'on peut retrouver tout les produits."/>
        <s v="Bien-sûr que ouï, car on peut tout trouver qu'au marché."/>
        <s v="Non car je suis cultivateur."/>
        <s v="Ouï, car c'est le lieu d'avoir tout les biens."/>
        <s v="Marché"/>
        <s v="Non,le marché et le champ"/>
        <s v="Marché et champs"/>
        <s v="Marché et agriculture"/>
        <s v="Oui c'est là bas qu'on trouve tout ce qu'on veut"/>
        <s v="Non marché et champs parce que par manque de moyens financiers"/>
        <s v="Oui et agriculture"/>
        <s v="Non Agriculture et marché par manque de moyens financiers"/>
        <s v="Non pas uniquement marché mais agriculture aussi"/>
        <s v="Oui,pour avoire de nourriture"/>
        <s v="Oui,là bàs je peux trouve la nourriture"/>
        <s v="Oui, c'est de la bas qu'on peut trouver certains produits que nous voulons"/>
        <s v="Oui mais nous dependant aussi de nos propre production."/>
      </sharedItems>
    </cacheField>
    <cacheField name="6- Combien dépensez-vous pour les articles alimentaires (en FCFA), par mois pour votre ménage ? Merci de précisez le nombre de personne dans le ménage" numFmtId="0">
      <sharedItems containsMixedTypes="1" containsNumber="1" containsInteger="1" minValue="15000" maxValue="15000" count="60">
        <s v="90000FCFA pour 26 personnes"/>
        <s v="45000 pour 15 personnes"/>
        <s v="80000"/>
        <s v=""/>
        <s v="21500 pour 6 personnes"/>
        <s v="22500 pour 7 personnes"/>
        <s v="15000fcfa pour 5 personnes"/>
        <s v="30000 Pour 5personnes"/>
        <s v="45000 pour 4personnes"/>
        <s v="65000"/>
        <s v="55000"/>
        <s v="45000"/>
        <s v="60000, pour 10 personnes"/>
        <s v="45000 pour 13 personnes"/>
        <s v="90000 pour 6 personne "/>
        <s v="30000 pour 12 personnes"/>
        <s v="60000 pour 8 personne"/>
        <s v="60000 pour 8 personnes"/>
        <s v="75000 pour 09 personnes"/>
        <s v="30000 pour 13 personnes"/>
        <n v="15000"/>
        <s v="Estimation 7500"/>
        <s v="23000 fcfa pour 8 personnes. "/>
        <s v="48000fcfa pour 15 personnes. "/>
        <s v="30000"/>
        <s v="10000"/>
        <s v="15000 par mois et 6 personnes pour mon ménage"/>
        <s v="75000 par mois et 12 personnes de mon ménage"/>
        <s v="15000"/>
        <s v="20000"/>
        <s v="60000"/>
        <s v="50000"/>
        <s v="Je dépense 75000 f par mois"/>
        <s v="50000 f par mois"/>
        <s v="12000fcfa"/>
        <s v="13000fcfa."/>
        <s v="7000fcfa"/>
        <s v="50000fcfa, 10 personnes."/>
        <s v="50000fcfa pour 6 personnes"/>
        <s v="90000fcfa,6 perssone"/>
        <s v="30000fcfa,7personnee"/>
        <s v="30000fcfa,8personnee"/>
        <s v="15000fcfa,6personee"/>
        <s v="75000 pour 3 personnes "/>
        <s v="22500, pour 8 personnes"/>
        <s v="30000 pour 2 personnes"/>
        <s v="60000 pour 7 personnes "/>
        <s v="15000 pour 5 personnes"/>
        <s v="35000 pour 6 personnes"/>
        <s v="45000 pour 11 personnes"/>
        <s v="19000 fcfa"/>
        <s v="25000f pour 8 personnes."/>
        <s v="12000f pour 4 personnes."/>
        <s v="8000 fcfa pour 3 personnes."/>
        <s v="9000 FCFA pour 2 personnes."/>
        <s v="Plus de 50000"/>
        <s v="90000"/>
        <s v="Plus de 50000 car les prix des marchandises sont vraiment chers"/>
        <s v="13000fcfa,4personne"/>
        <s v="15000fcfa pour une personne"/>
      </sharedItems>
    </cacheField>
    <cacheField name="7- Combien dépensez-vous pour les articles non-alimentaires (en FCFA), par mois pour votre ménage ? Merci de précisez le nombre de personne dans le ménage" numFmtId="0">
      <sharedItems count="63">
        <s v="45000 pour 26 personnes"/>
        <s v="30000"/>
        <s v="5000"/>
        <s v="NSP"/>
        <s v="3000"/>
        <s v="4000Fcfa pour 7 personnes "/>
        <s v="2000 fcfa pour 5 personnes"/>
        <s v="3500 pour 5personnes"/>
        <s v="6000 pour 4personnes"/>
        <s v="4500"/>
        <s v="7000"/>
        <s v="15000"/>
        <s v="12500"/>
        <s v="6000"/>
        <s v="7500"/>
        <s v="Je depense parfois 20000f pour les produits non alimentaires mensuellement"/>
        <s v="Parfois le mois je ne depense rien pour les produits non alimentaires "/>
        <s v="20000fcfa pour 8 personnes "/>
        <s v="23000fcfa pour 15 personnes. "/>
        <s v="50000 car les prix des articles sont à la hausse"/>
        <s v="20000 mais si c'est le jour de la fête pour 6 personnes de mon ménage toujours"/>
        <s v="20000"/>
        <s v="1000"/>
        <s v=""/>
        <s v="35000"/>
        <s v="Je parfois par mois moins de 5000 f pour les produits non alimentaires"/>
        <s v="Je dépense 30000 f par mois"/>
        <s v="25000 f par mois"/>
        <s v="50000fcfa car les artistes non-alimentaires sont très chère à Birao."/>
        <s v="15000fcfa."/>
        <s v="3000fcfa"/>
        <s v="4000fcfa. 10 personnes."/>
        <s v="43000fcfa pour 6 personnes."/>
        <s v="30000fcfa"/>
        <s v="50000fcfa,7 personnee"/>
        <s v="5000fcfa,8personnee"/>
        <s v="10000fcfa,8personnee"/>
        <s v="18000fcfa,8personnee"/>
        <s v="50000fcfa,7personne"/>
        <s v="20000fcfa,6personee"/>
        <s v="5000 fcfa pour 7 personnes"/>
        <s v="7000fcfa pour 8 personnes"/>
        <s v="7000 pour 7personnes "/>
        <s v="3000fcfa pour 5 personnes"/>
        <s v="16000 poir 6 personnes"/>
        <s v="9000 pour 11 personnes."/>
        <s v="7500 fcfa"/>
        <s v="10000f pour 8 personne."/>
        <s v="15000f pour 4 personnes."/>
        <s v="5000 fcfa pour 3 personnes."/>
        <s v="11000 fcfa pour 9 personnes."/>
        <s v="6500 FCFA pour 7 personnes."/>
        <s v="10000 FCFA pour 10 personnes."/>
        <s v="5800 FCFA pour 2 personnes."/>
        <s v="14500 FCFA pour 13 personnes."/>
        <s v="25000 FCFA pour 8 personnes."/>
        <s v="50000"/>
        <s v="23000"/>
        <s v="15000 parce que ce n'est pas tous les jours qu'on achète"/>
        <s v="25000cfa,8personnée"/>
        <s v="18000fcfa,4personne"/>
        <s v="2000fcfa pour une personne"/>
        <s v="4000"/>
      </sharedItems>
    </cacheField>
    <cacheField name="8- Pour vous procurer des céréales (riz/mais) ou le manioc, à quel moment de l’année vous vous rendez le plus souvent sur le marché ?" numFmtId="0">
      <sharedItems count="23">
        <s v="Pendant la saison sèche"/>
        <s v="Saisons des pluies"/>
        <s v="Decembre"/>
        <s v="Saisons des pluies "/>
        <s v="Pendant le mois d'octobre"/>
        <s v="Fevrier, mars principalement"/>
        <s v="Octobre a janvier"/>
        <s v="Mars "/>
        <s v="Fevrier ( saison seche)"/>
        <s v="Pendant les debut du saison seche entre decembre et janvier."/>
        <s v="Pendant la saison seche de fevrier a mars."/>
        <s v="Pendant la saison sèche "/>
        <s v="Novembre jusqu'au janvier"/>
        <s v="Octobre, Novembre décembre"/>
        <s v="Octobre, Septembre Novembre"/>
        <s v=" Octobre , Novembre Décembre"/>
        <s v="Août septembre octobre"/>
        <s v="Après la récolte pendant le mois de janvier"/>
        <s v="Septembre, octobre, novembre et décembre voir même janvier (saison sèche)"/>
        <s v="Saison des pluies"/>
        <s v="De novembre à décembre"/>
        <s v="Pour le mais c'est de mai jusqu'a aout, riz c'est octobre jusqu'a mars et le manioc c'est de aout jusqu'a decembre."/>
        <s v="De aout jusqu'a decembre"/>
      </sharedItems>
    </cacheField>
    <cacheField name="9- Est-ce que vous trouvez sur le marché tout ce dont vous avez besoin ? En quantité suffisante ?" numFmtId="0">
      <sharedItems count="30">
        <s v="Non, quantité et qualité insuffisant"/>
        <s v="Non"/>
        <s v="Non, pas tout les articles"/>
        <s v="Non "/>
        <s v="Non, parfois c'est rare a cause manque et de l'insécurité"/>
        <s v="Oui présentement on peut trouver tous sur le marché"/>
        <s v="Parfois on ne trouve pas tout sur  le marché"/>
        <s v="Oui, quantité suffisante si moyens financiers suffisants"/>
        <s v="Non parfois c'est difficile de trouver tous comme tu veux, a cause d'improductivite"/>
        <s v="Oui mais certain articles seulement"/>
        <s v="Oui tout dépend des saisons."/>
        <s v="Oui mais pas en quantité suffisante"/>
        <s v="Defois mes besoins ne sont pas sur le marché et je suis obligé de payer d'autres produits à quantité insuffisante"/>
        <s v="Oui parfois c'est difficile de trouver mes besoins sur le marché et avec des quantité insuffisante "/>
        <s v="Non, quantité insuffisante"/>
        <s v="Non parce que la saison pluvieuse la route n'est pas pratiquable"/>
        <s v="Oui, en quantité suffisante"/>
        <s v="Oui, quantité insuffisante"/>
        <s v="Arriver à un moment c'est difficile de trouver ce que je suis dans le besoin"/>
        <s v="Parfois c'est difficile de trouver ce que je veux et en quantité insuffisante"/>
        <s v="Non, car pour cette années l'inondation à source principal de la transhumance."/>
        <s v="La quantité est insuffisantes."/>
        <s v="Oui, pendant la saison sèche nous trouverons la quantité suffisante mais il nous faut l'argent pour acheter."/>
        <s v="Non, qualité insuffisante "/>
        <s v="Oui plus ou moins, certains produits ne sont pas dans la localités."/>
        <s v="Oui, en quantité suffisante pendant la saison sèche car c'est le temps de récolte."/>
        <s v="Oui"/>
        <s v="Oui mais avec les prix élevés"/>
        <s v="Pas tout, et avec quantité  insuffissante "/>
        <s v="Oui mais selon les saisons."/>
      </sharedItems>
    </cacheField>
    <cacheField name="10- Est-ce que vous vous rendez sur d’autres marchés si des produits ne sont pas disponibles ? si oui, lesquels ?" numFmtId="0">
      <sharedItems count="60">
        <s v="Oui, petit marché: Bornou, Bobolo, Amamou, ngoubi, zack..."/>
        <s v="Oui, Bornou, amamou, gobolo"/>
        <s v="Oui, sir les petite axes"/>
        <s v="Non, Borno, Pk3"/>
        <s v="Oui, pk3, Borno"/>
        <s v="Oui, marche central"/>
        <s v="Oui, marche central Borno"/>
        <s v="Oui, quand ya pas la viande boucané"/>
        <s v="Oui, si on a pas trouvé de poisson frais sur le marché principal"/>
        <s v="Non"/>
        <s v="Oui sur le marché secondaire"/>
        <s v="Non que sur le marché principal"/>
        <s v="Oui sur le marché du Pk3, vis-versal"/>
        <s v="Oui marché pk3"/>
        <s v="Oui au marché du pk3"/>
        <s v="Oui au marché de pk3"/>
        <s v="Oui le marché pk3 et borno"/>
        <s v="Oui au marché central"/>
        <s v="Oui ai marché central"/>
        <s v="Non je ne vais nul part seulement le grand marché"/>
        <s v="Seul le marché central "/>
        <s v="Oui, le marché munisca(comme le marché se trouve en face de la base minusca)."/>
        <s v="Oui, marché matala,  terfel."/>
        <s v="Oui :  huile haricots sorgho"/>
        <s v="Oui"/>
        <s v="Oui sucre, savon, huile,"/>
        <s v="Mil arachides sel"/>
        <s v="Oui Amdafoc,Telfel"/>
        <s v="Oui de fois nous nous rendons sur le grand marché de Birao parceque notre marché c'est le marché du site car notre quartier se trouve en face du site des déplacés MINUSCA"/>
        <s v="Oui marché principale"/>
        <s v="Oui je me rends parfois sur le petit marché pour avoir ce que je suis dans le besoin"/>
        <s v="Oui , je me rends parfois sur le petit marché en face de la Minusca"/>
        <s v="Petit marché_x000a_Par-ce-que je demeure tout proche de ce marché"/>
        <s v="Oui, sur les marchés secondaires comme (boira, terfel matala)"/>
        <s v="Non."/>
        <s v="Non, seulement le marché principal."/>
        <s v="Oui, le marché terfel, marché machourou, marché bouta, marché bogaï."/>
        <s v="Non,ya pas d'autre marche"/>
        <s v="Non,yas pas d'autre marché"/>
        <s v="Yas pas d'autre marché"/>
        <s v="Non ya pas d'autre marché"/>
        <s v="Ya pas d'autre marché"/>
        <s v="Non il n'a a qu'un seul marché"/>
        <s v="Non, on pas d'autres solutions on reset toujours  comme ça"/>
        <s v="Non, seulement sur le marché principal"/>
        <s v="Non, pas d'autre pallialitifs "/>
        <s v="Non, pas d'autres solution"/>
        <s v="Oui su le marche secondaire"/>
        <s v="Oui sur le marché secondaire pour les biens non alimentaires."/>
        <s v="Oui, au marché située au quartier Sara."/>
        <s v="Oui, car à l'époque des événements les ethnies Sara ont créé un petit marché sur l'axe qui mène à l'aérodrome."/>
        <s v="Ouï, le marché Sara sur l'axe qui mène à l'aérodrome."/>
        <s v="Ouï, le marché Sara créé nouvellement après les événements."/>
        <s v="Ouï, le marché Sara créé nouvellement après les événements sur l'axe qui mène à l'aérodrome."/>
        <s v="Ouï, le marché secondaire."/>
        <s v="Si, le marché Sara sur l'axe qui mène à l'aérodrome."/>
        <s v="Ya que une seul marché"/>
        <s v="Ya pas d'autre marche"/>
        <s v="Non nous n'avons pas d'autres option"/>
        <s v="Oui sur le marché secondaire ou centre commercial"/>
      </sharedItems>
    </cacheField>
    <cacheField name="1- À quel marché vous rendez-vous (principal ou secondaire) ?" numFmtId="0">
      <sharedItems/>
    </cacheField>
    <cacheField name="2- Combien de temps cela vous prend pour aller de chez vous jusqu’au marché ?" numFmtId="0">
      <sharedItems count="20">
        <s v="10min"/>
        <s v="15min"/>
        <s v="30min"/>
        <s v="5min"/>
        <s v="25min"/>
        <s v="45min"/>
        <s v="40min"/>
        <s v="50min"/>
        <s v="15-20min"/>
        <s v="10-15min"/>
        <s v="NSP"/>
        <s v="1-1,5h"/>
        <s v="1 heure"/>
        <s v="20min"/>
        <s v="2h"/>
        <s v="55min"/>
        <s v="35min"/>
        <s v="40-45min"/>
        <s v="35-40min"/>
        <s v="4min"/>
      </sharedItems>
    </cacheField>
    <cacheField name="3- Qui, dans votre ménage, se rend au marché et pour quelle raison ?" numFmtId="0">
      <sharedItems count="51">
        <s v="Femme, enfant et homme aussie pour acheter design articles"/>
        <s v="Femme, enfants et homme"/>
        <s v="Femme, enfants"/>
        <s v="Femme et homme"/>
        <s v="Ma fille"/>
        <s v="Ma cadette, comme l'argent est petit"/>
        <s v="Moi personnellement, comme d'habitude"/>
        <s v="Femme"/>
        <s v="Mes femmes principalement, parce qu'elles connait mieux nos besoins prioritaire."/>
        <s v="La cadette du menage"/>
        <s v="Ma fille de 14ans."/>
        <s v="Moi, parce que c'est moi la personnes adulte"/>
        <s v="Moi et parfois les enfants"/>
        <s v="Moi et ma soeur pour acheté les produit alimentaire"/>
        <s v="Moi-même"/>
        <s v="Enfants"/>
        <s v="Les femmes pour être sûr de leur marchandises"/>
        <s v="Moi même parce je suis la cheffe du ménage"/>
        <s v="Les enfants car je ne suis pas autorisé par mon mari pour que je me rends au marché en raison de la jalousie"/>
        <s v="Ma petite sœur"/>
        <s v="Moi même parceque je suis la femme du foyer"/>
        <s v="Ma fille et moi"/>
        <s v="Moi le mari de la  maison qui part souvent Au marché"/>
        <s v="Moi le chef en personne"/>
        <s v="Moi même(la mère)"/>
        <s v="Moi et parfois ma femme."/>
        <s v="L'enfant,pour achete la nouriture"/>
        <s v="Femme ,pour achete de nourriture"/>
        <s v="Femme,pour cherche de la nourriture"/>
        <s v="Les fillets y compris led femmes pour achat des denrées alimentaires "/>
        <s v="Femmes et filles"/>
        <s v="Fille"/>
        <s v="La femmes du chef de menage"/>
        <s v="Les enfants car ils connaissent parfaitement le marché."/>
        <s v="Moi même car mes clients me connaissent."/>
        <s v="Moi parce que je sais comment discuter le prix des produits."/>
        <s v="Les enfants par ce qu'elle connaissent bien le marché et mes clients les connaissent aussi."/>
        <s v="Ma femme parce que mes enfants n'ont pas encore l'âge."/>
        <s v="Les enfants parce qu'ils connaissent parfaitement le marché."/>
        <s v="Moi même car je connais mes clients."/>
        <s v="Les enfants pour acheter de la nourriture"/>
        <s v="Moi même pour acheter de la nourriture"/>
        <s v="Moi pour la fiabilité des choses"/>
        <s v="Oui, pour trouver  tout dont j'ai besoin"/>
        <s v="Moi pour faire le meilleur choix"/>
        <s v="Moi même pour la bonne qualité des produits"/>
        <s v="Les enfants parce que je suis déjà veille et je n'ai plus de force"/>
        <s v="Ma femme pour bien faire les provisions"/>
        <s v="Moi pour avoir les marchandises en grande quantité"/>
        <s v="Moi pour des raisons de qualité"/>
        <s v="Homme"/>
      </sharedItems>
    </cacheField>
    <cacheField name="4- Combien de fois par semaine allez-vous sur le marché" numFmtId="0">
      <sharedItems containsSemiMixedTypes="0" containsString="0" containsNumber="1" containsInteger="1" minValue="1" maxValue="7" count="7">
        <n v="7"/>
        <n v="5"/>
        <n v="3"/>
        <n v="4"/>
        <n v="6"/>
        <n v="2"/>
        <n v="1"/>
      </sharedItems>
    </cacheField>
    <cacheField name="5- Est-ce que vous rencontrez des obstacles pour vous rendre sur le marché ? Si oui, lesquels ?" numFmtId="0">
      <sharedItems count="28">
        <s v="Non"/>
        <s v="Au moment des evenements de conflits"/>
        <s v="Non "/>
        <s v="Oui s'il ya des attaques de groupe armés."/>
        <s v="Manque de moyen financier"/>
        <s v="Oui manque d'argent."/>
        <s v="Manque d'argent principalement"/>
        <s v="Manque d'argent, les intempérés,insécurité"/>
        <s v="Oui manque d'argent, les intempérés"/>
        <s v="Pas de problème en partant Au marché"/>
        <s v="Aucun obstacle"/>
        <s v="Oui, surtout les coupeurs de route."/>
        <s v="Oui, surtout s'il pleut en abondance et aussi pendant les périodes des évènements."/>
        <s v="Oui, manque d'argent."/>
        <s v="Oui,probleme de monais"/>
        <s v="Hausse de prix "/>
        <s v="Oui,de provocation"/>
        <s v="Oui,tros de sirculation de route"/>
        <s v="Oui,sirculation,le moto roule en grand vitesse"/>
        <s v="Oui,tros de sirculation"/>
        <s v="Problème d'accident de moto "/>
        <s v="Distance de marche considerable"/>
        <s v="Oui parfois, selon la disponibilité de certains produits."/>
        <s v="Oui le manque de moyen financiers, manque d'approvisionnement ,manque de jettons pour la monnaies, manque de liquide, le prix tres élevé des produits."/>
        <s v="Oui au début quant c'est chaud on n'a vraiment d'y aller."/>
        <s v="Au début oui, car les FPRC sont partout dans la ville mais aujourd'hui aucun obstacle."/>
        <s v="Oui,la circulation de moto et group armé"/>
        <s v="Oui,probleme de moner ,circulation de moto"/>
      </sharedItems>
    </cacheField>
    <cacheField name="6- Est-ce que vous vous sentez en sécurité en général quand vous vous rendez sur le marché ? Sinon, pourquoi ? Si oui, pourquoi ?" numFmtId="0">
      <sharedItems count="61">
        <s v="Oui, par ce le marché est accessible "/>
        <s v="Oui, par ce pour l'instant la ville est calme"/>
        <s v="Oui, pas de distinction ethnique et raciale"/>
        <s v="Non"/>
        <s v="Oui"/>
        <s v="Non, pas de danger"/>
        <s v="Oui par ce que le marché est calme"/>
        <s v="Au par avant ya pas la sécurité, mais pour le moment ya de soucis."/>
        <s v="Oui présentement ya la sécurité"/>
        <s v="Présentement pas de soucis comme d'avance en présence des groupes armés"/>
        <s v="Non on peur a cause des menaces ou des présences des groupes armés parfois dans la ville"/>
        <s v="Ya pas de sécurité, a cause de peur des bandits armés"/>
        <s v="Oui un peu, surtout pour les mineurs, cas de vols."/>
        <s v="Oui en sécurité actuellement parce que les forces de l'ordre sont dans la ville maintenant."/>
        <s v="Oui parfois, quqnd il n ya pas d'attaque de groupe armé."/>
        <s v="Oui parce qu'il ya la sécurité pour le moment."/>
        <s v="Oui parfois, cas de vols"/>
        <s v="Oui quand il n'ya pas d'incident sécuritaire"/>
        <s v="Oui mais tout depend les conditions sécuritaire."/>
        <s v="Oui je me sens en securité"/>
        <s v=""/>
        <s v="Oui, plein de securité car la police et la gendarmerie est tout proche du marché. "/>
        <s v="Oui, on se sens en securité car la police et la gendarmerie est tout proche du marché. "/>
        <s v="Oui parce que les MINUSCA sont et les FACA sont en perpétuelle patrouille dans la localité"/>
        <s v="Oui parce dans notre localité les FACA sont présents"/>
        <s v="Oui présence des MINUSCA"/>
        <s v="Oui parce qu'il y a beaucoup des gens sur le marché"/>
        <s v="Oui je me sens en sécurité"/>
        <s v="Oui je me sens très bien en sécurité"/>
        <s v="Sur le marché principal oui nous sommes en sécurité mais pas les marchés secondaires."/>
        <s v="Oui, car restenment les ordres sont rétablir à Birao."/>
        <s v="Oui pour le moment mais auparavant non."/>
        <s v="Oui, nous sentons en sécurité car la police sillonne partout dans le marché."/>
        <s v="Oui,je peur de groupe arme"/>
        <s v="Oui,personnee me derage "/>
        <s v="Non,je ne suis pas discriminer"/>
        <s v="Oui,je au qu'un probleme avec personnee"/>
        <s v="Non,moto roule avec vitesse"/>
        <s v="Non,je peur de group arme"/>
        <s v="Oui, par ce que je ne sais pas aggression"/>
        <s v="Oui, par ce que je ne sais pas aggresser  "/>
        <s v="Oui, par ce que le marché est accessible a tous"/>
        <s v="Oui, par ce que y a pas d'opposition"/>
        <s v="Oui s'il n ya pas d'iruption des groupes armés."/>
        <s v="Oui mais pas a 100%, cas de vol_x000a_"/>
        <s v="Maintenant oui, car les soldats FACA et RUISSE sont présent dans la localité."/>
        <s v="Ouï, par ce que les russes sont là et aussi les faca."/>
        <s v="Ouï, par ce que les force de l'ordre sont présente dans ville."/>
        <s v="Ouï, parce que les force de l'ordre sont là."/>
        <s v="Ouï."/>
        <s v="Oui, par ce que la est revenu dans la ville déjà."/>
        <s v="Oui, car les forces de l'ordre sont déjà dans la ville."/>
        <s v="Oui "/>
        <s v="Non à cause de conflits"/>
        <s v="Oui parce que le marché est ouvert à tout le monde"/>
        <s v="Non parce qu'il y a trop de rumeurs"/>
        <s v="Non parce qu'il y'a l'insécurité dans la ville"/>
        <s v="Non,elle a peur de group armé"/>
        <s v="Non,insecurite"/>
        <s v="Oui, par ce que je ne suis pas discriminer"/>
        <s v="Non parce qu'il n y a pas de force de l'ordre dans la localité et pire dans les marchés"/>
      </sharedItems>
    </cacheField>
    <cacheField name="7- Est-ce qu’il y a eu des moments particuliers où vous ne vous êtes pas sentis en sécurité sur le marché, et pour quelle raison ?" numFmtId="0">
      <sharedItems count="62">
        <s v="Oui, lors des evenements conflicts communautaire"/>
        <s v="Toujours au moment de conflit arms et evenement communitaire"/>
        <s v="Pendant led moments des evenements"/>
        <s v="Pendant les period des evenements"/>
        <s v="Pendant les conflits"/>
        <s v="Pendant les periodes des conflits armés "/>
        <s v="Pendant les periodes de conflits armés "/>
        <s v="Oui les 3 mois derniers à cause l'insécurité par les groupes armés cpc"/>
        <s v="Oui le mois dernier, a cause de l'insécurité par les groupes armés"/>
        <s v="Oui les mois passé"/>
        <s v="Oui les mois derniers"/>
        <s v="Oui, les mois passés"/>
        <s v="Oui comme présentement, les perturbations des groupes armés"/>
        <s v="Oui dans la soirée, cas de violence."/>
        <s v="Oui pendant l'attaque des groupes armés"/>
        <s v="Non"/>
        <s v="NSP"/>
        <s v="Oui pendant l'attaque des groupes armés."/>
        <s v="Oui quand il ya incident sécuritaire"/>
        <s v="Quand il y a rumeur d'attaque de groupe armés sur la ville."/>
        <s v="Oui quand il y a le combat entre les rebelles et le population de la localité"/>
        <s v="Oui au moment de transhumance"/>
        <s v=""/>
        <s v="Oui, pendant les périodes des évènements."/>
        <s v="Pendant les événements passé centre les des ethnies (goula rounga)"/>
        <s v="Oui, car les commerçants veulent à ce qu'on ne discute pas le prix de leurs articles."/>
        <s v="Oui,si  je trouve les group arme au niveau de marche"/>
        <s v="Oui,les group arme aussi vien au niveau de marché"/>
        <s v="Oui,rumeur d'arrive de faca"/>
        <s v="Oui,si je voi l'arme au niveau de marché"/>
        <s v="Oui,mouvement de group arme"/>
        <s v="Oui,sirculation de group arme au marché"/>
        <s v="Pendant les moments des evenements "/>
        <s v="Pendant les periodes de conflits  armés "/>
        <s v="Moment de trouble"/>
        <s v="Pendant les evenements "/>
        <s v="Oui, tout moment"/>
        <s v="Lors des conflits "/>
        <s v="Oui, pendant les evenements"/>
        <s v="Oui mais impossible de determiner la frequence"/>
        <s v="Non pas vraiment, pour le mineurs peut etre"/>
        <s v="Au moment des tensions entre les deux ethnies, tout le monde a eu peurs d'aller sur le marché."/>
        <s v="Pendant les périodes des événements."/>
        <s v="Oui, pendant la période des événements."/>
        <s v="Ouï, à l'époque des événements entre les deux ethnies (GOULA et ROUNGA)."/>
        <s v="Même pas car je suis nouveau dans la zone."/>
        <s v="Oui, pendant la guerre tribale."/>
        <s v="Pendant la guerre tribale mais on peut dire que c'est le passé."/>
        <s v="Oui, juste au conflits inter-communautaires"/>
        <s v="Oui, conflits inter-communautaires"/>
        <s v="Oui à cause de conflits entre deux races"/>
        <s v="Oui au moment de conflits inter-communautaires"/>
        <s v="Oui  quand il y a un conflit inter-communautaires"/>
        <s v="Oui au moment de conflits d'inter-communautaire "/>
        <s v="Oui quand les gens mal intentionnés ont couvert le marché"/>
        <s v="Oui pendant le conflits inter-communautaires"/>
        <s v="Oui quand il s'agit de conflits "/>
        <s v="Oui le cas de conflit de deux ethnies Goula et Roga"/>
        <s v="Oui,circulation de group armé avec de armé et couteau"/>
        <s v="Oui,on croise avec de group arme"/>
        <s v="Tout moment"/>
        <s v="Non " u="1"/>
      </sharedItems>
    </cacheField>
    <cacheField name="8- Est-ce qu’il y a des moments dans l’année où c'est difficile d’accéder au marché ? et pourquoi ?" numFmtId="0">
      <sharedItems count="68">
        <s v="Toujours au moment des conflict armé"/>
        <s v="Pendant les periodes d'évenements /conflits sociaux"/>
        <s v="Decembre"/>
        <s v="Non"/>
        <s v="NSP"/>
        <s v="Oui a cause de présence des groupes armés sur la de marché"/>
        <s v="Oui, a cause d'insécurité des groupes armés"/>
        <s v="Oui a cause de l'insécurité par les groupes armés"/>
        <s v="Oui, comme les mois passé a cause d'insécurité par les groupes armés"/>
        <s v="Oui le mois passé et même pour le moment"/>
        <s v="Oui s'il insécurité"/>
        <s v="Oui princilament quand il ya des troubles de sécurité"/>
        <s v="Oui quand il y a troubles de sécurité"/>
        <s v="Oui pendant l'attaque des groupes armés"/>
        <s v="Non en particulier, s'il n y a pas d'incident sécuritaire."/>
        <s v="Quand il y a rumeur d'attaque de groupe armés sur la ville."/>
        <s v="Oui si je n'ai rien je ne parts pas au marché"/>
        <s v="Oui si je n'ai pas de moyen pour y aller"/>
        <s v="Oui, pendant la saison de pluie."/>
        <s v="Oui, surtout pendant la saison de pluie car quand il pleut les axes ne sont pas pratiquable."/>
        <s v="Oui au temps de la pluie parce la ville est toute innondée"/>
        <s v="Avril jusqu'au mois  d'Août parce qu'il y a l'innondation"/>
        <s v="Oui par manque de moyens financier et la saison pluvieuse"/>
        <s v="Oui manque de moyens financiers"/>
        <s v="Juin,Juillet, Août  l'innondation dans la ville"/>
        <s v="Pendant la saison pluvieuse ou la population est prise par les travaux champêtre"/>
        <s v="Oui  Août et Septembre par manque de moyens financiers"/>
        <s v=""/>
        <s v="Oui pendant la saison pluvieux c'est difficile d'accéder au marché."/>
        <s v="Oui, s'il y'a mésentente entre les deux races(goula et rounga)."/>
        <s v="Pendant la saison pluvieux."/>
        <s v="Pendant la saison pluvieux, pour causes d'inondation."/>
        <s v="S'il pleut fortement alors l'accès au marché est difficile."/>
        <s v="Oui,saison de pluies"/>
        <s v="Oui,saison de pluie"/>
        <s v="Oui,saison seché ya beaucoup de solei"/>
        <s v="Saison seché,ya beaucoup de soleil"/>
        <s v="Oui,saison de pluies ya beaucoup de l'eau sur la route"/>
        <s v="Oui,si ya de pluies"/>
        <s v="Oui,quant il ya la pluies"/>
        <s v="Saisons seche et depuis la saisons des pluies"/>
        <s v="Saison des pluies a cause  de la pluie et les travaux champetres"/>
        <s v="Saison seche"/>
        <s v="Les difficultes sont Celles de carrence des produits sur le marché "/>
        <s v="Mois de Aout, insuffisance de certains produits sur le marché "/>
        <s v="Oui mais impossible de determiner la frequence"/>
        <s v="Pendant la saison des pluies."/>
        <s v="Pendant la saison pluvieux car le marché n'est pas bien approvisionné."/>
        <s v="Oui, pendant la saison pluvieux car le marché n'est pas bien approvisionné."/>
        <s v="Ouï, comme le jour de l'enquête."/>
        <s v="Ouï, pendant la saison pluvieux car durant cette période le marché n'était pas bien approvisionné."/>
        <s v="Si, pendant la période des événements."/>
        <s v="Pendant la saison pluvieuse quand les produits sont indisponibles sur le marché."/>
        <s v="Oui, c'est à dire pendant la saison pluvieuse le marché n'est pas bien approvisionné et le niveau d'eau augmente(inondations)."/>
        <s v="Oui pendant la saison de pluie"/>
        <s v="Pendant la saison de pluie,car les routes sont innondées et plus d'accès"/>
        <s v="Pendant la saison de pluie parce que les gens sont beaucoup sur les travaux champêtres"/>
        <s v="Pendant la saison de pluie que les produits sont rares "/>
        <s v="Oui pendant la saison sèche   quand y'a trop de rumeurs"/>
        <s v="Pendant la saison de pluie quand les gens sont très occupés aux champs"/>
        <s v="Pendant la saison de pluie si les produits deviennent rares"/>
        <s v="Oui pendant la saison de pluie que la route est innondée"/>
        <s v="Pendant la saison pluvieuse parce que l'inondation est un peu partout"/>
        <s v="Oui au moment de la pluie que les marchandises deviennent rares que les gens sont consacrés à l'agriculture"/>
        <s v="Oui,saison de pluies ,s'il ya la pluies"/>
        <s v="Saison de pluies ,ya beaucoup de pluies"/>
        <s v="Surtout la saison des pluies a cause des activités champetres "/>
        <s v="Non pas vraiment, la saison des pluies "/>
      </sharedItems>
    </cacheField>
    <cacheField name="9- À quel moment de l’année c’est plus simple d’accéder au marché ?" numFmtId="0">
      <sharedItems count="29">
        <s v="A tout moment"/>
        <s v="Tout temps sauf en cas d'évènements/de troubles"/>
        <s v="Pour le moment ya pas de gravité"/>
        <s v="Présentement l'accès est libre"/>
        <s v="Présentement c'est simple d'accéder au marché"/>
        <s v="Oui présentement ya pas de soucis"/>
        <s v="Pour cette année c'est difficile a cause des perturbations des groupes armés"/>
        <s v="Pendant la saison sèche"/>
        <s v="NSP"/>
        <s v="Saison des pluies"/>
        <s v=""/>
        <s v="Octobre c'est la saison sèche et la route est accessible"/>
        <s v="La saison sèche la route est accessible"/>
        <s v="juin et juillet"/>
        <s v="Pendant la journée de vendredi, même si je n'ai rien je me rends au marché pour observer"/>
        <s v="Au moment où j'ai de l'argent sur moi"/>
        <s v="Saison seché"/>
        <s v="Saison de pluies"/>
        <s v="Saisons des pluies"/>
        <s v="Saison seche et de fois aussi la saison des pluies "/>
        <s v="Saison des pluies "/>
        <s v="Quand il n ya pas de tension securitaire"/>
        <s v="La saison sèche car c'est le temps de la récolte."/>
        <s v="Pendant la saison sèche car c'est le temps de la récolte."/>
        <s v="La saison sèche car les produits récoltés sont en abondance."/>
        <s v="Pendant la saison sèche car les produits récoltés sont en abondance."/>
        <s v="Pendant la saison sèche car les produits récoltés sont en abondance sur marché."/>
        <s v="Pendant la saison pluvieuse"/>
        <s v="Pendant la saison sèche que la route est accessible"/>
      </sharedItems>
    </cacheField>
    <cacheField name="10- Que pourrait-on mettre en œuvre, en plus de ce qui existe déjà, pour surmonter ces obstacles ?" numFmtId="0">
      <sharedItems count="69" longText="1">
        <s v="Ce concentrer sur les moyers agricoles et elevage"/>
        <s v="Sensibiliser la communauté à pratiquer d'avantage les AGR"/>
        <s v="Renforcer le ravitailement du marché"/>
        <s v="NSP"/>
        <s v="Renforcer d'abord la security, et promouvoir les AGR"/>
        <s v="Encourager les AGR "/>
        <s v="La sécurité, la paix surtout"/>
        <s v="La sécurité, le cohésion"/>
        <s v="Cohésion sociale et la paix"/>
        <s v="C'est d'être prudent, surtout que le gouvernement cherche à ramener la paix"/>
        <s v="On doit être en cohésion sociale,  "/>
        <s v="C'est d'être en cohésion sociale, donner des conseils"/>
        <s v="Rehabilité les routes depuis bangui jusqu'a Bria"/>
        <s v="Réhabilitation des routes,renforcement des acteurs de securité interieure,appuis des commerçants, ouverture des etablissement micro finance"/>
        <s v="Créer des établissement micro finance"/>
        <s v="Appuyer les commerçant surl'AGR"/>
        <s v="Réhabilté les routes, retour de la paix"/>
        <s v="Promouvoir la paix, renforcé la securité"/>
        <s v="Si j'ai le moyen je n'aurai pas le probleme de me rendre au marché"/>
        <s v="Quand j'ai le moyen je n'aurai pas d'obstacle "/>
        <s v="Cultivé plus pendant la saison sèche pour anticipée la saison de pluie."/>
        <s v="Tracer des canales pour faire circuler l'eau de pluie a fin que nous puissions circuler librement."/>
        <s v="Impossible de surmonter car la pluie et les champs sont innondées"/>
        <s v="Faire des approvisionnements"/>
        <s v="Faire des approvisionnements pendant la saison sèche"/>
        <s v="Faire des provisions"/>
        <s v="Ras"/>
        <s v="La force revient à l'Etat d'envoyer les FACA pour assurer la sécurité"/>
        <s v="Les chefs du quartier se réunissent pour que les peulhs de transhumance trouvent leur chemin pour faire passer leurs boeufs"/>
        <s v="Aucune solution"/>
        <s v="Appui à la population"/>
        <s v="C'est très difficile de surmonté ces obstacles car une fois qu'il y'a la pluie les champs sont tous inondé."/>
        <s v="Premièrement mettre la sécurité dans la zone, cultivé pendant la saison sèche pour anticipées la crise pendant la saison pluvieux."/>
        <s v="Difficile de mettre en œuvre car notre connaissance est limitée si vous pouvez partagé vos connaissance avec nous."/>
        <s v="Cultivé plus pendant la saison sèche pour anticipées la saison pluvieux."/>
        <s v="Profiter pendant la saison sèche pour anticipées celle de la pluie."/>
        <s v="Sensibilise les vendeur pour cherche de monais"/>
        <s v="Sensibilisation"/>
        <s v="Je vais que l'ong allez sensibilise les gens au marché pour la cohesion social"/>
        <s v="il faut que ONG mettre en place une estrategi pour sensibilise le gens"/>
        <s v="Rehabilitation de la route et marché central"/>
        <s v="Selon moi il faut les gouvernement mettre une rugaire sur ça"/>
        <s v="Il faut que les humanitaire faire la distribution des semence"/>
        <s v="Aider les commerçants a mieux ameliorer lemurs produits afin d'avoir sur le marché ce que nous voulons"/>
        <s v="Renforcer l'agriculture et les voies de transport"/>
        <s v="Developer les activités champetres "/>
        <s v=""/>
        <s v="Supporter les couts de vie "/>
        <s v="Nsp, car on beaucoup parler maison rien n'a changé"/>
        <s v="Mettre en place des services ou etablissement financières."/>
        <s v="Surtout la paix car on n'a la paix la ville de N'délé va reprend ses activités comme auparavant"/>
        <s v="Comme maintenant la ville est bien sécuriser donc si on pourrait cultivé en grande quantité pour anticiper la saison pluvieux en faisant des stocks."/>
        <s v="Peut être aider nos cultivateurs avec des outils agricoles et aussi les semences."/>
        <s v="Garantir la paix dans ville pour que les populations vivent librement comme auparavant."/>
        <s v="Multiplient les productions locales pour anticiper les périodes de crise."/>
        <s v="Si l'État de route devient praticable alors même pendant la saison pluvieux nous aurons toujours des nourritures à N'dele."/>
        <s v="Comme les commerçants se plaident beaucoup par rapports aux divers formalités depuis Tchad jusqu'à N'dele aussi les rebelles qui demandent aussi qu'on leurs fasse la formalité donc si les rebelles seront chassé les commerçants s'approvisionnent la ville facilement et nous aurons pas des difficultés sur le prix des produits."/>
        <s v="Cultivons plus pendant la saison sèche pour anticipées la saison pluvieux."/>
        <s v="Faire des stocks pendant la saison sèche pour anticiper la saison pluvieuse."/>
        <s v="Comme pendant la saison pluvieuse c'est difficile d'accéder le marché pour manque et la cherté des produits donc si on pouvait faire des stocks pour anticiper."/>
        <s v="T"/>
        <s v="Mettre la paix"/>
        <s v="Faire tous nos approvisionnement pendant la saison sèche"/>
        <s v="C'est faire l'approvisionnement en grande quantité"/>
        <s v="Faire des stocks de produits au temps de la saison sèche en grande quantité"/>
        <s v="Je vais la sécurié"/>
        <s v="Aragement de la route par le autorité"/>
        <s v="Etant vieux je supporte toujours les cout  "/>
        <s v="Rehabilité les axes."/>
      </sharedItems>
    </cacheField>
    <cacheField name="11- Quel rôle les acteurs humanitaires/de développement peuvent-ils jouer dans cette mise en œuvre ?" numFmtId="0">
      <sharedItems count="77">
        <s v="Appui sur le pole de development agricole et elevage, rehabilitation  du marché central "/>
        <s v="Souvenir les initiatives  commautaires"/>
        <s v="Soutenir les acteurs de development  locaux"/>
        <s v="Souvenir led AGR"/>
        <s v="Appuyer les initiatives  AGR"/>
        <s v="Mise en place ou creation des association des commerçante et les AGR"/>
        <s v="Sensibilisation sur la bonne pratique des AGR et les activités  champetres "/>
        <s v="Sensibilisation"/>
        <s v="Les humanitaire peut jouer un rôle très important en faisons la sensibilisation"/>
        <s v="Les acteurs humanitaires ont un rôle très capital en collaboration avec l'état en faisons des sensibilisations"/>
        <s v="Les acteurs humanitaires doit aussi joué un rôle important en faisons des sensibilisation"/>
        <s v="Beaucoup des sensibilisations et des renforcement des capacités"/>
        <s v="De playder ou réhabilité les routes( l'acces logitique)"/>
        <s v="Appuyer les commerçant, l'agropastorale, rehabilitation des routes.."/>
        <s v="Reabilité les routes,appuyer les commerçants, l'agropastorale."/>
        <s v="Appuyer les commerçant surl'AGR"/>
        <s v="Créer des emploies, appuyer la réhabilitation des routes, appuyer le processus de la paix et du reinsertion"/>
        <s v="Appuyer les commerçants"/>
        <s v="Appuyer les commerçants et agropastoral."/>
        <s v="Creer les activités generatrice des revenue telque THIMO pour nous appuyer"/>
        <s v="J'ai besoins d'aide vestimentaires et alimentaires "/>
        <s v="Comme pendant la saison de pluie les populations souffrent beaucoup s'ils peuvent intervenir avec des vivres comme PAM a l'habitude de le faire."/>
        <s v="Intervenir comme projet londo avait fait pour la construction de la route. "/>
        <s v="Appui au groupement et la formation par les acteurs humanitaires"/>
        <s v="Distribution des produits agricoles et des vivres"/>
        <s v="Appui des aides humanitaire en produits agricoles, des cash et matériels de culture"/>
        <s v="Aides financières, produits agricoles"/>
        <s v="Appui auprès de la population"/>
        <s v="Formation sensibiliser la population sur la bonne pratique sur l'agriculture et la dotation des matériels"/>
        <s v="Que les acteurs humanitaires recrutes rien les membres de la communauté, renforcer la capacité sur le plan éducatif"/>
        <s v="Les acteurs humanitaires viennent en aide auprès de la population"/>
        <s v="Embaucher nous pour  réduire le chômage qui bât son plein  à Birao et créer aussi des activités génératrices des revenues pour la population"/>
        <s v="Appuyer la population dans tous les domaines"/>
        <s v="Nous avons besoin de l'assistance des humanitaires afin de nous permettre d'avoir accès à tout moment au marché"/>
        <s v="Grâce aux acteurs humanitaires surtout PAM qui intervient à chaque fois pour nous données des vivres."/>
        <s v="Si les acteurs humanitaires de developpement peuvent amené beaucoup des semences pendant la saison sèche alors nous aurons pas des difficulté pendant la saison pluvieux."/>
        <s v="Seulement PAM pour la distribution."/>
        <s v="Que des aides."/>
        <s v="S'il peuvent créé des canals pour que l'eau circule librement à fait que nous puissions cultivé pendant la saison pluvieux."/>
        <s v="Aide les acheteur"/>
        <s v="Reunion de senbilisation de masse"/>
        <s v="Je vais que les acteur humanitaire interdi de rentre avec l'armer au marché et arage le marche"/>
        <s v="On a besoin de formation et de nous distribier des semence"/>
        <s v="Aide les gens avec de autils et semence"/>
        <s v="Renforcer la capacité commerciale par des initiatives amelie en AGR "/>
        <s v="NSP"/>
        <s v="Appuyer le secteur commercial"/>
        <s v="Faciliter le transfer monetaire(les herons ou pièces)"/>
        <s v="Amener les moyens necessaire"/>
        <s v="Aucun role"/>
        <s v="Ils sont la maison on ne voit pas leurs actions concrete "/>
        <s v="Appuyer le processus de la paix et rehabilité les routes."/>
        <s v="Appuyer ce processus."/>
        <s v="Sensibiliser la ville pour la cohésion sociale règne à N'délé."/>
        <s v="S'ils  peuvent apporter beaucoup des semences pour distribuer aux populations ça pourrait nous aidé."/>
        <s v="Des aides financière ou matériel."/>
        <s v="Surtout la cohésion sociale."/>
        <s v="Des formations sur l'agriculture moderne."/>
        <s v="S'ils peuvent intervenir dans le projet de réhabilitation des routes alors la ville sera approvisionné normalement comme avant."/>
        <s v="Aidé les commerçants pour rétablir les routes qui sont en mauvaises état."/>
        <s v="S'ils peuvent intervenir en distribuant des semences et non des vivres."/>
        <s v="Distribuons nous les semences et garantir la paix en sensibilisant la communauté sur la cohésion sociale."/>
        <s v="Pour les acteurs les acteurs humanitaire de développement, ils distribuent que des sceaux dispositifs de lavage des mains et les masques artisanaux puis des sensibilisations."/>
        <s v="Appui avec des crédits,aux produits PAM"/>
        <s v="Appui en outils agricoles, côté santé"/>
        <s v="Appui en intran, formation en couture et les matériels de champs"/>
        <s v="Appui les enfants à l'éducation appui sur la formation aux jeunesses"/>
        <s v="Appui en vivre et la cohésion sociale"/>
        <s v="Besoin en formation des différentes filières, recrutement locale des jeunes pour certaines activités"/>
        <s v="Recrutement locale pour nos jeunes dans les ONG"/>
        <s v="Mettre en place la politique des groupements, faire de recrutement locale"/>
        <s v="Recrutement local des personnes pour des petits travaux, appui en santé de la population et AGR"/>
        <s v="Appui la population avec des différents projets"/>
        <s v="Rehabilitation de marché,aide le  grouppement de commerçent"/>
        <s v="Réhabilitation de marché,intallation des bac ,securité"/>
        <s v="Faciliter les echanges commerciales  et les jetons "/>
        <s v="Appuyer les acteurs economiques, sur l'agropastorale."/>
      </sharedItems>
    </cacheField>
    <cacheField name="Quelle est votre perception concernant l'impact de la COVID-19 sur la disponibilité des produits de base ?" numFmtId="0">
      <sharedItems containsBlank="1" count="25">
        <s v="Indisponibilité des produits"/>
        <s v="Indisponibilité des produits, insalubrité, insuffisance de circulation"/>
        <s v="Les conditions sont devenues difficiles"/>
        <s v="Indisponibilité des produits à cause de la fermeture des frontières/routes"/>
        <m/>
        <s v="Oui, difficile de voyagé pour s'approvisionné"/>
        <s v="Oui les routes était fermés"/>
        <s v="Aucune  difficulté"/>
        <s v="Non les produits de bases sont toujours disponibles "/>
        <s v="Les frontières sont fermés et que les gens sont mefiants"/>
        <s v="Indisponibilité des produits car manque d'accès à l'approvisionnement (circulation réduite)"/>
        <s v="Ça n'empêche pas le fonctionnement du marché mais on nous recomonde le port des masques pour aller au marché"/>
        <s v="Le marché fonctionne normalement car on n'a mis à l'entrée les sceaux dispositifs de lavages de mains puis tous le monde respect."/>
        <s v="Fermeture de marche"/>
        <s v="Hausse des prix"/>
        <s v="Au mois du mars à N'délé on n'a subit deux grands fléaux c'est à dire la covid 19 et la tension entre les deux ethnies à fait que surtout le marché y a l'indisponibilité des produits."/>
        <s v="Jusqu'aujourd'hui certaines produits sont indisponible sur le marché pour cause des événements et l'annonce de la pandémie covid-19."/>
        <s v="Pendant la période du COVID-19 on n'était déjà à l'aérodrome pour se réfugier sous l'ombre des UN car la tension entre les deux clans est fort."/>
        <s v="Pendant la période de COVID-19, la guerre tribale aussi est là à fait qu'on n'arrive pas d'accéder au marché."/>
        <s v="Indisponibilité des produits à cause de la fermeture des frontières/routes (frontière fermée du côté de Birao et l'axe Bangui)"/>
        <s v="Indisponibilité des produits car manque d'accès à l'approvisionnement (Axe Bangui bloqué)"/>
        <s v="Sur le Covid-19, nous étions sur le site "/>
        <s v="Hausse de prix, indisponibilité des produits, insécurité"/>
        <s v="Hausse de prix, indisponibilité des produits"/>
        <s v="" u="1"/>
      </sharedItems>
    </cacheField>
    <cacheField name="Indisponibilité des produits" numFmtId="0">
      <sharedItems containsSemiMixedTypes="0" containsString="0" containsNumber="1" containsInteger="1" minValue="0" maxValue="1"/>
    </cacheField>
    <cacheField name="Raison : Fermeture des frontières/routes" numFmtId="0">
      <sharedItems containsSemiMixedTypes="0" containsString="0" containsNumber="1" containsInteger="1" minValue="0" maxValue="1"/>
    </cacheField>
    <cacheField name="Quelle est votre perception concernant l'impact de la COVID-19 sur les prix des produits de base ?" numFmtId="0">
      <sharedItems count="4">
        <s v="Hausse des prix"/>
        <s v=""/>
        <s v="Aucun impact sur les prix"/>
        <s v="NSP. A cette période on n'était tout à l'aéroport pour se réfugier."/>
      </sharedItems>
    </cacheField>
    <cacheField name="Avez-vous des commentaires ? Des choses que vous voulez ajouter ?" numFmtId="0">
      <sharedItems count="61" longText="1">
        <s v="Nous demandons a ce que chaque quartier puisse savoir un petit marché pour la question de security lors des conflicts ou evenement communitaires"/>
        <s v="Nous souhaitons beaucoup  plus la realization que de faire des enquetes sans action"/>
        <s v=""/>
        <s v="Nous demandons l'operationalisation suite a cette evaluation "/>
        <s v="Manque de pièces de monaies d'echange l'argent ne circule pas bien icing à Bria"/>
        <s v="Notre soucis c'est la sécurité et la paix et la bonne marche de notre marché"/>
        <s v="Surtout nous demandons d'être en sécurité, la paix d'être en cohésion sociale, merci"/>
        <s v="Merci"/>
        <s v="Merci pour toutes les questions, je sollicite seulement un appui de votre part pour etre survi "/>
        <s v="Apres des evenements successive dans la zone,  BIRAO n'est pas comme auparavant et meme nos accessibilité au marché devient difficile pour la cause manque d'argent donc si les acteurs humanitaires peuvent intervenir dans la zone avec des vivres. "/>
        <s v="Vraiment si les acteurs humanitaires peuvent intervenir avec des vivres pour aider la population. "/>
        <s v="Que les ONG s'occupent de la population"/>
        <s v="Aide humanitaire"/>
        <s v="Nous voulons des aides humanitaires dans le quartier Birao1"/>
        <s v="Aides financières, des matériels et des intrans par les acteurs humanitaires"/>
        <s v="Distribution en cash par les acteurs humanitaires"/>
        <s v="Merci pour cette conversation cela va nous aider dans notre localité"/>
        <s v="Nous vivons une vie pénible car nous n'avons pas de semences pour notre agriculture et que les ONG viennent à notre secours afin de nous faire sortir de cet état "/>
        <s v="Que notre situation change à Birao dans l'ensemble pour que notre localité puisse épanouir"/>
        <s v="Veuillez nous appuyer et embaucher les jeunes_x000a_Merci"/>
        <s v="Je vous remercie seulement et je vous prie de créer des AGR pour nous"/>
        <s v="Je n'ai rien _x000a_Je dis seulement merci pour cette enquête"/>
        <s v="Auparavant Birao est bien approvisionné en produit alimentaire et non alimentaire mais après les événements successives dans la zone, tout est maintenant difficile donc si les acteurs humanitaires peuvent appuyé le gouvernement et d'intervenir dans la zone."/>
        <s v="L'inondation à provoqué la destructions de nos champs, nos maisons et nous rend la vie très difficile donc si les acteurs humanitaires peuvent amené des vivres, des bâches, des assiettes et aussi des fourniture scolaire pour nos enfants."/>
        <s v="Vraiment après les événements successives dans la zone, la vie devient difficile pour nous dans tout les secteur c'est à dire(la santé, l'éducation etc..) et grâce à l'ONG  PAM que nous aurons un peut de vivre donc si d'autres ONG peuvent intervenir aussi."/>
        <s v="J'ai beaucoup des enfants orphelins et la hausse de prix et l'indisponibilité de certains produits nous rend la vie difficile donc si les acteurs humanitaires peuvent appuyé le gouvernement pour nous données des mains fortes."/>
        <s v="Nous vous remercions beaucoup pour des différents interventions à Birao mais vraiment y'a trop de chômage or on n'a des métiers mais pas de projet."/>
        <s v="Pladoye de leur amener semence"/>
        <s v="Je vais que l'ONG nous aide,merci"/>
        <s v="Je vais que la baisse de prix d'aliment"/>
        <s v="Je vais que ONG fait une grand sensibilisation  pour la baisse de prix d'aliment"/>
        <s v="Playdoye au pres de ONG pour nous aide "/>
        <s v="Mes remerçiement,il faut trouve une solution pour ça"/>
        <s v="Mes remerciement ,il faut  passe sur la population de zemio pour la baisse de prix"/>
        <s v="Probleme de circulation de monnaie, pas de monnaie"/>
        <s v="Problème de circulation de jetons "/>
        <s v="Problème d'insécurité, taxes illegales "/>
        <s v="Nous voulons a ce que les ONG prennent en compte nos preoccupation car nous souffrons beaucoup a cause de cash et marché"/>
        <s v="C'est vrai y a des ONG à N'délé mais elle intervient difficilement pour le développement surtout après les événements de mars donc si RICH/IMPACT pourrait remonter ces informations aux ONG qui pourrait intervenir."/>
        <s v="C'est le PUI intervient mais beaucoup plus dans le cadre de la santé donc si certains ONG peuvent nous aidé dans l'agriculture et l'élevage."/>
        <s v="Présentement les route sont dégradés et l'approvisionnement devient difficile sinon on vie grâce aux produits interne aussi ils ont interdits la chasse."/>
        <s v="Que des aides si c'est possible."/>
        <s v="Vraiment s'il y avait des sensibilisation et aussi des formations ça pourrait nous aider."/>
        <s v="La route est le seule blocage de la ville de N'dele à fait qu'aujourd'hui on constate l'indisponibilité des certaines produits sur le marché et aussi l'augmentation des prix de certaines produits comme celui de la première nécessité."/>
        <s v="Selon mon constat, si les commerçants augmentent les prix des produits cela est dû au coût de transports et les divers formalités légal à la frontière et illégal chez les rebelles seleka.."/>
        <s v="Vraiment si les acteurs humanitaires peuvent changer les technique de distribution au lieu des vivres, il nous faut des semences."/>
        <s v="Pour nous à N'délé, au lieu que ça soit la COVID-19 mais à côté y a aussi la guerre tribale à fait que jusqu'aujourd'hui nous subissons les effets secondaires."/>
        <s v="Vraiment après la guerre tribale la vie roule en ralenti et on débute à zéro."/>
        <s v="Nous souhaiterions que les ONG viennent dans la localité pour faire la  développer"/>
        <s v="La ville de Ndélé est très "/>
        <s v="La sécurité est notre priorité et appui des ONG pour faire développer notre localité"/>
        <s v="Beaucoup d'appui à nos générations et merci pour notre présence vu cette entretien"/>
        <s v="Il faut améliorer la condition des distributions des vivres à l'égard des bénéficiaires"/>
        <s v="Nous avons besoin de la cohésion sociale pour faire ramener la paix dans notre localité"/>
        <s v="Merci beaucoup plus pour les ONG et il faut prendre  en compte les personnes de 3eme âge. Ne pas confier aux chefs de quartier les tâches d'enregistrement des gens en cas de distribution."/>
        <s v="Oui, merci pour l'initiative de faire des évaluations auprès de la population pour connaître les difficultés et il faut aussi que les humanitaires viennent à leur secours"/>
        <s v="Nous voulons à que les organisations entre beaucoup plus dans notre localité pour que notre volonté de développe aussi comme les autres"/>
        <s v="Que la sécurité revienne pour que les ONG aussi puisse bien intervenir et merci pour cette initiative"/>
        <s v="A vas tout je remercier le ONG ,je vais aide de leur part"/>
        <s v="Merci pour passe a nous"/>
        <s v="Nous souhaitons que les ONG soutiennent les secteurs de commerce"/>
      </sharedItems>
    </cacheField>
    <cacheField name="_id" numFmtId="0">
      <sharedItems containsSemiMixedTypes="0" containsString="0" containsNumber="1" containsInteger="1" minValue="228565701" maxValue="233725582"/>
    </cacheField>
    <cacheField name="_uuid" numFmtId="0">
      <sharedItems/>
    </cacheField>
    <cacheField name="_submission_time" numFmtId="0">
      <sharedItems containsSemiMixedTypes="0" containsString="0" containsNumber="1" minValue="44502.288923611108" maxValue="44519.331122685187"/>
    </cacheField>
    <cacheField name="_validation_status" numFmtId="0">
      <sharedItems/>
    </cacheField>
    <cacheField name="_notes" numFmtId="0">
      <sharedItems/>
    </cacheField>
    <cacheField name="_status" numFmtId="0">
      <sharedItems/>
    </cacheField>
    <cacheField name="_submitted_by" numFmtId="0">
      <sharedItems/>
    </cacheField>
    <cacheField name="_tags" numFmtId="0">
      <sharedItems/>
    </cacheField>
    <cacheField name="_index" numFmtId="0">
      <sharedItems containsSemiMixedTypes="0" containsString="0" containsNumber="1" containsInteger="1" minValue="1" maxValue="8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
  <r>
    <d v="2021-11-02T09:34:07"/>
    <d v="2021-11-02T10:19:38"/>
    <d v="2021-11-02T00:00:00"/>
    <s v="collect:mGQPcvtU0BWfRU6H"/>
    <s v=""/>
    <s v="Homme"/>
    <s v="RCA"/>
    <m/>
    <x v="0"/>
    <n v="9"/>
    <s v="Oui"/>
    <s v="Produits alimentaires et non alimentaires"/>
    <n v="1"/>
    <n v="1"/>
    <s v="Produits céréaliers (maïs / riz ) ou manioc Produits non-alimentaires Produits d'hygiène Autre produits alimentaires"/>
    <n v="1"/>
    <n v="1"/>
    <n v="0"/>
    <n v="1"/>
    <n v="1"/>
    <n v="0"/>
    <s v=""/>
    <n v="30"/>
    <x v="0"/>
    <x v="0"/>
    <x v="0"/>
    <x v="0"/>
    <x v="0"/>
    <x v="0"/>
    <x v="0"/>
    <x v="0"/>
    <x v="0"/>
    <x v="0"/>
    <x v="0"/>
    <x v="0"/>
    <x v="0"/>
    <s v="Oui"/>
    <s v="Pendant la saison des pluies, les routes sont inondées et impraticables"/>
    <x v="0"/>
    <x v="0"/>
    <x v="0"/>
    <s v="Barrières et taxes illégales, état des routes, insecurité "/>
    <n v="1"/>
    <n v="1"/>
    <n v="1"/>
    <n v="0"/>
    <n v="0"/>
    <n v="0"/>
    <n v="0"/>
    <x v="0"/>
    <x v="0"/>
    <s v="Oui"/>
    <x v="0"/>
    <x v="0"/>
    <s v="Oui"/>
    <s v="Saison sèche"/>
    <x v="0"/>
    <x v="0"/>
    <s v="Non"/>
    <s v=""/>
    <s v=""/>
    <s v="Douanes, taxes"/>
    <n v="1"/>
    <n v="0"/>
    <n v="0"/>
    <n v="0"/>
    <n v="0"/>
    <n v="0"/>
    <n v="0"/>
    <n v="0"/>
    <x v="0"/>
    <s v="Hausse de prix des produits, rareté ou indisponibilité des produits"/>
    <n v="1"/>
    <n v="1"/>
    <n v="0"/>
    <n v="0"/>
    <n v="0"/>
    <n v="0"/>
    <n v="0"/>
    <s v="FCFA"/>
    <n v="1"/>
    <n v="0"/>
    <n v="0"/>
    <n v="0"/>
    <n v="0"/>
    <s v=""/>
    <s v="FCFA"/>
    <n v="1"/>
    <n v="0"/>
    <n v="0"/>
    <n v="0"/>
    <n v="0"/>
    <s v=""/>
    <s v="Non"/>
    <x v="0"/>
    <x v="0"/>
    <x v="0"/>
    <x v="0"/>
    <x v="0"/>
    <s v="Retard dans la regularisation de dette, non respect de demande de cotation"/>
    <n v="0"/>
    <n v="0"/>
    <n v="0"/>
    <n v="0"/>
    <n v="0"/>
    <n v="1"/>
    <s v="Réhabilitation des routes, paiements de dette par consammateur à temps "/>
    <n v="1"/>
    <n v="0"/>
    <n v="0"/>
    <n v="0"/>
    <n v="0"/>
    <n v="1"/>
    <s v="Oui"/>
    <x v="0"/>
    <x v="0"/>
    <s v="Oui"/>
    <x v="0"/>
    <x v="0"/>
    <x v="0"/>
    <n v="228758128"/>
    <s v="be0f6a93-d4ff-4bec-a03a-84ac62e70326"/>
    <n v="44502.730416666673"/>
    <s v=""/>
    <s v=""/>
    <s v="submitted_via_web"/>
    <s v=""/>
    <s v=""/>
    <n v="1"/>
  </r>
  <r>
    <d v="2021-11-02T10:57:16"/>
    <d v="2021-11-02T11:23:40"/>
    <d v="2021-11-02T00:00:00"/>
    <s v="collect:X8YoQaOC7RGl4f75"/>
    <s v=""/>
    <s v="Homme"/>
    <s v="RCA"/>
    <m/>
    <x v="0"/>
    <n v="5"/>
    <s v="Oui"/>
    <m/>
    <m/>
    <m/>
    <s v="Autre produits alimentaires Produits non-alimentaires Produits céréaliers (maïs / riz ) ou manioc"/>
    <n v="1"/>
    <n v="1"/>
    <n v="0"/>
    <n v="1"/>
    <n v="0"/>
    <n v="0"/>
    <s v=""/>
    <n v="32"/>
    <x v="1"/>
    <x v="1"/>
    <x v="0"/>
    <x v="0"/>
    <x v="1"/>
    <x v="0"/>
    <x v="1"/>
    <x v="1"/>
    <x v="1"/>
    <x v="1"/>
    <x v="0"/>
    <x v="1"/>
    <x v="0"/>
    <s v="Non"/>
    <s v=""/>
    <x v="1"/>
    <x v="1"/>
    <x v="1"/>
    <s v="Barrières et taxes illégales, état des routes, insecurité "/>
    <n v="1"/>
    <n v="1"/>
    <n v="1"/>
    <n v="0"/>
    <n v="0"/>
    <n v="0"/>
    <n v="0"/>
    <x v="1"/>
    <x v="0"/>
    <s v="Oui"/>
    <x v="1"/>
    <x v="1"/>
    <s v="Oui"/>
    <s v="A tout moment / selon la demande"/>
    <x v="1"/>
    <x v="0"/>
    <s v="Non"/>
    <s v=""/>
    <s v=""/>
    <s v="Aucun"/>
    <n v="0"/>
    <n v="0"/>
    <n v="0"/>
    <n v="0"/>
    <n v="0"/>
    <n v="0"/>
    <n v="1"/>
    <n v="0"/>
    <x v="1"/>
    <s v="Hausse de prix des produits, rareté ou indisponibilité des produits, augmentation de la demande"/>
    <n v="1"/>
    <n v="1"/>
    <n v="0"/>
    <n v="0"/>
    <n v="0"/>
    <n v="0"/>
    <n v="1"/>
    <s v="FCFA"/>
    <n v="1"/>
    <n v="0"/>
    <n v="0"/>
    <n v="0"/>
    <n v="0"/>
    <s v=""/>
    <s v="FCFA"/>
    <n v="1"/>
    <n v="0"/>
    <n v="0"/>
    <n v="0"/>
    <n v="0"/>
    <s v=""/>
    <s v="Non"/>
    <x v="0"/>
    <x v="0"/>
    <x v="1"/>
    <x v="1"/>
    <x v="1"/>
    <s v="Insécurité, etatt des routes"/>
    <n v="0"/>
    <n v="0"/>
    <n v="0"/>
    <n v="1"/>
    <n v="1"/>
    <n v="0"/>
    <s v="Soutien financier, soutien logistique"/>
    <n v="0"/>
    <n v="1"/>
    <n v="1"/>
    <n v="0"/>
    <n v="0"/>
    <n v="0"/>
    <s v="Oui"/>
    <x v="1"/>
    <x v="1"/>
    <s v="Non"/>
    <x v="1"/>
    <x v="1"/>
    <x v="0"/>
    <n v="228758228"/>
    <s v="8d4700af-0e1a-4008-ae03-b829eaac8dee"/>
    <n v="44502.730925925927"/>
    <s v=""/>
    <s v=""/>
    <s v="submitted_via_web"/>
    <s v=""/>
    <s v=""/>
    <n v="2"/>
  </r>
  <r>
    <d v="2021-10-26T11:54:41"/>
    <d v="2021-10-27T16:22:47"/>
    <d v="2021-10-26T00:00:00"/>
    <s v="collect:BRbrxqgbBgFnf6GO"/>
    <s v=""/>
    <s v="Homme"/>
    <s v="RCA"/>
    <m/>
    <x v="1"/>
    <n v="33"/>
    <s v="Oui"/>
    <s v="Produits alimentaires et non alimentaires "/>
    <n v="1"/>
    <n v="1"/>
    <s v="Produits non-alimentaires Produits d'hygiène Produits céréaliers (maïs / riz ) ou manioc Autre produits alimentaires"/>
    <n v="1"/>
    <n v="1"/>
    <n v="0"/>
    <n v="1"/>
    <n v="1"/>
    <n v="0"/>
    <s v=""/>
    <n v="80"/>
    <x v="2"/>
    <x v="2"/>
    <x v="1"/>
    <x v="0"/>
    <x v="2"/>
    <x v="0"/>
    <x v="2"/>
    <x v="2"/>
    <x v="2"/>
    <x v="2"/>
    <x v="0"/>
    <x v="2"/>
    <x v="0"/>
    <s v="Oui"/>
    <s v="Pendant la saison des pluies, les routes sont inondées et impraticables"/>
    <x v="2"/>
    <x v="2"/>
    <x v="2"/>
    <s v="Etat des routes, insécurité (braquages, coupeurs de route)_x000a_, taxes"/>
    <n v="1"/>
    <n v="1"/>
    <n v="1"/>
    <n v="0"/>
    <n v="0"/>
    <n v="0"/>
    <n v="0"/>
    <x v="2"/>
    <x v="1"/>
    <s v="Non"/>
    <x v="2"/>
    <x v="2"/>
    <s v="Oui"/>
    <s v="A tout moment / selon la demande"/>
    <x v="2"/>
    <x v="1"/>
    <s v="Non"/>
    <s v=""/>
    <s v=""/>
    <s v="Taxes"/>
    <n v="1"/>
    <n v="0"/>
    <n v="0"/>
    <n v="0"/>
    <n v="0"/>
    <n v="0"/>
    <n v="0"/>
    <n v="0"/>
    <x v="2"/>
    <s v="Pas d'accès à l'approvisionnement"/>
    <n v="0"/>
    <n v="0"/>
    <n v="0"/>
    <n v="0"/>
    <n v="0"/>
    <n v="0"/>
    <n v="1"/>
    <s v="Livre soudanaise"/>
    <n v="0"/>
    <n v="0"/>
    <n v="1"/>
    <n v="0"/>
    <n v="0"/>
    <s v=""/>
    <s v="Livre soudanaise"/>
    <n v="0"/>
    <n v="0"/>
    <n v="1"/>
    <n v="0"/>
    <n v="0"/>
    <s v=""/>
    <s v="Oui"/>
    <x v="1"/>
    <x v="1"/>
    <x v="2"/>
    <x v="2"/>
    <x v="2"/>
    <s v="Insecurité et mauvais etat de route "/>
    <n v="0"/>
    <n v="0"/>
    <n v="0"/>
    <n v="1"/>
    <n v="1"/>
    <n v="0"/>
    <s v="Approvisionnement des ONGs auprès de nous (et pas vers d'autres fournisseurs)"/>
    <n v="0"/>
    <n v="0"/>
    <n v="0"/>
    <n v="1"/>
    <n v="0"/>
    <n v="0"/>
    <s v="Non"/>
    <x v="2"/>
    <x v="2"/>
    <s v=""/>
    <x v="1"/>
    <x v="1"/>
    <x v="1"/>
    <n v="228918972"/>
    <s v="4596d939-5ac8-4958-8a98-a07427815eb4"/>
    <n v="44503.402418981481"/>
    <s v=""/>
    <s v=""/>
    <s v="submitted_via_web"/>
    <s v=""/>
    <s v=""/>
    <n v="3"/>
  </r>
  <r>
    <d v="2021-10-25T14:07:46"/>
    <d v="2021-10-26T13:00:54"/>
    <d v="2021-10-25T00:00:00"/>
    <s v="356676102902381"/>
    <s v=""/>
    <s v="Homme"/>
    <s v="RCA"/>
    <m/>
    <x v="1"/>
    <n v="12"/>
    <s v="Oui"/>
    <s v="Produits alimentaires et non alimentaires"/>
    <n v="1"/>
    <n v="1"/>
    <s v="Produits céréaliers (maïs / riz ) ou manioc Autre produits alimentaires Produits non-alimentaires Produits d'hygiène"/>
    <n v="1"/>
    <n v="1"/>
    <n v="0"/>
    <n v="1"/>
    <n v="1"/>
    <n v="0"/>
    <s v=""/>
    <n v="14"/>
    <x v="3"/>
    <x v="2"/>
    <x v="2"/>
    <x v="0"/>
    <x v="3"/>
    <x v="0"/>
    <x v="3"/>
    <x v="3"/>
    <x v="3"/>
    <x v="3"/>
    <x v="0"/>
    <x v="3"/>
    <x v="0"/>
    <s v="Oui"/>
    <s v="Pendant la saison des pluies, les routes sont inondées et impraticables"/>
    <x v="3"/>
    <x v="3"/>
    <x v="3"/>
    <s v="Etat des routes (innondation), insécurité , coût des transports, échange de monnaie"/>
    <n v="0"/>
    <n v="1"/>
    <n v="1"/>
    <n v="1"/>
    <n v="0"/>
    <n v="0"/>
    <n v="1"/>
    <x v="3"/>
    <x v="2"/>
    <s v="Oui"/>
    <x v="3"/>
    <x v="3"/>
    <s v="Oui"/>
    <s v="A tout moment / selon la demande"/>
    <x v="3"/>
    <x v="2"/>
    <s v="Non"/>
    <s v=""/>
    <s v=""/>
    <s v="Formalités, douanes, taxes"/>
    <n v="1"/>
    <n v="1"/>
    <n v="0"/>
    <n v="0"/>
    <n v="0"/>
    <n v="0"/>
    <n v="0"/>
    <n v="0"/>
    <x v="3"/>
    <s v="Hausse de prix des produits, rareté ou indisponibilité des produits"/>
    <n v="1"/>
    <n v="1"/>
    <n v="0"/>
    <n v="0"/>
    <n v="0"/>
    <n v="0"/>
    <n v="0"/>
    <s v="FCFA"/>
    <n v="1"/>
    <n v="0"/>
    <n v="0"/>
    <n v="0"/>
    <n v="0"/>
    <s v=""/>
    <s v="Pound sud-soudanais Autre (précisez)"/>
    <n v="0"/>
    <n v="1"/>
    <n v="0"/>
    <n v="0"/>
    <n v="1"/>
    <s v="Dollars"/>
    <s v="Oui"/>
    <x v="1"/>
    <x v="0"/>
    <x v="3"/>
    <x v="3"/>
    <x v="3"/>
    <s v="Aucun"/>
    <n v="1"/>
    <n v="0"/>
    <n v="0"/>
    <n v="0"/>
    <n v="0"/>
    <n v="0"/>
    <s v="Soutien financier"/>
    <n v="0"/>
    <n v="1"/>
    <n v="0"/>
    <n v="0"/>
    <n v="0"/>
    <n v="0"/>
    <s v="Oui"/>
    <x v="3"/>
    <x v="3"/>
    <s v="Non"/>
    <x v="1"/>
    <x v="1"/>
    <x v="2"/>
    <n v="228929468"/>
    <s v="b79c6abb631e40838599cc81c09aba28"/>
    <n v="44503.420416666668"/>
    <s v=""/>
    <s v=""/>
    <s v="submitted_via_web"/>
    <s v=""/>
    <s v=""/>
    <n v="4"/>
  </r>
  <r>
    <d v="2021-10-26T14:07:32"/>
    <d v="2021-10-26T14:49:37"/>
    <d v="2021-10-26T00:00:00"/>
    <s v="356676102902381"/>
    <s v=""/>
    <s v="Homme"/>
    <s v="RCA"/>
    <m/>
    <x v="1"/>
    <n v="7"/>
    <s v="Oui"/>
    <s v="Produits alimentaires et non alimentaires"/>
    <n v="1"/>
    <n v="1"/>
    <s v="Produits céréaliers (maïs / riz ) ou manioc Autre produits alimentaires Produits non-alimentaires"/>
    <n v="1"/>
    <n v="1"/>
    <n v="0"/>
    <n v="1"/>
    <n v="0"/>
    <n v="0"/>
    <s v=""/>
    <n v="300"/>
    <x v="4"/>
    <x v="2"/>
    <x v="2"/>
    <x v="0"/>
    <x v="1"/>
    <x v="0"/>
    <x v="4"/>
    <x v="4"/>
    <x v="4"/>
    <x v="4"/>
    <x v="0"/>
    <x v="1"/>
    <x v="0"/>
    <s v="Oui"/>
    <s v="Pendant la saison des pluies, les routes sont inondées et impraticables"/>
    <x v="4"/>
    <x v="2"/>
    <x v="4"/>
    <s v="Formalité (document de laisser-passer), insécurité (coupeurs de route), états des routes (inondation), coût des transports (augmentation)"/>
    <n v="0"/>
    <n v="1"/>
    <n v="1"/>
    <n v="1"/>
    <n v="0"/>
    <n v="1"/>
    <n v="0"/>
    <x v="4"/>
    <x v="2"/>
    <s v="Oui"/>
    <x v="4"/>
    <x v="4"/>
    <s v="Oui"/>
    <s v="A tout moment / selon la demande"/>
    <x v="4"/>
    <x v="3"/>
    <s v="Non"/>
    <s v=""/>
    <s v=""/>
    <s v="Douanes, taxes"/>
    <n v="1"/>
    <n v="0"/>
    <n v="0"/>
    <n v="0"/>
    <n v="0"/>
    <n v="0"/>
    <n v="0"/>
    <n v="0"/>
    <x v="1"/>
    <s v="Hausse de prix des produits, rareté ou indisponibilité des produits"/>
    <n v="1"/>
    <n v="1"/>
    <n v="0"/>
    <n v="0"/>
    <n v="0"/>
    <n v="0"/>
    <n v="0"/>
    <s v="FCFA Livre soudanaise"/>
    <n v="1"/>
    <n v="0"/>
    <n v="1"/>
    <n v="0"/>
    <n v="0"/>
    <s v=""/>
    <s v="Livre soudanaise Autre (précisez)"/>
    <n v="0"/>
    <n v="0"/>
    <n v="1"/>
    <n v="0"/>
    <n v="1"/>
    <s v="Dollars"/>
    <s v="Non"/>
    <x v="0"/>
    <x v="0"/>
    <x v="4"/>
    <x v="4"/>
    <x v="4"/>
    <s v="Aucun"/>
    <n v="1"/>
    <n v="0"/>
    <n v="0"/>
    <n v="0"/>
    <n v="0"/>
    <n v="0"/>
    <s v="Approvisionnement des ONGs auprès de nous (et pas vers d'autres fournisseurs)"/>
    <n v="0"/>
    <n v="0"/>
    <n v="0"/>
    <n v="1"/>
    <n v="0"/>
    <n v="0"/>
    <s v="Oui"/>
    <x v="4"/>
    <x v="4"/>
    <s v="Non"/>
    <x v="1"/>
    <x v="1"/>
    <x v="3"/>
    <n v="228929495"/>
    <s v="9f90405ed3c3468c8a941297bd505ddc"/>
    <n v="44503.420439814807"/>
    <s v=""/>
    <s v=""/>
    <s v="submitted_via_web"/>
    <s v=""/>
    <s v=""/>
    <n v="5"/>
  </r>
  <r>
    <d v="2021-10-27T10:04:56"/>
    <d v="2021-10-27T10:58:27"/>
    <d v="2021-10-27T00:00:00"/>
    <s v="356676102902381"/>
    <s v=""/>
    <s v="Homme"/>
    <s v="RCA"/>
    <m/>
    <x v="1"/>
    <n v="5"/>
    <s v="Oui"/>
    <s v="Produits alimentaires et non alimentaires"/>
    <n v="1"/>
    <n v="1"/>
    <s v="Produits céréaliers (maïs / riz ) ou manioc Autre produits alimentaires Produits non-alimentaires"/>
    <n v="1"/>
    <n v="1"/>
    <n v="0"/>
    <n v="1"/>
    <n v="0"/>
    <n v="0"/>
    <s v=""/>
    <n v="10"/>
    <x v="5"/>
    <x v="2"/>
    <x v="3"/>
    <x v="0"/>
    <x v="1"/>
    <x v="0"/>
    <x v="5"/>
    <x v="5"/>
    <x v="5"/>
    <x v="5"/>
    <x v="0"/>
    <x v="1"/>
    <x v="0"/>
    <s v="Non"/>
    <s v=""/>
    <x v="1"/>
    <x v="1"/>
    <x v="5"/>
    <s v="Insécurité, état des routes"/>
    <n v="0"/>
    <n v="1"/>
    <n v="1"/>
    <n v="0"/>
    <n v="0"/>
    <n v="0"/>
    <n v="0"/>
    <x v="5"/>
    <x v="2"/>
    <s v="Non"/>
    <x v="2"/>
    <x v="5"/>
    <s v="Oui"/>
    <s v="A tout moment / selon la demande"/>
    <x v="2"/>
    <x v="4"/>
    <s v="Non"/>
    <s v=""/>
    <s v=""/>
    <s v="Formalités (pièces), taxes"/>
    <n v="1"/>
    <n v="1"/>
    <n v="0"/>
    <n v="0"/>
    <n v="0"/>
    <n v="0"/>
    <n v="0"/>
    <n v="0"/>
    <x v="1"/>
    <s v="Hausse de prix des produits, rareté ou indisponibilité des produits"/>
    <n v="1"/>
    <n v="1"/>
    <n v="0"/>
    <n v="0"/>
    <n v="0"/>
    <n v="0"/>
    <n v="0"/>
    <s v="Livre soudanaise"/>
    <n v="0"/>
    <n v="0"/>
    <n v="1"/>
    <n v="0"/>
    <n v="0"/>
    <s v=""/>
    <s v="Livre soudanaise"/>
    <n v="0"/>
    <n v="0"/>
    <n v="1"/>
    <n v="0"/>
    <n v="0"/>
    <s v=""/>
    <s v="Non"/>
    <x v="0"/>
    <x v="0"/>
    <x v="5"/>
    <x v="3"/>
    <x v="4"/>
    <s v="Aucun"/>
    <n v="1"/>
    <n v="0"/>
    <n v="0"/>
    <n v="0"/>
    <n v="0"/>
    <n v="0"/>
    <s v="Soutien financier"/>
    <n v="0"/>
    <n v="1"/>
    <n v="0"/>
    <n v="0"/>
    <n v="0"/>
    <n v="0"/>
    <s v="Oui"/>
    <x v="5"/>
    <x v="5"/>
    <s v="Non"/>
    <x v="1"/>
    <x v="1"/>
    <x v="0"/>
    <n v="228929520"/>
    <s v="97700d94542143158dfd0054a0caa82e"/>
    <n v="44503.420451388891"/>
    <s v=""/>
    <s v=""/>
    <s v="submitted_via_web"/>
    <s v=""/>
    <s v=""/>
    <n v="6"/>
  </r>
  <r>
    <d v="2021-10-27T11:57:20"/>
    <d v="2021-10-27T12:33:52"/>
    <d v="2021-10-27T00:00:00"/>
    <s v="356676102902381"/>
    <s v=""/>
    <s v="Homme"/>
    <s v="RCA"/>
    <m/>
    <x v="1"/>
    <n v="20"/>
    <s v="Oui"/>
    <s v="Produits alimentaires et non alimentaires"/>
    <n v="1"/>
    <n v="1"/>
    <s v="Produits céréaliers (maïs / riz ) ou manioc Autre produits alimentaires Bétail Produits non-alimentaires"/>
    <n v="1"/>
    <n v="1"/>
    <n v="1"/>
    <n v="1"/>
    <n v="0"/>
    <n v="0"/>
    <s v=""/>
    <n v="20"/>
    <x v="6"/>
    <x v="2"/>
    <x v="2"/>
    <x v="1"/>
    <x v="1"/>
    <x v="0"/>
    <x v="6"/>
    <x v="6"/>
    <x v="6"/>
    <x v="6"/>
    <x v="1"/>
    <x v="1"/>
    <x v="0"/>
    <s v="Oui"/>
    <s v="Pendant la saison des pluies, les routes sont inondées et impraticables"/>
    <x v="5"/>
    <x v="2"/>
    <x v="6"/>
    <s v="Barrières et taxes illégales, insecurité "/>
    <n v="1"/>
    <n v="0"/>
    <n v="1"/>
    <n v="0"/>
    <n v="0"/>
    <n v="0"/>
    <n v="0"/>
    <x v="5"/>
    <x v="1"/>
    <s v="Oui"/>
    <x v="5"/>
    <x v="6"/>
    <s v="Oui"/>
    <s v="A tout moment / selon la demande"/>
    <x v="5"/>
    <x v="5"/>
    <s v="Non"/>
    <s v=""/>
    <s v=""/>
    <s v="Formalités (pièces), douanes, taxes"/>
    <n v="1"/>
    <n v="1"/>
    <n v="0"/>
    <n v="0"/>
    <n v="0"/>
    <n v="0"/>
    <n v="0"/>
    <n v="0"/>
    <x v="3"/>
    <s v="Aucun effet"/>
    <n v="0"/>
    <n v="0"/>
    <n v="0"/>
    <n v="0"/>
    <n v="0"/>
    <n v="1"/>
    <n v="0"/>
    <s v="FCFA"/>
    <n v="1"/>
    <n v="0"/>
    <n v="0"/>
    <n v="0"/>
    <n v="0"/>
    <s v=""/>
    <s v="Livre soudanaise Autre (précisez)"/>
    <n v="0"/>
    <n v="0"/>
    <n v="1"/>
    <n v="0"/>
    <n v="1"/>
    <s v="Dollars"/>
    <s v="Non"/>
    <x v="0"/>
    <x v="0"/>
    <x v="6"/>
    <x v="3"/>
    <x v="5"/>
    <s v="Aucun"/>
    <n v="1"/>
    <n v="0"/>
    <n v="0"/>
    <n v="0"/>
    <n v="0"/>
    <n v="0"/>
    <s v="Soutien financier"/>
    <n v="0"/>
    <n v="1"/>
    <n v="0"/>
    <n v="0"/>
    <n v="0"/>
    <n v="0"/>
    <s v="Oui"/>
    <x v="6"/>
    <x v="6"/>
    <s v="Non"/>
    <x v="1"/>
    <x v="1"/>
    <x v="4"/>
    <n v="228929548"/>
    <s v="db8c36c1e0424641b6184bcb947839dd"/>
    <n v="44503.420474537037"/>
    <s v=""/>
    <s v=""/>
    <s v="submitted_via_web"/>
    <s v=""/>
    <s v=""/>
    <n v="7"/>
  </r>
  <r>
    <d v="2021-10-27T10:11:28"/>
    <d v="2021-10-27T12:21:02"/>
    <d v="2021-10-27T00:00:00"/>
    <s v="collect:2Yv93qWpkOPbyzAP"/>
    <s v=""/>
    <s v="Homme"/>
    <s v="RCA"/>
    <m/>
    <x v="1"/>
    <n v="9"/>
    <s v="Oui"/>
    <s v="Les produits alimentaires, non-alimentaires, les carburants et aussi les outils agricoles."/>
    <n v="1"/>
    <n v="1"/>
    <s v="Produits céréaliers (maïs / riz ) ou manioc Produits d'hygiène Produits non-alimentaires Autre produits alimentaires"/>
    <n v="1"/>
    <n v="1"/>
    <n v="0"/>
    <n v="1"/>
    <n v="1"/>
    <n v="0"/>
    <s v=""/>
    <n v="12"/>
    <x v="7"/>
    <x v="3"/>
    <x v="4"/>
    <x v="0"/>
    <x v="3"/>
    <x v="0"/>
    <x v="7"/>
    <x v="7"/>
    <x v="7"/>
    <x v="7"/>
    <x v="0"/>
    <x v="4"/>
    <x v="0"/>
    <s v="Oui"/>
    <s v="Pendant la saison des pluies, les routes sont inondées et impraticables"/>
    <x v="1"/>
    <x v="1"/>
    <x v="7"/>
    <s v="Formalités (frontalières au Soudan, douanes côté RCA), coût des transports, insécurité (coupeurs de route)"/>
    <n v="0"/>
    <n v="0"/>
    <n v="1"/>
    <n v="1"/>
    <n v="0"/>
    <n v="1"/>
    <n v="0"/>
    <x v="6"/>
    <x v="2"/>
    <s v="Oui"/>
    <x v="6"/>
    <x v="7"/>
    <s v="Oui"/>
    <s v="À chaque moment d'approvisionnement au Soudan où au Tchad."/>
    <x v="6"/>
    <x v="6"/>
    <s v="Oui"/>
    <s v="Côté Centrafricaine c'est à dire de Birao jusqu'à Am-daffock."/>
    <s v="Même axes d'approvisionnement toujours côté Centrafricaine."/>
    <s v="Formalités, autorités (police), transport"/>
    <n v="1"/>
    <n v="0"/>
    <n v="1"/>
    <n v="0"/>
    <n v="1"/>
    <n v="0"/>
    <n v="0"/>
    <n v="0"/>
    <x v="4"/>
    <s v="Les fournisseurs soudanais traversent la frontière avec les marchandises selon nos commandes (changement de méthodes d'approvisionnement)"/>
    <n v="0"/>
    <n v="0"/>
    <n v="0"/>
    <n v="1"/>
    <n v="0"/>
    <n v="0"/>
    <n v="0"/>
    <s v="FCFA Livre soudanaise"/>
    <n v="1"/>
    <n v="0"/>
    <n v="1"/>
    <n v="0"/>
    <n v="0"/>
    <s v=""/>
    <s v="Livre soudanaise FCFA"/>
    <n v="1"/>
    <n v="0"/>
    <n v="1"/>
    <n v="0"/>
    <n v="0"/>
    <s v=""/>
    <s v="Non"/>
    <x v="0"/>
    <x v="0"/>
    <x v="7"/>
    <x v="5"/>
    <x v="6"/>
    <s v="Insuffisance d'argent et manque de moyen de transport."/>
    <n v="0"/>
    <n v="1"/>
    <n v="1"/>
    <n v="0"/>
    <n v="0"/>
    <n v="0"/>
    <s v="Soutien financier"/>
    <n v="0"/>
    <n v="1"/>
    <n v="0"/>
    <n v="0"/>
    <n v="0"/>
    <n v="0"/>
    <s v="Oui"/>
    <x v="7"/>
    <x v="7"/>
    <s v="Non"/>
    <x v="1"/>
    <x v="1"/>
    <x v="5"/>
    <n v="228930933"/>
    <s v="170cfd64-6da6-4246-9de2-93e560ad6808"/>
    <n v="44503.422592592593"/>
    <s v=""/>
    <s v=""/>
    <s v="submitted_via_web"/>
    <s v=""/>
    <s v=""/>
    <n v="8"/>
  </r>
  <r>
    <d v="2021-10-27T12:23:26"/>
    <d v="2021-10-27T13:35:05"/>
    <d v="2021-10-27T00:00:00"/>
    <s v="collect:2Yv93qWpkOPbyzAP"/>
    <s v=""/>
    <s v="Homme"/>
    <s v="RCA"/>
    <m/>
    <x v="1"/>
    <n v="6"/>
    <s v="Oui"/>
    <s v="Les produits non-alimentaires."/>
    <n v="0"/>
    <n v="1"/>
    <s v="Produits non-alimentaires"/>
    <n v="0"/>
    <n v="0"/>
    <n v="0"/>
    <n v="1"/>
    <n v="0"/>
    <n v="0"/>
    <s v=""/>
    <n v="17"/>
    <x v="8"/>
    <x v="4"/>
    <x v="2"/>
    <x v="0"/>
    <x v="1"/>
    <x v="0"/>
    <x v="8"/>
    <x v="8"/>
    <x v="8"/>
    <x v="8"/>
    <x v="0"/>
    <x v="1"/>
    <x v="0"/>
    <s v="Oui"/>
    <s v="Par que la route n'est pas goudronnée a fait que pendant la saison sèche l'approvisionnement est facile par contre pendant la saison pluvieux c'est très difficile."/>
    <x v="6"/>
    <x v="2"/>
    <x v="8"/>
    <s v="Barrières et taxes illégales, état des routes, insecurité (coupeurs de route), coût des transports"/>
    <n v="1"/>
    <n v="1"/>
    <n v="1"/>
    <n v="1"/>
    <n v="0"/>
    <n v="0"/>
    <n v="0"/>
    <x v="7"/>
    <x v="2"/>
    <s v="Oui"/>
    <x v="7"/>
    <x v="8"/>
    <s v="Oui"/>
    <s v="A chaque moment d'approvisionnement au Soudan."/>
    <x v="7"/>
    <x v="7"/>
    <s v="Oui"/>
    <s v="De Birao jusqu'à Am-daffock comme elles sont pas goudronnée."/>
    <s v="De Birao jusqu'à Am-daffock."/>
    <s v="Taxes, transport"/>
    <n v="1"/>
    <n v="0"/>
    <n v="1"/>
    <n v="0"/>
    <n v="0"/>
    <n v="0"/>
    <n v="0"/>
    <n v="0"/>
    <x v="5"/>
    <m/>
    <n v="0"/>
    <n v="0"/>
    <n v="0"/>
    <n v="0"/>
    <n v="0"/>
    <n v="0"/>
    <n v="0"/>
    <s v="FCFA"/>
    <n v="1"/>
    <n v="0"/>
    <n v="0"/>
    <n v="0"/>
    <n v="0"/>
    <s v=""/>
    <s v="Livre soudanaise FCFA"/>
    <n v="1"/>
    <n v="0"/>
    <n v="1"/>
    <n v="0"/>
    <n v="0"/>
    <s v=""/>
    <s v="Non"/>
    <x v="0"/>
    <x v="0"/>
    <x v="8"/>
    <x v="6"/>
    <x v="7"/>
    <s v="Peut être les moyens de transport."/>
    <n v="0"/>
    <n v="0"/>
    <n v="1"/>
    <n v="0"/>
    <n v="0"/>
    <n v="0"/>
    <s v="Moyen de transport, soutien financier"/>
    <n v="0"/>
    <n v="1"/>
    <n v="1"/>
    <n v="0"/>
    <n v="0"/>
    <n v="0"/>
    <s v="Non"/>
    <x v="2"/>
    <x v="2"/>
    <s v=""/>
    <x v="1"/>
    <x v="1"/>
    <x v="6"/>
    <n v="228930937"/>
    <s v="058e1639-28f6-4dae-867a-4a87c207484f"/>
    <n v="44503.422592592593"/>
    <s v=""/>
    <s v=""/>
    <s v="submitted_via_web"/>
    <s v=""/>
    <s v=""/>
    <n v="9"/>
  </r>
  <r>
    <d v="2021-10-27T14:58:13"/>
    <d v="2021-10-27T15:48:36"/>
    <d v="2021-10-27T00:00:00"/>
    <s v="collect:2Yv93qWpkOPbyzAP"/>
    <s v=""/>
    <s v="Homme"/>
    <s v="RCA"/>
    <m/>
    <x v="1"/>
    <n v="20"/>
    <s v="Oui"/>
    <m/>
    <m/>
    <m/>
    <s v="Produits céréaliers (maïs / riz ) ou manioc Produits non-alimentaires Bétail Produits d'hygiène"/>
    <n v="1"/>
    <n v="0"/>
    <n v="1"/>
    <n v="1"/>
    <n v="1"/>
    <n v="0"/>
    <s v=""/>
    <n v="16"/>
    <x v="9"/>
    <x v="4"/>
    <x v="2"/>
    <x v="2"/>
    <x v="4"/>
    <x v="0"/>
    <x v="9"/>
    <x v="9"/>
    <x v="8"/>
    <x v="9"/>
    <x v="2"/>
    <x v="5"/>
    <x v="0"/>
    <s v="Non"/>
    <s v=""/>
    <x v="1"/>
    <x v="1"/>
    <x v="9"/>
    <s v="Etat des routes, hausse des prix des marchandises, coûts des transports, taxes"/>
    <n v="1"/>
    <n v="1"/>
    <n v="0"/>
    <n v="1"/>
    <n v="1"/>
    <n v="0"/>
    <n v="0"/>
    <x v="8"/>
    <x v="2"/>
    <s v="Oui"/>
    <x v="8"/>
    <x v="9"/>
    <s v="Oui"/>
    <s v="A chaque moment d'approvisionnement vers Soudan."/>
    <x v="8"/>
    <x v="8"/>
    <s v="Non"/>
    <s v=""/>
    <s v=""/>
    <s v="Taxes, transport"/>
    <n v="1"/>
    <n v="0"/>
    <n v="1"/>
    <n v="0"/>
    <n v="0"/>
    <n v="0"/>
    <n v="0"/>
    <n v="0"/>
    <x v="6"/>
    <s v="Hausse des prix des produits, hausse des coûts de transport"/>
    <n v="1"/>
    <n v="0"/>
    <n v="1"/>
    <n v="0"/>
    <n v="0"/>
    <n v="0"/>
    <n v="0"/>
    <s v="FCFA"/>
    <n v="1"/>
    <n v="0"/>
    <n v="0"/>
    <n v="0"/>
    <n v="0"/>
    <s v=""/>
    <s v="FCFA Livre soudanaise Pound sud-soudanais"/>
    <n v="1"/>
    <n v="1"/>
    <n v="1"/>
    <n v="0"/>
    <n v="0"/>
    <s v=""/>
    <s v="Non"/>
    <x v="0"/>
    <x v="1"/>
    <x v="9"/>
    <x v="2"/>
    <x v="8"/>
    <s v="Manque de capitaux."/>
    <n v="0"/>
    <n v="1"/>
    <n v="0"/>
    <n v="0"/>
    <n v="0"/>
    <n v="0"/>
    <s v="Soutien financier"/>
    <n v="0"/>
    <n v="1"/>
    <n v="0"/>
    <n v="0"/>
    <n v="0"/>
    <n v="0"/>
    <s v="Non"/>
    <x v="2"/>
    <x v="2"/>
    <s v=""/>
    <x v="1"/>
    <x v="1"/>
    <x v="7"/>
    <n v="228930945"/>
    <s v="43e82bc5-3a56-4a43-9add-891ef7f13547"/>
    <n v="44503.42260416667"/>
    <s v=""/>
    <s v=""/>
    <s v="submitted_via_web"/>
    <s v=""/>
    <s v=""/>
    <n v="10"/>
  </r>
  <r>
    <d v="2021-10-27T16:04:24"/>
    <d v="2021-10-28T07:51:49"/>
    <d v="2021-10-27T00:00:00"/>
    <s v="collect:2Yv93qWpkOPbyzAP"/>
    <s v=""/>
    <s v="Homme"/>
    <s v="RCA"/>
    <m/>
    <x v="1"/>
    <n v="18"/>
    <s v="Oui"/>
    <s v="Produits alimentaires et non alimentaires"/>
    <n v="1"/>
    <n v="1"/>
    <s v="Produits non-alimentaires Produits céréaliers (maïs / riz ) ou manioc"/>
    <n v="1"/>
    <n v="0"/>
    <n v="0"/>
    <n v="1"/>
    <n v="0"/>
    <n v="0"/>
    <s v=""/>
    <n v="17"/>
    <x v="9"/>
    <x v="4"/>
    <x v="2"/>
    <x v="0"/>
    <x v="1"/>
    <x v="0"/>
    <x v="10"/>
    <x v="10"/>
    <x v="8"/>
    <x v="10"/>
    <x v="0"/>
    <x v="1"/>
    <x v="0"/>
    <s v="Non"/>
    <s v=""/>
    <x v="1"/>
    <x v="1"/>
    <x v="10"/>
    <s v="Hausse des prix des marchandises, coûts des transports (hausse)"/>
    <n v="0"/>
    <n v="0"/>
    <n v="0"/>
    <n v="1"/>
    <n v="1"/>
    <n v="0"/>
    <n v="0"/>
    <x v="9"/>
    <x v="2"/>
    <s v="Oui"/>
    <x v="9"/>
    <x v="10"/>
    <s v="Oui"/>
    <s v="À chaque moment d'approvisionnement vers le Soudan."/>
    <x v="8"/>
    <x v="7"/>
    <s v="Non"/>
    <s v=""/>
    <s v=""/>
    <s v="Taxes, transport"/>
    <n v="1"/>
    <n v="0"/>
    <n v="1"/>
    <n v="0"/>
    <n v="0"/>
    <n v="0"/>
    <n v="0"/>
    <n v="0"/>
    <x v="6"/>
    <s v="Les fournisseurs soudanais traversent la frontière avec les marchandises selon nos commandes (changement de méthodes d'approvisionnement)"/>
    <n v="0"/>
    <n v="0"/>
    <n v="0"/>
    <n v="1"/>
    <n v="0"/>
    <n v="0"/>
    <n v="0"/>
    <s v="FCFA"/>
    <n v="1"/>
    <n v="0"/>
    <n v="0"/>
    <n v="0"/>
    <n v="0"/>
    <s v=""/>
    <s v="FCFA Livre soudanaise"/>
    <n v="1"/>
    <n v="0"/>
    <n v="1"/>
    <n v="0"/>
    <n v="0"/>
    <s v=""/>
    <s v="Non"/>
    <x v="0"/>
    <x v="0"/>
    <x v="10"/>
    <x v="3"/>
    <x v="9"/>
    <s v="Les moyens de transport."/>
    <n v="0"/>
    <n v="0"/>
    <n v="1"/>
    <n v="0"/>
    <n v="0"/>
    <n v="0"/>
    <s v="Moyen de transport, soutien financier"/>
    <n v="0"/>
    <n v="1"/>
    <n v="1"/>
    <n v="0"/>
    <n v="0"/>
    <n v="0"/>
    <s v="Non"/>
    <x v="2"/>
    <x v="2"/>
    <s v=""/>
    <x v="1"/>
    <x v="1"/>
    <x v="8"/>
    <n v="228930956"/>
    <s v="9b31b834-7740-414f-b00a-5b7a044e4653"/>
    <n v="44503.422615740739"/>
    <s v=""/>
    <s v=""/>
    <s v="submitted_via_web"/>
    <s v=""/>
    <s v=""/>
    <n v="11"/>
  </r>
  <r>
    <d v="2021-10-28T15:00:16"/>
    <d v="2021-10-28T15:50:44"/>
    <d v="2021-10-28T00:00:00"/>
    <s v="collect:2Yv93qWpkOPbyzAP"/>
    <s v=""/>
    <s v="Homme"/>
    <s v="RCA"/>
    <m/>
    <x v="1"/>
    <n v="8"/>
    <s v="Oui"/>
    <s v="Non alimentaires et matériaux de construction."/>
    <n v="0"/>
    <n v="1"/>
    <s v="Produits non-alimentaires"/>
    <n v="0"/>
    <n v="0"/>
    <n v="0"/>
    <n v="1"/>
    <n v="0"/>
    <n v="0"/>
    <s v=""/>
    <n v="23"/>
    <x v="8"/>
    <x v="4"/>
    <x v="2"/>
    <x v="0"/>
    <x v="1"/>
    <x v="0"/>
    <x v="11"/>
    <x v="8"/>
    <x v="8"/>
    <x v="11"/>
    <x v="0"/>
    <x v="1"/>
    <x v="0"/>
    <s v="Non"/>
    <s v=""/>
    <x v="1"/>
    <x v="1"/>
    <x v="11"/>
    <s v="Tracasseries routières, taxes, coût du transport, hausses des prix des marchandises ( car il y a un coup d'État au Soudan)"/>
    <n v="1"/>
    <n v="0"/>
    <n v="0"/>
    <n v="1"/>
    <n v="1"/>
    <n v="0"/>
    <n v="1"/>
    <x v="10"/>
    <x v="2"/>
    <s v="Non"/>
    <x v="2"/>
    <x v="11"/>
    <s v="Oui"/>
    <s v="A chaque moment d'approvisionnement vers Soudan."/>
    <x v="9"/>
    <x v="7"/>
    <s v="Non"/>
    <s v=""/>
    <s v=""/>
    <s v="Taxes, hausse du prix des marchandise, coût des transports"/>
    <n v="1"/>
    <n v="0"/>
    <n v="0"/>
    <n v="1"/>
    <n v="0"/>
    <n v="0"/>
    <n v="0"/>
    <n v="1"/>
    <x v="6"/>
    <s v="Les fournisseurs soudanais traversent la frontière avec les marchandises selon nos commandes (changement de méthodes d'approvisionnement)"/>
    <n v="0"/>
    <n v="0"/>
    <n v="0"/>
    <n v="1"/>
    <n v="0"/>
    <n v="0"/>
    <n v="0"/>
    <s v="FCFA"/>
    <n v="1"/>
    <n v="0"/>
    <n v="0"/>
    <n v="0"/>
    <n v="0"/>
    <s v=""/>
    <s v="FCFA Livre soudanaise"/>
    <n v="1"/>
    <n v="0"/>
    <n v="1"/>
    <n v="0"/>
    <n v="0"/>
    <s v=""/>
    <s v="Non"/>
    <x v="0"/>
    <x v="1"/>
    <x v="11"/>
    <x v="2"/>
    <x v="10"/>
    <s v="Seulement la manque des capitaux."/>
    <n v="0"/>
    <n v="1"/>
    <n v="0"/>
    <n v="0"/>
    <n v="0"/>
    <n v="0"/>
    <s v="Soutien financier"/>
    <n v="0"/>
    <n v="1"/>
    <n v="0"/>
    <n v="0"/>
    <n v="0"/>
    <n v="0"/>
    <s v="Oui"/>
    <x v="8"/>
    <x v="8"/>
    <s v="Non"/>
    <x v="1"/>
    <x v="1"/>
    <x v="9"/>
    <n v="228930961"/>
    <s v="e4b42521-8100-4131-8ccb-f3842351d173"/>
    <n v="44503.422627314823"/>
    <s v=""/>
    <s v=""/>
    <s v="submitted_via_web"/>
    <s v=""/>
    <s v=""/>
    <n v="12"/>
  </r>
  <r>
    <d v="2021-11-03T15:22:51"/>
    <d v="2021-11-03T15:48:09"/>
    <d v="2021-11-03T00:00:00"/>
    <s v="collect:X8YoQaOC7RGl4f75"/>
    <s v=""/>
    <s v="Homme"/>
    <s v="RCA"/>
    <m/>
    <x v="0"/>
    <n v="10"/>
    <s v="Non"/>
    <m/>
    <m/>
    <m/>
    <s v="Produits céréaliers (maïs / riz ) ou manioc Produits non-alimentaires Produits d'hygiène Autre produits alimentaires"/>
    <n v="1"/>
    <n v="1"/>
    <n v="0"/>
    <n v="1"/>
    <n v="1"/>
    <n v="0"/>
    <s v=""/>
    <n v="21"/>
    <x v="10"/>
    <x v="0"/>
    <x v="5"/>
    <x v="0"/>
    <x v="5"/>
    <x v="0"/>
    <x v="12"/>
    <x v="11"/>
    <x v="9"/>
    <x v="12"/>
    <x v="0"/>
    <x v="6"/>
    <x v="0"/>
    <s v="Non"/>
    <s v=""/>
    <x v="1"/>
    <x v="1"/>
    <x v="12"/>
    <s v="Barrières et taxes illégales, état des routes, insecurité "/>
    <n v="1"/>
    <n v="1"/>
    <n v="1"/>
    <n v="0"/>
    <n v="0"/>
    <n v="0"/>
    <n v="0"/>
    <x v="11"/>
    <x v="3"/>
    <s v="Oui"/>
    <x v="10"/>
    <x v="12"/>
    <s v="Non"/>
    <s v=""/>
    <x v="10"/>
    <x v="0"/>
    <m/>
    <s v=""/>
    <s v=""/>
    <m/>
    <n v="0"/>
    <n v="0"/>
    <n v="0"/>
    <n v="0"/>
    <n v="0"/>
    <n v="0"/>
    <n v="0"/>
    <n v="0"/>
    <x v="5"/>
    <m/>
    <n v="0"/>
    <n v="0"/>
    <n v="0"/>
    <n v="0"/>
    <n v="0"/>
    <n v="0"/>
    <n v="0"/>
    <s v="FCFA"/>
    <n v="1"/>
    <n v="0"/>
    <n v="0"/>
    <n v="0"/>
    <n v="0"/>
    <s v=""/>
    <s v="FCFA"/>
    <n v="1"/>
    <n v="0"/>
    <n v="0"/>
    <n v="0"/>
    <n v="0"/>
    <s v=""/>
    <s v="Non"/>
    <x v="0"/>
    <x v="0"/>
    <x v="12"/>
    <x v="7"/>
    <x v="11"/>
    <s v="Problemes de transport, liée au dégradation des routes."/>
    <n v="0"/>
    <n v="0"/>
    <n v="1"/>
    <n v="0"/>
    <n v="1"/>
    <n v="0"/>
    <s v="Réhabilitation des routes, sécurisation des axes"/>
    <n v="1"/>
    <n v="0"/>
    <n v="0"/>
    <n v="0"/>
    <n v="1"/>
    <n v="0"/>
    <s v="Oui"/>
    <x v="9"/>
    <x v="9"/>
    <s v="Non"/>
    <x v="1"/>
    <x v="1"/>
    <x v="0"/>
    <n v="229059339"/>
    <s v="bd1ad4a4-a957-48a8-b302-05bf9ab5fe3b"/>
    <n v="44503.677719907413"/>
    <s v=""/>
    <s v=""/>
    <s v="submitted_via_web"/>
    <s v=""/>
    <s v=""/>
    <n v="13"/>
  </r>
  <r>
    <d v="2021-11-02T15:13:13"/>
    <d v="2021-11-02T15:37:27"/>
    <d v="2021-11-02T00:00:00"/>
    <s v="collect:PviJeXqElJCPPdG9"/>
    <s v=""/>
    <s v="Homme"/>
    <s v="RCA"/>
    <m/>
    <x v="0"/>
    <n v="12"/>
    <s v="Oui"/>
    <s v="Produit alimentaire et matériel de construction"/>
    <n v="1"/>
    <n v="1"/>
    <s v="Produits céréaliers (maïs / riz ) ou manioc Autre produits alimentaires Produits non-alimentaires Autre produit"/>
    <n v="1"/>
    <n v="1"/>
    <n v="0"/>
    <n v="1"/>
    <n v="0"/>
    <n v="1"/>
    <s v="Produit de construction"/>
    <n v="9"/>
    <x v="8"/>
    <x v="0"/>
    <x v="5"/>
    <x v="0"/>
    <x v="1"/>
    <x v="1"/>
    <x v="12"/>
    <x v="12"/>
    <x v="10"/>
    <x v="13"/>
    <x v="0"/>
    <x v="1"/>
    <x v="1"/>
    <s v="Non"/>
    <s v=""/>
    <x v="1"/>
    <x v="1"/>
    <x v="13"/>
    <s v="Coûts des transports, insécurité, retard dans les convois, tracasseries routières, barrières illégales et taxes"/>
    <n v="1"/>
    <n v="0"/>
    <n v="1"/>
    <n v="1"/>
    <n v="0"/>
    <n v="0"/>
    <n v="1"/>
    <x v="12"/>
    <x v="2"/>
    <s v="Oui"/>
    <x v="11"/>
    <x v="13"/>
    <s v="Non"/>
    <s v=""/>
    <x v="10"/>
    <x v="0"/>
    <m/>
    <s v=""/>
    <s v=""/>
    <m/>
    <n v="0"/>
    <n v="0"/>
    <n v="0"/>
    <n v="0"/>
    <n v="0"/>
    <n v="0"/>
    <n v="0"/>
    <n v="0"/>
    <x v="5"/>
    <m/>
    <n v="0"/>
    <n v="0"/>
    <n v="0"/>
    <n v="0"/>
    <n v="0"/>
    <n v="0"/>
    <n v="0"/>
    <s v="FCFA"/>
    <n v="1"/>
    <n v="0"/>
    <n v="0"/>
    <n v="0"/>
    <n v="0"/>
    <s v=""/>
    <s v="FCFA"/>
    <n v="1"/>
    <n v="0"/>
    <n v="0"/>
    <n v="0"/>
    <n v="0"/>
    <s v=""/>
    <s v="Oui"/>
    <x v="2"/>
    <x v="0"/>
    <x v="13"/>
    <x v="8"/>
    <x v="12"/>
    <s v="Tracasseries routière"/>
    <n v="0"/>
    <n v="0"/>
    <n v="0"/>
    <n v="0"/>
    <n v="1"/>
    <n v="0"/>
    <m/>
    <n v="0"/>
    <n v="0"/>
    <n v="0"/>
    <n v="0"/>
    <n v="0"/>
    <n v="0"/>
    <s v="Oui"/>
    <x v="10"/>
    <x v="10"/>
    <s v="Oui"/>
    <x v="2"/>
    <x v="2"/>
    <x v="0"/>
    <n v="229060232"/>
    <s v="84ea8d6e-7ea5-45a8-ae09-c21f53ee2487"/>
    <n v="44503.6799537037"/>
    <s v=""/>
    <s v=""/>
    <s v="submitted_via_web"/>
    <s v=""/>
    <s v=""/>
    <n v="14"/>
  </r>
  <r>
    <d v="2021-11-03T15:54:31"/>
    <d v="2021-11-03T16:18:58"/>
    <d v="2021-11-03T00:00:00"/>
    <s v="collect:PviJeXqElJCPPdG9"/>
    <s v=""/>
    <s v="Homme"/>
    <s v="RCA"/>
    <m/>
    <x v="0"/>
    <n v="4"/>
    <s v="Oui"/>
    <m/>
    <m/>
    <m/>
    <s v="Produits céréaliers (maïs / riz ) ou manioc Autre produits alimentaires Produits non-alimentaires Produits d'hygiène"/>
    <n v="1"/>
    <n v="1"/>
    <n v="0"/>
    <n v="1"/>
    <n v="1"/>
    <n v="0"/>
    <s v=""/>
    <n v="100"/>
    <x v="11"/>
    <x v="5"/>
    <x v="6"/>
    <x v="0"/>
    <x v="6"/>
    <x v="0"/>
    <x v="13"/>
    <x v="13"/>
    <x v="11"/>
    <x v="14"/>
    <x v="0"/>
    <x v="7"/>
    <x v="0"/>
    <s v="Non"/>
    <s v=""/>
    <x v="1"/>
    <x v="1"/>
    <x v="14"/>
    <s v="Etats des routes, insécurité"/>
    <n v="0"/>
    <n v="1"/>
    <n v="1"/>
    <n v="0"/>
    <n v="0"/>
    <n v="0"/>
    <n v="0"/>
    <x v="13"/>
    <x v="2"/>
    <s v="Oui"/>
    <x v="12"/>
    <x v="14"/>
    <s v="Oui"/>
    <s v="A tout moment / selon la demande"/>
    <x v="11"/>
    <x v="9"/>
    <s v="Non"/>
    <s v=""/>
    <s v=""/>
    <s v="Dégradation des routes, insécurité"/>
    <n v="0"/>
    <n v="0"/>
    <n v="0"/>
    <n v="0"/>
    <n v="0"/>
    <n v="1"/>
    <n v="0"/>
    <n v="1"/>
    <x v="2"/>
    <s v="Rareté ou indisponibilité des produits"/>
    <n v="0"/>
    <n v="1"/>
    <n v="0"/>
    <n v="0"/>
    <n v="0"/>
    <n v="0"/>
    <n v="0"/>
    <s v="FCFA"/>
    <n v="1"/>
    <n v="0"/>
    <n v="0"/>
    <n v="0"/>
    <n v="0"/>
    <s v=""/>
    <s v="FCFA"/>
    <n v="1"/>
    <n v="0"/>
    <n v="0"/>
    <n v="0"/>
    <n v="0"/>
    <s v=""/>
    <s v="Oui"/>
    <x v="2"/>
    <x v="0"/>
    <x v="14"/>
    <x v="1"/>
    <x v="13"/>
    <s v="Tracasseries routière et groupes armés"/>
    <n v="0"/>
    <n v="0"/>
    <n v="0"/>
    <n v="1"/>
    <n v="1"/>
    <n v="0"/>
    <s v="Réhabilitation des routes, sécurisation des axes (appui gouvernmentale)"/>
    <n v="1"/>
    <n v="0"/>
    <n v="0"/>
    <n v="0"/>
    <n v="1"/>
    <n v="0"/>
    <s v="Oui"/>
    <x v="11"/>
    <x v="11"/>
    <s v="Oui"/>
    <x v="3"/>
    <x v="3"/>
    <x v="0"/>
    <n v="229060398"/>
    <s v="5b32d0c7-f351-4ad7-9049-ea3f69a84e65"/>
    <n v="44503.680243055547"/>
    <s v=""/>
    <s v=""/>
    <s v="submitted_via_web"/>
    <s v=""/>
    <s v=""/>
    <n v="15"/>
  </r>
  <r>
    <d v="2021-11-03T08:21:59"/>
    <d v="2021-11-03T08:37:53"/>
    <d v="2021-11-03T00:00:00"/>
    <s v="collect:mGQPcvtU0BWfRU6H"/>
    <s v=""/>
    <s v="Homme"/>
    <s v="RCA"/>
    <m/>
    <x v="0"/>
    <n v="3"/>
    <s v="Oui"/>
    <s v="Tabac"/>
    <n v="0"/>
    <n v="1"/>
    <s v="Produits non-alimentaires Autre produits alimentaires"/>
    <n v="0"/>
    <n v="1"/>
    <n v="0"/>
    <n v="1"/>
    <n v="0"/>
    <n v="0"/>
    <s v=""/>
    <n v="10"/>
    <x v="8"/>
    <x v="6"/>
    <x v="7"/>
    <x v="0"/>
    <x v="1"/>
    <x v="0"/>
    <x v="14"/>
    <x v="8"/>
    <x v="12"/>
    <x v="15"/>
    <x v="0"/>
    <x v="1"/>
    <x v="0"/>
    <s v="Non"/>
    <s v=""/>
    <x v="1"/>
    <x v="1"/>
    <x v="15"/>
    <s v="Taxes, état des routes, insecurité "/>
    <n v="1"/>
    <n v="1"/>
    <n v="1"/>
    <n v="0"/>
    <n v="0"/>
    <n v="0"/>
    <n v="0"/>
    <x v="14"/>
    <x v="0"/>
    <s v="Oui"/>
    <x v="2"/>
    <x v="15"/>
    <s v="Oui"/>
    <s v="A tout moment / selon la demande"/>
    <x v="0"/>
    <x v="0"/>
    <s v="Non"/>
    <s v=""/>
    <s v=""/>
    <s v="Taxes"/>
    <n v="1"/>
    <n v="0"/>
    <n v="0"/>
    <n v="0"/>
    <n v="0"/>
    <n v="0"/>
    <n v="0"/>
    <n v="0"/>
    <x v="7"/>
    <s v="Rareté ou indisponibilité des produits"/>
    <n v="0"/>
    <n v="1"/>
    <n v="0"/>
    <n v="0"/>
    <n v="0"/>
    <n v="0"/>
    <n v="0"/>
    <s v="FCFA"/>
    <n v="1"/>
    <n v="0"/>
    <n v="0"/>
    <n v="0"/>
    <n v="0"/>
    <s v=""/>
    <s v="FCFA"/>
    <n v="1"/>
    <n v="0"/>
    <n v="0"/>
    <n v="0"/>
    <n v="0"/>
    <s v=""/>
    <s v="Non"/>
    <x v="0"/>
    <x v="0"/>
    <x v="15"/>
    <x v="9"/>
    <x v="14"/>
    <s v="Transport, cout eleve"/>
    <n v="0"/>
    <n v="0"/>
    <n v="1"/>
    <n v="0"/>
    <n v="0"/>
    <n v="0"/>
    <s v="Réhabilitation des routes, diminution des taxes, sécurisation des axes"/>
    <n v="1"/>
    <n v="0"/>
    <n v="0"/>
    <n v="0"/>
    <n v="1"/>
    <n v="1"/>
    <s v="Oui"/>
    <x v="12"/>
    <x v="12"/>
    <s v="Non"/>
    <x v="1"/>
    <x v="1"/>
    <x v="10"/>
    <n v="229060748"/>
    <s v="fdb7c950-850b-4692-a9ff-df662da9a810"/>
    <n v="44503.680949074071"/>
    <s v=""/>
    <s v=""/>
    <s v="submitted_via_web"/>
    <s v=""/>
    <s v=""/>
    <n v="16"/>
  </r>
  <r>
    <d v="2021-11-03T15:36:05"/>
    <d v="2021-11-03T16:33:39"/>
    <d v="2021-11-03T00:00:00"/>
    <s v="collect:mGQPcvtU0BWfRU6H"/>
    <s v=""/>
    <s v="Homme"/>
    <s v="RCA"/>
    <m/>
    <x v="0"/>
    <n v="21"/>
    <s v="Oui"/>
    <m/>
    <m/>
    <m/>
    <s v="Produits céréaliers (maïs / riz ) ou manioc Produits non-alimentaires Produits d'hygiène Autre produits alimentaires"/>
    <n v="1"/>
    <n v="1"/>
    <n v="0"/>
    <n v="1"/>
    <n v="1"/>
    <n v="0"/>
    <s v=""/>
    <n v="200"/>
    <x v="12"/>
    <x v="7"/>
    <x v="8"/>
    <x v="0"/>
    <x v="7"/>
    <x v="0"/>
    <x v="15"/>
    <x v="14"/>
    <x v="13"/>
    <x v="16"/>
    <x v="0"/>
    <x v="8"/>
    <x v="0"/>
    <s v="Non"/>
    <s v=""/>
    <x v="1"/>
    <x v="1"/>
    <x v="16"/>
    <s v="Barrières et taxes (péages), état des routes, insecurité "/>
    <n v="1"/>
    <n v="1"/>
    <n v="1"/>
    <n v="0"/>
    <n v="0"/>
    <n v="0"/>
    <n v="0"/>
    <x v="15"/>
    <x v="0"/>
    <s v="Oui"/>
    <x v="13"/>
    <x v="16"/>
    <s v="Oui"/>
    <s v="A tout moment / selon la demande"/>
    <x v="12"/>
    <x v="0"/>
    <s v="Non"/>
    <s v=""/>
    <s v=""/>
    <s v="Douanes, taxes, barrières illégales (péages)"/>
    <n v="1"/>
    <n v="0"/>
    <n v="0"/>
    <n v="0"/>
    <n v="0"/>
    <n v="0"/>
    <n v="0"/>
    <n v="1"/>
    <x v="7"/>
    <s v="Baisse du chiffre d'affaire, rareté ou indisponibilité des produits"/>
    <n v="0"/>
    <n v="1"/>
    <n v="0"/>
    <n v="0"/>
    <n v="1"/>
    <n v="0"/>
    <n v="0"/>
    <s v="FCFA"/>
    <n v="1"/>
    <n v="0"/>
    <n v="0"/>
    <n v="0"/>
    <n v="0"/>
    <s v=""/>
    <s v="FCFA"/>
    <n v="1"/>
    <n v="0"/>
    <n v="0"/>
    <n v="0"/>
    <n v="0"/>
    <s v=""/>
    <s v="Non"/>
    <x v="0"/>
    <x v="0"/>
    <x v="16"/>
    <x v="1"/>
    <x v="15"/>
    <s v="Probleme routier et insecurité "/>
    <n v="0"/>
    <n v="0"/>
    <n v="0"/>
    <n v="1"/>
    <n v="1"/>
    <n v="0"/>
    <s v="Réhabilitation des routes, sécurisation des axes"/>
    <n v="1"/>
    <n v="0"/>
    <n v="0"/>
    <n v="0"/>
    <n v="1"/>
    <n v="0"/>
    <s v="Oui"/>
    <x v="13"/>
    <x v="13"/>
    <s v="Non"/>
    <x v="1"/>
    <x v="1"/>
    <x v="11"/>
    <n v="229060876"/>
    <s v="49b233bb-373a-4722-b35e-4ade17788789"/>
    <n v="44503.681307870371"/>
    <s v=""/>
    <s v=""/>
    <s v="submitted_via_web"/>
    <s v=""/>
    <s v=""/>
    <n v="17"/>
  </r>
  <r>
    <d v="2021-11-13T11:04:22"/>
    <d v="2021-11-13T11:50:32"/>
    <d v="2021-11-13T00:00:00"/>
    <s v="collect:d33zsU7jsevRXCTg"/>
    <s v=""/>
    <s v="Homme"/>
    <s v="RCA"/>
    <m/>
    <x v="0"/>
    <n v="5"/>
    <s v="Oui"/>
    <s v="Sel,savon,habit,pille,cuvette,chaussure,cahier,torche,pagne,comple enfant"/>
    <n v="1"/>
    <n v="1"/>
    <s v="Autre produit"/>
    <n v="0"/>
    <n v="0"/>
    <n v="0"/>
    <n v="0"/>
    <n v="0"/>
    <n v="1"/>
    <s v="Savon,alumette,sucre,farine,chaussure,créme,bonbon,torche,pille"/>
    <n v="9"/>
    <x v="8"/>
    <x v="4"/>
    <x v="9"/>
    <x v="0"/>
    <x v="1"/>
    <x v="2"/>
    <x v="16"/>
    <x v="8"/>
    <x v="8"/>
    <x v="17"/>
    <x v="0"/>
    <x v="1"/>
    <x v="2"/>
    <s v="Oui"/>
    <s v="Pendant la saison des pluies, les routes sont inondées et impraticables"/>
    <x v="7"/>
    <x v="4"/>
    <x v="17"/>
    <s v="Etat des routes, insecurité (braquage) "/>
    <n v="0"/>
    <n v="1"/>
    <n v="1"/>
    <n v="0"/>
    <n v="0"/>
    <n v="0"/>
    <n v="0"/>
    <x v="16"/>
    <x v="2"/>
    <s v="Non"/>
    <x v="2"/>
    <x v="17"/>
    <s v="Oui"/>
    <s v="Saison sèche"/>
    <x v="0"/>
    <x v="4"/>
    <s v="Non"/>
    <s v=""/>
    <s v=""/>
    <s v="Aucun"/>
    <n v="0"/>
    <n v="0"/>
    <n v="0"/>
    <n v="0"/>
    <n v="0"/>
    <n v="0"/>
    <n v="1"/>
    <n v="0"/>
    <x v="1"/>
    <s v="Hausse de prix des produits"/>
    <n v="1"/>
    <n v="0"/>
    <n v="0"/>
    <n v="0"/>
    <n v="0"/>
    <n v="0"/>
    <n v="0"/>
    <s v="FCFA"/>
    <n v="1"/>
    <n v="0"/>
    <n v="0"/>
    <n v="0"/>
    <n v="0"/>
    <s v=""/>
    <s v="FCFA"/>
    <n v="1"/>
    <n v="0"/>
    <n v="0"/>
    <n v="0"/>
    <n v="0"/>
    <s v=""/>
    <s v="Non"/>
    <x v="0"/>
    <x v="0"/>
    <x v="17"/>
    <x v="3"/>
    <x v="16"/>
    <s v="La dure de la route"/>
    <n v="0"/>
    <n v="0"/>
    <n v="1"/>
    <n v="0"/>
    <n v="0"/>
    <n v="0"/>
    <s v="Soutien logistique"/>
    <n v="0"/>
    <n v="0"/>
    <n v="1"/>
    <n v="0"/>
    <n v="0"/>
    <n v="0"/>
    <s v="Oui"/>
    <x v="14"/>
    <x v="14"/>
    <s v="Oui"/>
    <x v="1"/>
    <x v="4"/>
    <x v="12"/>
    <n v="232415317"/>
    <s v="478453f9-17d4-46d9-905f-ec64daa7d3ca"/>
    <n v="44515.623391203713"/>
    <s v=""/>
    <s v=""/>
    <s v="submitted_via_web"/>
    <s v=""/>
    <s v=""/>
    <n v="18"/>
  </r>
  <r>
    <d v="2021-11-13T12:00:05"/>
    <d v="2021-11-13T12:38:20"/>
    <d v="2021-11-13T00:00:00"/>
    <s v="collect:d33zsU7jsevRXCTg"/>
    <s v=""/>
    <s v="Homme"/>
    <s v="RCA"/>
    <m/>
    <x v="0"/>
    <n v="2"/>
    <s v="Oui"/>
    <s v="Sucre,savon,torche,termousse,pille,biscuit,sardine,chaussure,habit,cadenat"/>
    <n v="1"/>
    <n v="1"/>
    <s v="Autre produit"/>
    <n v="0"/>
    <n v="0"/>
    <n v="0"/>
    <n v="0"/>
    <n v="0"/>
    <n v="1"/>
    <s v="Sucre,savon,pille,torche,chaussure,habit,sardine"/>
    <n v="15"/>
    <x v="8"/>
    <x v="4"/>
    <x v="9"/>
    <x v="0"/>
    <x v="1"/>
    <x v="1"/>
    <x v="17"/>
    <x v="8"/>
    <x v="8"/>
    <x v="17"/>
    <x v="0"/>
    <x v="1"/>
    <x v="2"/>
    <s v="Oui"/>
    <s v="Pendant la saison des pluies, les routes sont inondées et impraticables"/>
    <x v="8"/>
    <x v="4"/>
    <x v="18"/>
    <s v="Tracasseries routières (accident), état des routes (et ponts), insecurité (braquage)"/>
    <n v="0"/>
    <n v="1"/>
    <n v="1"/>
    <n v="0"/>
    <n v="0"/>
    <n v="0"/>
    <n v="1"/>
    <x v="17"/>
    <x v="0"/>
    <s v="Non"/>
    <x v="2"/>
    <x v="18"/>
    <s v="Oui"/>
    <s v="Saison sèche"/>
    <x v="13"/>
    <x v="10"/>
    <s v="Non"/>
    <s v=""/>
    <s v=""/>
    <s v="Autorités, coût des transports"/>
    <n v="0"/>
    <n v="0"/>
    <n v="0"/>
    <n v="1"/>
    <n v="1"/>
    <n v="0"/>
    <n v="0"/>
    <n v="0"/>
    <x v="1"/>
    <s v="Hausse de prix des produits, rareté ou indisponibilité des produits"/>
    <n v="1"/>
    <n v="1"/>
    <n v="0"/>
    <n v="0"/>
    <n v="0"/>
    <n v="0"/>
    <n v="0"/>
    <s v="FCFA"/>
    <n v="1"/>
    <n v="0"/>
    <n v="0"/>
    <n v="0"/>
    <n v="0"/>
    <s v=""/>
    <s v="FCFA Autre (précisez)"/>
    <n v="1"/>
    <n v="0"/>
    <n v="0"/>
    <n v="1"/>
    <n v="1"/>
    <s v="Dollars"/>
    <s v="Oui"/>
    <x v="3"/>
    <x v="0"/>
    <x v="18"/>
    <x v="3"/>
    <x v="17"/>
    <s v="Si la route est ferme par le group arme"/>
    <n v="0"/>
    <n v="0"/>
    <n v="0"/>
    <n v="1"/>
    <n v="0"/>
    <n v="0"/>
    <s v="Soutien logistique, réhabilitation des routes (par la réhabilitation des bacs/bateau), escorte, moyen financier"/>
    <n v="1"/>
    <n v="1"/>
    <n v="1"/>
    <n v="0"/>
    <n v="1"/>
    <n v="0"/>
    <s v="Oui"/>
    <x v="15"/>
    <x v="15"/>
    <s v="Oui"/>
    <x v="4"/>
    <x v="5"/>
    <x v="13"/>
    <n v="232415329"/>
    <s v="cf18ce30-4e00-4c12-8b19-6dffc0a7c7e2"/>
    <n v="44515.623414351852"/>
    <s v=""/>
    <s v=""/>
    <s v="submitted_via_web"/>
    <s v=""/>
    <s v=""/>
    <n v="19"/>
  </r>
  <r>
    <d v="2021-11-13T11:01:48"/>
    <d v="2021-11-13T12:05:02"/>
    <d v="2021-11-13T00:00:00"/>
    <s v="collect:mGQPcvtU0BWfRU6H"/>
    <s v=""/>
    <s v="Homme"/>
    <s v="RCA"/>
    <m/>
    <x v="0"/>
    <n v="2"/>
    <s v="Oui"/>
    <s v="Habits et d'autres produits non alimentaires et alimentaires"/>
    <n v="1"/>
    <n v="1"/>
    <s v="Produits céréaliers (maïs / riz ) ou manioc Autre produits alimentaires Produits non-alimentaires Produits d'hygiène"/>
    <n v="1"/>
    <n v="1"/>
    <n v="0"/>
    <n v="1"/>
    <n v="1"/>
    <n v="0"/>
    <s v=""/>
    <n v="20"/>
    <x v="11"/>
    <x v="0"/>
    <x v="10"/>
    <x v="0"/>
    <x v="8"/>
    <x v="0"/>
    <x v="18"/>
    <x v="15"/>
    <x v="14"/>
    <x v="18"/>
    <x v="0"/>
    <x v="9"/>
    <x v="0"/>
    <s v="Non"/>
    <s v=""/>
    <x v="1"/>
    <x v="1"/>
    <x v="19"/>
    <s v="Etats des routes"/>
    <n v="0"/>
    <n v="1"/>
    <n v="0"/>
    <n v="0"/>
    <n v="0"/>
    <n v="0"/>
    <n v="0"/>
    <x v="18"/>
    <x v="0"/>
    <s v="Oui"/>
    <x v="14"/>
    <x v="19"/>
    <s v="Oui"/>
    <s v="A tout moment / selon la demande"/>
    <x v="14"/>
    <x v="11"/>
    <s v="Non"/>
    <s v=""/>
    <s v=""/>
    <s v="Taxes, dégradation des routes, tracasseries routières (accident)"/>
    <n v="1"/>
    <n v="0"/>
    <n v="0"/>
    <n v="0"/>
    <n v="0"/>
    <n v="1"/>
    <n v="0"/>
    <n v="0"/>
    <x v="2"/>
    <s v="Rareté ou indisponibilité des produits"/>
    <n v="0"/>
    <n v="1"/>
    <n v="0"/>
    <n v="0"/>
    <n v="0"/>
    <n v="0"/>
    <n v="0"/>
    <s v="Pound sud-soudanais Livre soudanaise FCFA Autre (précisez)"/>
    <n v="1"/>
    <n v="1"/>
    <n v="1"/>
    <n v="0"/>
    <n v="1"/>
    <s v="Dollard"/>
    <s v="FCFA Pound sud-soudanais Livre soudanaise Autre (précisez)"/>
    <n v="1"/>
    <n v="1"/>
    <n v="1"/>
    <n v="0"/>
    <n v="1"/>
    <s v="Dollars"/>
    <s v="Non"/>
    <x v="0"/>
    <x v="0"/>
    <x v="19"/>
    <x v="3"/>
    <x v="18"/>
    <s v="Tranport des marchandises avec beaucoup de  tracaserie "/>
    <n v="0"/>
    <n v="0"/>
    <n v="0"/>
    <n v="0"/>
    <n v="1"/>
    <n v="0"/>
    <s v="Réhabilitation des routes, sécurisation des axes"/>
    <n v="1"/>
    <n v="0"/>
    <n v="0"/>
    <n v="0"/>
    <n v="1"/>
    <n v="0"/>
    <s v="Oui"/>
    <x v="16"/>
    <x v="16"/>
    <s v="Oui"/>
    <x v="5"/>
    <x v="6"/>
    <x v="14"/>
    <n v="232426255"/>
    <s v="820f4342-109e-4b1f-bca8-008342b2338b"/>
    <n v="44515.63957175926"/>
    <s v=""/>
    <s v=""/>
    <s v="submitted_via_web"/>
    <s v=""/>
    <s v=""/>
    <n v="20"/>
  </r>
  <r>
    <d v="2021-11-13T12:05:07"/>
    <d v="2021-11-13T13:17:58"/>
    <d v="2021-11-13T00:00:00"/>
    <s v="collect:mGQPcvtU0BWfRU6H"/>
    <s v=""/>
    <s v="Homme"/>
    <s v="RCA"/>
    <m/>
    <x v="0"/>
    <n v="6"/>
    <s v="Oui"/>
    <s v="Kits de dignité et produits alimentaires "/>
    <n v="1"/>
    <n v="1"/>
    <s v="Produits céréaliers (maïs / riz ) ou manioc Autre produits alimentaires Produits non-alimentaires Produits d'hygiène"/>
    <n v="1"/>
    <n v="1"/>
    <n v="0"/>
    <n v="1"/>
    <n v="1"/>
    <n v="0"/>
    <s v=""/>
    <n v="30"/>
    <x v="13"/>
    <x v="8"/>
    <x v="11"/>
    <x v="0"/>
    <x v="9"/>
    <x v="0"/>
    <x v="19"/>
    <x v="16"/>
    <x v="15"/>
    <x v="19"/>
    <x v="0"/>
    <x v="10"/>
    <x v="0"/>
    <s v="Non"/>
    <s v=""/>
    <x v="1"/>
    <x v="1"/>
    <x v="20"/>
    <s v="Etats des routes, insecurité, coût des transports"/>
    <n v="0"/>
    <n v="1"/>
    <n v="1"/>
    <n v="1"/>
    <n v="0"/>
    <n v="0"/>
    <n v="0"/>
    <x v="19"/>
    <x v="1"/>
    <s v="Oui"/>
    <x v="14"/>
    <x v="20"/>
    <s v="Oui"/>
    <s v="A tout moment / selon la demande"/>
    <x v="15"/>
    <x v="0"/>
    <s v="Non"/>
    <s v=""/>
    <s v=""/>
    <s v="Douanes, taxes, tracasseries routières"/>
    <n v="1"/>
    <n v="0"/>
    <n v="0"/>
    <n v="0"/>
    <n v="0"/>
    <n v="1"/>
    <n v="0"/>
    <n v="0"/>
    <x v="7"/>
    <s v="Rareté ou indisponibilité des produits, diminution du pouvoir d'achat"/>
    <n v="0"/>
    <n v="1"/>
    <n v="0"/>
    <n v="0"/>
    <n v="0"/>
    <n v="0"/>
    <n v="1"/>
    <s v="FCFA"/>
    <n v="1"/>
    <n v="0"/>
    <n v="0"/>
    <n v="0"/>
    <n v="0"/>
    <s v=""/>
    <s v="FCFA Autre (précisez)"/>
    <n v="1"/>
    <n v="0"/>
    <n v="0"/>
    <n v="0"/>
    <n v="1"/>
    <s v="Dollars"/>
    <s v="Non"/>
    <x v="0"/>
    <x v="0"/>
    <x v="20"/>
    <x v="3"/>
    <x v="19"/>
    <s v="L'insecurité etat degradant de la route"/>
    <n v="0"/>
    <n v="0"/>
    <n v="0"/>
    <n v="1"/>
    <n v="1"/>
    <n v="0"/>
    <s v="ONG paient à temps les dettes contractées"/>
    <n v="0"/>
    <n v="0"/>
    <n v="0"/>
    <n v="0"/>
    <n v="0"/>
    <n v="1"/>
    <s v="Oui"/>
    <x v="17"/>
    <x v="17"/>
    <s v="Oui"/>
    <x v="6"/>
    <x v="7"/>
    <x v="15"/>
    <n v="232426276"/>
    <s v="2656784f-bf30-443f-8464-f75a257c7696"/>
    <n v="44515.639594907407"/>
    <s v=""/>
    <s v=""/>
    <s v="submitted_via_web"/>
    <s v=""/>
    <s v=""/>
    <n v="21"/>
  </r>
  <r>
    <d v="2021-11-05T17:31:29"/>
    <d v="2021-11-06T11:41:24"/>
    <d v="2021-11-05T00:00:00"/>
    <s v="collect:X8YoQaOC7RGl4f75"/>
    <s v=""/>
    <s v="Homme"/>
    <s v="RCA"/>
    <m/>
    <x v="0"/>
    <n v="5"/>
    <s v="Non"/>
    <m/>
    <m/>
    <m/>
    <s v="Autre produits alimentaires Produits non-alimentaires"/>
    <n v="0"/>
    <n v="1"/>
    <n v="0"/>
    <n v="1"/>
    <n v="0"/>
    <n v="0"/>
    <s v=""/>
    <n v="15"/>
    <x v="8"/>
    <x v="0"/>
    <x v="5"/>
    <x v="0"/>
    <x v="1"/>
    <x v="0"/>
    <x v="14"/>
    <x v="8"/>
    <x v="16"/>
    <x v="20"/>
    <x v="0"/>
    <x v="1"/>
    <x v="0"/>
    <s v="Oui"/>
    <s v="Pendant la saison des pluies, les routes sont inondées et impraticables"/>
    <x v="9"/>
    <x v="5"/>
    <x v="21"/>
    <s v="Etats des routes, insécurité (nécessité d'une escorte de la MINUSCA), taxes"/>
    <n v="1"/>
    <n v="1"/>
    <n v="1"/>
    <n v="0"/>
    <n v="0"/>
    <n v="0"/>
    <n v="0"/>
    <x v="20"/>
    <x v="3"/>
    <s v="Oui"/>
    <x v="15"/>
    <x v="21"/>
    <s v="Non"/>
    <s v=""/>
    <x v="10"/>
    <x v="0"/>
    <m/>
    <s v=""/>
    <s v=""/>
    <m/>
    <n v="0"/>
    <n v="0"/>
    <n v="0"/>
    <n v="0"/>
    <n v="0"/>
    <n v="0"/>
    <n v="0"/>
    <n v="0"/>
    <x v="5"/>
    <m/>
    <n v="0"/>
    <n v="0"/>
    <n v="0"/>
    <n v="0"/>
    <n v="0"/>
    <n v="0"/>
    <n v="0"/>
    <s v="FCFA"/>
    <n v="1"/>
    <n v="0"/>
    <n v="0"/>
    <n v="0"/>
    <n v="0"/>
    <s v=""/>
    <s v="FCFA"/>
    <n v="1"/>
    <n v="0"/>
    <n v="0"/>
    <n v="0"/>
    <n v="0"/>
    <s v=""/>
    <s v="Non"/>
    <x v="0"/>
    <x v="0"/>
    <x v="21"/>
    <x v="10"/>
    <x v="20"/>
    <s v="Problèmes de transport et disponibilité des produits."/>
    <n v="0"/>
    <n v="0"/>
    <n v="1"/>
    <n v="0"/>
    <n v="0"/>
    <n v="1"/>
    <s v="Réhabilitation des routes, securisation des axes, installation d'établissements de microfinance"/>
    <n v="1"/>
    <n v="0"/>
    <n v="0"/>
    <n v="0"/>
    <n v="1"/>
    <n v="1"/>
    <s v="Oui"/>
    <x v="18"/>
    <x v="18"/>
    <s v="Non"/>
    <x v="1"/>
    <x v="1"/>
    <x v="0"/>
    <n v="232432577"/>
    <s v="cee408cf-9709-42db-8bb1-d67fb4d4438d"/>
    <n v="44515.650092592587"/>
    <s v=""/>
    <s v=""/>
    <s v="submitted_via_web"/>
    <s v=""/>
    <s v=""/>
    <n v="22"/>
  </r>
  <r>
    <d v="2021-11-13T11:08:13"/>
    <d v="2021-11-13T11:34:04"/>
    <d v="2021-11-13T00:00:00"/>
    <s v="collect:X8YoQaOC7RGl4f75"/>
    <s v=""/>
    <s v="Homme"/>
    <s v="RCA"/>
    <m/>
    <x v="2"/>
    <n v="2"/>
    <s v="Non"/>
    <m/>
    <m/>
    <m/>
    <s v="Autre produits alimentaires Produits non-alimentaires"/>
    <n v="0"/>
    <n v="1"/>
    <n v="0"/>
    <n v="1"/>
    <n v="0"/>
    <n v="0"/>
    <s v=""/>
    <n v="20"/>
    <x v="8"/>
    <x v="0"/>
    <x v="5"/>
    <x v="0"/>
    <x v="1"/>
    <x v="0"/>
    <x v="14"/>
    <x v="8"/>
    <x v="17"/>
    <x v="21"/>
    <x v="0"/>
    <x v="1"/>
    <x v="0"/>
    <s v="Non"/>
    <s v=""/>
    <x v="1"/>
    <x v="1"/>
    <x v="22"/>
    <s v="Etats des routes, état des véhicules, insecurité"/>
    <n v="0"/>
    <n v="1"/>
    <n v="1"/>
    <n v="0"/>
    <n v="0"/>
    <n v="0"/>
    <n v="1"/>
    <x v="21"/>
    <x v="0"/>
    <s v="Non"/>
    <x v="2"/>
    <x v="22"/>
    <s v="Non"/>
    <s v=""/>
    <x v="10"/>
    <x v="0"/>
    <m/>
    <s v=""/>
    <s v=""/>
    <m/>
    <n v="0"/>
    <n v="0"/>
    <n v="0"/>
    <n v="0"/>
    <n v="0"/>
    <n v="0"/>
    <n v="0"/>
    <n v="0"/>
    <x v="5"/>
    <m/>
    <n v="0"/>
    <n v="0"/>
    <n v="0"/>
    <n v="0"/>
    <n v="0"/>
    <n v="0"/>
    <n v="0"/>
    <s v="FCFA"/>
    <n v="1"/>
    <n v="0"/>
    <n v="0"/>
    <n v="0"/>
    <n v="0"/>
    <s v=""/>
    <s v="FCFA"/>
    <n v="1"/>
    <n v="0"/>
    <n v="0"/>
    <n v="0"/>
    <n v="0"/>
    <s v=""/>
    <s v="Non"/>
    <x v="0"/>
    <x v="1"/>
    <x v="22"/>
    <x v="2"/>
    <x v="21"/>
    <s v="Manque de capital financier, manque de ressources logistique."/>
    <n v="0"/>
    <n v="0"/>
    <n v="1"/>
    <n v="0"/>
    <n v="0"/>
    <n v="0"/>
    <s v="Moyen de transport, moyen financier"/>
    <n v="0"/>
    <n v="1"/>
    <n v="1"/>
    <n v="0"/>
    <n v="0"/>
    <n v="0"/>
    <s v="Oui"/>
    <x v="19"/>
    <x v="19"/>
    <s v="Non"/>
    <x v="1"/>
    <x v="1"/>
    <x v="0"/>
    <n v="232432599"/>
    <s v="740d94ca-fcce-49a7-b1ca-eac72cc81119"/>
    <n v="44515.650138888886"/>
    <s v=""/>
    <s v=""/>
    <s v="submitted_via_web"/>
    <s v=""/>
    <s v=""/>
    <n v="23"/>
  </r>
  <r>
    <d v="2021-11-13T11:54:34"/>
    <d v="2021-11-13T12:23:50"/>
    <d v="2021-11-13T00:00:00"/>
    <s v="collect:X8YoQaOC7RGl4f75"/>
    <s v=""/>
    <s v="Homme"/>
    <s v="RCA"/>
    <m/>
    <x v="2"/>
    <n v="19"/>
    <s v="Oui"/>
    <m/>
    <m/>
    <m/>
    <s v="Produits non-alimentaires Produits céréaliers (maïs / riz ) ou manioc"/>
    <n v="1"/>
    <n v="0"/>
    <n v="0"/>
    <n v="1"/>
    <n v="0"/>
    <n v="0"/>
    <s v=""/>
    <n v="18"/>
    <x v="14"/>
    <x v="4"/>
    <x v="12"/>
    <x v="0"/>
    <x v="1"/>
    <x v="0"/>
    <x v="8"/>
    <x v="17"/>
    <x v="8"/>
    <x v="22"/>
    <x v="0"/>
    <x v="1"/>
    <x v="0"/>
    <s v="Non"/>
    <s v=""/>
    <x v="1"/>
    <x v="1"/>
    <x v="23"/>
    <s v="Etats des routes, insécurité"/>
    <n v="0"/>
    <n v="1"/>
    <n v="1"/>
    <n v="0"/>
    <n v="0"/>
    <n v="0"/>
    <n v="0"/>
    <x v="22"/>
    <x v="0"/>
    <s v="Non"/>
    <x v="2"/>
    <x v="23"/>
    <s v="Oui"/>
    <s v="Decembre, fevrier et mars."/>
    <x v="16"/>
    <x v="4"/>
    <s v="Non"/>
    <s v=""/>
    <s v=""/>
    <s v="Transport, dégradation des routes, taxes"/>
    <n v="1"/>
    <n v="0"/>
    <n v="1"/>
    <n v="0"/>
    <n v="0"/>
    <n v="1"/>
    <n v="0"/>
    <n v="0"/>
    <x v="1"/>
    <s v="Baisse du chiffre d'affaire, rareté ou indisponibilité des produits"/>
    <n v="0"/>
    <n v="1"/>
    <n v="0"/>
    <n v="0"/>
    <n v="1"/>
    <n v="0"/>
    <n v="0"/>
    <s v="FCFA"/>
    <n v="1"/>
    <n v="0"/>
    <n v="0"/>
    <n v="0"/>
    <n v="0"/>
    <s v=""/>
    <s v="FCFA"/>
    <n v="1"/>
    <n v="0"/>
    <n v="0"/>
    <n v="0"/>
    <n v="0"/>
    <s v=""/>
    <s v="Non"/>
    <x v="0"/>
    <x v="0"/>
    <x v="23"/>
    <x v="11"/>
    <x v="22"/>
    <s v="L'etat des routes et securités pendant le trajet."/>
    <n v="0"/>
    <n v="0"/>
    <n v="0"/>
    <n v="1"/>
    <n v="1"/>
    <n v="0"/>
    <s v="Réhabilitation des routes, sécurisation des axes"/>
    <n v="1"/>
    <n v="0"/>
    <n v="0"/>
    <n v="0"/>
    <n v="1"/>
    <n v="0"/>
    <s v="Non"/>
    <x v="2"/>
    <x v="2"/>
    <s v=""/>
    <x v="1"/>
    <x v="1"/>
    <x v="0"/>
    <n v="232432629"/>
    <s v="2cbabd26-cbc6-4098-950b-b1bbe647bbba"/>
    <n v="44515.650173611109"/>
    <s v=""/>
    <s v=""/>
    <s v="submitted_via_web"/>
    <s v=""/>
    <s v=""/>
    <n v="24"/>
  </r>
  <r>
    <d v="2021-11-15T14:56:16"/>
    <d v="2021-11-15T15:21:43"/>
    <d v="2021-11-15T00:00:00"/>
    <s v="collect:X8YoQaOC7RGl4f75"/>
    <s v=""/>
    <s v="Homme"/>
    <s v="RCA"/>
    <m/>
    <x v="2"/>
    <n v="4"/>
    <s v="Oui"/>
    <m/>
    <m/>
    <m/>
    <s v="Produits non-alimentaires"/>
    <n v="0"/>
    <n v="0"/>
    <n v="0"/>
    <n v="1"/>
    <n v="0"/>
    <n v="0"/>
    <s v=""/>
    <n v="22"/>
    <x v="8"/>
    <x v="4"/>
    <x v="13"/>
    <x v="0"/>
    <x v="1"/>
    <x v="0"/>
    <x v="8"/>
    <x v="8"/>
    <x v="8"/>
    <x v="23"/>
    <x v="0"/>
    <x v="1"/>
    <x v="0"/>
    <s v="Non"/>
    <s v=""/>
    <x v="1"/>
    <x v="1"/>
    <x v="24"/>
    <s v="Insécurité (braquage), barrières et taxes illégales, états des routes, perte ou déterioration de marchandises durant le trajet"/>
    <n v="1"/>
    <n v="1"/>
    <n v="1"/>
    <n v="0"/>
    <n v="0"/>
    <n v="0"/>
    <n v="1"/>
    <x v="23"/>
    <x v="2"/>
    <s v="Oui"/>
    <x v="16"/>
    <x v="24"/>
    <s v="Non"/>
    <s v=""/>
    <x v="10"/>
    <x v="0"/>
    <m/>
    <s v=""/>
    <s v=""/>
    <m/>
    <n v="0"/>
    <n v="0"/>
    <n v="0"/>
    <n v="0"/>
    <n v="0"/>
    <n v="0"/>
    <n v="0"/>
    <n v="0"/>
    <x v="5"/>
    <m/>
    <n v="0"/>
    <n v="0"/>
    <n v="0"/>
    <n v="0"/>
    <n v="0"/>
    <n v="0"/>
    <n v="0"/>
    <s v="FCFA"/>
    <n v="1"/>
    <n v="0"/>
    <n v="0"/>
    <n v="0"/>
    <n v="0"/>
    <s v=""/>
    <s v="FCFA"/>
    <n v="1"/>
    <n v="0"/>
    <n v="0"/>
    <n v="0"/>
    <n v="0"/>
    <s v=""/>
    <s v="Non"/>
    <x v="0"/>
    <x v="0"/>
    <x v="24"/>
    <x v="12"/>
    <x v="23"/>
    <s v="Etat des routes, manque de capital suffisante, manque de moyen de transport. Insécurité dans les axes."/>
    <n v="0"/>
    <n v="1"/>
    <n v="1"/>
    <n v="1"/>
    <n v="1"/>
    <n v="0"/>
    <s v="Moyen de transport, moyen financier"/>
    <n v="0"/>
    <n v="1"/>
    <n v="1"/>
    <n v="0"/>
    <n v="0"/>
    <n v="0"/>
    <s v="Oui"/>
    <x v="20"/>
    <x v="20"/>
    <s v="Non"/>
    <x v="1"/>
    <x v="1"/>
    <x v="0"/>
    <n v="232432642"/>
    <s v="9d65abde-4191-45df-8d0e-a76acc473af4"/>
    <n v="44515.650196759263"/>
    <s v=""/>
    <s v=""/>
    <s v="submitted_via_web"/>
    <s v=""/>
    <s v=""/>
    <n v="25"/>
  </r>
  <r>
    <d v="2021-11-08T12:08:40"/>
    <d v="2021-11-08T12:40:11"/>
    <d v="2021-11-08T00:00:00"/>
    <s v="collect:2Yv93qWpkOPbyzAP"/>
    <s v=""/>
    <s v="Homme"/>
    <s v="RCA"/>
    <m/>
    <x v="3"/>
    <s v="Depuis des années"/>
    <s v="Non"/>
    <m/>
    <m/>
    <m/>
    <s v="Produits non-alimentaires Produits céréaliers (maïs / riz ) ou manioc"/>
    <n v="1"/>
    <n v="0"/>
    <n v="0"/>
    <n v="1"/>
    <n v="0"/>
    <n v="0"/>
    <s v=""/>
    <n v="20"/>
    <x v="15"/>
    <x v="4"/>
    <x v="5"/>
    <x v="0"/>
    <x v="1"/>
    <x v="0"/>
    <x v="20"/>
    <x v="18"/>
    <x v="8"/>
    <x v="24"/>
    <x v="0"/>
    <x v="1"/>
    <x v="0"/>
    <s v="Non"/>
    <s v=""/>
    <x v="1"/>
    <x v="1"/>
    <x v="25"/>
    <s v="Etats des routes, taxes, coût des transports (hausse)"/>
    <n v="1"/>
    <n v="1"/>
    <n v="0"/>
    <n v="1"/>
    <n v="0"/>
    <n v="0"/>
    <n v="0"/>
    <x v="24"/>
    <x v="2"/>
    <s v="Non"/>
    <x v="2"/>
    <x v="25"/>
    <s v="Non"/>
    <s v=""/>
    <x v="10"/>
    <x v="0"/>
    <m/>
    <s v=""/>
    <s v=""/>
    <m/>
    <n v="0"/>
    <n v="0"/>
    <n v="0"/>
    <n v="0"/>
    <n v="0"/>
    <n v="0"/>
    <n v="0"/>
    <n v="0"/>
    <x v="5"/>
    <m/>
    <n v="0"/>
    <n v="0"/>
    <n v="0"/>
    <n v="0"/>
    <n v="0"/>
    <n v="0"/>
    <n v="0"/>
    <s v="FCFA"/>
    <n v="1"/>
    <n v="0"/>
    <n v="0"/>
    <n v="0"/>
    <n v="0"/>
    <s v=""/>
    <s v="FCFA"/>
    <n v="1"/>
    <n v="0"/>
    <n v="0"/>
    <n v="0"/>
    <n v="0"/>
    <s v=""/>
    <s v="Non"/>
    <x v="0"/>
    <x v="0"/>
    <x v="25"/>
    <x v="1"/>
    <x v="24"/>
    <s v="La dégradation de route."/>
    <n v="0"/>
    <n v="0"/>
    <n v="0"/>
    <n v="0"/>
    <n v="1"/>
    <n v="0"/>
    <s v="Soutien financier, réhabilitation des routes"/>
    <n v="1"/>
    <n v="1"/>
    <n v="0"/>
    <n v="0"/>
    <n v="0"/>
    <n v="0"/>
    <s v="Non"/>
    <x v="2"/>
    <x v="2"/>
    <s v=""/>
    <x v="1"/>
    <x v="1"/>
    <x v="16"/>
    <n v="232616592"/>
    <s v="e203da98-58be-4e15-bc35-efd9c7ec6dcd"/>
    <n v="44516.364965277768"/>
    <s v=""/>
    <s v=""/>
    <s v="submitted_via_web"/>
    <s v=""/>
    <s v=""/>
    <n v="26"/>
  </r>
  <r>
    <d v="2021-11-08T13:05:49"/>
    <d v="2021-11-08T14:33:49"/>
    <d v="2021-11-08T00:00:00"/>
    <s v="collect:2Yv93qWpkOPbyzAP"/>
    <s v=""/>
    <s v="Homme"/>
    <s v="RCA"/>
    <m/>
    <x v="3"/>
    <s v="Depuis des années"/>
    <s v="Oui"/>
    <s v="Les habits et les chaussures."/>
    <n v="0"/>
    <n v="1"/>
    <s v="Produits céréaliers (maïs / riz ) ou manioc Produits non-alimentaires Produits d'hygiène"/>
    <n v="1"/>
    <n v="0"/>
    <n v="0"/>
    <n v="1"/>
    <n v="1"/>
    <n v="0"/>
    <s v=""/>
    <n v="23"/>
    <x v="16"/>
    <x v="4"/>
    <x v="14"/>
    <x v="0"/>
    <x v="5"/>
    <x v="0"/>
    <x v="20"/>
    <x v="19"/>
    <x v="8"/>
    <x v="25"/>
    <x v="0"/>
    <x v="11"/>
    <x v="0"/>
    <s v="Oui"/>
    <s v="Pendant la saison des pluies, les routes sont inondées et impraticables"/>
    <x v="10"/>
    <x v="6"/>
    <x v="26"/>
    <s v="Etats des routes, taxes, hausse de prix des marchandises, coût des transports (hausse)"/>
    <n v="1"/>
    <n v="1"/>
    <n v="0"/>
    <n v="1"/>
    <n v="1"/>
    <n v="0"/>
    <n v="0"/>
    <x v="25"/>
    <x v="2"/>
    <s v="Non"/>
    <x v="2"/>
    <x v="26"/>
    <s v="Oui"/>
    <s v=""/>
    <x v="17"/>
    <x v="12"/>
    <s v="Non"/>
    <s v=""/>
    <s v=""/>
    <s v="Taxes"/>
    <n v="1"/>
    <n v="0"/>
    <n v="0"/>
    <n v="0"/>
    <n v="0"/>
    <n v="0"/>
    <n v="0"/>
    <n v="0"/>
    <x v="7"/>
    <s v="En ce moment les marchandises passent d'abord par Soudan pour arriver à N'délé."/>
    <n v="0"/>
    <n v="0"/>
    <n v="0"/>
    <n v="0"/>
    <n v="0"/>
    <n v="0"/>
    <n v="1"/>
    <s v="FCFA"/>
    <n v="1"/>
    <n v="0"/>
    <n v="0"/>
    <n v="0"/>
    <n v="0"/>
    <s v=""/>
    <s v="FCFA"/>
    <n v="1"/>
    <n v="0"/>
    <n v="0"/>
    <n v="0"/>
    <n v="0"/>
    <s v=""/>
    <s v="Non"/>
    <x v="0"/>
    <x v="1"/>
    <x v="26"/>
    <x v="2"/>
    <x v="25"/>
    <s v="Manque des capitaux."/>
    <n v="0"/>
    <n v="1"/>
    <n v="0"/>
    <n v="0"/>
    <n v="0"/>
    <n v="0"/>
    <s v="Soutien financier"/>
    <n v="0"/>
    <n v="1"/>
    <n v="0"/>
    <n v="0"/>
    <n v="0"/>
    <n v="0"/>
    <s v="Non"/>
    <x v="2"/>
    <x v="2"/>
    <s v=""/>
    <x v="1"/>
    <x v="1"/>
    <x v="17"/>
    <n v="232616598"/>
    <s v="5743cc38-ce96-4ee1-a3e6-2860d6164770"/>
    <n v="44516.364976851852"/>
    <s v=""/>
    <s v=""/>
    <s v="submitted_via_web"/>
    <s v=""/>
    <s v=""/>
    <n v="27"/>
  </r>
  <r>
    <d v="2021-11-08T12:16:02"/>
    <d v="2021-11-08T13:14:56"/>
    <d v="2021-11-08T00:00:00"/>
    <s v="356676101965967"/>
    <s v=""/>
    <s v="Homme"/>
    <s v="RCA"/>
    <m/>
    <x v="3"/>
    <s v="Plus de 20ans"/>
    <s v="Oui"/>
    <s v="Divers, farine, huile, habits"/>
    <n v="1"/>
    <n v="1"/>
    <s v="Produits céréaliers (maïs / riz ) ou manioc Autre produits alimentaires Produits d'hygiène"/>
    <n v="1"/>
    <n v="1"/>
    <n v="0"/>
    <n v="0"/>
    <n v="1"/>
    <n v="0"/>
    <s v=""/>
    <n v="100"/>
    <x v="17"/>
    <x v="0"/>
    <x v="9"/>
    <x v="0"/>
    <x v="5"/>
    <x v="0"/>
    <x v="21"/>
    <x v="20"/>
    <x v="18"/>
    <x v="17"/>
    <x v="0"/>
    <x v="12"/>
    <x v="0"/>
    <s v="Non"/>
    <s v=""/>
    <x v="1"/>
    <x v="1"/>
    <x v="27"/>
    <s v="Etats des routes, formalités et frais"/>
    <n v="0"/>
    <n v="1"/>
    <n v="0"/>
    <n v="0"/>
    <n v="0"/>
    <n v="1"/>
    <n v="0"/>
    <x v="26"/>
    <x v="1"/>
    <s v="Oui"/>
    <x v="17"/>
    <x v="27"/>
    <s v="Oui"/>
    <s v="Saison sèche"/>
    <x v="18"/>
    <x v="0"/>
    <s v="Non"/>
    <s v=""/>
    <s v=""/>
    <s v="Douanes, taxes"/>
    <n v="1"/>
    <n v="0"/>
    <n v="0"/>
    <n v="0"/>
    <n v="0"/>
    <n v="0"/>
    <n v="0"/>
    <n v="0"/>
    <x v="1"/>
    <s v="Rareté ou indisponibilité des produits"/>
    <n v="0"/>
    <n v="1"/>
    <n v="0"/>
    <n v="0"/>
    <n v="0"/>
    <n v="0"/>
    <n v="0"/>
    <s v="FCFA"/>
    <n v="1"/>
    <n v="0"/>
    <n v="0"/>
    <n v="0"/>
    <n v="0"/>
    <s v=""/>
    <s v="FCFA"/>
    <n v="1"/>
    <n v="0"/>
    <n v="0"/>
    <n v="0"/>
    <n v="0"/>
    <s v=""/>
    <s v="Non"/>
    <x v="0"/>
    <x v="0"/>
    <x v="27"/>
    <x v="3"/>
    <x v="4"/>
    <s v="Aucun"/>
    <n v="1"/>
    <n v="0"/>
    <n v="0"/>
    <n v="0"/>
    <n v="0"/>
    <n v="0"/>
    <s v="Soutien financier"/>
    <n v="0"/>
    <n v="1"/>
    <n v="0"/>
    <n v="0"/>
    <n v="0"/>
    <n v="0"/>
    <s v="Oui"/>
    <x v="21"/>
    <x v="21"/>
    <s v="Non"/>
    <x v="1"/>
    <x v="1"/>
    <x v="18"/>
    <n v="232753853"/>
    <s v="e37c83299b6b461ca821f2267278308c"/>
    <n v="44516.577233796299"/>
    <s v=""/>
    <s v=""/>
    <s v="submitted_via_web"/>
    <s v=""/>
    <s v=""/>
    <n v="28"/>
  </r>
  <r>
    <d v="2021-11-10T03:32:35"/>
    <d v="2021-11-08T14:31:22"/>
    <d v="2021-11-10T00:00:00"/>
    <s v="356676101965967"/>
    <s v=""/>
    <s v="Homme"/>
    <s v="RCA"/>
    <m/>
    <x v="3"/>
    <s v="Plus de 20ans"/>
    <s v="Oui"/>
    <s v="Produits alimentaires, non-alimentaires et hygiéniques"/>
    <n v="1"/>
    <n v="1"/>
    <s v="Produits céréaliers (maïs / riz ) ou manioc Autre produits alimentaires Produits non-alimentaires Produits d'hygiène"/>
    <n v="1"/>
    <n v="1"/>
    <n v="0"/>
    <n v="1"/>
    <n v="1"/>
    <n v="0"/>
    <s v=""/>
    <n v="50"/>
    <x v="18"/>
    <x v="9"/>
    <x v="15"/>
    <x v="0"/>
    <x v="10"/>
    <x v="0"/>
    <x v="22"/>
    <x v="21"/>
    <x v="19"/>
    <x v="26"/>
    <x v="0"/>
    <x v="13"/>
    <x v="0"/>
    <s v="Non"/>
    <s v=""/>
    <x v="1"/>
    <x v="1"/>
    <x v="28"/>
    <s v="Inondations des routes (saison pluvieuse), taxes illégales, insécurité"/>
    <n v="1"/>
    <n v="1"/>
    <n v="1"/>
    <n v="0"/>
    <n v="0"/>
    <n v="0"/>
    <n v="0"/>
    <x v="27"/>
    <x v="0"/>
    <s v="Non"/>
    <x v="2"/>
    <x v="28"/>
    <s v="Oui"/>
    <s v="NSP"/>
    <x v="19"/>
    <x v="4"/>
    <s v="Non"/>
    <s v=""/>
    <s v=""/>
    <s v="Taxes, frais sur les marchandises"/>
    <n v="1"/>
    <n v="0"/>
    <n v="0"/>
    <n v="0"/>
    <n v="0"/>
    <n v="0"/>
    <n v="0"/>
    <n v="0"/>
    <x v="1"/>
    <s v="Rareté ou indisponibilité des produits"/>
    <n v="0"/>
    <n v="1"/>
    <n v="0"/>
    <n v="0"/>
    <n v="0"/>
    <n v="0"/>
    <n v="0"/>
    <s v="FCFA Livre soudanaise"/>
    <n v="1"/>
    <n v="0"/>
    <n v="1"/>
    <n v="0"/>
    <n v="0"/>
    <s v=""/>
    <s v="FCFA Livre soudanaise"/>
    <n v="1"/>
    <n v="0"/>
    <n v="1"/>
    <n v="0"/>
    <n v="0"/>
    <s v=""/>
    <s v="Non"/>
    <x v="0"/>
    <x v="0"/>
    <x v="28"/>
    <x v="3"/>
    <x v="4"/>
    <s v="Aucun"/>
    <n v="1"/>
    <n v="0"/>
    <n v="0"/>
    <n v="0"/>
    <n v="0"/>
    <n v="0"/>
    <s v="Moyen de transport"/>
    <n v="0"/>
    <n v="0"/>
    <n v="1"/>
    <n v="0"/>
    <n v="0"/>
    <n v="0"/>
    <s v="Oui"/>
    <x v="22"/>
    <x v="5"/>
    <s v="Non"/>
    <x v="1"/>
    <x v="1"/>
    <x v="19"/>
    <n v="232753882"/>
    <s v="de4dddb192a4498791654158a6bcc793"/>
    <n v="44516.577280092592"/>
    <s v=""/>
    <s v=""/>
    <s v="submitted_via_web"/>
    <s v=""/>
    <s v=""/>
    <n v="29"/>
  </r>
</pivotCacheRecords>
</file>

<file path=xl/pivotCache/pivotCacheRecords2.xml><?xml version="1.0" encoding="utf-8"?>
<pivotCacheRecords xmlns="http://schemas.openxmlformats.org/spreadsheetml/2006/main" xmlns:r="http://schemas.openxmlformats.org/officeDocument/2006/relationships" count="80">
  <r>
    <d v="2021-10-29T09:22:16"/>
    <d v="2021-10-29T10:00:50"/>
    <d v="2021-10-29T00:00:00"/>
    <s v="collect:mGQPcvtU0BWfRU6H"/>
    <s v=""/>
    <x v="0"/>
    <x v="0"/>
    <x v="0"/>
    <s v="Commerce  et activities agricoles"/>
    <n v="1"/>
    <n v="1"/>
    <n v="0"/>
    <n v="0"/>
    <n v="0"/>
    <n v="0"/>
    <n v="0"/>
    <x v="0"/>
    <x v="0"/>
    <s v="Manioc, viande"/>
    <n v="1"/>
    <n v="0"/>
    <n v="0"/>
    <n v="0"/>
    <n v="0"/>
    <n v="0"/>
    <n v="0"/>
    <n v="0"/>
    <n v="0"/>
    <n v="1"/>
    <n v="0"/>
    <n v="0"/>
    <n v="0"/>
    <n v="2"/>
    <s v="Legume, tuberculosis et cereals "/>
    <n v="0"/>
    <n v="1"/>
    <n v="0"/>
    <n v="0"/>
    <n v="0"/>
    <n v="0"/>
    <n v="0"/>
    <n v="0"/>
    <n v="0"/>
    <n v="0"/>
    <n v="0"/>
    <n v="0"/>
    <n v="1"/>
    <n v="0"/>
    <n v="0"/>
    <n v="2"/>
    <x v="0"/>
    <x v="0"/>
    <x v="0"/>
    <x v="0"/>
    <x v="0"/>
    <x v="0"/>
    <x v="0"/>
    <x v="0"/>
    <s v="Principal et secondaire"/>
    <x v="0"/>
    <x v="0"/>
    <x v="0"/>
    <x v="0"/>
    <x v="0"/>
    <x v="0"/>
    <x v="0"/>
    <x v="0"/>
    <x v="0"/>
    <x v="0"/>
    <x v="0"/>
    <n v="1"/>
    <n v="0"/>
    <x v="0"/>
    <x v="0"/>
    <n v="228565701"/>
    <s v="31c228e7-71b8-4f8a-89b6-905b698fe948"/>
    <n v="44502.288923611108"/>
    <s v=""/>
    <s v=""/>
    <s v="submitted_via_web"/>
    <s v=""/>
    <s v=""/>
    <n v="1"/>
  </r>
  <r>
    <d v="2021-10-29T10:00:55"/>
    <d v="2021-10-29T10:22:45"/>
    <d v="2021-10-29T00:00:00"/>
    <s v="collect:mGQPcvtU0BWfRU6H"/>
    <s v=""/>
    <x v="0"/>
    <x v="1"/>
    <x v="0"/>
    <s v="Petit commerce"/>
    <n v="1"/>
    <n v="0"/>
    <n v="0"/>
    <n v="0"/>
    <n v="0"/>
    <n v="0"/>
    <n v="0"/>
    <x v="1"/>
    <x v="0"/>
    <s v="Manioc, viande et epices"/>
    <n v="1"/>
    <n v="0"/>
    <n v="0"/>
    <n v="0"/>
    <n v="0"/>
    <n v="0"/>
    <n v="0"/>
    <n v="0"/>
    <n v="0"/>
    <n v="1"/>
    <n v="0"/>
    <n v="0"/>
    <n v="1"/>
    <n v="3"/>
    <s v="Legume, manioc"/>
    <n v="1"/>
    <n v="0"/>
    <n v="0"/>
    <n v="0"/>
    <n v="0"/>
    <n v="0"/>
    <n v="0"/>
    <n v="0"/>
    <n v="0"/>
    <n v="0"/>
    <n v="0"/>
    <n v="0"/>
    <n v="1"/>
    <n v="0"/>
    <n v="0"/>
    <n v="2"/>
    <x v="1"/>
    <x v="1"/>
    <x v="1"/>
    <x v="1"/>
    <x v="1"/>
    <x v="1"/>
    <x v="1"/>
    <x v="1"/>
    <s v="Principal et secondaire"/>
    <x v="1"/>
    <x v="1"/>
    <x v="1"/>
    <x v="1"/>
    <x v="1"/>
    <x v="1"/>
    <x v="1"/>
    <x v="1"/>
    <x v="1"/>
    <x v="1"/>
    <x v="1"/>
    <n v="1"/>
    <n v="0"/>
    <x v="0"/>
    <x v="1"/>
    <n v="228565706"/>
    <s v="a0eb7401-3fff-4a88-bf0d-6a76fe17ed11"/>
    <n v="44502.288946759261"/>
    <s v=""/>
    <s v=""/>
    <s v="submitted_via_web"/>
    <s v=""/>
    <s v=""/>
    <n v="2"/>
  </r>
  <r>
    <d v="2021-10-29T10:25:06"/>
    <d v="2021-10-29T10:53:15"/>
    <d v="2021-10-29T00:00:00"/>
    <s v="collect:mGQPcvtU0BWfRU6H"/>
    <s v=""/>
    <x v="0"/>
    <x v="0"/>
    <x v="0"/>
    <m/>
    <n v="0"/>
    <n v="0"/>
    <n v="0"/>
    <n v="0"/>
    <n v="0"/>
    <n v="0"/>
    <n v="0"/>
    <x v="2"/>
    <x v="1"/>
    <s v="Courge, arachide et maïs"/>
    <n v="0"/>
    <n v="0"/>
    <n v="0"/>
    <n v="0"/>
    <n v="0"/>
    <n v="1"/>
    <n v="1"/>
    <n v="0"/>
    <n v="0"/>
    <n v="0"/>
    <n v="0"/>
    <n v="1"/>
    <n v="0"/>
    <n v="3"/>
    <s v="Manioc, legume"/>
    <n v="1"/>
    <n v="0"/>
    <n v="0"/>
    <n v="0"/>
    <n v="0"/>
    <n v="0"/>
    <n v="0"/>
    <n v="0"/>
    <n v="0"/>
    <n v="0"/>
    <n v="0"/>
    <n v="0"/>
    <n v="1"/>
    <n v="0"/>
    <n v="0"/>
    <n v="2"/>
    <x v="0"/>
    <x v="0"/>
    <x v="2"/>
    <x v="2"/>
    <x v="2"/>
    <x v="0"/>
    <x v="2"/>
    <x v="2"/>
    <s v="Principal"/>
    <x v="0"/>
    <x v="1"/>
    <x v="0"/>
    <x v="0"/>
    <x v="2"/>
    <x v="2"/>
    <x v="2"/>
    <x v="0"/>
    <x v="2"/>
    <x v="2"/>
    <x v="2"/>
    <n v="0"/>
    <n v="0"/>
    <x v="0"/>
    <x v="2"/>
    <n v="228565709"/>
    <s v="f414605a-b304-4826-b67a-1fac78bf9117"/>
    <n v="44502.288958333331"/>
    <s v=""/>
    <s v=""/>
    <s v="submitted_via_web"/>
    <s v=""/>
    <s v=""/>
    <n v="3"/>
  </r>
  <r>
    <d v="2021-10-29T10:57:35"/>
    <d v="2021-10-29T11:27:31"/>
    <d v="2021-10-29T00:00:00"/>
    <s v="collect:mGQPcvtU0BWfRU6H"/>
    <s v=""/>
    <x v="1"/>
    <x v="1"/>
    <x v="0"/>
    <m/>
    <n v="0"/>
    <n v="0"/>
    <n v="0"/>
    <n v="0"/>
    <n v="0"/>
    <n v="0"/>
    <n v="0"/>
    <x v="3"/>
    <x v="2"/>
    <s v="Viande, manioc arachide"/>
    <n v="1"/>
    <n v="0"/>
    <n v="0"/>
    <n v="0"/>
    <n v="0"/>
    <n v="0"/>
    <n v="1"/>
    <n v="0"/>
    <n v="0"/>
    <n v="1"/>
    <n v="0"/>
    <n v="0"/>
    <n v="0"/>
    <n v="3"/>
    <s v="Viande, legume et tubercule"/>
    <n v="0"/>
    <n v="1"/>
    <n v="0"/>
    <n v="0"/>
    <n v="0"/>
    <n v="0"/>
    <n v="0"/>
    <n v="0"/>
    <n v="0"/>
    <n v="0"/>
    <n v="1"/>
    <n v="0"/>
    <n v="1"/>
    <n v="0"/>
    <n v="0"/>
    <n v="3"/>
    <x v="0"/>
    <x v="2"/>
    <x v="3"/>
    <x v="3"/>
    <x v="3"/>
    <x v="1"/>
    <x v="1"/>
    <x v="3"/>
    <s v="Principal"/>
    <x v="2"/>
    <x v="2"/>
    <x v="1"/>
    <x v="0"/>
    <x v="3"/>
    <x v="3"/>
    <x v="3"/>
    <x v="0"/>
    <x v="3"/>
    <x v="3"/>
    <x v="0"/>
    <n v="1"/>
    <n v="0"/>
    <x v="1"/>
    <x v="2"/>
    <n v="228565711"/>
    <s v="18254207-dcd3-4c5a-8768-050cc16db419"/>
    <n v="44502.288969907408"/>
    <s v=""/>
    <s v=""/>
    <s v="submitted_via_web"/>
    <s v=""/>
    <s v=""/>
    <n v="4"/>
  </r>
  <r>
    <d v="2021-10-29T11:27:59"/>
    <d v="2021-10-29T11:59:19"/>
    <d v="2021-10-29T00:00:00"/>
    <s v="collect:mGQPcvtU0BWfRU6H"/>
    <s v=""/>
    <x v="1"/>
    <x v="0"/>
    <x v="0"/>
    <s v="Petit commerce"/>
    <n v="1"/>
    <n v="0"/>
    <n v="0"/>
    <n v="0"/>
    <n v="0"/>
    <n v="0"/>
    <n v="0"/>
    <x v="4"/>
    <x v="3"/>
    <s v="Manioc, arachide"/>
    <n v="1"/>
    <n v="0"/>
    <n v="0"/>
    <n v="0"/>
    <n v="0"/>
    <n v="0"/>
    <n v="1"/>
    <n v="0"/>
    <n v="0"/>
    <n v="0"/>
    <n v="0"/>
    <n v="1"/>
    <n v="0"/>
    <n v="3"/>
    <s v="Legume, arachide"/>
    <n v="0"/>
    <n v="0"/>
    <n v="0"/>
    <n v="0"/>
    <n v="0"/>
    <n v="0"/>
    <n v="0"/>
    <n v="1"/>
    <n v="0"/>
    <n v="0"/>
    <n v="0"/>
    <n v="0"/>
    <n v="1"/>
    <n v="0"/>
    <n v="0"/>
    <n v="2"/>
    <x v="2"/>
    <x v="2"/>
    <x v="4"/>
    <x v="4"/>
    <x v="4"/>
    <x v="2"/>
    <x v="3"/>
    <x v="4"/>
    <s v="Principal"/>
    <x v="2"/>
    <x v="2"/>
    <x v="0"/>
    <x v="0"/>
    <x v="4"/>
    <x v="4"/>
    <x v="3"/>
    <x v="0"/>
    <x v="3"/>
    <x v="4"/>
    <x v="0"/>
    <n v="1"/>
    <n v="0"/>
    <x v="0"/>
    <x v="2"/>
    <n v="228565719"/>
    <s v="ac57dc62-afae-42a9-b069-bb4600c9b09f"/>
    <n v="44502.288981481477"/>
    <s v=""/>
    <s v=""/>
    <s v="submitted_via_web"/>
    <s v=""/>
    <s v=""/>
    <n v="5"/>
  </r>
  <r>
    <d v="2021-10-29T15:05:38"/>
    <d v="2021-10-29T15:23:36"/>
    <d v="2021-10-29T00:00:00"/>
    <s v="collect:mGQPcvtU0BWfRU6H"/>
    <s v=""/>
    <x v="1"/>
    <x v="2"/>
    <x v="0"/>
    <s v="Petit commerce"/>
    <n v="1"/>
    <n v="0"/>
    <n v="0"/>
    <n v="0"/>
    <n v="0"/>
    <n v="0"/>
    <n v="0"/>
    <x v="5"/>
    <x v="0"/>
    <s v="Viande, courge et legume"/>
    <n v="0"/>
    <n v="0"/>
    <n v="0"/>
    <n v="0"/>
    <n v="0"/>
    <n v="0"/>
    <n v="0"/>
    <n v="0"/>
    <n v="0"/>
    <n v="1"/>
    <n v="0"/>
    <n v="1"/>
    <n v="0"/>
    <n v="2"/>
    <s v="Legume, manioc"/>
    <n v="1"/>
    <n v="0"/>
    <n v="0"/>
    <n v="0"/>
    <n v="0"/>
    <n v="0"/>
    <n v="0"/>
    <n v="0"/>
    <n v="0"/>
    <n v="0"/>
    <n v="0"/>
    <n v="0"/>
    <n v="1"/>
    <n v="0"/>
    <n v="0"/>
    <n v="2"/>
    <x v="3"/>
    <x v="3"/>
    <x v="5"/>
    <x v="5"/>
    <x v="5"/>
    <x v="3"/>
    <x v="1"/>
    <x v="5"/>
    <s v="Secondaire"/>
    <x v="3"/>
    <x v="2"/>
    <x v="2"/>
    <x v="2"/>
    <x v="5"/>
    <x v="5"/>
    <x v="4"/>
    <x v="0"/>
    <x v="4"/>
    <x v="5"/>
    <x v="0"/>
    <n v="1"/>
    <n v="0"/>
    <x v="0"/>
    <x v="3"/>
    <n v="228565726"/>
    <s v="708ceaf6-b24b-4b40-bb50-ebb04c48ec22"/>
    <n v="44502.288993055547"/>
    <s v=""/>
    <s v=""/>
    <s v="submitted_via_web"/>
    <s v=""/>
    <s v=""/>
    <n v="6"/>
  </r>
  <r>
    <d v="2021-10-29T15:26:24"/>
    <d v="2021-10-29T15:49:42"/>
    <d v="2021-10-29T00:00:00"/>
    <s v="collect:mGQPcvtU0BWfRU6H"/>
    <s v=""/>
    <x v="0"/>
    <x v="2"/>
    <x v="0"/>
    <s v="Petit commerce "/>
    <n v="1"/>
    <n v="0"/>
    <n v="0"/>
    <n v="0"/>
    <n v="0"/>
    <n v="0"/>
    <n v="0"/>
    <x v="3"/>
    <x v="0"/>
    <s v="Viande, manioc"/>
    <n v="1"/>
    <n v="0"/>
    <n v="0"/>
    <n v="0"/>
    <n v="0"/>
    <n v="0"/>
    <n v="0"/>
    <n v="0"/>
    <n v="0"/>
    <n v="1"/>
    <n v="0"/>
    <n v="0"/>
    <n v="0"/>
    <n v="2"/>
    <s v="Legume, manioc, sucre "/>
    <n v="1"/>
    <n v="0"/>
    <n v="0"/>
    <n v="0"/>
    <n v="0"/>
    <n v="0"/>
    <n v="0"/>
    <n v="0"/>
    <n v="0"/>
    <n v="0"/>
    <n v="0"/>
    <n v="0"/>
    <n v="1"/>
    <n v="0"/>
    <n v="1"/>
    <n v="3"/>
    <x v="4"/>
    <x v="4"/>
    <x v="6"/>
    <x v="6"/>
    <x v="6"/>
    <x v="0"/>
    <x v="1"/>
    <x v="6"/>
    <s v="Secondaire"/>
    <x v="0"/>
    <x v="3"/>
    <x v="0"/>
    <x v="0"/>
    <x v="6"/>
    <x v="6"/>
    <x v="3"/>
    <x v="0"/>
    <x v="5"/>
    <x v="6"/>
    <x v="0"/>
    <n v="1"/>
    <n v="0"/>
    <x v="0"/>
    <x v="4"/>
    <n v="228565731"/>
    <s v="485961c5-6f50-4354-b06b-5d6db767d757"/>
    <n v="44502.289004629631"/>
    <s v=""/>
    <s v=""/>
    <s v="submitted_via_web"/>
    <s v=""/>
    <s v=""/>
    <n v="7"/>
  </r>
  <r>
    <d v="2021-10-29T09:41:09"/>
    <d v="2021-10-29T15:39:22"/>
    <d v="2021-10-29T00:00:00"/>
    <s v="collect:PviJeXqElJCPPdG9"/>
    <s v=""/>
    <x v="1"/>
    <x v="0"/>
    <x v="0"/>
    <s v="Champ, petit commerce"/>
    <n v="1"/>
    <n v="1"/>
    <n v="0"/>
    <n v="0"/>
    <n v="0"/>
    <n v="0"/>
    <n v="0"/>
    <x v="6"/>
    <x v="0"/>
    <s v="Manioc, légumes, arachide"/>
    <n v="1"/>
    <n v="0"/>
    <n v="0"/>
    <n v="0"/>
    <n v="0"/>
    <n v="0"/>
    <n v="1"/>
    <n v="0"/>
    <n v="0"/>
    <n v="0"/>
    <n v="0"/>
    <n v="1"/>
    <n v="0"/>
    <n v="3"/>
    <s v="Légumes, tomate, ignames"/>
    <n v="0"/>
    <n v="0"/>
    <n v="0"/>
    <n v="0"/>
    <n v="0"/>
    <n v="0"/>
    <n v="0"/>
    <n v="0"/>
    <n v="0"/>
    <n v="0"/>
    <n v="0"/>
    <n v="0"/>
    <n v="1"/>
    <n v="0"/>
    <n v="1"/>
    <n v="2"/>
    <x v="5"/>
    <x v="5"/>
    <x v="7"/>
    <x v="7"/>
    <x v="7"/>
    <x v="0"/>
    <x v="4"/>
    <x v="7"/>
    <s v="Principal et secondaire"/>
    <x v="4"/>
    <x v="4"/>
    <x v="3"/>
    <x v="0"/>
    <x v="7"/>
    <x v="7"/>
    <x v="5"/>
    <x v="2"/>
    <x v="6"/>
    <x v="7"/>
    <x v="0"/>
    <n v="1"/>
    <n v="0"/>
    <x v="0"/>
    <x v="2"/>
    <n v="228566741"/>
    <s v="8e847b0a-8835-46de-a273-e86ea717348f"/>
    <n v="44502.292372685188"/>
    <s v=""/>
    <s v=""/>
    <s v="submitted_via_web"/>
    <s v=""/>
    <s v=""/>
    <n v="8"/>
  </r>
  <r>
    <d v="2021-10-29T10:05:32"/>
    <d v="2021-10-29T12:51:42"/>
    <d v="2021-10-29T00:00:00"/>
    <s v="collect:PviJeXqElJCPPdG9"/>
    <s v=""/>
    <x v="1"/>
    <x v="0"/>
    <x v="0"/>
    <s v="Petit commerce, travaux maraîchers,"/>
    <n v="1"/>
    <n v="1"/>
    <n v="0"/>
    <n v="0"/>
    <n v="0"/>
    <n v="0"/>
    <n v="0"/>
    <x v="7"/>
    <x v="4"/>
    <s v="Légumes, poisson, manioc"/>
    <n v="1"/>
    <n v="0"/>
    <n v="0"/>
    <n v="0"/>
    <n v="0"/>
    <n v="0"/>
    <n v="0"/>
    <n v="0"/>
    <n v="0"/>
    <n v="0"/>
    <n v="1"/>
    <n v="1"/>
    <n v="0"/>
    <n v="3"/>
    <s v="Manioc, feuille de manioc, tomate"/>
    <n v="1"/>
    <n v="0"/>
    <n v="0"/>
    <n v="0"/>
    <n v="0"/>
    <n v="0"/>
    <n v="0"/>
    <n v="0"/>
    <n v="0"/>
    <n v="0"/>
    <n v="0"/>
    <n v="0"/>
    <n v="1"/>
    <n v="0"/>
    <n v="0"/>
    <n v="2"/>
    <x v="5"/>
    <x v="3"/>
    <x v="8"/>
    <x v="8"/>
    <x v="8"/>
    <x v="4"/>
    <x v="5"/>
    <x v="8"/>
    <s v="Principal et secondaire"/>
    <x v="5"/>
    <x v="5"/>
    <x v="4"/>
    <x v="0"/>
    <x v="8"/>
    <x v="8"/>
    <x v="6"/>
    <x v="3"/>
    <x v="7"/>
    <x v="7"/>
    <x v="0"/>
    <n v="1"/>
    <n v="0"/>
    <x v="0"/>
    <x v="2"/>
    <n v="228566751"/>
    <s v="9bdb9138-996c-4a66-a9ed-4223793ef699"/>
    <n v="44502.292430555557"/>
    <s v=""/>
    <s v=""/>
    <s v="submitted_via_web"/>
    <s v=""/>
    <s v=""/>
    <n v="9"/>
  </r>
  <r>
    <d v="2021-10-29T10:27:40"/>
    <d v="2021-10-29T15:39:11"/>
    <d v="2021-10-29T00:00:00"/>
    <s v="collect:PviJeXqElJCPPdG9"/>
    <s v=""/>
    <x v="1"/>
    <x v="0"/>
    <x v="0"/>
    <s v="Travaux maraîchers, champêtre, petit commerce"/>
    <n v="1"/>
    <n v="1"/>
    <n v="0"/>
    <n v="0"/>
    <n v="0"/>
    <n v="0"/>
    <n v="0"/>
    <x v="8"/>
    <x v="5"/>
    <s v="Feuille de manioc, manioc, tomate"/>
    <n v="1"/>
    <n v="0"/>
    <n v="0"/>
    <n v="0"/>
    <n v="0"/>
    <n v="0"/>
    <n v="0"/>
    <n v="0"/>
    <n v="0"/>
    <n v="0"/>
    <n v="0"/>
    <n v="1"/>
    <n v="0"/>
    <n v="2"/>
    <s v="Manioc, Gombo, poisson"/>
    <n v="1"/>
    <n v="0"/>
    <n v="0"/>
    <n v="0"/>
    <n v="0"/>
    <n v="0"/>
    <n v="0"/>
    <n v="0"/>
    <n v="0"/>
    <n v="1"/>
    <n v="0"/>
    <n v="1"/>
    <n v="0"/>
    <n v="0"/>
    <n v="0"/>
    <n v="3"/>
    <x v="6"/>
    <x v="3"/>
    <x v="9"/>
    <x v="9"/>
    <x v="9"/>
    <x v="0"/>
    <x v="6"/>
    <x v="9"/>
    <s v="Principal"/>
    <x v="6"/>
    <x v="6"/>
    <x v="2"/>
    <x v="0"/>
    <x v="9"/>
    <x v="9"/>
    <x v="3"/>
    <x v="0"/>
    <x v="8"/>
    <x v="8"/>
    <x v="0"/>
    <n v="1"/>
    <n v="0"/>
    <x v="0"/>
    <x v="2"/>
    <n v="228566770"/>
    <s v="6716d78f-03ff-47ee-87c0-f75a8c6d2eef"/>
    <n v="44502.292500000003"/>
    <s v=""/>
    <s v=""/>
    <s v="submitted_via_web"/>
    <s v=""/>
    <s v=""/>
    <n v="10"/>
  </r>
  <r>
    <d v="2021-10-29T10:49:52"/>
    <d v="2021-10-29T15:40:35"/>
    <d v="2021-10-29T00:00:00"/>
    <s v="collect:PviJeXqElJCPPdG9"/>
    <s v=""/>
    <x v="0"/>
    <x v="0"/>
    <x v="0"/>
    <s v="Travaux champêtre, travaux maraîchers, travaux journalièrs"/>
    <n v="0"/>
    <n v="1"/>
    <n v="0"/>
    <n v="0"/>
    <n v="0"/>
    <n v="1"/>
    <n v="0"/>
    <x v="9"/>
    <x v="6"/>
    <s v="Feuille de manioc, légumes, manioc"/>
    <n v="1"/>
    <n v="0"/>
    <n v="0"/>
    <n v="0"/>
    <n v="0"/>
    <n v="0"/>
    <n v="0"/>
    <n v="0"/>
    <n v="0"/>
    <n v="0"/>
    <n v="0"/>
    <n v="1"/>
    <n v="0"/>
    <n v="2"/>
    <s v="Manioc, légumes et les ignames"/>
    <n v="1"/>
    <n v="0"/>
    <n v="0"/>
    <n v="0"/>
    <n v="0"/>
    <n v="0"/>
    <n v="0"/>
    <n v="0"/>
    <n v="0"/>
    <n v="0"/>
    <n v="0"/>
    <n v="0"/>
    <n v="1"/>
    <n v="0"/>
    <n v="1"/>
    <n v="3"/>
    <x v="7"/>
    <x v="6"/>
    <x v="10"/>
    <x v="10"/>
    <x v="4"/>
    <x v="0"/>
    <x v="7"/>
    <x v="10"/>
    <s v="Secondaire"/>
    <x v="7"/>
    <x v="7"/>
    <x v="2"/>
    <x v="0"/>
    <x v="10"/>
    <x v="10"/>
    <x v="7"/>
    <x v="4"/>
    <x v="9"/>
    <x v="9"/>
    <x v="0"/>
    <n v="1"/>
    <n v="0"/>
    <x v="0"/>
    <x v="5"/>
    <n v="228566788"/>
    <s v="f62cc2df-5eac-4e40-bda0-65835c6f4e3d"/>
    <n v="44502.292557870373"/>
    <s v=""/>
    <s v=""/>
    <s v="submitted_via_web"/>
    <s v=""/>
    <s v=""/>
    <n v="11"/>
  </r>
  <r>
    <d v="2021-10-29T11:18:08"/>
    <d v="2021-10-29T11:37:18"/>
    <d v="2021-10-29T00:00:00"/>
    <s v="collect:PviJeXqElJCPPdG9"/>
    <s v=""/>
    <x v="0"/>
    <x v="0"/>
    <x v="0"/>
    <s v="Travaux champêtre, travaux maraîchers"/>
    <n v="0"/>
    <n v="1"/>
    <n v="0"/>
    <n v="0"/>
    <n v="0"/>
    <n v="0"/>
    <n v="0"/>
    <x v="10"/>
    <x v="7"/>
    <s v="Manioc, légumes, et arachides"/>
    <n v="1"/>
    <n v="0"/>
    <n v="0"/>
    <n v="0"/>
    <n v="0"/>
    <n v="0"/>
    <n v="1"/>
    <n v="0"/>
    <n v="0"/>
    <n v="0"/>
    <n v="0"/>
    <n v="1"/>
    <n v="0"/>
    <n v="3"/>
    <s v="Feuille de manioc, manioc, haricots"/>
    <n v="1"/>
    <n v="0"/>
    <n v="1"/>
    <n v="0"/>
    <n v="0"/>
    <n v="0"/>
    <n v="0"/>
    <n v="0"/>
    <n v="0"/>
    <n v="0"/>
    <n v="0"/>
    <n v="0"/>
    <n v="0"/>
    <n v="0"/>
    <n v="0"/>
    <n v="2"/>
    <x v="6"/>
    <x v="3"/>
    <x v="11"/>
    <x v="11"/>
    <x v="10"/>
    <x v="0"/>
    <x v="7"/>
    <x v="11"/>
    <s v="Principal"/>
    <x v="2"/>
    <x v="7"/>
    <x v="2"/>
    <x v="0"/>
    <x v="8"/>
    <x v="11"/>
    <x v="8"/>
    <x v="5"/>
    <x v="10"/>
    <x v="10"/>
    <x v="0"/>
    <n v="1"/>
    <n v="0"/>
    <x v="0"/>
    <x v="2"/>
    <n v="228566812"/>
    <s v="c41dd65e-e3b9-43bc-bab5-7b0b022b53a5"/>
    <n v="44502.292604166672"/>
    <s v=""/>
    <s v=""/>
    <s v="submitted_via_web"/>
    <s v=""/>
    <s v=""/>
    <n v="12"/>
  </r>
  <r>
    <d v="2021-10-29T11:42:47"/>
    <d v="2021-10-29T12:03:52"/>
    <d v="2021-10-29T00:00:00"/>
    <s v="collect:PviJeXqElJCPPdG9"/>
    <s v=""/>
    <x v="0"/>
    <x v="0"/>
    <x v="0"/>
    <s v="Champ, travaux maraîchers"/>
    <n v="0"/>
    <n v="1"/>
    <n v="0"/>
    <n v="0"/>
    <n v="0"/>
    <n v="0"/>
    <n v="0"/>
    <x v="11"/>
    <x v="8"/>
    <s v="Manioc, légumes, arachides"/>
    <n v="1"/>
    <n v="0"/>
    <n v="0"/>
    <n v="0"/>
    <n v="0"/>
    <n v="0"/>
    <n v="1"/>
    <n v="0"/>
    <n v="0"/>
    <n v="0"/>
    <n v="0"/>
    <n v="1"/>
    <n v="0"/>
    <n v="3"/>
    <s v="Maïs, légumes, gombo"/>
    <n v="0"/>
    <n v="0"/>
    <n v="0"/>
    <n v="0"/>
    <n v="0"/>
    <n v="0"/>
    <n v="1"/>
    <n v="0"/>
    <n v="0"/>
    <n v="1"/>
    <n v="0"/>
    <n v="0"/>
    <n v="1"/>
    <n v="0"/>
    <n v="0"/>
    <n v="3"/>
    <x v="5"/>
    <x v="7"/>
    <x v="12"/>
    <x v="12"/>
    <x v="10"/>
    <x v="0"/>
    <x v="8"/>
    <x v="11"/>
    <s v="Principal"/>
    <x v="4"/>
    <x v="7"/>
    <x v="1"/>
    <x v="0"/>
    <x v="11"/>
    <x v="12"/>
    <x v="9"/>
    <x v="6"/>
    <x v="11"/>
    <x v="11"/>
    <x v="0"/>
    <n v="1"/>
    <n v="0"/>
    <x v="0"/>
    <x v="6"/>
    <n v="228566828"/>
    <s v="e7773f5e-50fd-4d00-8067-61434b763df4"/>
    <n v="44502.292650462958"/>
    <s v=""/>
    <s v=""/>
    <s v="submitted_via_web"/>
    <s v=""/>
    <s v=""/>
    <n v="13"/>
  </r>
  <r>
    <d v="2021-10-29T09:19:38"/>
    <d v="2021-10-29T10:09:19"/>
    <d v="2021-10-29T00:00:00"/>
    <s v="collect:X8YoQaOC7RGl4f75"/>
    <s v=""/>
    <x v="0"/>
    <x v="0"/>
    <x v="0"/>
    <s v="Commerce, activités minière, agriculture, petit elevage et artisana."/>
    <n v="1"/>
    <n v="1"/>
    <n v="1"/>
    <n v="1"/>
    <n v="0"/>
    <n v="0"/>
    <n v="1"/>
    <x v="12"/>
    <x v="9"/>
    <s v="Maïs,maniocs, riz"/>
    <n v="1"/>
    <n v="0"/>
    <n v="1"/>
    <n v="0"/>
    <n v="0"/>
    <n v="1"/>
    <n v="0"/>
    <n v="0"/>
    <n v="0"/>
    <n v="0"/>
    <n v="0"/>
    <n v="0"/>
    <n v="0"/>
    <n v="3"/>
    <s v="Manioc, haricot, arrachide"/>
    <n v="1"/>
    <n v="0"/>
    <n v="1"/>
    <n v="0"/>
    <n v="0"/>
    <n v="0"/>
    <n v="0"/>
    <n v="1"/>
    <n v="0"/>
    <n v="0"/>
    <n v="0"/>
    <n v="0"/>
    <n v="0"/>
    <n v="0"/>
    <n v="0"/>
    <n v="3"/>
    <x v="8"/>
    <x v="8"/>
    <x v="13"/>
    <x v="13"/>
    <x v="11"/>
    <x v="5"/>
    <x v="9"/>
    <x v="12"/>
    <s v="Principal"/>
    <x v="8"/>
    <x v="8"/>
    <x v="4"/>
    <x v="3"/>
    <x v="12"/>
    <x v="13"/>
    <x v="10"/>
    <x v="7"/>
    <x v="12"/>
    <x v="12"/>
    <x v="3"/>
    <n v="1"/>
    <n v="1"/>
    <x v="0"/>
    <x v="2"/>
    <n v="228758071"/>
    <s v="15578490-13c5-4963-8173-4a3f07e9cd57"/>
    <n v="44502.73"/>
    <s v=""/>
    <s v=""/>
    <s v="submitted_via_web"/>
    <s v=""/>
    <s v=""/>
    <n v="14"/>
  </r>
  <r>
    <d v="2021-10-29T10:10:11"/>
    <d v="2021-10-29T10:39:35"/>
    <d v="2021-10-29T00:00:00"/>
    <s v="collect:X8YoQaOC7RGl4f75"/>
    <s v=""/>
    <x v="0"/>
    <x v="0"/>
    <x v="0"/>
    <s v="Commerce,agriculture, activités minières, travail journalier temporaire"/>
    <n v="1"/>
    <n v="1"/>
    <n v="0"/>
    <n v="1"/>
    <n v="0"/>
    <n v="1"/>
    <n v="0"/>
    <x v="13"/>
    <x v="10"/>
    <s v="Manioc, riz et viande"/>
    <n v="1"/>
    <n v="0"/>
    <n v="1"/>
    <n v="0"/>
    <n v="0"/>
    <n v="0"/>
    <n v="0"/>
    <n v="0"/>
    <n v="0"/>
    <n v="1"/>
    <n v="0"/>
    <n v="0"/>
    <n v="0"/>
    <n v="3"/>
    <s v="riz ,haricot et condiment."/>
    <n v="0"/>
    <n v="0"/>
    <n v="1"/>
    <n v="1"/>
    <n v="0"/>
    <n v="0"/>
    <n v="0"/>
    <n v="0"/>
    <n v="0"/>
    <n v="0"/>
    <n v="0"/>
    <n v="0"/>
    <n v="0"/>
    <n v="0"/>
    <n v="1"/>
    <n v="3"/>
    <x v="9"/>
    <x v="9"/>
    <x v="14"/>
    <x v="14"/>
    <x v="11"/>
    <x v="6"/>
    <x v="2"/>
    <x v="13"/>
    <s v="Principal"/>
    <x v="0"/>
    <x v="9"/>
    <x v="2"/>
    <x v="0"/>
    <x v="13"/>
    <x v="14"/>
    <x v="3"/>
    <x v="8"/>
    <x v="13"/>
    <x v="13"/>
    <x v="4"/>
    <n v="0"/>
    <n v="0"/>
    <x v="0"/>
    <x v="2"/>
    <n v="228758118"/>
    <s v="2c152d33-3af1-47e8-9416-e74734d89c7f"/>
    <n v="44502.73033564815"/>
    <s v=""/>
    <s v=""/>
    <s v="submitted_via_web"/>
    <s v=""/>
    <s v=""/>
    <n v="15"/>
  </r>
  <r>
    <d v="2021-10-29T10:51:04"/>
    <d v="2021-10-29T11:07:24"/>
    <d v="2021-10-29T00:00:00"/>
    <s v="collect:X8YoQaOC7RGl4f75"/>
    <s v=""/>
    <x v="1"/>
    <x v="0"/>
    <x v="0"/>
    <s v="Commerce, agriculture, activités minière"/>
    <n v="1"/>
    <n v="1"/>
    <n v="0"/>
    <n v="1"/>
    <n v="0"/>
    <n v="0"/>
    <n v="0"/>
    <x v="14"/>
    <x v="11"/>
    <s v="Les legumes, manioc,poisson"/>
    <n v="1"/>
    <n v="0"/>
    <n v="0"/>
    <n v="0"/>
    <n v="0"/>
    <n v="0"/>
    <n v="0"/>
    <n v="0"/>
    <n v="0"/>
    <n v="0"/>
    <n v="1"/>
    <n v="1"/>
    <n v="0"/>
    <n v="3"/>
    <s v="Viande, legumes, arrachide"/>
    <n v="0"/>
    <n v="0"/>
    <n v="0"/>
    <n v="0"/>
    <n v="0"/>
    <n v="0"/>
    <n v="0"/>
    <n v="1"/>
    <n v="0"/>
    <n v="0"/>
    <n v="1"/>
    <n v="0"/>
    <n v="1"/>
    <n v="0"/>
    <n v="0"/>
    <n v="3"/>
    <x v="10"/>
    <x v="10"/>
    <x v="15"/>
    <x v="15"/>
    <x v="11"/>
    <x v="7"/>
    <x v="1"/>
    <x v="14"/>
    <s v="Principal"/>
    <x v="0"/>
    <x v="10"/>
    <x v="4"/>
    <x v="4"/>
    <x v="14"/>
    <x v="15"/>
    <x v="11"/>
    <x v="8"/>
    <x v="14"/>
    <x v="14"/>
    <x v="5"/>
    <n v="0"/>
    <n v="0"/>
    <x v="0"/>
    <x v="2"/>
    <n v="228758145"/>
    <s v="5a16dc96-8a48-47c8-a4ef-9b251bd46e57"/>
    <n v="44502.730543981481"/>
    <s v=""/>
    <s v=""/>
    <s v="submitted_via_web"/>
    <s v=""/>
    <s v=""/>
    <n v="16"/>
  </r>
  <r>
    <d v="2021-10-29T11:10:12"/>
    <d v="2021-10-29T11:29:28"/>
    <d v="2021-10-29T00:00:00"/>
    <s v="collect:X8YoQaOC7RGl4f75"/>
    <s v=""/>
    <x v="1"/>
    <x v="0"/>
    <x v="0"/>
    <s v="Agriculture, commerce, elevage"/>
    <n v="1"/>
    <n v="1"/>
    <n v="1"/>
    <n v="0"/>
    <n v="0"/>
    <n v="0"/>
    <n v="0"/>
    <x v="15"/>
    <x v="12"/>
    <s v="Legume, poisson, manioc"/>
    <n v="1"/>
    <n v="0"/>
    <n v="0"/>
    <n v="0"/>
    <n v="0"/>
    <n v="0"/>
    <n v="0"/>
    <n v="0"/>
    <n v="0"/>
    <n v="0"/>
    <n v="1"/>
    <n v="1"/>
    <n v="0"/>
    <n v="3"/>
    <s v="Legume, riz"/>
    <n v="0"/>
    <n v="0"/>
    <n v="0"/>
    <n v="1"/>
    <n v="0"/>
    <n v="0"/>
    <n v="0"/>
    <n v="0"/>
    <n v="0"/>
    <n v="0"/>
    <n v="0"/>
    <n v="0"/>
    <n v="1"/>
    <n v="0"/>
    <n v="0"/>
    <n v="2"/>
    <x v="11"/>
    <x v="11"/>
    <x v="16"/>
    <x v="16"/>
    <x v="12"/>
    <x v="8"/>
    <x v="2"/>
    <x v="15"/>
    <s v="Principal"/>
    <x v="2"/>
    <x v="11"/>
    <x v="4"/>
    <x v="5"/>
    <x v="15"/>
    <x v="16"/>
    <x v="12"/>
    <x v="8"/>
    <x v="15"/>
    <x v="15"/>
    <x v="6"/>
    <n v="0"/>
    <n v="0"/>
    <x v="0"/>
    <x v="2"/>
    <n v="228758148"/>
    <s v="6b9986ea-642f-453d-88cd-c0be2b300dc3"/>
    <n v="44502.730567129627"/>
    <s v=""/>
    <s v=""/>
    <s v="submitted_via_web"/>
    <s v=""/>
    <s v=""/>
    <n v="17"/>
  </r>
  <r>
    <d v="2021-10-29T11:29:37"/>
    <d v="2021-10-29T12:00:55"/>
    <d v="2021-10-29T00:00:00"/>
    <s v="collect:X8YoQaOC7RGl4f75"/>
    <s v=""/>
    <x v="1"/>
    <x v="0"/>
    <x v="0"/>
    <s v="Commerce, activités minière, agriculture, elevage"/>
    <n v="1"/>
    <n v="1"/>
    <n v="1"/>
    <n v="1"/>
    <n v="0"/>
    <n v="0"/>
    <n v="0"/>
    <x v="16"/>
    <x v="13"/>
    <s v="Legume, poisson, viande"/>
    <n v="0"/>
    <n v="0"/>
    <n v="0"/>
    <n v="0"/>
    <n v="0"/>
    <n v="0"/>
    <n v="0"/>
    <n v="0"/>
    <n v="0"/>
    <n v="1"/>
    <n v="1"/>
    <n v="1"/>
    <n v="0"/>
    <n v="3"/>
    <s v="Legume, viande, riz"/>
    <n v="0"/>
    <n v="0"/>
    <n v="0"/>
    <n v="1"/>
    <n v="0"/>
    <n v="0"/>
    <n v="0"/>
    <n v="0"/>
    <n v="0"/>
    <n v="0"/>
    <n v="1"/>
    <n v="0"/>
    <n v="1"/>
    <n v="0"/>
    <n v="0"/>
    <n v="3"/>
    <x v="12"/>
    <x v="12"/>
    <x v="17"/>
    <x v="17"/>
    <x v="13"/>
    <x v="9"/>
    <x v="10"/>
    <x v="16"/>
    <s v="Principal"/>
    <x v="9"/>
    <x v="12"/>
    <x v="1"/>
    <x v="6"/>
    <x v="16"/>
    <x v="17"/>
    <x v="13"/>
    <x v="8"/>
    <x v="16"/>
    <x v="16"/>
    <x v="3"/>
    <n v="1"/>
    <n v="1"/>
    <x v="0"/>
    <x v="2"/>
    <n v="228758183"/>
    <s v="51b6ba8a-8429-402c-a03f-31272b0a401a"/>
    <n v="44502.730763888889"/>
    <s v=""/>
    <s v=""/>
    <s v="submitted_via_web"/>
    <s v=""/>
    <s v=""/>
    <n v="18"/>
  </r>
  <r>
    <d v="2021-10-29T15:05:54"/>
    <d v="2021-10-29T15:28:00"/>
    <d v="2021-10-29T00:00:00"/>
    <s v="collect:X8YoQaOC7RGl4f75"/>
    <s v=""/>
    <x v="0"/>
    <x v="2"/>
    <x v="0"/>
    <s v="Activités minière, commerce, agriculture,peche"/>
    <n v="1"/>
    <n v="1"/>
    <n v="0"/>
    <n v="1"/>
    <n v="1"/>
    <n v="0"/>
    <n v="0"/>
    <x v="17"/>
    <x v="14"/>
    <s v="Legume, manioc, poisson"/>
    <n v="1"/>
    <n v="0"/>
    <n v="0"/>
    <n v="0"/>
    <n v="0"/>
    <n v="0"/>
    <n v="0"/>
    <n v="0"/>
    <n v="0"/>
    <n v="0"/>
    <n v="1"/>
    <n v="1"/>
    <n v="0"/>
    <n v="3"/>
    <s v="Legume, riz, maïs"/>
    <n v="0"/>
    <n v="0"/>
    <n v="0"/>
    <n v="1"/>
    <n v="0"/>
    <n v="0"/>
    <n v="1"/>
    <n v="0"/>
    <n v="0"/>
    <n v="0"/>
    <n v="0"/>
    <n v="0"/>
    <n v="1"/>
    <n v="0"/>
    <n v="0"/>
    <n v="3"/>
    <x v="13"/>
    <x v="13"/>
    <x v="18"/>
    <x v="18"/>
    <x v="14"/>
    <x v="10"/>
    <x v="11"/>
    <x v="17"/>
    <s v="Secondaire"/>
    <x v="2"/>
    <x v="7"/>
    <x v="5"/>
    <x v="7"/>
    <x v="17"/>
    <x v="18"/>
    <x v="14"/>
    <x v="7"/>
    <x v="3"/>
    <x v="17"/>
    <x v="4"/>
    <n v="0"/>
    <n v="0"/>
    <x v="0"/>
    <x v="2"/>
    <n v="228758206"/>
    <s v="3570cc64-3905-47fc-a9fd-acd1dfeec6f2"/>
    <n v="44502.730879629627"/>
    <s v=""/>
    <s v=""/>
    <s v="submitted_via_web"/>
    <s v=""/>
    <s v=""/>
    <n v="19"/>
  </r>
  <r>
    <d v="2021-10-29T15:29:24"/>
    <d v="2021-10-29T15:53:28"/>
    <d v="2021-10-29T00:00:00"/>
    <s v="collect:X8YoQaOC7RGl4f75"/>
    <s v=""/>
    <x v="1"/>
    <x v="2"/>
    <x v="0"/>
    <s v="Agriculture, travail journalier, commerce"/>
    <n v="1"/>
    <n v="1"/>
    <n v="0"/>
    <n v="0"/>
    <n v="0"/>
    <n v="1"/>
    <n v="0"/>
    <x v="18"/>
    <x v="15"/>
    <s v="Manioc, maïs, poisson"/>
    <n v="1"/>
    <n v="0"/>
    <n v="0"/>
    <n v="0"/>
    <n v="0"/>
    <n v="1"/>
    <n v="0"/>
    <n v="0"/>
    <n v="0"/>
    <n v="0"/>
    <n v="1"/>
    <n v="0"/>
    <n v="0"/>
    <n v="3"/>
    <s v="Legume, arachide, maïs frais."/>
    <n v="0"/>
    <n v="0"/>
    <n v="0"/>
    <n v="0"/>
    <n v="0"/>
    <n v="0"/>
    <n v="1"/>
    <n v="1"/>
    <n v="0"/>
    <n v="0"/>
    <n v="0"/>
    <n v="0"/>
    <n v="1"/>
    <n v="0"/>
    <n v="0"/>
    <n v="3"/>
    <x v="14"/>
    <x v="14"/>
    <x v="19"/>
    <x v="19"/>
    <x v="10"/>
    <x v="0"/>
    <x v="1"/>
    <x v="18"/>
    <s v="Secondaire"/>
    <x v="0"/>
    <x v="13"/>
    <x v="2"/>
    <x v="8"/>
    <x v="18"/>
    <x v="19"/>
    <x v="15"/>
    <x v="8"/>
    <x v="17"/>
    <x v="18"/>
    <x v="4"/>
    <n v="0"/>
    <n v="0"/>
    <x v="0"/>
    <x v="2"/>
    <n v="228758219"/>
    <s v="ccb87b60-50d1-44fe-b2be-30a4777942e9"/>
    <n v="44502.730914351851"/>
    <s v=""/>
    <s v=""/>
    <s v="submitted_via_web"/>
    <s v=""/>
    <s v=""/>
    <n v="20"/>
  </r>
  <r>
    <d v="2021-10-23T11:26:00"/>
    <d v="2021-10-23T12:21:14"/>
    <d v="2021-10-23T00:00:00"/>
    <s v="collect:BRbrxqgbBgFnf6GO"/>
    <s v=""/>
    <x v="1"/>
    <x v="3"/>
    <x v="1"/>
    <s v="Je vie a base des actites champetres"/>
    <n v="0"/>
    <n v="1"/>
    <n v="0"/>
    <n v="0"/>
    <n v="0"/>
    <n v="0"/>
    <n v="0"/>
    <x v="19"/>
    <x v="16"/>
    <s v="Riz; Manioc et gombo"/>
    <n v="1"/>
    <n v="0"/>
    <n v="1"/>
    <n v="0"/>
    <n v="0"/>
    <n v="0"/>
    <n v="0"/>
    <n v="0"/>
    <n v="1"/>
    <n v="0"/>
    <n v="0"/>
    <n v="0"/>
    <n v="0"/>
    <n v="3"/>
    <s v="Poisson fumé,Manioc et le sorgho"/>
    <n v="1"/>
    <n v="0"/>
    <n v="0"/>
    <n v="0"/>
    <n v="0"/>
    <n v="1"/>
    <n v="0"/>
    <n v="0"/>
    <n v="0"/>
    <n v="0"/>
    <n v="0"/>
    <n v="1"/>
    <n v="0"/>
    <n v="0"/>
    <n v="0"/>
    <n v="3"/>
    <x v="15"/>
    <x v="15"/>
    <x v="20"/>
    <x v="20"/>
    <x v="15"/>
    <x v="0"/>
    <x v="12"/>
    <x v="19"/>
    <s v="Principal"/>
    <x v="8"/>
    <x v="14"/>
    <x v="5"/>
    <x v="0"/>
    <x v="19"/>
    <x v="15"/>
    <x v="16"/>
    <x v="9"/>
    <x v="18"/>
    <x v="19"/>
    <x v="7"/>
    <n v="0"/>
    <n v="0"/>
    <x v="0"/>
    <x v="7"/>
    <n v="228918939"/>
    <s v="4616a6c0-178e-4be2-b2e0-965c8cefd428"/>
    <n v="44503.402361111112"/>
    <s v=""/>
    <s v=""/>
    <s v="submitted_via_web"/>
    <s v=""/>
    <s v=""/>
    <n v="21"/>
  </r>
  <r>
    <d v="2021-10-23T12:21:23"/>
    <d v="2021-10-23T12:59:12"/>
    <d v="2021-10-23T00:00:00"/>
    <s v="collect:BRbrxqgbBgFnf6GO"/>
    <s v=""/>
    <x v="1"/>
    <x v="3"/>
    <x v="1"/>
    <s v="Activités champetres mais toute est inondée"/>
    <n v="0"/>
    <n v="1"/>
    <n v="0"/>
    <n v="0"/>
    <n v="0"/>
    <n v="0"/>
    <n v="0"/>
    <x v="20"/>
    <x v="17"/>
    <s v="Gombo, Manioc et le mil"/>
    <n v="1"/>
    <n v="0"/>
    <n v="0"/>
    <n v="1"/>
    <n v="0"/>
    <n v="0"/>
    <n v="0"/>
    <n v="0"/>
    <n v="1"/>
    <n v="0"/>
    <n v="0"/>
    <n v="0"/>
    <n v="0"/>
    <n v="3"/>
    <s v="Riz,legume y compris le Manioc "/>
    <n v="1"/>
    <n v="0"/>
    <n v="0"/>
    <n v="1"/>
    <n v="0"/>
    <n v="0"/>
    <n v="0"/>
    <n v="0"/>
    <n v="0"/>
    <n v="0"/>
    <n v="0"/>
    <n v="0"/>
    <n v="1"/>
    <n v="0"/>
    <n v="0"/>
    <n v="3"/>
    <x v="16"/>
    <x v="16"/>
    <x v="21"/>
    <x v="21"/>
    <x v="16"/>
    <x v="11"/>
    <x v="13"/>
    <x v="20"/>
    <s v="Principal"/>
    <x v="10"/>
    <x v="15"/>
    <x v="2"/>
    <x v="0"/>
    <x v="20"/>
    <x v="15"/>
    <x v="17"/>
    <x v="10"/>
    <x v="19"/>
    <x v="20"/>
    <x v="8"/>
    <n v="0"/>
    <n v="0"/>
    <x v="1"/>
    <x v="8"/>
    <n v="228918944"/>
    <s v="97e61e58-e065-4881-b0df-55dc2ffe8e8a"/>
    <n v="44503.402372685188"/>
    <s v=""/>
    <s v=""/>
    <s v="submitted_via_web"/>
    <s v=""/>
    <s v=""/>
    <n v="22"/>
  </r>
  <r>
    <d v="2021-10-25T13:54:19"/>
    <d v="2021-10-25T14:35:48"/>
    <d v="2021-10-25T00:00:00"/>
    <s v="collect:BRbrxqgbBgFnf6GO"/>
    <s v=""/>
    <x v="0"/>
    <x v="4"/>
    <x v="1"/>
    <s v="Agriculture, pêche."/>
    <n v="0"/>
    <n v="1"/>
    <n v="0"/>
    <n v="0"/>
    <n v="1"/>
    <n v="0"/>
    <n v="0"/>
    <x v="21"/>
    <x v="18"/>
    <s v="Mil, poisson,viande."/>
    <n v="0"/>
    <n v="0"/>
    <n v="0"/>
    <n v="1"/>
    <n v="0"/>
    <n v="0"/>
    <n v="0"/>
    <n v="0"/>
    <n v="0"/>
    <n v="1"/>
    <n v="1"/>
    <n v="0"/>
    <n v="0"/>
    <n v="3"/>
    <s v="Manioc,poisson,sorgho."/>
    <n v="1"/>
    <n v="0"/>
    <n v="0"/>
    <n v="0"/>
    <n v="0"/>
    <n v="1"/>
    <n v="0"/>
    <n v="0"/>
    <n v="0"/>
    <n v="0"/>
    <n v="0"/>
    <n v="1"/>
    <n v="0"/>
    <n v="0"/>
    <n v="0"/>
    <n v="3"/>
    <x v="17"/>
    <x v="17"/>
    <x v="22"/>
    <x v="22"/>
    <x v="17"/>
    <x v="0"/>
    <x v="7"/>
    <x v="21"/>
    <s v="Principal"/>
    <x v="2"/>
    <x v="7"/>
    <x v="1"/>
    <x v="0"/>
    <x v="21"/>
    <x v="15"/>
    <x v="18"/>
    <x v="7"/>
    <x v="20"/>
    <x v="21"/>
    <x v="0"/>
    <n v="1"/>
    <n v="0"/>
    <x v="0"/>
    <x v="9"/>
    <n v="228918946"/>
    <s v="426544b3-6f50-460f-bf08-ca9c3377c5bc"/>
    <n v="44503.402372685188"/>
    <s v=""/>
    <s v=""/>
    <s v="submitted_via_web"/>
    <s v=""/>
    <s v=""/>
    <n v="23"/>
  </r>
  <r>
    <d v="2021-10-25T15:09:34"/>
    <d v="2021-10-25T15:35:33"/>
    <d v="2021-10-25T00:00:00"/>
    <s v="collect:BRbrxqgbBgFnf6GO"/>
    <s v=""/>
    <x v="1"/>
    <x v="4"/>
    <x v="1"/>
    <s v="Agriculture et des boits de chauffe. "/>
    <n v="0"/>
    <n v="1"/>
    <n v="0"/>
    <n v="0"/>
    <n v="0"/>
    <n v="0"/>
    <n v="0"/>
    <x v="22"/>
    <x v="19"/>
    <s v="Manioc, mil, sorgho."/>
    <n v="1"/>
    <n v="0"/>
    <n v="0"/>
    <n v="1"/>
    <n v="1"/>
    <n v="0"/>
    <n v="0"/>
    <n v="0"/>
    <n v="0"/>
    <n v="0"/>
    <n v="0"/>
    <n v="0"/>
    <n v="0"/>
    <n v="3"/>
    <s v="Haricot,  arachide et poisson. "/>
    <n v="0"/>
    <n v="0"/>
    <n v="1"/>
    <n v="0"/>
    <n v="0"/>
    <n v="0"/>
    <n v="0"/>
    <n v="1"/>
    <n v="0"/>
    <n v="0"/>
    <n v="0"/>
    <n v="1"/>
    <n v="0"/>
    <n v="0"/>
    <n v="0"/>
    <n v="3"/>
    <x v="18"/>
    <x v="18"/>
    <x v="23"/>
    <x v="23"/>
    <x v="18"/>
    <x v="0"/>
    <x v="7"/>
    <x v="22"/>
    <s v="Principal"/>
    <x v="11"/>
    <x v="14"/>
    <x v="2"/>
    <x v="0"/>
    <x v="22"/>
    <x v="15"/>
    <x v="19"/>
    <x v="7"/>
    <x v="21"/>
    <x v="22"/>
    <x v="0"/>
    <n v="1"/>
    <n v="0"/>
    <x v="0"/>
    <x v="10"/>
    <n v="228918950"/>
    <s v="fdcc9baa-357f-4c27-b58d-67ba4927c09e"/>
    <n v="44503.402395833327"/>
    <s v=""/>
    <s v=""/>
    <s v="submitted_via_web"/>
    <s v=""/>
    <s v=""/>
    <n v="24"/>
  </r>
  <r>
    <d v="2021-10-23T10:31:58"/>
    <d v="2021-10-23T10:53:13"/>
    <d v="2021-10-23T00:00:00"/>
    <s v="356676102902381"/>
    <s v=""/>
    <x v="0"/>
    <x v="3"/>
    <x v="1"/>
    <s v="Agriculture , petit commerce"/>
    <n v="1"/>
    <n v="1"/>
    <n v="0"/>
    <n v="0"/>
    <n v="0"/>
    <n v="0"/>
    <n v="0"/>
    <x v="23"/>
    <x v="12"/>
    <s v="Arachides mil et haricots"/>
    <n v="0"/>
    <n v="1"/>
    <n v="0"/>
    <n v="1"/>
    <n v="0"/>
    <n v="0"/>
    <n v="1"/>
    <n v="0"/>
    <n v="0"/>
    <n v="0"/>
    <n v="0"/>
    <n v="0"/>
    <n v="0"/>
    <n v="3"/>
    <s v="La viande, gombo légumes"/>
    <n v="0"/>
    <n v="0"/>
    <n v="0"/>
    <n v="0"/>
    <n v="0"/>
    <n v="0"/>
    <n v="0"/>
    <n v="0"/>
    <n v="0"/>
    <n v="1"/>
    <n v="1"/>
    <n v="0"/>
    <n v="1"/>
    <n v="0"/>
    <n v="0"/>
    <n v="3"/>
    <x v="19"/>
    <x v="19"/>
    <x v="24"/>
    <x v="24"/>
    <x v="19"/>
    <x v="12"/>
    <x v="14"/>
    <x v="23"/>
    <s v=""/>
    <x v="12"/>
    <x v="16"/>
    <x v="0"/>
    <x v="0"/>
    <x v="4"/>
    <x v="15"/>
    <x v="20"/>
    <x v="0"/>
    <x v="22"/>
    <x v="23"/>
    <x v="0"/>
    <n v="1"/>
    <n v="0"/>
    <x v="0"/>
    <x v="11"/>
    <n v="228929265"/>
    <s v="897042d818c94866b7f46404278d9018"/>
    <n v="44503.420219907413"/>
    <s v=""/>
    <s v=""/>
    <s v="submitted_via_web"/>
    <s v=""/>
    <s v=""/>
    <n v="25"/>
  </r>
  <r>
    <d v="2021-10-23T10:56:38"/>
    <d v="2021-10-23T11:21:15"/>
    <d v="2021-10-23T00:00:00"/>
    <s v="356676102902381"/>
    <s v=""/>
    <x v="1"/>
    <x v="3"/>
    <x v="1"/>
    <s v="Commerce agriculture"/>
    <n v="1"/>
    <n v="1"/>
    <n v="0"/>
    <n v="0"/>
    <n v="0"/>
    <n v="0"/>
    <n v="0"/>
    <x v="24"/>
    <x v="12"/>
    <s v="Manioc mil soja"/>
    <n v="1"/>
    <n v="0"/>
    <n v="0"/>
    <n v="1"/>
    <n v="0"/>
    <n v="0"/>
    <n v="0"/>
    <n v="0"/>
    <n v="0"/>
    <n v="0"/>
    <n v="0"/>
    <n v="0"/>
    <n v="1"/>
    <n v="3"/>
    <s v="La viande, le manioc les légumes"/>
    <n v="1"/>
    <n v="0"/>
    <n v="0"/>
    <n v="0"/>
    <n v="0"/>
    <n v="0"/>
    <n v="0"/>
    <n v="0"/>
    <n v="0"/>
    <n v="0"/>
    <n v="1"/>
    <n v="0"/>
    <n v="1"/>
    <n v="0"/>
    <n v="0"/>
    <n v="3"/>
    <x v="20"/>
    <x v="20"/>
    <x v="25"/>
    <x v="25"/>
    <x v="1"/>
    <x v="13"/>
    <x v="14"/>
    <x v="24"/>
    <s v=""/>
    <x v="2"/>
    <x v="17"/>
    <x v="5"/>
    <x v="0"/>
    <x v="23"/>
    <x v="15"/>
    <x v="21"/>
    <x v="11"/>
    <x v="23"/>
    <x v="24"/>
    <x v="0"/>
    <n v="1"/>
    <n v="0"/>
    <x v="0"/>
    <x v="12"/>
    <n v="228929277"/>
    <s v="1ec90565805e4a58825d16a152b01e7f"/>
    <n v="44503.420231481483"/>
    <s v=""/>
    <s v=""/>
    <s v="submitted_via_web"/>
    <s v=""/>
    <s v=""/>
    <n v="26"/>
  </r>
  <r>
    <d v="2021-10-23T11:23:36"/>
    <d v="2021-10-23T12:10:27"/>
    <d v="2021-10-23T00:00:00"/>
    <s v="356676102902381"/>
    <s v=""/>
    <x v="1"/>
    <x v="3"/>
    <x v="1"/>
    <s v="Agriculture commerce"/>
    <n v="1"/>
    <n v="1"/>
    <n v="0"/>
    <n v="0"/>
    <n v="0"/>
    <n v="0"/>
    <n v="0"/>
    <x v="25"/>
    <x v="12"/>
    <s v="Poisson frais et fumés amaronte douce"/>
    <n v="0"/>
    <n v="0"/>
    <n v="0"/>
    <n v="0"/>
    <n v="0"/>
    <n v="0"/>
    <n v="0"/>
    <n v="1"/>
    <n v="0"/>
    <n v="0"/>
    <n v="1"/>
    <n v="0"/>
    <n v="0"/>
    <n v="2"/>
    <m/>
    <n v="0"/>
    <n v="0"/>
    <n v="0"/>
    <n v="0"/>
    <n v="0"/>
    <n v="0"/>
    <n v="0"/>
    <n v="0"/>
    <n v="0"/>
    <n v="0"/>
    <n v="0"/>
    <n v="0"/>
    <n v="0"/>
    <n v="0"/>
    <n v="0"/>
    <n v="0"/>
    <x v="21"/>
    <x v="21"/>
    <x v="26"/>
    <x v="26"/>
    <x v="20"/>
    <x v="14"/>
    <x v="15"/>
    <x v="25"/>
    <s v="Secondaire"/>
    <x v="2"/>
    <x v="18"/>
    <x v="2"/>
    <x v="0"/>
    <x v="4"/>
    <x v="15"/>
    <x v="22"/>
    <x v="12"/>
    <x v="24"/>
    <x v="25"/>
    <x v="3"/>
    <n v="1"/>
    <n v="1"/>
    <x v="0"/>
    <x v="13"/>
    <n v="228929301"/>
    <s v="5f19cf36088d4b00bd97fec6e4540151"/>
    <n v="44503.420254629629"/>
    <s v=""/>
    <s v=""/>
    <s v="submitted_via_web"/>
    <s v=""/>
    <s v=""/>
    <n v="27"/>
  </r>
  <r>
    <d v="2021-10-23T12:00:38"/>
    <d v="2021-10-23T12:57:14"/>
    <d v="2021-10-23T00:00:00"/>
    <s v="356676102902381"/>
    <s v=""/>
    <x v="1"/>
    <x v="3"/>
    <x v="1"/>
    <s v="Agriculture, le petit commerce"/>
    <n v="1"/>
    <n v="1"/>
    <n v="0"/>
    <n v="0"/>
    <n v="0"/>
    <n v="0"/>
    <n v="0"/>
    <x v="26"/>
    <x v="0"/>
    <s v="Arachides manioc et poissons fumés"/>
    <n v="1"/>
    <n v="0"/>
    <n v="0"/>
    <n v="0"/>
    <n v="0"/>
    <n v="0"/>
    <n v="1"/>
    <n v="0"/>
    <n v="0"/>
    <n v="0"/>
    <n v="1"/>
    <n v="0"/>
    <n v="0"/>
    <n v="3"/>
    <s v="Concombre, feuille de manioc et amarante douce"/>
    <n v="1"/>
    <n v="0"/>
    <n v="0"/>
    <n v="0"/>
    <n v="0"/>
    <n v="0"/>
    <n v="0"/>
    <n v="0"/>
    <n v="1"/>
    <n v="0"/>
    <n v="0"/>
    <n v="0"/>
    <n v="1"/>
    <n v="0"/>
    <n v="0"/>
    <n v="3"/>
    <x v="22"/>
    <x v="22"/>
    <x v="27"/>
    <x v="27"/>
    <x v="1"/>
    <x v="0"/>
    <x v="1"/>
    <x v="26"/>
    <s v=""/>
    <x v="2"/>
    <x v="14"/>
    <x v="2"/>
    <x v="0"/>
    <x v="24"/>
    <x v="15"/>
    <x v="23"/>
    <x v="7"/>
    <x v="23"/>
    <x v="26"/>
    <x v="9"/>
    <n v="0"/>
    <n v="1"/>
    <x v="0"/>
    <x v="14"/>
    <n v="228929336"/>
    <s v="ed6c54af8eaa48dc89670d3305b4aedb"/>
    <n v="44503.420289351852"/>
    <s v=""/>
    <s v=""/>
    <s v="submitted_via_web"/>
    <s v=""/>
    <s v=""/>
    <n v="28"/>
  </r>
  <r>
    <d v="2021-10-23T12:58:01"/>
    <d v="2021-10-23T13:37:13"/>
    <d v="2021-10-23T00:00:00"/>
    <s v="356676102902381"/>
    <s v=""/>
    <x v="1"/>
    <x v="3"/>
    <x v="1"/>
    <s v="Agriculture petit commerce"/>
    <n v="1"/>
    <n v="1"/>
    <n v="0"/>
    <n v="0"/>
    <n v="0"/>
    <n v="0"/>
    <n v="0"/>
    <x v="27"/>
    <x v="0"/>
    <s v="Haricots,poissons frais mil"/>
    <n v="0"/>
    <n v="1"/>
    <n v="0"/>
    <n v="1"/>
    <n v="0"/>
    <n v="0"/>
    <n v="0"/>
    <n v="0"/>
    <n v="0"/>
    <n v="0"/>
    <n v="1"/>
    <n v="0"/>
    <n v="0"/>
    <n v="3"/>
    <s v="Viande, légumes manioc"/>
    <n v="1"/>
    <n v="0"/>
    <n v="0"/>
    <n v="0"/>
    <n v="0"/>
    <n v="0"/>
    <n v="0"/>
    <n v="0"/>
    <n v="0"/>
    <n v="0"/>
    <n v="1"/>
    <n v="0"/>
    <n v="1"/>
    <n v="0"/>
    <n v="0"/>
    <n v="3"/>
    <x v="23"/>
    <x v="23"/>
    <x v="28"/>
    <x v="28"/>
    <x v="21"/>
    <x v="0"/>
    <x v="14"/>
    <x v="27"/>
    <s v="Principal"/>
    <x v="13"/>
    <x v="14"/>
    <x v="2"/>
    <x v="0"/>
    <x v="25"/>
    <x v="15"/>
    <x v="24"/>
    <x v="7"/>
    <x v="25"/>
    <x v="27"/>
    <x v="3"/>
    <n v="1"/>
    <n v="1"/>
    <x v="0"/>
    <x v="15"/>
    <n v="228929350"/>
    <s v="08b3a6f128244f8c80f55d4bfa5a1054"/>
    <n v="44503.420300925929"/>
    <s v=""/>
    <s v=""/>
    <s v="submitted_via_web"/>
    <s v=""/>
    <s v=""/>
    <n v="29"/>
  </r>
  <r>
    <d v="2021-10-25T14:08:16"/>
    <d v="2021-10-25T14:33:19"/>
    <d v="2021-10-25T00:00:00"/>
    <s v="356676102902381"/>
    <s v=""/>
    <x v="1"/>
    <x v="5"/>
    <x v="1"/>
    <s v="Agriculture"/>
    <n v="0"/>
    <n v="1"/>
    <n v="0"/>
    <n v="0"/>
    <n v="0"/>
    <n v="0"/>
    <n v="0"/>
    <x v="28"/>
    <x v="12"/>
    <s v="Mil,sorgho, arachide"/>
    <n v="0"/>
    <n v="0"/>
    <n v="0"/>
    <n v="1"/>
    <n v="1"/>
    <n v="0"/>
    <n v="1"/>
    <n v="0"/>
    <n v="0"/>
    <n v="0"/>
    <n v="0"/>
    <n v="0"/>
    <n v="0"/>
    <n v="3"/>
    <s v="Légumes,gombo, viande"/>
    <n v="0"/>
    <n v="0"/>
    <n v="0"/>
    <n v="0"/>
    <n v="0"/>
    <n v="0"/>
    <n v="0"/>
    <n v="0"/>
    <n v="0"/>
    <n v="1"/>
    <n v="1"/>
    <n v="0"/>
    <n v="1"/>
    <n v="0"/>
    <n v="0"/>
    <n v="3"/>
    <x v="24"/>
    <x v="24"/>
    <x v="29"/>
    <x v="29"/>
    <x v="22"/>
    <x v="15"/>
    <x v="16"/>
    <x v="28"/>
    <s v="Secondaire"/>
    <x v="0"/>
    <x v="19"/>
    <x v="0"/>
    <x v="0"/>
    <x v="4"/>
    <x v="15"/>
    <x v="3"/>
    <x v="7"/>
    <x v="26"/>
    <x v="28"/>
    <x v="10"/>
    <n v="1"/>
    <n v="0"/>
    <x v="0"/>
    <x v="16"/>
    <n v="228929376"/>
    <s v="1e1223eed1444d3aa7eee8fc3de9eb30"/>
    <n v="44503.420335648138"/>
    <s v=""/>
    <s v=""/>
    <s v="submitted_via_web"/>
    <s v=""/>
    <s v=""/>
    <n v="30"/>
  </r>
  <r>
    <d v="2021-10-25T14:33:36"/>
    <d v="2021-10-25T15:07:15"/>
    <d v="2021-10-25T00:00:00"/>
    <s v="356676102902381"/>
    <s v=""/>
    <x v="1"/>
    <x v="5"/>
    <x v="1"/>
    <s v="Agriculture"/>
    <n v="0"/>
    <n v="1"/>
    <n v="0"/>
    <n v="0"/>
    <n v="0"/>
    <n v="0"/>
    <n v="0"/>
    <x v="29"/>
    <x v="0"/>
    <s v="Mil, Arachides gombo sèche"/>
    <n v="0"/>
    <n v="0"/>
    <n v="0"/>
    <n v="1"/>
    <n v="0"/>
    <n v="0"/>
    <n v="1"/>
    <n v="0"/>
    <n v="1"/>
    <n v="0"/>
    <n v="0"/>
    <n v="0"/>
    <n v="0"/>
    <n v="3"/>
    <s v="Légumes,mil riz"/>
    <n v="0"/>
    <n v="0"/>
    <n v="0"/>
    <n v="1"/>
    <n v="1"/>
    <n v="0"/>
    <n v="0"/>
    <n v="0"/>
    <n v="0"/>
    <n v="0"/>
    <n v="0"/>
    <n v="0"/>
    <n v="1"/>
    <n v="0"/>
    <n v="0"/>
    <n v="3"/>
    <x v="25"/>
    <x v="25"/>
    <x v="30"/>
    <x v="30"/>
    <x v="23"/>
    <x v="16"/>
    <x v="17"/>
    <x v="9"/>
    <s v="Principal"/>
    <x v="12"/>
    <x v="20"/>
    <x v="2"/>
    <x v="0"/>
    <x v="26"/>
    <x v="20"/>
    <x v="25"/>
    <x v="7"/>
    <x v="27"/>
    <x v="29"/>
    <x v="0"/>
    <n v="1"/>
    <n v="0"/>
    <x v="0"/>
    <x v="17"/>
    <n v="228929402"/>
    <s v="debd08d2fa4b44bf93236a3618149b50"/>
    <n v="44503.420358796298"/>
    <s v=""/>
    <s v=""/>
    <s v="submitted_via_web"/>
    <s v=""/>
    <s v=""/>
    <n v="31"/>
  </r>
  <r>
    <d v="2021-10-25T15:09:20"/>
    <d v="2021-10-25T15:50:21"/>
    <d v="2021-10-25T00:00:00"/>
    <s v="356676102902381"/>
    <s v=""/>
    <x v="1"/>
    <x v="5"/>
    <x v="1"/>
    <s v="Agriculture, petit commerce"/>
    <n v="1"/>
    <n v="1"/>
    <n v="0"/>
    <n v="0"/>
    <n v="0"/>
    <n v="0"/>
    <n v="0"/>
    <x v="30"/>
    <x v="0"/>
    <s v="Mil Haricots Arachides"/>
    <n v="0"/>
    <n v="1"/>
    <n v="0"/>
    <n v="1"/>
    <n v="0"/>
    <n v="0"/>
    <n v="1"/>
    <n v="0"/>
    <n v="0"/>
    <n v="0"/>
    <n v="0"/>
    <n v="0"/>
    <n v="0"/>
    <n v="3"/>
    <s v="Haricots,  Sézanne, légumes"/>
    <n v="0"/>
    <n v="0"/>
    <n v="1"/>
    <n v="0"/>
    <n v="0"/>
    <n v="0"/>
    <n v="0"/>
    <n v="0"/>
    <n v="0"/>
    <n v="0"/>
    <n v="0"/>
    <n v="0"/>
    <n v="1"/>
    <n v="0"/>
    <n v="1"/>
    <n v="3"/>
    <x v="26"/>
    <x v="26"/>
    <x v="31"/>
    <x v="31"/>
    <x v="24"/>
    <x v="0"/>
    <x v="16"/>
    <x v="29"/>
    <s v="Secondaire"/>
    <x v="0"/>
    <x v="21"/>
    <x v="1"/>
    <x v="0"/>
    <x v="4"/>
    <x v="21"/>
    <x v="26"/>
    <x v="13"/>
    <x v="28"/>
    <x v="30"/>
    <x v="3"/>
    <n v="1"/>
    <n v="1"/>
    <x v="0"/>
    <x v="18"/>
    <n v="228929448"/>
    <s v="c0cce566810c4b5e9afa267d4d7873dd"/>
    <n v="44503.420393518521"/>
    <s v=""/>
    <s v=""/>
    <s v="submitted_via_web"/>
    <s v=""/>
    <s v=""/>
    <n v="32"/>
  </r>
  <r>
    <d v="2021-10-25T14:01:31"/>
    <d v="2021-10-25T14:36:31"/>
    <d v="2021-10-25T00:00:00"/>
    <s v="356676101965967"/>
    <s v=""/>
    <x v="0"/>
    <x v="5"/>
    <x v="1"/>
    <s v="Mécanicien du moto"/>
    <n v="0"/>
    <n v="0"/>
    <n v="0"/>
    <n v="0"/>
    <n v="0"/>
    <n v="0"/>
    <n v="1"/>
    <x v="31"/>
    <x v="20"/>
    <s v="Sorgho, mil et manioc"/>
    <n v="1"/>
    <n v="0"/>
    <n v="0"/>
    <n v="1"/>
    <n v="1"/>
    <n v="0"/>
    <n v="0"/>
    <n v="0"/>
    <n v="0"/>
    <n v="0"/>
    <n v="0"/>
    <n v="0"/>
    <n v="0"/>
    <n v="3"/>
    <s v="Manioc, riz et légumes"/>
    <n v="1"/>
    <n v="0"/>
    <n v="0"/>
    <n v="1"/>
    <n v="0"/>
    <n v="0"/>
    <n v="0"/>
    <n v="0"/>
    <n v="0"/>
    <n v="0"/>
    <n v="0"/>
    <n v="0"/>
    <n v="1"/>
    <n v="0"/>
    <n v="0"/>
    <n v="3"/>
    <x v="27"/>
    <x v="27"/>
    <x v="32"/>
    <x v="20"/>
    <x v="25"/>
    <x v="17"/>
    <x v="14"/>
    <x v="30"/>
    <s v="Secondaire"/>
    <x v="13"/>
    <x v="22"/>
    <x v="0"/>
    <x v="9"/>
    <x v="27"/>
    <x v="15"/>
    <x v="27"/>
    <x v="14"/>
    <x v="29"/>
    <x v="31"/>
    <x v="11"/>
    <n v="0"/>
    <n v="0"/>
    <x v="1"/>
    <x v="19"/>
    <n v="228930057"/>
    <s v="1c96fb0eccac466c863ed552d7b2fa05"/>
    <n v="44503.421053240738"/>
    <s v=""/>
    <s v=""/>
    <s v="submitted_via_web"/>
    <s v=""/>
    <s v=""/>
    <n v="33"/>
  </r>
  <r>
    <d v="2021-10-25T14:37:08"/>
    <d v="2021-10-25T14:56:14"/>
    <d v="2021-10-25T00:00:00"/>
    <s v="356676101965967"/>
    <s v=""/>
    <x v="0"/>
    <x v="5"/>
    <x v="1"/>
    <s v="Je vie par rapport aux activités champêtres"/>
    <n v="0"/>
    <n v="1"/>
    <n v="0"/>
    <n v="0"/>
    <n v="0"/>
    <n v="0"/>
    <n v="0"/>
    <x v="32"/>
    <x v="21"/>
    <s v="Poisson, viande et les légumes"/>
    <n v="0"/>
    <n v="0"/>
    <n v="0"/>
    <n v="0"/>
    <n v="0"/>
    <n v="0"/>
    <n v="0"/>
    <n v="0"/>
    <n v="0"/>
    <n v="1"/>
    <n v="1"/>
    <n v="1"/>
    <n v="0"/>
    <n v="3"/>
    <s v="Gombo , légumes et la viande"/>
    <n v="0"/>
    <n v="0"/>
    <n v="0"/>
    <n v="0"/>
    <n v="0"/>
    <n v="0"/>
    <n v="0"/>
    <n v="0"/>
    <n v="0"/>
    <n v="1"/>
    <n v="1"/>
    <n v="0"/>
    <n v="1"/>
    <n v="0"/>
    <n v="0"/>
    <n v="3"/>
    <x v="28"/>
    <x v="28"/>
    <x v="33"/>
    <x v="32"/>
    <x v="26"/>
    <x v="0"/>
    <x v="18"/>
    <x v="31"/>
    <s v="Secondaire"/>
    <x v="5"/>
    <x v="15"/>
    <x v="0"/>
    <x v="0"/>
    <x v="4"/>
    <x v="15"/>
    <x v="3"/>
    <x v="15"/>
    <x v="30"/>
    <x v="32"/>
    <x v="4"/>
    <n v="0"/>
    <n v="0"/>
    <x v="1"/>
    <x v="20"/>
    <n v="228930078"/>
    <s v="67bc02abfa9c43c4846033f1c599f806"/>
    <n v="44503.421076388891"/>
    <s v=""/>
    <s v=""/>
    <s v="submitted_via_web"/>
    <s v=""/>
    <s v=""/>
    <n v="34"/>
  </r>
  <r>
    <d v="2021-10-25T14:56:21"/>
    <d v="2021-10-25T15:19:10"/>
    <d v="2021-10-25T00:00:00"/>
    <s v="356676101965967"/>
    <s v=""/>
    <x v="0"/>
    <x v="5"/>
    <x v="1"/>
    <s v="Je suis cultivateur"/>
    <n v="0"/>
    <n v="1"/>
    <n v="0"/>
    <n v="0"/>
    <n v="0"/>
    <n v="0"/>
    <n v="0"/>
    <x v="33"/>
    <x v="22"/>
    <s v="Manioc, mil et le riz"/>
    <n v="1"/>
    <n v="0"/>
    <n v="1"/>
    <n v="1"/>
    <n v="0"/>
    <n v="0"/>
    <n v="0"/>
    <n v="0"/>
    <n v="0"/>
    <n v="0"/>
    <n v="0"/>
    <n v="0"/>
    <n v="0"/>
    <n v="3"/>
    <s v="Mil, manioc et le melon"/>
    <n v="1"/>
    <n v="0"/>
    <n v="0"/>
    <n v="0"/>
    <n v="1"/>
    <n v="0"/>
    <n v="0"/>
    <n v="0"/>
    <n v="0"/>
    <n v="0"/>
    <n v="0"/>
    <n v="0"/>
    <n v="1"/>
    <n v="0"/>
    <n v="0"/>
    <n v="3"/>
    <x v="29"/>
    <x v="29"/>
    <x v="34"/>
    <x v="33"/>
    <x v="27"/>
    <x v="0"/>
    <x v="19"/>
    <x v="32"/>
    <s v="Principal"/>
    <x v="4"/>
    <x v="23"/>
    <x v="1"/>
    <x v="10"/>
    <x v="28"/>
    <x v="22"/>
    <x v="3"/>
    <x v="0"/>
    <x v="29"/>
    <x v="33"/>
    <x v="4"/>
    <n v="0"/>
    <n v="0"/>
    <x v="2"/>
    <x v="21"/>
    <n v="228930092"/>
    <s v="1bfb49d906e64a4890c29a9e58f52cfa"/>
    <n v="44503.421099537038"/>
    <s v=""/>
    <s v=""/>
    <s v="submitted_via_web"/>
    <s v=""/>
    <s v=""/>
    <n v="35"/>
  </r>
  <r>
    <d v="2021-10-23T10:29:49"/>
    <d v="2021-10-23T11:21:26"/>
    <d v="2021-10-23T00:00:00"/>
    <s v="collect:2Yv93qWpkOPbyzAP"/>
    <s v=""/>
    <x v="0"/>
    <x v="6"/>
    <x v="1"/>
    <s v="Agriculture, élevage et petit commerce"/>
    <n v="1"/>
    <n v="1"/>
    <n v="1"/>
    <n v="0"/>
    <n v="0"/>
    <n v="0"/>
    <n v="0"/>
    <x v="34"/>
    <x v="23"/>
    <s v="Mile sorgho et le manioc."/>
    <n v="1"/>
    <n v="0"/>
    <n v="0"/>
    <n v="1"/>
    <n v="1"/>
    <n v="0"/>
    <n v="0"/>
    <n v="0"/>
    <n v="0"/>
    <n v="0"/>
    <n v="0"/>
    <n v="0"/>
    <n v="0"/>
    <n v="3"/>
    <s v="Riz,haricot et poisson"/>
    <n v="0"/>
    <n v="0"/>
    <n v="1"/>
    <n v="1"/>
    <n v="0"/>
    <n v="0"/>
    <n v="0"/>
    <n v="0"/>
    <n v="0"/>
    <n v="0"/>
    <n v="0"/>
    <n v="1"/>
    <n v="0"/>
    <n v="0"/>
    <n v="0"/>
    <n v="3"/>
    <x v="30"/>
    <x v="30"/>
    <x v="35"/>
    <x v="34"/>
    <x v="28"/>
    <x v="18"/>
    <x v="20"/>
    <x v="33"/>
    <s v="Secondaire"/>
    <x v="14"/>
    <x v="15"/>
    <x v="5"/>
    <x v="11"/>
    <x v="29"/>
    <x v="15"/>
    <x v="28"/>
    <x v="7"/>
    <x v="31"/>
    <x v="34"/>
    <x v="12"/>
    <n v="0"/>
    <n v="0"/>
    <x v="0"/>
    <x v="22"/>
    <n v="228930906"/>
    <s v="822860a3-b4ac-4a88-b797-f646d217c47f"/>
    <n v="44503.422546296293"/>
    <s v=""/>
    <s v=""/>
    <s v="submitted_via_web"/>
    <s v=""/>
    <s v=""/>
    <n v="36"/>
  </r>
  <r>
    <d v="2021-10-23T11:25:39"/>
    <d v="2021-10-23T11:55:29"/>
    <d v="2021-10-23T00:00:00"/>
    <s v="collect:2Yv93qWpkOPbyzAP"/>
    <s v=""/>
    <x v="1"/>
    <x v="3"/>
    <x v="1"/>
    <s v="Agriculture et ventes des bois de chauffe."/>
    <n v="1"/>
    <n v="1"/>
    <n v="0"/>
    <n v="0"/>
    <n v="0"/>
    <n v="0"/>
    <n v="0"/>
    <x v="35"/>
    <x v="24"/>
    <s v="Viandes, arachides, sorgho."/>
    <n v="0"/>
    <n v="0"/>
    <n v="0"/>
    <n v="0"/>
    <n v="1"/>
    <n v="0"/>
    <n v="1"/>
    <n v="0"/>
    <n v="0"/>
    <n v="1"/>
    <n v="0"/>
    <n v="0"/>
    <n v="0"/>
    <n v="3"/>
    <s v="Huile, poisson, riz."/>
    <n v="0"/>
    <n v="0"/>
    <n v="0"/>
    <n v="1"/>
    <n v="0"/>
    <n v="0"/>
    <n v="0"/>
    <n v="0"/>
    <n v="0"/>
    <n v="0"/>
    <n v="0"/>
    <n v="1"/>
    <n v="0"/>
    <n v="0"/>
    <n v="1"/>
    <n v="3"/>
    <x v="31"/>
    <x v="31"/>
    <x v="36"/>
    <x v="35"/>
    <x v="29"/>
    <x v="0"/>
    <x v="7"/>
    <x v="34"/>
    <s v="Principal"/>
    <x v="2"/>
    <x v="15"/>
    <x v="3"/>
    <x v="0"/>
    <x v="30"/>
    <x v="23"/>
    <x v="29"/>
    <x v="7"/>
    <x v="32"/>
    <x v="35"/>
    <x v="0"/>
    <n v="1"/>
    <n v="0"/>
    <x v="0"/>
    <x v="23"/>
    <n v="228930911"/>
    <s v="c0286bce-81a2-480e-823b-ec33e2ac2e32"/>
    <n v="44503.42255787037"/>
    <s v=""/>
    <s v=""/>
    <s v="submitted_via_web"/>
    <s v=""/>
    <s v=""/>
    <n v="37"/>
  </r>
  <r>
    <d v="2021-10-23T11:56:13"/>
    <d v="2021-10-23T12:20:03"/>
    <d v="2021-10-23T00:00:00"/>
    <s v="collect:2Yv93qWpkOPbyzAP"/>
    <s v=""/>
    <x v="1"/>
    <x v="3"/>
    <x v="1"/>
    <s v="Agriculture, commerce des pailles et fagots."/>
    <n v="1"/>
    <n v="1"/>
    <n v="0"/>
    <n v="0"/>
    <n v="0"/>
    <n v="0"/>
    <n v="0"/>
    <x v="36"/>
    <x v="12"/>
    <s v="Riz,pastèques, sorgho"/>
    <n v="0"/>
    <n v="0"/>
    <n v="1"/>
    <n v="0"/>
    <n v="1"/>
    <n v="0"/>
    <n v="0"/>
    <n v="0"/>
    <n v="0"/>
    <n v="0"/>
    <n v="0"/>
    <n v="1"/>
    <n v="0"/>
    <n v="3"/>
    <s v="Viande poisson, manioc"/>
    <n v="1"/>
    <n v="0"/>
    <n v="0"/>
    <n v="0"/>
    <n v="0"/>
    <n v="0"/>
    <n v="0"/>
    <n v="0"/>
    <n v="0"/>
    <n v="0"/>
    <n v="1"/>
    <n v="1"/>
    <n v="0"/>
    <n v="0"/>
    <n v="0"/>
    <n v="3"/>
    <x v="32"/>
    <x v="32"/>
    <x v="37"/>
    <x v="36"/>
    <x v="30"/>
    <x v="0"/>
    <x v="7"/>
    <x v="34"/>
    <s v="Principal"/>
    <x v="4"/>
    <x v="15"/>
    <x v="5"/>
    <x v="12"/>
    <x v="31"/>
    <x v="24"/>
    <x v="30"/>
    <x v="7"/>
    <x v="33"/>
    <x v="36"/>
    <x v="0"/>
    <n v="1"/>
    <n v="0"/>
    <x v="0"/>
    <x v="24"/>
    <n v="228930917"/>
    <s v="02e80472-42bc-40c8-b0a1-8820402d677b"/>
    <n v="44503.42255787037"/>
    <s v=""/>
    <s v=""/>
    <s v="submitted_via_web"/>
    <s v=""/>
    <s v=""/>
    <n v="38"/>
  </r>
  <r>
    <d v="2021-10-23T12:20:17"/>
    <d v="2021-10-23T12:59:44"/>
    <d v="2021-10-23T00:00:00"/>
    <s v="collect:2Yv93qWpkOPbyzAP"/>
    <s v=""/>
    <x v="1"/>
    <x v="3"/>
    <x v="1"/>
    <s v="Agriculture et commerce des pailles et du bois de chauffe."/>
    <n v="1"/>
    <n v="1"/>
    <n v="0"/>
    <n v="0"/>
    <n v="0"/>
    <n v="0"/>
    <n v="0"/>
    <x v="37"/>
    <x v="12"/>
    <s v="Mil, sucre,sorgho."/>
    <n v="0"/>
    <n v="0"/>
    <n v="0"/>
    <n v="1"/>
    <n v="1"/>
    <n v="0"/>
    <n v="0"/>
    <n v="0"/>
    <n v="0"/>
    <n v="0"/>
    <n v="0"/>
    <n v="0"/>
    <n v="1"/>
    <n v="3"/>
    <s v="Sorgho, poisson, viandes."/>
    <n v="0"/>
    <n v="0"/>
    <n v="0"/>
    <n v="0"/>
    <n v="0"/>
    <n v="1"/>
    <n v="0"/>
    <n v="0"/>
    <n v="0"/>
    <n v="0"/>
    <n v="1"/>
    <n v="1"/>
    <n v="0"/>
    <n v="0"/>
    <n v="0"/>
    <n v="3"/>
    <x v="33"/>
    <x v="33"/>
    <x v="38"/>
    <x v="37"/>
    <x v="31"/>
    <x v="19"/>
    <x v="21"/>
    <x v="35"/>
    <s v="Principal"/>
    <x v="2"/>
    <x v="24"/>
    <x v="5"/>
    <x v="13"/>
    <x v="4"/>
    <x v="25"/>
    <x v="31"/>
    <x v="7"/>
    <x v="34"/>
    <x v="37"/>
    <x v="0"/>
    <n v="1"/>
    <n v="0"/>
    <x v="0"/>
    <x v="25"/>
    <n v="228930921"/>
    <s v="e9d0248d-7736-4484-a79a-6754aed2f454"/>
    <n v="44503.422569444447"/>
    <s v=""/>
    <s v=""/>
    <s v="submitted_via_web"/>
    <s v=""/>
    <s v=""/>
    <n v="39"/>
  </r>
  <r>
    <d v="2021-10-25T14:37:53"/>
    <d v="2021-10-25T15:09:05"/>
    <d v="2021-10-25T00:00:00"/>
    <s v="collect:2Yv93qWpkOPbyzAP"/>
    <s v=""/>
    <x v="0"/>
    <x v="5"/>
    <x v="1"/>
    <s v="Agriculture, ventes des pailles."/>
    <n v="1"/>
    <n v="1"/>
    <n v="0"/>
    <n v="0"/>
    <n v="0"/>
    <n v="0"/>
    <n v="0"/>
    <x v="35"/>
    <x v="25"/>
    <s v="Huile, sorgho,sucre."/>
    <n v="0"/>
    <n v="0"/>
    <n v="0"/>
    <n v="0"/>
    <n v="1"/>
    <n v="0"/>
    <n v="0"/>
    <n v="0"/>
    <n v="0"/>
    <n v="0"/>
    <n v="0"/>
    <n v="0"/>
    <n v="1"/>
    <n v="2"/>
    <s v="Poisson, viandes, pastèque."/>
    <n v="0"/>
    <n v="0"/>
    <n v="0"/>
    <n v="0"/>
    <n v="0"/>
    <n v="0"/>
    <n v="0"/>
    <n v="0"/>
    <n v="0"/>
    <n v="0"/>
    <n v="1"/>
    <n v="1"/>
    <n v="1"/>
    <n v="0"/>
    <n v="0"/>
    <n v="3"/>
    <x v="34"/>
    <x v="34"/>
    <x v="39"/>
    <x v="38"/>
    <x v="32"/>
    <x v="0"/>
    <x v="22"/>
    <x v="36"/>
    <s v="Principal"/>
    <x v="12"/>
    <x v="25"/>
    <x v="0"/>
    <x v="0"/>
    <x v="32"/>
    <x v="15"/>
    <x v="32"/>
    <x v="7"/>
    <x v="35"/>
    <x v="38"/>
    <x v="0"/>
    <n v="1"/>
    <n v="0"/>
    <x v="0"/>
    <x v="26"/>
    <n v="228930925"/>
    <s v="ca6ce2d9-102e-4d0c-b5d0-786e4032be00"/>
    <n v="44503.422569444447"/>
    <s v=""/>
    <s v=""/>
    <s v="submitted_via_web"/>
    <s v=""/>
    <s v=""/>
    <n v="40"/>
  </r>
  <r>
    <d v="2021-11-12T08:51:11"/>
    <d v="2021-11-12T09:33:34"/>
    <d v="2021-11-12T00:00:00"/>
    <s v="collect:d33zsU7jsevRXCTg"/>
    <s v=""/>
    <x v="1"/>
    <x v="7"/>
    <x v="2"/>
    <s v="Petit commerce"/>
    <n v="1"/>
    <n v="0"/>
    <n v="0"/>
    <n v="0"/>
    <n v="0"/>
    <n v="0"/>
    <n v="0"/>
    <x v="38"/>
    <x v="12"/>
    <s v="Gombo,amarate,feuille de manioc"/>
    <n v="1"/>
    <n v="0"/>
    <n v="0"/>
    <n v="0"/>
    <n v="0"/>
    <n v="0"/>
    <n v="0"/>
    <n v="1"/>
    <n v="1"/>
    <n v="0"/>
    <n v="0"/>
    <n v="0"/>
    <n v="0"/>
    <n v="3"/>
    <s v="Epinard,solaniom,poisson"/>
    <n v="0"/>
    <n v="0"/>
    <n v="0"/>
    <n v="0"/>
    <n v="0"/>
    <n v="0"/>
    <n v="0"/>
    <n v="0"/>
    <n v="1"/>
    <n v="0"/>
    <n v="0"/>
    <n v="1"/>
    <n v="0"/>
    <n v="1"/>
    <n v="0"/>
    <n v="3"/>
    <x v="35"/>
    <x v="35"/>
    <x v="40"/>
    <x v="39"/>
    <x v="33"/>
    <x v="0"/>
    <x v="1"/>
    <x v="37"/>
    <s v="Principal"/>
    <x v="6"/>
    <x v="26"/>
    <x v="0"/>
    <x v="14"/>
    <x v="33"/>
    <x v="26"/>
    <x v="33"/>
    <x v="16"/>
    <x v="36"/>
    <x v="7"/>
    <x v="13"/>
    <n v="0"/>
    <n v="0"/>
    <x v="0"/>
    <x v="27"/>
    <n v="232415212"/>
    <s v="91d84585-d099-4b74-845c-239813b77d76"/>
    <n v="44515.623240740737"/>
    <s v=""/>
    <s v=""/>
    <s v="submitted_via_web"/>
    <s v=""/>
    <s v=""/>
    <n v="41"/>
  </r>
  <r>
    <d v="2021-11-12T09:34:56"/>
    <d v="2021-11-12T10:03:57"/>
    <d v="2021-11-12T00:00:00"/>
    <s v="collect:d33zsU7jsevRXCTg"/>
    <s v=""/>
    <x v="1"/>
    <x v="7"/>
    <x v="2"/>
    <s v="Petit commerce"/>
    <n v="1"/>
    <n v="0"/>
    <n v="0"/>
    <n v="0"/>
    <n v="0"/>
    <n v="0"/>
    <n v="0"/>
    <x v="39"/>
    <x v="12"/>
    <s v="Poisson,manioc,tomate"/>
    <n v="1"/>
    <n v="0"/>
    <n v="0"/>
    <n v="0"/>
    <n v="0"/>
    <n v="0"/>
    <n v="0"/>
    <n v="0"/>
    <n v="0"/>
    <n v="0"/>
    <n v="1"/>
    <n v="1"/>
    <n v="0"/>
    <n v="3"/>
    <s v="Epinard,Solanium,gombo"/>
    <n v="0"/>
    <n v="0"/>
    <n v="0"/>
    <n v="0"/>
    <n v="0"/>
    <n v="0"/>
    <n v="0"/>
    <n v="0"/>
    <n v="1"/>
    <n v="1"/>
    <n v="0"/>
    <n v="0"/>
    <n v="0"/>
    <n v="1"/>
    <n v="0"/>
    <n v="3"/>
    <x v="36"/>
    <x v="36"/>
    <x v="41"/>
    <x v="40"/>
    <x v="34"/>
    <x v="0"/>
    <x v="1"/>
    <x v="38"/>
    <s v="Principal"/>
    <x v="12"/>
    <x v="7"/>
    <x v="3"/>
    <x v="15"/>
    <x v="34"/>
    <x v="27"/>
    <x v="34"/>
    <x v="7"/>
    <x v="37"/>
    <x v="39"/>
    <x v="14"/>
    <n v="0"/>
    <n v="0"/>
    <x v="0"/>
    <x v="28"/>
    <n v="232415229"/>
    <s v="1ad037a1-857a-463a-88e8-65dfdd6ddaa2"/>
    <n v="44515.623263888891"/>
    <s v=""/>
    <s v=""/>
    <s v="submitted_via_web"/>
    <s v=""/>
    <s v=""/>
    <n v="42"/>
  </r>
  <r>
    <d v="2021-11-12T10:04:02"/>
    <d v="2021-11-12T10:32:02"/>
    <d v="2021-11-12T00:00:00"/>
    <s v="collect:d33zsU7jsevRXCTg"/>
    <s v=""/>
    <x v="1"/>
    <x v="7"/>
    <x v="2"/>
    <s v="Petit commerce"/>
    <n v="1"/>
    <n v="0"/>
    <n v="0"/>
    <n v="0"/>
    <n v="0"/>
    <n v="0"/>
    <n v="0"/>
    <x v="40"/>
    <x v="0"/>
    <s v="Amarate,solanium,poisson"/>
    <n v="0"/>
    <n v="0"/>
    <n v="0"/>
    <n v="0"/>
    <n v="0"/>
    <n v="0"/>
    <n v="0"/>
    <n v="1"/>
    <n v="0"/>
    <n v="0"/>
    <n v="1"/>
    <n v="0"/>
    <n v="0"/>
    <n v="2"/>
    <s v="Gombo,manioc,epinard"/>
    <n v="1"/>
    <n v="0"/>
    <n v="0"/>
    <n v="0"/>
    <n v="0"/>
    <n v="0"/>
    <n v="0"/>
    <n v="0"/>
    <n v="0"/>
    <n v="1"/>
    <n v="0"/>
    <n v="0"/>
    <n v="0"/>
    <n v="1"/>
    <n v="0"/>
    <n v="3"/>
    <x v="37"/>
    <x v="37"/>
    <x v="42"/>
    <x v="3"/>
    <x v="35"/>
    <x v="0"/>
    <x v="1"/>
    <x v="38"/>
    <s v="Principal"/>
    <x v="15"/>
    <x v="7"/>
    <x v="2"/>
    <x v="16"/>
    <x v="35"/>
    <x v="15"/>
    <x v="35"/>
    <x v="17"/>
    <x v="38"/>
    <x v="7"/>
    <x v="0"/>
    <n v="1"/>
    <n v="0"/>
    <x v="0"/>
    <x v="29"/>
    <n v="232415251"/>
    <s v="937dc80b-c40f-487f-8261-f27ad0194226"/>
    <n v="44515.623298611114"/>
    <s v=""/>
    <s v=""/>
    <s v="submitted_via_web"/>
    <s v=""/>
    <s v=""/>
    <n v="43"/>
  </r>
  <r>
    <d v="2021-11-12T10:32:19"/>
    <d v="2021-11-12T10:58:07"/>
    <d v="2021-11-12T00:00:00"/>
    <s v="collect:d33zsU7jsevRXCTg"/>
    <s v=""/>
    <x v="1"/>
    <x v="7"/>
    <x v="2"/>
    <s v="Petit commerce"/>
    <n v="1"/>
    <n v="0"/>
    <n v="0"/>
    <n v="0"/>
    <n v="0"/>
    <n v="0"/>
    <n v="0"/>
    <x v="41"/>
    <x v="0"/>
    <s v="Viande,amarate,poisson"/>
    <n v="0"/>
    <n v="0"/>
    <n v="0"/>
    <n v="0"/>
    <n v="0"/>
    <n v="0"/>
    <n v="0"/>
    <n v="1"/>
    <n v="0"/>
    <n v="1"/>
    <n v="1"/>
    <n v="0"/>
    <n v="0"/>
    <n v="3"/>
    <s v="Gombo,epinad,manioc"/>
    <n v="1"/>
    <n v="0"/>
    <n v="0"/>
    <n v="0"/>
    <n v="0"/>
    <n v="0"/>
    <n v="0"/>
    <n v="0"/>
    <n v="0"/>
    <n v="1"/>
    <n v="0"/>
    <n v="0"/>
    <n v="0"/>
    <n v="1"/>
    <n v="0"/>
    <n v="3"/>
    <x v="38"/>
    <x v="38"/>
    <x v="43"/>
    <x v="41"/>
    <x v="36"/>
    <x v="0"/>
    <x v="1"/>
    <x v="39"/>
    <s v="Principal"/>
    <x v="5"/>
    <x v="15"/>
    <x v="2"/>
    <x v="14"/>
    <x v="36"/>
    <x v="28"/>
    <x v="36"/>
    <x v="17"/>
    <x v="39"/>
    <x v="40"/>
    <x v="0"/>
    <n v="1"/>
    <n v="0"/>
    <x v="0"/>
    <x v="30"/>
    <n v="232415264"/>
    <s v="a649e823-d3e3-41ab-98fa-df8602153e64"/>
    <n v="44515.623310185183"/>
    <s v=""/>
    <s v=""/>
    <s v="submitted_via_web"/>
    <s v=""/>
    <s v=""/>
    <n v="44"/>
  </r>
  <r>
    <d v="2021-11-12T11:11:53"/>
    <d v="2021-11-12T11:42:24"/>
    <d v="2021-11-12T00:00:00"/>
    <s v="collect:d33zsU7jsevRXCTg"/>
    <s v=""/>
    <x v="1"/>
    <x v="8"/>
    <x v="2"/>
    <s v="Agriculture"/>
    <n v="0"/>
    <n v="1"/>
    <n v="0"/>
    <n v="0"/>
    <n v="0"/>
    <n v="0"/>
    <n v="0"/>
    <x v="42"/>
    <x v="0"/>
    <s v="Poisson,viande boucane,arachide"/>
    <n v="0"/>
    <n v="0"/>
    <n v="0"/>
    <n v="0"/>
    <n v="0"/>
    <n v="0"/>
    <n v="1"/>
    <n v="0"/>
    <n v="0"/>
    <n v="1"/>
    <n v="1"/>
    <n v="0"/>
    <n v="0"/>
    <n v="3"/>
    <s v="Solanium,feuille de manioc,epinard"/>
    <n v="1"/>
    <n v="0"/>
    <n v="0"/>
    <n v="0"/>
    <n v="0"/>
    <n v="0"/>
    <n v="0"/>
    <n v="0"/>
    <n v="1"/>
    <n v="0"/>
    <n v="0"/>
    <n v="0"/>
    <n v="0"/>
    <n v="1"/>
    <n v="0"/>
    <n v="3"/>
    <x v="39"/>
    <x v="39"/>
    <x v="44"/>
    <x v="3"/>
    <x v="37"/>
    <x v="0"/>
    <x v="1"/>
    <x v="40"/>
    <s v="Principal"/>
    <x v="16"/>
    <x v="7"/>
    <x v="6"/>
    <x v="17"/>
    <x v="37"/>
    <x v="29"/>
    <x v="37"/>
    <x v="16"/>
    <x v="40"/>
    <x v="41"/>
    <x v="3"/>
    <n v="1"/>
    <n v="1"/>
    <x v="0"/>
    <x v="31"/>
    <n v="232415284"/>
    <s v="4de8657b-b7f9-4f11-a354-42f129eb6edb"/>
    <n v="44515.623344907413"/>
    <s v=""/>
    <s v=""/>
    <s v="submitted_via_web"/>
    <s v=""/>
    <s v=""/>
    <n v="45"/>
  </r>
  <r>
    <d v="2021-11-12T14:43:41"/>
    <d v="2021-11-12T15:11:56"/>
    <d v="2021-11-12T00:00:00"/>
    <s v="collect:d33zsU7jsevRXCTg"/>
    <s v=""/>
    <x v="0"/>
    <x v="8"/>
    <x v="2"/>
    <s v="Agriculture"/>
    <n v="0"/>
    <n v="1"/>
    <n v="0"/>
    <n v="0"/>
    <n v="0"/>
    <n v="0"/>
    <n v="0"/>
    <x v="43"/>
    <x v="12"/>
    <s v="Viande,amarate,sonlanium"/>
    <n v="0"/>
    <n v="0"/>
    <n v="0"/>
    <n v="0"/>
    <n v="0"/>
    <n v="0"/>
    <n v="0"/>
    <n v="1"/>
    <n v="0"/>
    <n v="1"/>
    <n v="0"/>
    <n v="0"/>
    <n v="1"/>
    <n v="3"/>
    <s v="Epinard,gombo,viande boucane"/>
    <n v="0"/>
    <n v="0"/>
    <n v="0"/>
    <n v="0"/>
    <n v="0"/>
    <n v="0"/>
    <n v="0"/>
    <n v="0"/>
    <n v="0"/>
    <n v="1"/>
    <n v="1"/>
    <n v="0"/>
    <n v="0"/>
    <n v="1"/>
    <n v="0"/>
    <n v="3"/>
    <x v="40"/>
    <x v="40"/>
    <x v="45"/>
    <x v="40"/>
    <x v="38"/>
    <x v="19"/>
    <x v="1"/>
    <x v="41"/>
    <s v="Principal"/>
    <x v="6"/>
    <x v="27"/>
    <x v="2"/>
    <x v="18"/>
    <x v="38"/>
    <x v="30"/>
    <x v="38"/>
    <x v="16"/>
    <x v="41"/>
    <x v="42"/>
    <x v="3"/>
    <n v="1"/>
    <n v="1"/>
    <x v="1"/>
    <x v="32"/>
    <n v="232415295"/>
    <s v="bbc672d3-b33c-43fd-a200-2016ca95d8c0"/>
    <n v="44515.623356481483"/>
    <s v=""/>
    <s v=""/>
    <s v="submitted_via_web"/>
    <s v=""/>
    <s v=""/>
    <n v="46"/>
  </r>
  <r>
    <d v="2021-11-12T15:24:05"/>
    <d v="2021-11-12T15:45:47"/>
    <d v="2021-11-12T00:00:00"/>
    <s v="collect:d33zsU7jsevRXCTg"/>
    <s v=""/>
    <x v="0"/>
    <x v="9"/>
    <x v="2"/>
    <s v="Agriculture"/>
    <n v="0"/>
    <n v="1"/>
    <n v="0"/>
    <n v="0"/>
    <n v="0"/>
    <n v="0"/>
    <n v="0"/>
    <x v="44"/>
    <x v="12"/>
    <s v="Amarate,solanium,gombo"/>
    <n v="0"/>
    <n v="0"/>
    <n v="0"/>
    <n v="0"/>
    <n v="0"/>
    <n v="0"/>
    <n v="0"/>
    <n v="1"/>
    <n v="1"/>
    <n v="0"/>
    <n v="0"/>
    <n v="0"/>
    <n v="0"/>
    <n v="2"/>
    <s v="Manioc,viande,poisson"/>
    <n v="1"/>
    <n v="0"/>
    <n v="0"/>
    <n v="0"/>
    <n v="0"/>
    <n v="0"/>
    <n v="0"/>
    <n v="0"/>
    <n v="0"/>
    <n v="0"/>
    <n v="1"/>
    <n v="1"/>
    <n v="0"/>
    <n v="0"/>
    <n v="0"/>
    <n v="3"/>
    <x v="41"/>
    <x v="41"/>
    <x v="46"/>
    <x v="42"/>
    <x v="39"/>
    <x v="0"/>
    <x v="1"/>
    <x v="40"/>
    <s v="Principal"/>
    <x v="5"/>
    <x v="28"/>
    <x v="2"/>
    <x v="19"/>
    <x v="38"/>
    <x v="31"/>
    <x v="39"/>
    <x v="16"/>
    <x v="42"/>
    <x v="43"/>
    <x v="4"/>
    <n v="0"/>
    <n v="0"/>
    <x v="0"/>
    <x v="33"/>
    <n v="232415305"/>
    <s v="e3185fd7-feb3-4f28-8c7e-197a4c9ba067"/>
    <n v="44515.623379629629"/>
    <s v=""/>
    <s v=""/>
    <s v="submitted_via_web"/>
    <s v=""/>
    <s v=""/>
    <n v="47"/>
  </r>
  <r>
    <d v="2021-11-12T08:55:23"/>
    <d v="2021-11-12T09:25:59"/>
    <d v="2021-11-12T00:00:00"/>
    <s v="collect:mGQPcvtU0BWfRU6H"/>
    <s v=""/>
    <x v="1"/>
    <x v="7"/>
    <x v="2"/>
    <m/>
    <n v="0"/>
    <n v="0"/>
    <n v="0"/>
    <n v="0"/>
    <n v="0"/>
    <n v="0"/>
    <n v="0"/>
    <x v="45"/>
    <x v="0"/>
    <s v="Viande, legume, manioc"/>
    <n v="1"/>
    <n v="0"/>
    <n v="0"/>
    <n v="0"/>
    <n v="0"/>
    <n v="0"/>
    <n v="0"/>
    <n v="0"/>
    <n v="0"/>
    <n v="1"/>
    <n v="0"/>
    <n v="1"/>
    <n v="0"/>
    <n v="3"/>
    <s v="Legume, tubercule et manioc de fois"/>
    <n v="1"/>
    <n v="1"/>
    <n v="0"/>
    <n v="0"/>
    <n v="0"/>
    <n v="0"/>
    <n v="0"/>
    <n v="0"/>
    <n v="0"/>
    <n v="0"/>
    <n v="0"/>
    <n v="0"/>
    <n v="1"/>
    <n v="0"/>
    <n v="0"/>
    <n v="3"/>
    <x v="4"/>
    <x v="42"/>
    <x v="47"/>
    <x v="20"/>
    <x v="2"/>
    <x v="0"/>
    <x v="14"/>
    <x v="42"/>
    <s v="Principal"/>
    <x v="12"/>
    <x v="29"/>
    <x v="0"/>
    <x v="0"/>
    <x v="39"/>
    <x v="32"/>
    <x v="40"/>
    <x v="18"/>
    <x v="43"/>
    <x v="44"/>
    <x v="4"/>
    <n v="0"/>
    <n v="0"/>
    <x v="0"/>
    <x v="34"/>
    <n v="232426160"/>
    <s v="2fd8380e-ff1a-4099-b121-37ddadae8b3f"/>
    <n v="44515.639444444438"/>
    <s v=""/>
    <s v=""/>
    <s v="submitted_via_web"/>
    <s v=""/>
    <s v=""/>
    <n v="48"/>
  </r>
  <r>
    <d v="2021-11-12T09:35:21"/>
    <d v="2021-11-12T09:57:56"/>
    <d v="2021-11-12T00:00:00"/>
    <s v="collect:mGQPcvtU0BWfRU6H"/>
    <s v=""/>
    <x v="1"/>
    <x v="7"/>
    <x v="2"/>
    <s v="Petit commerce"/>
    <n v="1"/>
    <n v="0"/>
    <n v="0"/>
    <n v="0"/>
    <n v="0"/>
    <n v="0"/>
    <n v="0"/>
    <x v="46"/>
    <x v="0"/>
    <s v="Legume, viande, et poisson"/>
    <n v="0"/>
    <n v="0"/>
    <n v="0"/>
    <n v="0"/>
    <n v="0"/>
    <n v="0"/>
    <n v="0"/>
    <n v="0"/>
    <n v="0"/>
    <n v="1"/>
    <n v="1"/>
    <n v="1"/>
    <n v="0"/>
    <n v="3"/>
    <s v="Legumes, tubercule et manioc"/>
    <n v="1"/>
    <n v="1"/>
    <n v="0"/>
    <n v="0"/>
    <n v="0"/>
    <n v="0"/>
    <n v="0"/>
    <n v="0"/>
    <n v="0"/>
    <n v="0"/>
    <n v="0"/>
    <n v="0"/>
    <n v="1"/>
    <n v="0"/>
    <n v="0"/>
    <n v="3"/>
    <x v="42"/>
    <x v="2"/>
    <x v="48"/>
    <x v="43"/>
    <x v="11"/>
    <x v="0"/>
    <x v="14"/>
    <x v="43"/>
    <s v="Principal"/>
    <x v="2"/>
    <x v="7"/>
    <x v="2"/>
    <x v="20"/>
    <x v="40"/>
    <x v="33"/>
    <x v="41"/>
    <x v="19"/>
    <x v="44"/>
    <x v="45"/>
    <x v="0"/>
    <n v="1"/>
    <n v="0"/>
    <x v="0"/>
    <x v="2"/>
    <n v="232426168"/>
    <s v="4f18fec3-df02-4f8d-a6ed-10ad1fdd572f"/>
    <n v="44515.639456018522"/>
    <s v=""/>
    <s v=""/>
    <s v="submitted_via_web"/>
    <s v=""/>
    <s v=""/>
    <n v="49"/>
  </r>
  <r>
    <d v="2021-11-12T09:58:00"/>
    <d v="2021-11-12T10:14:14"/>
    <d v="2021-11-12T00:00:00"/>
    <s v="collect:mGQPcvtU0BWfRU6H"/>
    <s v=""/>
    <x v="1"/>
    <x v="7"/>
    <x v="2"/>
    <s v="Petit commerce"/>
    <n v="1"/>
    <n v="0"/>
    <n v="0"/>
    <n v="0"/>
    <n v="0"/>
    <n v="0"/>
    <n v="0"/>
    <x v="47"/>
    <x v="26"/>
    <s v="Viande boucanée, poisson "/>
    <n v="0"/>
    <n v="0"/>
    <n v="0"/>
    <n v="0"/>
    <n v="0"/>
    <n v="0"/>
    <n v="0"/>
    <n v="0"/>
    <n v="0"/>
    <n v="1"/>
    <n v="1"/>
    <n v="0"/>
    <n v="0"/>
    <n v="2"/>
    <s v="Legumes manioc"/>
    <n v="1"/>
    <n v="0"/>
    <n v="0"/>
    <n v="0"/>
    <n v="0"/>
    <n v="0"/>
    <n v="0"/>
    <n v="0"/>
    <n v="0"/>
    <n v="0"/>
    <n v="0"/>
    <n v="0"/>
    <n v="1"/>
    <n v="0"/>
    <n v="0"/>
    <n v="2"/>
    <x v="4"/>
    <x v="42"/>
    <x v="49"/>
    <x v="3"/>
    <x v="40"/>
    <x v="0"/>
    <x v="14"/>
    <x v="44"/>
    <s v="Principal"/>
    <x v="13"/>
    <x v="30"/>
    <x v="3"/>
    <x v="0"/>
    <x v="41"/>
    <x v="34"/>
    <x v="3"/>
    <x v="0"/>
    <x v="3"/>
    <x v="46"/>
    <x v="0"/>
    <n v="1"/>
    <n v="0"/>
    <x v="0"/>
    <x v="2"/>
    <n v="232426185"/>
    <s v="e92b47e4-70ee-44d8-b8a2-3aeca31243ab"/>
    <n v="44515.639479166668"/>
    <s v=""/>
    <s v=""/>
    <s v="submitted_via_web"/>
    <s v=""/>
    <s v=""/>
    <n v="50"/>
  </r>
  <r>
    <d v="2021-11-12T10:14:18"/>
    <d v="2021-11-12T10:47:31"/>
    <d v="2021-11-12T00:00:00"/>
    <s v="collect:mGQPcvtU0BWfRU6H"/>
    <s v=""/>
    <x v="1"/>
    <x v="7"/>
    <x v="2"/>
    <s v="Petit commerce"/>
    <n v="1"/>
    <n v="0"/>
    <n v="0"/>
    <n v="0"/>
    <n v="0"/>
    <n v="0"/>
    <n v="0"/>
    <x v="48"/>
    <x v="27"/>
    <s v="Viande, poisson, produit marechaire"/>
    <n v="0"/>
    <n v="0"/>
    <n v="0"/>
    <n v="0"/>
    <n v="0"/>
    <n v="0"/>
    <n v="0"/>
    <n v="0"/>
    <n v="0"/>
    <n v="1"/>
    <n v="1"/>
    <n v="1"/>
    <n v="0"/>
    <n v="3"/>
    <s v="Legumes et tubercules"/>
    <n v="0"/>
    <n v="1"/>
    <n v="0"/>
    <n v="0"/>
    <n v="0"/>
    <n v="0"/>
    <n v="0"/>
    <n v="0"/>
    <n v="0"/>
    <n v="0"/>
    <n v="0"/>
    <n v="0"/>
    <n v="1"/>
    <n v="0"/>
    <n v="0"/>
    <n v="2"/>
    <x v="4"/>
    <x v="42"/>
    <x v="50"/>
    <x v="44"/>
    <x v="41"/>
    <x v="0"/>
    <x v="23"/>
    <x v="45"/>
    <s v="Principal"/>
    <x v="5"/>
    <x v="30"/>
    <x v="0"/>
    <x v="21"/>
    <x v="4"/>
    <x v="35"/>
    <x v="42"/>
    <x v="9"/>
    <x v="45"/>
    <x v="47"/>
    <x v="0"/>
    <n v="1"/>
    <n v="0"/>
    <x v="0"/>
    <x v="35"/>
    <n v="232426198"/>
    <s v="3d34d359-0ea6-4ed2-a7fa-83a9202ea586"/>
    <n v="44515.639490740738"/>
    <s v=""/>
    <s v=""/>
    <s v="submitted_via_web"/>
    <s v=""/>
    <s v=""/>
    <n v="51"/>
  </r>
  <r>
    <d v="2021-11-12T10:55:25"/>
    <d v="2021-11-12T11:57:29"/>
    <d v="2021-11-12T00:00:00"/>
    <s v="collect:mGQPcvtU0BWfRU6H"/>
    <s v=""/>
    <x v="1"/>
    <x v="7"/>
    <x v="2"/>
    <s v="Petit commerce"/>
    <n v="1"/>
    <n v="0"/>
    <n v="0"/>
    <n v="0"/>
    <n v="0"/>
    <n v="0"/>
    <n v="0"/>
    <x v="49"/>
    <x v="28"/>
    <s v="Viande boucanée, poisson fume, legume"/>
    <n v="0"/>
    <n v="0"/>
    <n v="0"/>
    <n v="0"/>
    <n v="0"/>
    <n v="0"/>
    <n v="0"/>
    <n v="0"/>
    <n v="0"/>
    <n v="1"/>
    <n v="1"/>
    <n v="1"/>
    <n v="0"/>
    <n v="3"/>
    <s v="Legumes, viande"/>
    <n v="0"/>
    <n v="0"/>
    <n v="0"/>
    <n v="0"/>
    <n v="0"/>
    <n v="0"/>
    <n v="0"/>
    <n v="0"/>
    <n v="0"/>
    <n v="0"/>
    <n v="1"/>
    <n v="0"/>
    <n v="1"/>
    <n v="0"/>
    <n v="0"/>
    <n v="2"/>
    <x v="43"/>
    <x v="43"/>
    <x v="51"/>
    <x v="45"/>
    <x v="2"/>
    <x v="0"/>
    <x v="14"/>
    <x v="46"/>
    <s v="Principal"/>
    <x v="0"/>
    <x v="7"/>
    <x v="1"/>
    <x v="0"/>
    <x v="4"/>
    <x v="36"/>
    <x v="3"/>
    <x v="7"/>
    <x v="46"/>
    <x v="48"/>
    <x v="0"/>
    <n v="1"/>
    <n v="0"/>
    <x v="0"/>
    <x v="36"/>
    <n v="232426219"/>
    <s v="71aa2fc2-59a5-4c1b-8ef8-ce98b2faa331"/>
    <n v="44515.639513888891"/>
    <s v=""/>
    <s v=""/>
    <s v="submitted_via_web"/>
    <s v=""/>
    <s v=""/>
    <n v="52"/>
  </r>
  <r>
    <d v="2021-11-12T14:44:50"/>
    <d v="2021-11-12T15:25:11"/>
    <d v="2021-11-12T00:00:00"/>
    <s v="collect:mGQPcvtU0BWfRU6H"/>
    <s v=""/>
    <x v="0"/>
    <x v="9"/>
    <x v="2"/>
    <s v="Petit commerce"/>
    <n v="1"/>
    <n v="0"/>
    <n v="0"/>
    <n v="0"/>
    <n v="0"/>
    <n v="0"/>
    <n v="0"/>
    <x v="50"/>
    <x v="12"/>
    <s v="Manioc, riz et courge"/>
    <n v="1"/>
    <n v="0"/>
    <n v="1"/>
    <n v="0"/>
    <n v="0"/>
    <n v="0"/>
    <n v="0"/>
    <n v="0"/>
    <n v="0"/>
    <n v="0"/>
    <n v="0"/>
    <n v="1"/>
    <n v="0"/>
    <n v="3"/>
    <s v="Legume, tubercule"/>
    <n v="0"/>
    <n v="1"/>
    <n v="0"/>
    <n v="0"/>
    <n v="0"/>
    <n v="0"/>
    <n v="0"/>
    <n v="0"/>
    <n v="0"/>
    <n v="0"/>
    <n v="0"/>
    <n v="0"/>
    <n v="1"/>
    <n v="0"/>
    <n v="0"/>
    <n v="2"/>
    <x v="44"/>
    <x v="44"/>
    <x v="52"/>
    <x v="46"/>
    <x v="42"/>
    <x v="0"/>
    <x v="14"/>
    <x v="9"/>
    <s v="Principal"/>
    <x v="0"/>
    <x v="31"/>
    <x v="0"/>
    <x v="0"/>
    <x v="42"/>
    <x v="37"/>
    <x v="43"/>
    <x v="0"/>
    <x v="47"/>
    <x v="49"/>
    <x v="0"/>
    <n v="1"/>
    <n v="0"/>
    <x v="0"/>
    <x v="2"/>
    <n v="232426230"/>
    <s v="a999759d-ae9d-444e-a031-05e56f6acb64"/>
    <n v="44515.639525462961"/>
    <s v=""/>
    <s v=""/>
    <s v="submitted_via_web"/>
    <s v=""/>
    <s v=""/>
    <n v="53"/>
  </r>
  <r>
    <d v="2021-11-12T15:25:15"/>
    <d v="2021-11-12T15:45:08"/>
    <d v="2021-11-12T00:00:00"/>
    <s v="collect:mGQPcvtU0BWfRU6H"/>
    <s v=""/>
    <x v="0"/>
    <x v="9"/>
    <x v="2"/>
    <s v="Petit commerce"/>
    <n v="1"/>
    <n v="0"/>
    <n v="0"/>
    <n v="0"/>
    <n v="0"/>
    <n v="0"/>
    <n v="0"/>
    <x v="51"/>
    <x v="3"/>
    <s v="Manioc, courge viande et poisson"/>
    <n v="1"/>
    <n v="0"/>
    <n v="0"/>
    <n v="0"/>
    <n v="0"/>
    <n v="0"/>
    <n v="0"/>
    <n v="0"/>
    <n v="0"/>
    <n v="1"/>
    <n v="1"/>
    <n v="0"/>
    <n v="0"/>
    <n v="3"/>
    <s v="Legumes, tubercule, viande"/>
    <n v="0"/>
    <n v="1"/>
    <n v="0"/>
    <n v="0"/>
    <n v="0"/>
    <n v="0"/>
    <n v="0"/>
    <n v="0"/>
    <n v="0"/>
    <n v="0"/>
    <n v="1"/>
    <n v="0"/>
    <n v="1"/>
    <n v="0"/>
    <n v="0"/>
    <n v="3"/>
    <x v="45"/>
    <x v="45"/>
    <x v="53"/>
    <x v="47"/>
    <x v="43"/>
    <x v="20"/>
    <x v="14"/>
    <x v="9"/>
    <s v="Principal"/>
    <x v="0"/>
    <x v="2"/>
    <x v="3"/>
    <x v="2"/>
    <x v="4"/>
    <x v="38"/>
    <x v="44"/>
    <x v="20"/>
    <x v="48"/>
    <x v="50"/>
    <x v="0"/>
    <n v="1"/>
    <n v="0"/>
    <x v="0"/>
    <x v="37"/>
    <n v="232426236"/>
    <s v="150ba040-ae4c-4473-a881-8c27aeb87460"/>
    <n v="44515.639537037037"/>
    <s v=""/>
    <s v=""/>
    <s v="submitted_via_web"/>
    <s v=""/>
    <s v=""/>
    <n v="54"/>
  </r>
  <r>
    <d v="2021-11-12T14:41:39"/>
    <d v="2021-11-12T15:44:31"/>
    <d v="2021-11-12T00:00:00"/>
    <s v="collect:X8YoQaOC7RGl4f75"/>
    <s v=""/>
    <x v="0"/>
    <x v="10"/>
    <x v="2"/>
    <s v="Agriculture, élévage, commerce et briqueterie"/>
    <n v="1"/>
    <n v="1"/>
    <n v="1"/>
    <n v="0"/>
    <n v="0"/>
    <n v="0"/>
    <n v="1"/>
    <x v="52"/>
    <x v="29"/>
    <s v="Legume, viande et poisson"/>
    <n v="0"/>
    <n v="0"/>
    <n v="0"/>
    <n v="0"/>
    <n v="0"/>
    <n v="0"/>
    <n v="0"/>
    <n v="0"/>
    <n v="0"/>
    <n v="1"/>
    <n v="1"/>
    <n v="1"/>
    <n v="0"/>
    <n v="3"/>
    <s v="Legume, manioc"/>
    <n v="1"/>
    <n v="0"/>
    <n v="0"/>
    <n v="0"/>
    <n v="0"/>
    <n v="0"/>
    <n v="0"/>
    <n v="0"/>
    <n v="0"/>
    <n v="0"/>
    <n v="0"/>
    <n v="0"/>
    <n v="1"/>
    <n v="0"/>
    <n v="0"/>
    <n v="2"/>
    <x v="46"/>
    <x v="46"/>
    <x v="54"/>
    <x v="48"/>
    <x v="44"/>
    <x v="21"/>
    <x v="16"/>
    <x v="47"/>
    <s v="Principal"/>
    <x v="0"/>
    <x v="7"/>
    <x v="3"/>
    <x v="22"/>
    <x v="43"/>
    <x v="39"/>
    <x v="45"/>
    <x v="21"/>
    <x v="3"/>
    <x v="51"/>
    <x v="3"/>
    <n v="1"/>
    <n v="1"/>
    <x v="0"/>
    <x v="2"/>
    <n v="232432586"/>
    <s v="eb90856e-e531-4339-8438-7e254c99ff9d"/>
    <n v="44515.650104166663"/>
    <s v=""/>
    <s v=""/>
    <s v="submitted_via_web"/>
    <s v=""/>
    <s v=""/>
    <n v="55"/>
  </r>
  <r>
    <d v="2021-11-12T15:07:28"/>
    <d v="2021-11-12T15:42:13"/>
    <d v="2021-11-12T00:00:00"/>
    <s v="collect:X8YoQaOC7RGl4f75"/>
    <s v=""/>
    <x v="0"/>
    <x v="9"/>
    <x v="2"/>
    <s v="Commerce, agriculture, elevage(actuellement en baisse)"/>
    <n v="1"/>
    <n v="1"/>
    <n v="1"/>
    <n v="0"/>
    <n v="0"/>
    <n v="0"/>
    <n v="0"/>
    <x v="53"/>
    <x v="0"/>
    <s v="Legumes, poisson, riz et manioc"/>
    <n v="1"/>
    <n v="0"/>
    <n v="1"/>
    <n v="0"/>
    <n v="0"/>
    <n v="0"/>
    <n v="0"/>
    <n v="0"/>
    <n v="0"/>
    <n v="0"/>
    <n v="1"/>
    <n v="1"/>
    <n v="0"/>
    <n v="4"/>
    <s v="Legumes, viande."/>
    <n v="0"/>
    <n v="0"/>
    <n v="0"/>
    <n v="0"/>
    <n v="0"/>
    <n v="0"/>
    <n v="0"/>
    <n v="0"/>
    <n v="0"/>
    <n v="0"/>
    <n v="1"/>
    <n v="0"/>
    <n v="1"/>
    <n v="0"/>
    <n v="0"/>
    <n v="2"/>
    <x v="47"/>
    <x v="47"/>
    <x v="55"/>
    <x v="49"/>
    <x v="45"/>
    <x v="22"/>
    <x v="24"/>
    <x v="48"/>
    <s v="Principal"/>
    <x v="9"/>
    <x v="32"/>
    <x v="3"/>
    <x v="23"/>
    <x v="44"/>
    <x v="40"/>
    <x v="46"/>
    <x v="7"/>
    <x v="49"/>
    <x v="52"/>
    <x v="3"/>
    <n v="1"/>
    <n v="1"/>
    <x v="0"/>
    <x v="2"/>
    <n v="232432594"/>
    <s v="e6aade45-ea7b-4174-a7e7-7f3719f56b6c"/>
    <n v="44515.650127314817"/>
    <s v=""/>
    <s v=""/>
    <s v="submitted_via_web"/>
    <s v=""/>
    <s v=""/>
    <n v="56"/>
  </r>
  <r>
    <d v="2021-11-06T09:46:18"/>
    <d v="2021-11-06T10:29:14"/>
    <d v="2021-11-06T00:00:00"/>
    <s v="collect:2Yv93qWpkOPbyzAP"/>
    <s v=""/>
    <x v="0"/>
    <x v="11"/>
    <x v="3"/>
    <s v="Agriculture"/>
    <n v="0"/>
    <n v="1"/>
    <n v="0"/>
    <n v="0"/>
    <n v="0"/>
    <n v="0"/>
    <n v="0"/>
    <x v="54"/>
    <x v="30"/>
    <s v="Manioc, sorgho et arachnide."/>
    <n v="1"/>
    <n v="0"/>
    <n v="0"/>
    <n v="0"/>
    <n v="1"/>
    <n v="0"/>
    <n v="1"/>
    <n v="0"/>
    <n v="0"/>
    <n v="0"/>
    <n v="0"/>
    <n v="0"/>
    <n v="0"/>
    <n v="3"/>
    <s v="Manioc, poisson, viande."/>
    <n v="1"/>
    <n v="0"/>
    <n v="0"/>
    <n v="0"/>
    <n v="0"/>
    <n v="0"/>
    <n v="0"/>
    <n v="0"/>
    <n v="0"/>
    <n v="0"/>
    <n v="1"/>
    <n v="1"/>
    <n v="0"/>
    <n v="0"/>
    <n v="0"/>
    <n v="3"/>
    <x v="48"/>
    <x v="48"/>
    <x v="56"/>
    <x v="50"/>
    <x v="46"/>
    <x v="0"/>
    <x v="25"/>
    <x v="49"/>
    <s v="Principal"/>
    <x v="17"/>
    <x v="7"/>
    <x v="5"/>
    <x v="0"/>
    <x v="4"/>
    <x v="15"/>
    <x v="3"/>
    <x v="7"/>
    <x v="50"/>
    <x v="53"/>
    <x v="0"/>
    <n v="1"/>
    <n v="0"/>
    <x v="0"/>
    <x v="38"/>
    <n v="232616564"/>
    <s v="5eac2bd6-b406-4ada-8698-98c129000f84"/>
    <n v="44516.364895833343"/>
    <s v=""/>
    <s v=""/>
    <s v="submitted_via_web"/>
    <s v=""/>
    <s v=""/>
    <n v="57"/>
  </r>
  <r>
    <d v="2021-11-06T10:29:19"/>
    <d v="2021-11-06T11:01:24"/>
    <d v="2021-11-06T00:00:00"/>
    <s v="collect:2Yv93qWpkOPbyzAP"/>
    <s v=""/>
    <x v="0"/>
    <x v="11"/>
    <x v="3"/>
    <s v="Agriculture et chasse."/>
    <n v="0"/>
    <n v="1"/>
    <n v="0"/>
    <n v="0"/>
    <n v="1"/>
    <n v="0"/>
    <n v="0"/>
    <x v="55"/>
    <x v="12"/>
    <s v="Riz, manioc, sorgho."/>
    <n v="1"/>
    <n v="0"/>
    <n v="1"/>
    <n v="0"/>
    <n v="1"/>
    <n v="0"/>
    <n v="0"/>
    <n v="0"/>
    <n v="0"/>
    <n v="0"/>
    <n v="0"/>
    <n v="0"/>
    <n v="0"/>
    <n v="3"/>
    <s v="Légume melons, poisson."/>
    <n v="0"/>
    <n v="0"/>
    <n v="0"/>
    <n v="0"/>
    <n v="0"/>
    <n v="0"/>
    <n v="0"/>
    <n v="0"/>
    <n v="0"/>
    <n v="0"/>
    <n v="0"/>
    <n v="1"/>
    <n v="1"/>
    <n v="0"/>
    <n v="0"/>
    <n v="2"/>
    <x v="49"/>
    <x v="49"/>
    <x v="57"/>
    <x v="51"/>
    <x v="47"/>
    <x v="0"/>
    <x v="7"/>
    <x v="50"/>
    <s v="Principal"/>
    <x v="12"/>
    <x v="33"/>
    <x v="0"/>
    <x v="24"/>
    <x v="45"/>
    <x v="41"/>
    <x v="47"/>
    <x v="22"/>
    <x v="51"/>
    <x v="54"/>
    <x v="15"/>
    <n v="1"/>
    <n v="0"/>
    <x v="0"/>
    <x v="39"/>
    <n v="232616568"/>
    <s v="07bde83c-c251-4ebb-af9d-999cd1c26d00"/>
    <n v="44516.364907407413"/>
    <s v=""/>
    <s v=""/>
    <s v="submitted_via_web"/>
    <s v=""/>
    <s v=""/>
    <n v="58"/>
  </r>
  <r>
    <d v="2021-11-06T11:01:29"/>
    <d v="2021-11-06T11:16:51"/>
    <d v="2021-11-06T00:00:00"/>
    <s v="collect:2Yv93qWpkOPbyzAP"/>
    <s v=""/>
    <x v="1"/>
    <x v="11"/>
    <x v="3"/>
    <s v="Agriculture"/>
    <n v="0"/>
    <n v="1"/>
    <n v="0"/>
    <n v="0"/>
    <n v="0"/>
    <n v="0"/>
    <n v="0"/>
    <x v="56"/>
    <x v="12"/>
    <s v="Viandes, poissons, sorgho"/>
    <n v="0"/>
    <n v="0"/>
    <n v="0"/>
    <n v="0"/>
    <n v="1"/>
    <n v="0"/>
    <n v="0"/>
    <n v="0"/>
    <n v="0"/>
    <n v="1"/>
    <n v="1"/>
    <n v="0"/>
    <n v="0"/>
    <n v="3"/>
    <s v="Légumes, manioc, sorgho"/>
    <n v="1"/>
    <n v="0"/>
    <n v="0"/>
    <n v="0"/>
    <n v="0"/>
    <n v="1"/>
    <n v="0"/>
    <n v="0"/>
    <n v="0"/>
    <n v="0"/>
    <n v="0"/>
    <n v="0"/>
    <n v="1"/>
    <n v="0"/>
    <n v="0"/>
    <n v="3"/>
    <x v="50"/>
    <x v="50"/>
    <x v="58"/>
    <x v="52"/>
    <x v="48"/>
    <x v="0"/>
    <x v="16"/>
    <x v="34"/>
    <s v="Principal"/>
    <x v="2"/>
    <x v="34"/>
    <x v="2"/>
    <x v="0"/>
    <x v="4"/>
    <x v="42"/>
    <x v="30"/>
    <x v="7"/>
    <x v="52"/>
    <x v="55"/>
    <x v="0"/>
    <n v="1"/>
    <n v="0"/>
    <x v="0"/>
    <x v="40"/>
    <n v="232616575"/>
    <s v="a30c3c9e-d3b6-4dcd-96fa-5f26f340e786"/>
    <n v="44516.364918981482"/>
    <s v=""/>
    <s v=""/>
    <s v="submitted_via_web"/>
    <s v=""/>
    <s v=""/>
    <n v="59"/>
  </r>
  <r>
    <d v="2021-11-06T11:16:54"/>
    <d v="2021-11-06T12:15:41"/>
    <d v="2021-11-06T00:00:00"/>
    <s v="collect:2Yv93qWpkOPbyzAP"/>
    <s v=""/>
    <x v="1"/>
    <x v="11"/>
    <x v="3"/>
    <s v="Agriculture"/>
    <n v="0"/>
    <n v="1"/>
    <n v="0"/>
    <n v="0"/>
    <n v="0"/>
    <n v="0"/>
    <n v="0"/>
    <x v="35"/>
    <x v="12"/>
    <s v="Manioc, sorgho, viande"/>
    <n v="1"/>
    <n v="0"/>
    <n v="0"/>
    <n v="0"/>
    <n v="1"/>
    <n v="0"/>
    <n v="0"/>
    <n v="0"/>
    <n v="0"/>
    <n v="1"/>
    <n v="0"/>
    <n v="0"/>
    <n v="0"/>
    <n v="3"/>
    <s v="Manioc, poisson, légumes."/>
    <n v="1"/>
    <n v="0"/>
    <n v="0"/>
    <n v="0"/>
    <n v="0"/>
    <n v="0"/>
    <n v="0"/>
    <n v="0"/>
    <n v="0"/>
    <n v="0"/>
    <n v="0"/>
    <n v="1"/>
    <n v="1"/>
    <n v="0"/>
    <n v="0"/>
    <n v="3"/>
    <x v="51"/>
    <x v="51"/>
    <x v="59"/>
    <x v="53"/>
    <x v="49"/>
    <x v="0"/>
    <x v="26"/>
    <x v="34"/>
    <s v="Principal"/>
    <x v="7"/>
    <x v="35"/>
    <x v="1"/>
    <x v="25"/>
    <x v="4"/>
    <x v="43"/>
    <x v="48"/>
    <x v="7"/>
    <x v="53"/>
    <x v="56"/>
    <x v="0"/>
    <n v="1"/>
    <n v="0"/>
    <x v="0"/>
    <x v="41"/>
    <n v="232616580"/>
    <s v="da354605-01a8-4a61-875b-5742877c3c2f"/>
    <n v="44516.364930555559"/>
    <s v=""/>
    <s v=""/>
    <s v="submitted_via_web"/>
    <s v=""/>
    <s v=""/>
    <n v="60"/>
  </r>
  <r>
    <d v="2021-11-06T12:33:49"/>
    <d v="2021-11-06T13:40:45"/>
    <d v="2021-11-06T00:00:00"/>
    <s v="collect:2Yv93qWpkOPbyzAP"/>
    <s v=""/>
    <x v="0"/>
    <x v="11"/>
    <x v="3"/>
    <s v="Ils gagnent leur vie à travers les activités agricoles et aussi la pêche."/>
    <n v="0"/>
    <n v="1"/>
    <n v="0"/>
    <n v="0"/>
    <n v="1"/>
    <n v="0"/>
    <n v="0"/>
    <x v="57"/>
    <x v="12"/>
    <s v="Maïs, sorgho, manioc."/>
    <n v="1"/>
    <n v="0"/>
    <n v="0"/>
    <n v="0"/>
    <n v="1"/>
    <n v="1"/>
    <n v="0"/>
    <n v="0"/>
    <n v="0"/>
    <n v="0"/>
    <n v="0"/>
    <n v="0"/>
    <n v="0"/>
    <n v="3"/>
    <s v="Viande, poisson, manioc."/>
    <n v="1"/>
    <n v="0"/>
    <n v="0"/>
    <n v="0"/>
    <n v="0"/>
    <n v="0"/>
    <n v="0"/>
    <n v="0"/>
    <n v="0"/>
    <n v="0"/>
    <n v="1"/>
    <n v="1"/>
    <n v="0"/>
    <n v="0"/>
    <n v="0"/>
    <n v="3"/>
    <x v="52"/>
    <x v="52"/>
    <x v="60"/>
    <x v="3"/>
    <x v="50"/>
    <x v="0"/>
    <x v="26"/>
    <x v="51"/>
    <s v="Principal"/>
    <x v="12"/>
    <x v="36"/>
    <x v="1"/>
    <x v="0"/>
    <x v="46"/>
    <x v="44"/>
    <x v="49"/>
    <x v="23"/>
    <x v="54"/>
    <x v="57"/>
    <x v="0"/>
    <n v="1"/>
    <n v="0"/>
    <x v="0"/>
    <x v="42"/>
    <n v="232616581"/>
    <s v="25e38726-a942-4bb5-8650-0cf8e08ffcf9"/>
    <n v="44516.364930555559"/>
    <s v=""/>
    <s v=""/>
    <s v="submitted_via_web"/>
    <s v=""/>
    <s v=""/>
    <n v="61"/>
  </r>
  <r>
    <d v="2021-11-07T08:37:12"/>
    <d v="2021-11-07T09:03:28"/>
    <d v="2021-11-07T00:00:00"/>
    <s v="collect:2Yv93qWpkOPbyzAP"/>
    <s v=""/>
    <x v="0"/>
    <x v="11"/>
    <x v="3"/>
    <s v="Agriculture"/>
    <n v="0"/>
    <n v="1"/>
    <n v="0"/>
    <n v="0"/>
    <n v="0"/>
    <n v="0"/>
    <n v="0"/>
    <x v="58"/>
    <x v="31"/>
    <s v="Sorgho, mil, manioc."/>
    <n v="1"/>
    <n v="0"/>
    <n v="0"/>
    <n v="1"/>
    <n v="1"/>
    <n v="0"/>
    <n v="0"/>
    <n v="0"/>
    <n v="0"/>
    <n v="0"/>
    <n v="0"/>
    <n v="0"/>
    <n v="0"/>
    <n v="3"/>
    <s v="Manioc, poisson, viande."/>
    <n v="1"/>
    <n v="0"/>
    <n v="0"/>
    <n v="0"/>
    <n v="0"/>
    <n v="0"/>
    <n v="0"/>
    <n v="0"/>
    <n v="0"/>
    <n v="0"/>
    <n v="1"/>
    <n v="1"/>
    <n v="0"/>
    <n v="0"/>
    <n v="0"/>
    <n v="3"/>
    <x v="53"/>
    <x v="53"/>
    <x v="61"/>
    <x v="3"/>
    <x v="51"/>
    <x v="0"/>
    <x v="26"/>
    <x v="52"/>
    <s v="Principal"/>
    <x v="12"/>
    <x v="37"/>
    <x v="3"/>
    <x v="0"/>
    <x v="47"/>
    <x v="15"/>
    <x v="50"/>
    <x v="24"/>
    <x v="55"/>
    <x v="58"/>
    <x v="0"/>
    <n v="1"/>
    <n v="0"/>
    <x v="0"/>
    <x v="43"/>
    <n v="232616585"/>
    <s v="9062ce1d-2a9f-467c-9791-cc09cc5206cb"/>
    <n v="44516.364942129629"/>
    <s v=""/>
    <s v=""/>
    <s v="submitted_via_web"/>
    <s v=""/>
    <s v=""/>
    <n v="62"/>
  </r>
  <r>
    <d v="2021-11-07T09:46:07"/>
    <d v="2021-11-07T10:19:59"/>
    <d v="2021-11-07T00:00:00"/>
    <s v="collect:2Yv93qWpkOPbyzAP"/>
    <s v=""/>
    <x v="1"/>
    <x v="11"/>
    <x v="3"/>
    <s v="Pêche et agriculture."/>
    <n v="0"/>
    <n v="1"/>
    <n v="0"/>
    <n v="0"/>
    <n v="1"/>
    <n v="0"/>
    <n v="0"/>
    <x v="59"/>
    <x v="32"/>
    <s v="Melons, sorgho, manioc."/>
    <n v="1"/>
    <n v="0"/>
    <n v="0"/>
    <n v="0"/>
    <n v="1"/>
    <n v="0"/>
    <n v="0"/>
    <n v="0"/>
    <n v="0"/>
    <n v="0"/>
    <n v="0"/>
    <n v="1"/>
    <n v="0"/>
    <n v="3"/>
    <s v="Manioc, viande des bœufs, poissons."/>
    <n v="1"/>
    <n v="0"/>
    <n v="0"/>
    <n v="0"/>
    <n v="0"/>
    <n v="0"/>
    <n v="0"/>
    <n v="0"/>
    <n v="0"/>
    <n v="0"/>
    <n v="1"/>
    <n v="1"/>
    <n v="0"/>
    <n v="0"/>
    <n v="0"/>
    <n v="3"/>
    <x v="54"/>
    <x v="54"/>
    <x v="62"/>
    <x v="3"/>
    <x v="52"/>
    <x v="0"/>
    <x v="7"/>
    <x v="53"/>
    <s v="Principal"/>
    <x v="12"/>
    <x v="38"/>
    <x v="2"/>
    <x v="0"/>
    <x v="48"/>
    <x v="15"/>
    <x v="51"/>
    <x v="7"/>
    <x v="56"/>
    <x v="59"/>
    <x v="16"/>
    <n v="1"/>
    <n v="0"/>
    <x v="0"/>
    <x v="44"/>
    <n v="232616587"/>
    <s v="8b78c1fe-200d-4f4d-accb-d6ad68bfa518"/>
    <n v="44516.364953703713"/>
    <s v=""/>
    <s v=""/>
    <s v="submitted_via_web"/>
    <s v=""/>
    <s v=""/>
    <n v="63"/>
  </r>
  <r>
    <d v="2021-11-07T10:58:50"/>
    <d v="2021-11-07T12:35:56"/>
    <d v="2021-11-07T00:00:00"/>
    <s v="collect:2Yv93qWpkOPbyzAP"/>
    <s v=""/>
    <x v="0"/>
    <x v="11"/>
    <x v="3"/>
    <s v="Agriculture"/>
    <n v="0"/>
    <n v="1"/>
    <n v="0"/>
    <n v="0"/>
    <n v="0"/>
    <n v="0"/>
    <n v="0"/>
    <x v="60"/>
    <x v="12"/>
    <s v="Patates, taro, sorgho."/>
    <n v="0"/>
    <n v="0"/>
    <n v="0"/>
    <n v="0"/>
    <n v="1"/>
    <n v="0"/>
    <n v="0"/>
    <n v="0"/>
    <n v="0"/>
    <n v="0"/>
    <n v="0"/>
    <n v="0"/>
    <n v="1"/>
    <n v="2"/>
    <s v="Légumes, manioc, pâte d'arachide."/>
    <n v="1"/>
    <n v="0"/>
    <n v="0"/>
    <n v="0"/>
    <n v="0"/>
    <n v="0"/>
    <n v="0"/>
    <n v="1"/>
    <n v="0"/>
    <n v="0"/>
    <n v="0"/>
    <n v="0"/>
    <n v="1"/>
    <n v="0"/>
    <n v="0"/>
    <n v="3"/>
    <x v="55"/>
    <x v="55"/>
    <x v="63"/>
    <x v="54"/>
    <x v="53"/>
    <x v="0"/>
    <x v="7"/>
    <x v="54"/>
    <s v="Principal"/>
    <x v="18"/>
    <x v="7"/>
    <x v="1"/>
    <x v="0"/>
    <x v="49"/>
    <x v="45"/>
    <x v="3"/>
    <x v="25"/>
    <x v="57"/>
    <x v="60"/>
    <x v="0"/>
    <n v="1"/>
    <n v="0"/>
    <x v="0"/>
    <x v="45"/>
    <n v="232616589"/>
    <s v="f55b7e0a-df64-4f75-8c2a-ac88daf216f1"/>
    <n v="44516.364965277768"/>
    <s v=""/>
    <s v=""/>
    <s v="submitted_via_web"/>
    <s v=""/>
    <s v=""/>
    <n v="64"/>
  </r>
  <r>
    <d v="2021-11-08T16:00:28"/>
    <d v="2021-11-08T16:33:08"/>
    <d v="2021-11-08T00:00:00"/>
    <s v="collect:pJZNj3T0cueWvLYU"/>
    <s v=""/>
    <x v="1"/>
    <x v="11"/>
    <x v="3"/>
    <s v="Agriculture"/>
    <n v="0"/>
    <n v="1"/>
    <n v="0"/>
    <n v="0"/>
    <n v="0"/>
    <n v="0"/>
    <n v="0"/>
    <x v="61"/>
    <x v="12"/>
    <s v="Sorgho, patate, riz."/>
    <n v="0"/>
    <n v="0"/>
    <n v="1"/>
    <n v="0"/>
    <n v="1"/>
    <n v="0"/>
    <n v="0"/>
    <n v="0"/>
    <n v="0"/>
    <n v="0"/>
    <n v="0"/>
    <n v="0"/>
    <n v="1"/>
    <n v="3"/>
    <s v="Manioc, sorgho, légumes."/>
    <n v="1"/>
    <n v="0"/>
    <n v="0"/>
    <n v="0"/>
    <n v="0"/>
    <n v="1"/>
    <n v="0"/>
    <n v="0"/>
    <n v="0"/>
    <n v="0"/>
    <n v="0"/>
    <n v="0"/>
    <n v="1"/>
    <n v="0"/>
    <n v="0"/>
    <n v="3"/>
    <x v="56"/>
    <x v="56"/>
    <x v="64"/>
    <x v="3"/>
    <x v="54"/>
    <x v="0"/>
    <x v="16"/>
    <x v="55"/>
    <s v="Principal"/>
    <x v="7"/>
    <x v="15"/>
    <x v="3"/>
    <x v="0"/>
    <x v="50"/>
    <x v="46"/>
    <x v="52"/>
    <x v="7"/>
    <x v="58"/>
    <x v="61"/>
    <x v="17"/>
    <n v="0"/>
    <n v="0"/>
    <x v="0"/>
    <x v="46"/>
    <n v="232617106"/>
    <s v="2b516bde-0176-4e7e-9ac9-b43cfd0b704a"/>
    <n v="44516.366319444453"/>
    <s v=""/>
    <s v=""/>
    <s v="submitted_via_web"/>
    <s v=""/>
    <s v=""/>
    <n v="65"/>
  </r>
  <r>
    <d v="2021-11-10T08:21:08"/>
    <d v="2021-11-10T12:28:02"/>
    <d v="2021-11-10T00:00:00"/>
    <s v="collect:pJZNj3T0cueWvLYU"/>
    <s v=""/>
    <x v="1"/>
    <x v="11"/>
    <x v="3"/>
    <s v="Agriculture, pêche, chasse."/>
    <n v="0"/>
    <n v="1"/>
    <n v="0"/>
    <n v="0"/>
    <n v="1"/>
    <n v="0"/>
    <n v="0"/>
    <x v="62"/>
    <x v="33"/>
    <s v="Manioc, sorgho, riz."/>
    <n v="1"/>
    <n v="0"/>
    <n v="1"/>
    <n v="0"/>
    <n v="1"/>
    <n v="0"/>
    <n v="0"/>
    <n v="0"/>
    <n v="0"/>
    <n v="0"/>
    <n v="0"/>
    <n v="0"/>
    <n v="0"/>
    <n v="3"/>
    <s v="Légumes, melons, taro."/>
    <n v="0"/>
    <n v="0"/>
    <n v="0"/>
    <n v="0"/>
    <n v="0"/>
    <n v="0"/>
    <n v="0"/>
    <n v="0"/>
    <n v="0"/>
    <n v="0"/>
    <n v="0"/>
    <n v="0"/>
    <n v="1"/>
    <n v="0"/>
    <n v="1"/>
    <n v="2"/>
    <x v="57"/>
    <x v="57"/>
    <x v="65"/>
    <x v="3"/>
    <x v="55"/>
    <x v="0"/>
    <x v="7"/>
    <x v="34"/>
    <s v="Principal"/>
    <x v="12"/>
    <x v="39"/>
    <x v="2"/>
    <x v="0"/>
    <x v="51"/>
    <x v="47"/>
    <x v="53"/>
    <x v="26"/>
    <x v="59"/>
    <x v="62"/>
    <x v="18"/>
    <n v="0"/>
    <n v="0"/>
    <x v="3"/>
    <x v="47"/>
    <n v="232617117"/>
    <s v="0858bf8c-517e-4ed7-8bd1-9bed5c598eba"/>
    <n v="44516.366342592592"/>
    <s v=""/>
    <s v=""/>
    <s v="submitted_via_web"/>
    <s v=""/>
    <s v=""/>
    <n v="66"/>
  </r>
  <r>
    <d v="2021-11-05T11:28:30"/>
    <d v="2021-11-05T10:22:27"/>
    <d v="2021-11-05T00:00:00"/>
    <s v="356676101965967"/>
    <s v=""/>
    <x v="1"/>
    <x v="12"/>
    <x v="3"/>
    <s v="Petit commerce"/>
    <n v="1"/>
    <n v="0"/>
    <n v="0"/>
    <n v="0"/>
    <n v="0"/>
    <n v="0"/>
    <n v="0"/>
    <x v="63"/>
    <x v="12"/>
    <s v="Manioc ,sésame arachides"/>
    <n v="1"/>
    <n v="0"/>
    <n v="0"/>
    <n v="0"/>
    <n v="0"/>
    <n v="0"/>
    <n v="1"/>
    <n v="0"/>
    <n v="0"/>
    <n v="0"/>
    <n v="0"/>
    <n v="0"/>
    <n v="1"/>
    <n v="3"/>
    <s v="Légumes, manioc,, viande"/>
    <n v="1"/>
    <n v="0"/>
    <n v="0"/>
    <n v="0"/>
    <n v="0"/>
    <n v="0"/>
    <n v="0"/>
    <n v="0"/>
    <n v="0"/>
    <n v="0"/>
    <n v="1"/>
    <n v="0"/>
    <n v="1"/>
    <n v="0"/>
    <n v="0"/>
    <n v="3"/>
    <x v="58"/>
    <x v="58"/>
    <x v="66"/>
    <x v="55"/>
    <x v="1"/>
    <x v="0"/>
    <x v="14"/>
    <x v="9"/>
    <s v="Principal"/>
    <x v="5"/>
    <x v="40"/>
    <x v="3"/>
    <x v="0"/>
    <x v="4"/>
    <x v="48"/>
    <x v="54"/>
    <x v="7"/>
    <x v="29"/>
    <x v="63"/>
    <x v="19"/>
    <n v="1"/>
    <n v="1"/>
    <x v="0"/>
    <x v="48"/>
    <n v="232753618"/>
    <s v="2d36ee6740f946af97b0f9fa13d94295"/>
    <n v="44516.576944444438"/>
    <s v=""/>
    <s v=""/>
    <s v="submitted_via_web"/>
    <s v=""/>
    <s v=""/>
    <n v="67"/>
  </r>
  <r>
    <d v="2021-11-05T12:11:05"/>
    <d v="2021-11-05T12:34:46"/>
    <d v="2021-11-05T00:00:00"/>
    <s v="356676101965967"/>
    <s v=""/>
    <x v="1"/>
    <x v="13"/>
    <x v="3"/>
    <s v="Agriculture, petit commerce"/>
    <n v="1"/>
    <n v="1"/>
    <n v="0"/>
    <n v="0"/>
    <n v="0"/>
    <n v="0"/>
    <n v="0"/>
    <x v="64"/>
    <x v="12"/>
    <s v="Manioc,mil, haricots"/>
    <n v="1"/>
    <n v="1"/>
    <n v="0"/>
    <n v="1"/>
    <n v="0"/>
    <n v="0"/>
    <n v="0"/>
    <n v="0"/>
    <n v="0"/>
    <n v="0"/>
    <n v="0"/>
    <n v="0"/>
    <n v="0"/>
    <n v="3"/>
    <s v="Légumes, manioc, arachides"/>
    <n v="1"/>
    <n v="0"/>
    <n v="0"/>
    <n v="0"/>
    <n v="0"/>
    <n v="0"/>
    <n v="0"/>
    <n v="1"/>
    <n v="0"/>
    <n v="0"/>
    <n v="0"/>
    <n v="0"/>
    <n v="1"/>
    <n v="0"/>
    <n v="0"/>
    <n v="3"/>
    <x v="59"/>
    <x v="59"/>
    <x v="67"/>
    <x v="3"/>
    <x v="11"/>
    <x v="0"/>
    <x v="1"/>
    <x v="9"/>
    <s v="Principal"/>
    <x v="2"/>
    <x v="41"/>
    <x v="0"/>
    <x v="0"/>
    <x v="52"/>
    <x v="49"/>
    <x v="55"/>
    <x v="7"/>
    <x v="60"/>
    <x v="64"/>
    <x v="20"/>
    <n v="1"/>
    <n v="0"/>
    <x v="0"/>
    <x v="49"/>
    <n v="232753633"/>
    <s v="cafb81fa4e8642cd8ea4fcafa0b2f4c9"/>
    <n v="44516.576967592591"/>
    <s v=""/>
    <s v=""/>
    <s v="submitted_via_web"/>
    <s v=""/>
    <s v=""/>
    <n v="68"/>
  </r>
  <r>
    <d v="2021-11-06T09:55:16"/>
    <d v="2021-11-06T10:24:15"/>
    <d v="2021-11-06T00:00:00"/>
    <s v="356676101965967"/>
    <s v=""/>
    <x v="1"/>
    <x v="14"/>
    <x v="3"/>
    <s v="Agriculture et commerce"/>
    <n v="1"/>
    <n v="1"/>
    <n v="0"/>
    <n v="0"/>
    <n v="0"/>
    <n v="0"/>
    <n v="0"/>
    <x v="64"/>
    <x v="0"/>
    <s v="Manioc, haricots, poisson fumé"/>
    <n v="1"/>
    <n v="1"/>
    <n v="0"/>
    <n v="0"/>
    <n v="0"/>
    <n v="0"/>
    <n v="0"/>
    <n v="0"/>
    <n v="0"/>
    <n v="0"/>
    <n v="1"/>
    <n v="0"/>
    <n v="0"/>
    <n v="3"/>
    <s v=" Légumes, manioc"/>
    <n v="1"/>
    <n v="0"/>
    <n v="0"/>
    <n v="0"/>
    <n v="0"/>
    <n v="0"/>
    <n v="0"/>
    <n v="0"/>
    <n v="0"/>
    <n v="0"/>
    <n v="0"/>
    <n v="0"/>
    <n v="1"/>
    <n v="0"/>
    <n v="0"/>
    <n v="2"/>
    <x v="60"/>
    <x v="60"/>
    <x v="68"/>
    <x v="31"/>
    <x v="21"/>
    <x v="0"/>
    <x v="27"/>
    <x v="9"/>
    <s v="Principal"/>
    <x v="12"/>
    <x v="42"/>
    <x v="0"/>
    <x v="0"/>
    <x v="53"/>
    <x v="50"/>
    <x v="56"/>
    <x v="7"/>
    <x v="29"/>
    <x v="65"/>
    <x v="3"/>
    <n v="1"/>
    <n v="1"/>
    <x v="0"/>
    <x v="50"/>
    <n v="232753651"/>
    <s v="93f55e0c400f4a79bdda98e08ea3188d"/>
    <n v="44516.576979166668"/>
    <s v=""/>
    <s v=""/>
    <s v="submitted_via_web"/>
    <s v=""/>
    <s v=""/>
    <n v="69"/>
  </r>
  <r>
    <d v="2021-11-06T10:32:49"/>
    <d v="2021-11-06T11:01:23"/>
    <d v="2021-11-06T00:00:00"/>
    <s v="356676101965967"/>
    <s v=""/>
    <x v="1"/>
    <x v="14"/>
    <x v="3"/>
    <s v="Agriculture et commerce"/>
    <n v="1"/>
    <n v="1"/>
    <n v="0"/>
    <n v="0"/>
    <n v="0"/>
    <n v="0"/>
    <n v="0"/>
    <x v="65"/>
    <x v="34"/>
    <s v="Poisson fumé, manioc ,mil"/>
    <n v="1"/>
    <n v="0"/>
    <n v="0"/>
    <n v="1"/>
    <n v="0"/>
    <n v="0"/>
    <n v="0"/>
    <n v="0"/>
    <n v="0"/>
    <n v="0"/>
    <n v="1"/>
    <n v="0"/>
    <n v="0"/>
    <n v="3"/>
    <s v="Légumes, mil, haricots mais les prix tu élèvés"/>
    <n v="0"/>
    <n v="0"/>
    <n v="1"/>
    <n v="0"/>
    <n v="1"/>
    <n v="0"/>
    <n v="0"/>
    <n v="0"/>
    <n v="0"/>
    <n v="0"/>
    <n v="0"/>
    <n v="0"/>
    <n v="1"/>
    <n v="0"/>
    <n v="0"/>
    <n v="3"/>
    <x v="61"/>
    <x v="61"/>
    <x v="68"/>
    <x v="28"/>
    <x v="56"/>
    <x v="0"/>
    <x v="26"/>
    <x v="9"/>
    <s v="Principal"/>
    <x v="12"/>
    <x v="43"/>
    <x v="5"/>
    <x v="0"/>
    <x v="3"/>
    <x v="51"/>
    <x v="57"/>
    <x v="7"/>
    <x v="25"/>
    <x v="66"/>
    <x v="3"/>
    <n v="1"/>
    <n v="1"/>
    <x v="0"/>
    <x v="51"/>
    <n v="232753664"/>
    <s v="c1d4b730b13e4b5bb0b004da59f6f2f0"/>
    <n v="44516.576990740738"/>
    <s v=""/>
    <s v=""/>
    <s v="submitted_via_web"/>
    <s v=""/>
    <s v=""/>
    <n v="70"/>
  </r>
  <r>
    <d v="2021-11-06T11:06:08"/>
    <d v="2021-11-06T11:34:11"/>
    <d v="2021-11-06T00:00:00"/>
    <s v="356676101965967"/>
    <s v=""/>
    <x v="1"/>
    <x v="14"/>
    <x v="3"/>
    <s v="Agriculture et petit commerce"/>
    <n v="1"/>
    <n v="1"/>
    <n v="0"/>
    <n v="0"/>
    <n v="0"/>
    <n v="0"/>
    <n v="0"/>
    <x v="66"/>
    <x v="12"/>
    <s v="patate douce, igname,mil"/>
    <n v="0"/>
    <n v="0"/>
    <n v="0"/>
    <n v="1"/>
    <n v="0"/>
    <n v="0"/>
    <n v="0"/>
    <n v="0"/>
    <n v="0"/>
    <n v="0"/>
    <n v="0"/>
    <n v="0"/>
    <n v="1"/>
    <n v="2"/>
    <s v="Légumes, poisson fumé, manioc"/>
    <n v="1"/>
    <n v="0"/>
    <n v="0"/>
    <n v="0"/>
    <n v="0"/>
    <n v="0"/>
    <n v="0"/>
    <n v="0"/>
    <n v="0"/>
    <n v="0"/>
    <n v="0"/>
    <n v="1"/>
    <n v="1"/>
    <n v="0"/>
    <n v="0"/>
    <n v="3"/>
    <x v="62"/>
    <x v="62"/>
    <x v="69"/>
    <x v="56"/>
    <x v="57"/>
    <x v="0"/>
    <x v="26"/>
    <x v="9"/>
    <s v="Principal"/>
    <x v="12"/>
    <x v="44"/>
    <x v="5"/>
    <x v="0"/>
    <x v="4"/>
    <x v="52"/>
    <x v="58"/>
    <x v="27"/>
    <x v="61"/>
    <x v="67"/>
    <x v="0"/>
    <n v="1"/>
    <n v="0"/>
    <x v="0"/>
    <x v="52"/>
    <n v="232753761"/>
    <s v="e857f638a163498486decb86373f5c2b"/>
    <n v="44516.577106481483"/>
    <s v=""/>
    <s v=""/>
    <s v="submitted_via_web"/>
    <s v=""/>
    <s v=""/>
    <n v="71"/>
  </r>
  <r>
    <d v="2021-11-06T11:53:18"/>
    <d v="2021-11-06T12:10:54"/>
    <d v="2021-11-06T00:00:00"/>
    <s v="356676101965967"/>
    <s v=""/>
    <x v="1"/>
    <x v="14"/>
    <x v="3"/>
    <s v="Agriculture et petit commerce"/>
    <n v="1"/>
    <n v="1"/>
    <n v="0"/>
    <n v="0"/>
    <n v="0"/>
    <n v="0"/>
    <n v="0"/>
    <x v="67"/>
    <x v="35"/>
    <s v="Haricots,mil et poisson fumé"/>
    <n v="0"/>
    <n v="1"/>
    <n v="0"/>
    <n v="1"/>
    <n v="0"/>
    <n v="0"/>
    <n v="0"/>
    <n v="0"/>
    <n v="0"/>
    <n v="0"/>
    <n v="1"/>
    <n v="0"/>
    <n v="0"/>
    <n v="3"/>
    <s v="Légumes, manioc arachides mais ces deux là les prix sont à la hausse"/>
    <n v="1"/>
    <n v="0"/>
    <n v="0"/>
    <n v="0"/>
    <n v="0"/>
    <n v="0"/>
    <n v="0"/>
    <n v="1"/>
    <n v="0"/>
    <n v="0"/>
    <n v="0"/>
    <n v="0"/>
    <n v="1"/>
    <n v="0"/>
    <n v="0"/>
    <n v="3"/>
    <x v="63"/>
    <x v="63"/>
    <x v="70"/>
    <x v="30"/>
    <x v="21"/>
    <x v="0"/>
    <x v="26"/>
    <x v="9"/>
    <s v="Principal"/>
    <x v="12"/>
    <x v="45"/>
    <x v="2"/>
    <x v="0"/>
    <x v="4"/>
    <x v="53"/>
    <x v="59"/>
    <x v="7"/>
    <x v="29"/>
    <x v="68"/>
    <x v="3"/>
    <n v="1"/>
    <n v="1"/>
    <x v="0"/>
    <x v="53"/>
    <n v="232753774"/>
    <s v="2c5aca1a231941b7961eb8bb420ec498"/>
    <n v="44516.577118055553"/>
    <s v=""/>
    <s v=""/>
    <s v="submitted_via_web"/>
    <s v=""/>
    <s v=""/>
    <n v="72"/>
  </r>
  <r>
    <d v="2021-11-06T12:14:26"/>
    <d v="2021-11-06T13:05:32"/>
    <d v="2021-11-06T00:00:00"/>
    <s v="356676101965967"/>
    <s v=""/>
    <x v="1"/>
    <x v="14"/>
    <x v="3"/>
    <s v="Agriculture et chantiers de diamant"/>
    <n v="0"/>
    <n v="1"/>
    <n v="0"/>
    <n v="1"/>
    <n v="0"/>
    <n v="0"/>
    <n v="0"/>
    <x v="64"/>
    <x v="12"/>
    <s v="Manioc, arachides et poisson fumé"/>
    <n v="1"/>
    <n v="0"/>
    <n v="0"/>
    <n v="0"/>
    <n v="0"/>
    <n v="0"/>
    <n v="1"/>
    <n v="0"/>
    <n v="0"/>
    <n v="0"/>
    <n v="1"/>
    <n v="0"/>
    <n v="0"/>
    <n v="3"/>
    <s v="Légumes, arachides, haricots"/>
    <n v="0"/>
    <n v="0"/>
    <n v="1"/>
    <n v="0"/>
    <n v="0"/>
    <n v="0"/>
    <n v="0"/>
    <n v="1"/>
    <n v="0"/>
    <n v="0"/>
    <n v="0"/>
    <n v="0"/>
    <n v="1"/>
    <n v="0"/>
    <n v="0"/>
    <n v="3"/>
    <x v="64"/>
    <x v="64"/>
    <x v="71"/>
    <x v="28"/>
    <x v="4"/>
    <x v="0"/>
    <x v="26"/>
    <x v="24"/>
    <s v="Principal"/>
    <x v="12"/>
    <x v="46"/>
    <x v="0"/>
    <x v="0"/>
    <x v="54"/>
    <x v="54"/>
    <x v="60"/>
    <x v="7"/>
    <x v="62"/>
    <x v="69"/>
    <x v="0"/>
    <n v="1"/>
    <n v="0"/>
    <x v="0"/>
    <x v="54"/>
    <n v="232753791"/>
    <s v="cb8188225d54495793591c1f3e492e1e"/>
    <n v="44516.57712962963"/>
    <s v=""/>
    <s v=""/>
    <s v="submitted_via_web"/>
    <s v=""/>
    <s v=""/>
    <n v="73"/>
  </r>
  <r>
    <d v="2021-11-07T20:51:09"/>
    <d v="2021-11-06T14:02:08"/>
    <d v="2021-11-07T00:00:00"/>
    <s v="356676101965967"/>
    <s v=""/>
    <x v="0"/>
    <x v="14"/>
    <x v="3"/>
    <s v="Agriculture et petit commerce"/>
    <n v="1"/>
    <n v="1"/>
    <n v="0"/>
    <n v="0"/>
    <n v="0"/>
    <n v="0"/>
    <n v="0"/>
    <x v="68"/>
    <x v="12"/>
    <s v="Haricots, arachides et viande boucanée"/>
    <n v="0"/>
    <n v="1"/>
    <n v="0"/>
    <n v="0"/>
    <n v="0"/>
    <n v="0"/>
    <n v="1"/>
    <n v="0"/>
    <n v="0"/>
    <n v="1"/>
    <n v="0"/>
    <n v="0"/>
    <n v="0"/>
    <n v="3"/>
    <s v="Légumes, mil et manioc"/>
    <n v="1"/>
    <n v="0"/>
    <n v="0"/>
    <n v="0"/>
    <n v="1"/>
    <n v="0"/>
    <n v="0"/>
    <n v="0"/>
    <n v="0"/>
    <n v="0"/>
    <n v="0"/>
    <n v="0"/>
    <n v="1"/>
    <n v="0"/>
    <n v="0"/>
    <n v="3"/>
    <x v="65"/>
    <x v="65"/>
    <x v="72"/>
    <x v="2"/>
    <x v="1"/>
    <x v="0"/>
    <x v="1"/>
    <x v="9"/>
    <s v="Principal"/>
    <x v="5"/>
    <x v="47"/>
    <x v="4"/>
    <x v="0"/>
    <x v="55"/>
    <x v="55"/>
    <x v="61"/>
    <x v="28"/>
    <x v="63"/>
    <x v="70"/>
    <x v="3"/>
    <n v="1"/>
    <n v="1"/>
    <x v="0"/>
    <x v="55"/>
    <n v="232753806"/>
    <s v="3e36c71ae049455eaa7db098c91ad501"/>
    <n v="44516.577152777783"/>
    <s v=""/>
    <s v=""/>
    <s v="submitted_via_web"/>
    <s v=""/>
    <s v=""/>
    <n v="74"/>
  </r>
  <r>
    <d v="2021-11-09T15:26:13"/>
    <d v="2021-11-09T15:57:55"/>
    <d v="2021-11-09T00:00:00"/>
    <s v="356676101965967"/>
    <s v=""/>
    <x v="1"/>
    <x v="14"/>
    <x v="3"/>
    <s v="Agriculture et petit commerce"/>
    <n v="1"/>
    <n v="1"/>
    <n v="0"/>
    <n v="0"/>
    <n v="0"/>
    <n v="0"/>
    <n v="0"/>
    <x v="69"/>
    <x v="36"/>
    <s v="Haricots,mil, manioc"/>
    <n v="1"/>
    <n v="1"/>
    <n v="0"/>
    <n v="1"/>
    <n v="0"/>
    <n v="0"/>
    <n v="0"/>
    <n v="0"/>
    <n v="0"/>
    <n v="0"/>
    <n v="0"/>
    <n v="0"/>
    <n v="0"/>
    <n v="3"/>
    <s v="Légumes,mil et manioc sont des produits stocké pendant la saison sèche mais les prix sont très élèvés"/>
    <n v="1"/>
    <n v="0"/>
    <n v="0"/>
    <n v="0"/>
    <n v="1"/>
    <n v="0"/>
    <n v="0"/>
    <n v="0"/>
    <n v="0"/>
    <n v="0"/>
    <n v="0"/>
    <n v="0"/>
    <n v="1"/>
    <n v="0"/>
    <n v="0"/>
    <n v="3"/>
    <x v="66"/>
    <x v="66"/>
    <x v="73"/>
    <x v="30"/>
    <x v="1"/>
    <x v="0"/>
    <x v="26"/>
    <x v="9"/>
    <s v="Principal"/>
    <x v="5"/>
    <x v="48"/>
    <x v="1"/>
    <x v="0"/>
    <x v="4"/>
    <x v="56"/>
    <x v="62"/>
    <x v="7"/>
    <x v="24"/>
    <x v="71"/>
    <x v="0"/>
    <n v="1"/>
    <n v="0"/>
    <x v="0"/>
    <x v="56"/>
    <n v="232753863"/>
    <s v="cdec020d206f49e6ba0983d5ec62528c"/>
    <n v="44516.577245370368"/>
    <s v=""/>
    <s v=""/>
    <s v="submitted_via_web"/>
    <s v=""/>
    <s v=""/>
    <n v="75"/>
  </r>
  <r>
    <d v="2021-11-09T15:59:50"/>
    <d v="2021-11-09T16:23:38"/>
    <d v="2021-11-09T00:00:00"/>
    <s v="356676101965967"/>
    <s v=""/>
    <x v="1"/>
    <x v="14"/>
    <x v="3"/>
    <s v="Agriculture et petit commerce"/>
    <n v="1"/>
    <n v="1"/>
    <n v="0"/>
    <n v="0"/>
    <n v="0"/>
    <n v="0"/>
    <n v="0"/>
    <x v="70"/>
    <x v="12"/>
    <s v="Arachides, haricots et mil"/>
    <n v="0"/>
    <n v="1"/>
    <n v="0"/>
    <n v="1"/>
    <n v="0"/>
    <n v="0"/>
    <n v="1"/>
    <n v="0"/>
    <n v="0"/>
    <n v="0"/>
    <n v="0"/>
    <n v="0"/>
    <n v="0"/>
    <n v="3"/>
    <s v="Légumes, manioc, mil"/>
    <n v="1"/>
    <n v="0"/>
    <n v="0"/>
    <n v="0"/>
    <n v="1"/>
    <n v="0"/>
    <n v="0"/>
    <n v="0"/>
    <n v="0"/>
    <n v="0"/>
    <n v="0"/>
    <n v="0"/>
    <n v="1"/>
    <n v="0"/>
    <n v="0"/>
    <n v="3"/>
    <x v="67"/>
    <x v="67"/>
    <x v="74"/>
    <x v="57"/>
    <x v="58"/>
    <x v="0"/>
    <x v="26"/>
    <x v="9"/>
    <s v="Principal"/>
    <x v="5"/>
    <x v="49"/>
    <x v="3"/>
    <x v="0"/>
    <x v="56"/>
    <x v="57"/>
    <x v="63"/>
    <x v="7"/>
    <x v="64"/>
    <x v="72"/>
    <x v="21"/>
    <n v="0"/>
    <n v="0"/>
    <x v="0"/>
    <x v="57"/>
    <n v="232753871"/>
    <s v="70b3bb7f02f044f798928c6c4ec17856"/>
    <n v="44516.577268518522"/>
    <s v=""/>
    <s v=""/>
    <s v="submitted_via_web"/>
    <s v=""/>
    <s v=""/>
    <n v="76"/>
  </r>
  <r>
    <d v="2021-11-16T14:10:33"/>
    <d v="2021-11-16T14:42:37"/>
    <d v="2021-11-16T00:00:00"/>
    <s v="collect:d33zsU7jsevRXCTg"/>
    <s v=""/>
    <x v="0"/>
    <x v="15"/>
    <x v="2"/>
    <s v="Agriculture"/>
    <n v="0"/>
    <n v="1"/>
    <n v="0"/>
    <n v="0"/>
    <n v="0"/>
    <n v="0"/>
    <n v="0"/>
    <x v="71"/>
    <x v="37"/>
    <s v="Gombo,feuille de manioc,viande"/>
    <n v="1"/>
    <n v="0"/>
    <n v="0"/>
    <n v="0"/>
    <n v="0"/>
    <n v="0"/>
    <n v="0"/>
    <n v="0"/>
    <n v="1"/>
    <n v="1"/>
    <n v="0"/>
    <n v="0"/>
    <n v="0"/>
    <n v="3"/>
    <s v="Epinard,solanium,poisson"/>
    <n v="0"/>
    <n v="0"/>
    <n v="0"/>
    <n v="0"/>
    <n v="0"/>
    <n v="0"/>
    <n v="0"/>
    <n v="0"/>
    <n v="1"/>
    <n v="0"/>
    <n v="0"/>
    <n v="1"/>
    <n v="0"/>
    <n v="1"/>
    <n v="0"/>
    <n v="3"/>
    <x v="35"/>
    <x v="68"/>
    <x v="75"/>
    <x v="3"/>
    <x v="59"/>
    <x v="0"/>
    <x v="1"/>
    <x v="56"/>
    <s v="Principal"/>
    <x v="2"/>
    <x v="7"/>
    <x v="2"/>
    <x v="26"/>
    <x v="57"/>
    <x v="58"/>
    <x v="64"/>
    <x v="16"/>
    <x v="65"/>
    <x v="73"/>
    <x v="22"/>
    <n v="1"/>
    <n v="0"/>
    <x v="0"/>
    <x v="58"/>
    <n v="232780078"/>
    <s v="b72e74fe-b541-43ad-9e5e-6c7cd34135db"/>
    <n v="44516.611215277779"/>
    <s v=""/>
    <s v=""/>
    <s v="submitted_via_web"/>
    <s v=""/>
    <s v=""/>
    <n v="77"/>
  </r>
  <r>
    <d v="2021-11-16T15:01:41"/>
    <d v="2021-11-16T15:19:33"/>
    <d v="2021-11-16T00:00:00"/>
    <s v="collect:d33zsU7jsevRXCTg"/>
    <s v=""/>
    <x v="0"/>
    <x v="15"/>
    <x v="2"/>
    <s v="Agriculture"/>
    <n v="0"/>
    <n v="1"/>
    <n v="0"/>
    <n v="0"/>
    <n v="0"/>
    <n v="0"/>
    <n v="0"/>
    <x v="72"/>
    <x v="38"/>
    <s v="Feuille de manioc,epinard,poisson"/>
    <n v="1"/>
    <n v="0"/>
    <n v="0"/>
    <n v="0"/>
    <n v="0"/>
    <n v="0"/>
    <n v="0"/>
    <n v="0"/>
    <n v="0"/>
    <n v="0"/>
    <n v="1"/>
    <n v="1"/>
    <n v="0"/>
    <n v="3"/>
    <s v="viande,amarate,solanium"/>
    <n v="0"/>
    <n v="0"/>
    <n v="0"/>
    <n v="0"/>
    <n v="0"/>
    <n v="0"/>
    <n v="0"/>
    <n v="0"/>
    <n v="1"/>
    <n v="0"/>
    <n v="1"/>
    <n v="0"/>
    <n v="0"/>
    <n v="0"/>
    <n v="0"/>
    <n v="2"/>
    <x v="68"/>
    <x v="69"/>
    <x v="76"/>
    <x v="58"/>
    <x v="60"/>
    <x v="0"/>
    <x v="1"/>
    <x v="57"/>
    <s v="Principal"/>
    <x v="16"/>
    <x v="15"/>
    <x v="3"/>
    <x v="27"/>
    <x v="58"/>
    <x v="59"/>
    <x v="65"/>
    <x v="16"/>
    <x v="66"/>
    <x v="74"/>
    <x v="23"/>
    <n v="1"/>
    <n v="0"/>
    <x v="0"/>
    <x v="59"/>
    <n v="232780096"/>
    <s v="86ab37d6-ef5d-4e16-85a0-957ad4e7c5ff"/>
    <n v="44516.611238425918"/>
    <s v=""/>
    <s v=""/>
    <s v="submitted_via_web"/>
    <s v=""/>
    <s v=""/>
    <n v="78"/>
  </r>
  <r>
    <d v="2021-11-16T14:14:17"/>
    <d v="2021-11-16T14:32:54"/>
    <d v="2021-11-16T00:00:00"/>
    <s v="collect:mGQPcvtU0BWfRU6H"/>
    <s v=""/>
    <x v="0"/>
    <x v="15"/>
    <x v="2"/>
    <s v="Petit commerce"/>
    <n v="1"/>
    <n v="0"/>
    <n v="0"/>
    <n v="0"/>
    <n v="0"/>
    <n v="0"/>
    <n v="0"/>
    <x v="73"/>
    <x v="39"/>
    <s v="Manioc, viande et riz"/>
    <n v="1"/>
    <n v="0"/>
    <n v="1"/>
    <n v="0"/>
    <n v="0"/>
    <n v="0"/>
    <n v="0"/>
    <n v="0"/>
    <n v="0"/>
    <n v="1"/>
    <n v="0"/>
    <n v="0"/>
    <n v="0"/>
    <n v="3"/>
    <s v="Viande de brousse, arachide et mais"/>
    <n v="0"/>
    <n v="0"/>
    <n v="0"/>
    <n v="0"/>
    <n v="0"/>
    <n v="0"/>
    <n v="1"/>
    <n v="1"/>
    <n v="0"/>
    <n v="0"/>
    <n v="1"/>
    <n v="0"/>
    <n v="0"/>
    <n v="0"/>
    <n v="0"/>
    <n v="3"/>
    <x v="69"/>
    <x v="70"/>
    <x v="77"/>
    <x v="59"/>
    <x v="61"/>
    <x v="0"/>
    <x v="28"/>
    <x v="58"/>
    <s v="Principal"/>
    <x v="1"/>
    <x v="50"/>
    <x v="2"/>
    <x v="0"/>
    <x v="59"/>
    <x v="15"/>
    <x v="66"/>
    <x v="7"/>
    <x v="67"/>
    <x v="75"/>
    <x v="0"/>
    <n v="1"/>
    <n v="0"/>
    <x v="0"/>
    <x v="60"/>
    <n v="232799181"/>
    <s v="d0dcfeda-84ba-4dc9-9faa-378d9a6e3a41"/>
    <n v="44516.643865740742"/>
    <s v=""/>
    <s v=""/>
    <s v="submitted_via_web"/>
    <s v=""/>
    <s v=""/>
    <n v="79"/>
  </r>
  <r>
    <d v="2021-11-16T14:11:07"/>
    <d v="2021-11-16T14:31:43"/>
    <d v="2021-11-16T00:00:00"/>
    <s v="collect:X8YoQaOC7RGl4f75"/>
    <s v=""/>
    <x v="0"/>
    <x v="15"/>
    <x v="2"/>
    <s v="Agriculture, petit commerce, travail journalier, peche et chasse"/>
    <n v="1"/>
    <n v="1"/>
    <n v="0"/>
    <n v="0"/>
    <n v="1"/>
    <n v="1"/>
    <n v="0"/>
    <x v="74"/>
    <x v="40"/>
    <s v="Viande, poisson et legume"/>
    <n v="0"/>
    <n v="0"/>
    <n v="0"/>
    <n v="0"/>
    <n v="0"/>
    <n v="0"/>
    <n v="0"/>
    <n v="0"/>
    <n v="0"/>
    <n v="1"/>
    <n v="1"/>
    <n v="1"/>
    <n v="0"/>
    <n v="3"/>
    <s v="Viande, legume"/>
    <n v="0"/>
    <n v="0"/>
    <n v="0"/>
    <n v="0"/>
    <n v="0"/>
    <n v="0"/>
    <n v="0"/>
    <n v="0"/>
    <n v="0"/>
    <n v="0"/>
    <n v="1"/>
    <n v="0"/>
    <n v="1"/>
    <n v="0"/>
    <n v="0"/>
    <n v="2"/>
    <x v="70"/>
    <x v="71"/>
    <x v="78"/>
    <x v="30"/>
    <x v="62"/>
    <x v="20"/>
    <x v="29"/>
    <x v="59"/>
    <s v="Principal"/>
    <x v="19"/>
    <x v="7"/>
    <x v="2"/>
    <x v="0"/>
    <x v="60"/>
    <x v="60"/>
    <x v="67"/>
    <x v="7"/>
    <x v="68"/>
    <x v="76"/>
    <x v="3"/>
    <n v="1"/>
    <n v="1"/>
    <x v="0"/>
    <x v="2"/>
    <n v="233725582"/>
    <s v="dd465093-e0a0-4ff3-89e2-b6c2817db0f1"/>
    <n v="44519.331122685187"/>
    <s v=""/>
    <s v=""/>
    <s v="submitted_via_web"/>
    <s v=""/>
    <s v=""/>
    <n v="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4"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E399:G424" firstHeaderRow="1" firstDataRow="1" firstDataCol="3"/>
  <pivotFields count="129">
    <pivotField compact="0" numFmtId="22" outline="0" showAll="0" defaultSubtotal="0"/>
    <pivotField compact="0" numFmtId="22" outline="0" showAll="0" defaultSubtotal="0"/>
    <pivotField compact="0" numFmtId="22"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Localité de l'entreprise" axis="axisRow" compact="0" outline="0" showAll="0" defaultSubtotal="0">
      <items count="4">
        <item x="1"/>
        <item x="0"/>
        <item x="3"/>
        <item n="Zémio, RCA"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9">
        <item x="8"/>
        <item x="11"/>
        <item x="17"/>
        <item x="3"/>
        <item x="0"/>
        <item x="13"/>
        <item x="12"/>
        <item x="4"/>
        <item x="16"/>
        <item x="10"/>
        <item x="5"/>
        <item x="14"/>
        <item x="15"/>
        <item x="2"/>
        <item x="1"/>
        <item x="9"/>
        <item x="7"/>
        <item x="18"/>
        <item x="6"/>
      </items>
    </pivotField>
    <pivotField compact="0" outline="0" showAll="0" defaultSubtotal="0">
      <items count="10">
        <item x="4"/>
        <item x="3"/>
        <item x="0"/>
        <item x="9"/>
        <item x="7"/>
        <item x="5"/>
        <item x="6"/>
        <item x="1"/>
        <item x="8"/>
        <item x="2"/>
      </items>
    </pivotField>
    <pivotField compact="0" outline="0" showAll="0" defaultSubtotal="0">
      <items count="17">
        <item x="9"/>
        <item x="5"/>
        <item x="15"/>
        <item x="0"/>
        <item x="6"/>
        <item x="7"/>
        <item x="8"/>
        <item x="10"/>
        <item x="12"/>
        <item x="14"/>
        <item x="13"/>
        <item x="2"/>
        <item x="3"/>
        <item x="4"/>
        <item x="1"/>
        <item m="1" x="16"/>
        <item x="11"/>
      </items>
    </pivotField>
    <pivotField compact="0" outline="0" showAll="0" defaultSubtotal="0">
      <items count="3">
        <item x="0"/>
        <item x="2"/>
        <item x="1"/>
      </items>
    </pivotField>
    <pivotField compact="0" outline="0" showAll="0" defaultSubtotal="0">
      <items count="12">
        <item x="1"/>
        <item x="5"/>
        <item x="10"/>
        <item x="0"/>
        <item x="6"/>
        <item x="7"/>
        <item x="8"/>
        <item x="4"/>
        <item x="2"/>
        <item m="1" x="11"/>
        <item x="3"/>
        <item x="9"/>
      </items>
    </pivotField>
    <pivotField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1">
        <item x="1"/>
        <item x="3"/>
        <item x="7"/>
        <item x="2"/>
        <item x="0"/>
        <item x="6"/>
        <item x="10"/>
        <item x="9"/>
        <item x="4"/>
        <item x="8"/>
        <item x="5"/>
      </items>
    </pivotField>
    <pivotField compact="0" outline="0" showAll="0" defaultSubtotal="0">
      <items count="7">
        <item x="1"/>
        <item x="4"/>
        <item x="0"/>
        <item x="2"/>
        <item x="3"/>
        <item x="5"/>
        <item x="6"/>
      </items>
    </pivotField>
    <pivotField compact="0" outline="0" showAll="0" defaultSubtotal="0">
      <items count="29">
        <item x="16"/>
        <item x="23"/>
        <item x="15"/>
        <item x="19"/>
        <item x="0"/>
        <item x="17"/>
        <item x="14"/>
        <item x="2"/>
        <item x="20"/>
        <item x="18"/>
        <item x="5"/>
        <item x="3"/>
        <item x="1"/>
        <item x="25"/>
        <item x="24"/>
        <item x="21"/>
        <item x="13"/>
        <item x="7"/>
        <item x="8"/>
        <item x="28"/>
        <item x="27"/>
        <item x="22"/>
        <item x="6"/>
        <item x="12"/>
        <item x="4"/>
        <item x="11"/>
        <item x="10"/>
        <item x="9"/>
        <item x="2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28">
        <item x="6"/>
        <item x="9"/>
        <item x="8"/>
        <item x="5"/>
        <item x="2"/>
        <item x="21"/>
        <item x="23"/>
        <item x="20"/>
        <item x="27"/>
        <item x="11"/>
        <item x="17"/>
        <item x="0"/>
        <item x="14"/>
        <item x="12"/>
        <item x="1"/>
        <item x="22"/>
        <item x="25"/>
        <item x="10"/>
        <item x="16"/>
        <item x="4"/>
        <item x="24"/>
        <item x="7"/>
        <item x="13"/>
        <item x="15"/>
        <item x="3"/>
        <item x="26"/>
        <item x="18"/>
        <item x="19"/>
      </items>
    </pivotField>
    <pivotField compact="0" outline="0" showAll="0" defaultSubtotal="0"/>
    <pivotField compact="0" outline="0" showAll="0" defaultSubtotal="0"/>
    <pivotField compact="0" outline="0" showAll="0" defaultSubtotal="0"/>
    <pivotField compact="0" outline="0" showAll="0" defaultSubtotal="0">
      <items count="29">
        <item x="15"/>
        <item x="20"/>
        <item x="19"/>
        <item x="2"/>
        <item x="16"/>
        <item x="27"/>
        <item x="3"/>
        <item x="28"/>
        <item x="17"/>
        <item x="25"/>
        <item x="1"/>
        <item x="4"/>
        <item x="6"/>
        <item x="5"/>
        <item x="13"/>
        <item x="22"/>
        <item x="24"/>
        <item x="10"/>
        <item x="9"/>
        <item x="23"/>
        <item x="12"/>
        <item x="26"/>
        <item x="21"/>
        <item x="18"/>
        <item x="0"/>
        <item x="14"/>
        <item x="8"/>
        <item x="11"/>
        <item x="7"/>
      </items>
    </pivotField>
    <pivotField compact="0" outline="0" showAll="0" defaultSubtotal="0"/>
    <pivotField compact="0" outline="0" showAll="0" defaultSubtotal="0"/>
    <pivotField axis="axisRow" compact="0" outline="0" showAll="0" defaultSubtotal="0">
      <items count="20">
        <item x="10"/>
        <item x="2"/>
        <item x="4"/>
        <item x="3"/>
        <item x="5"/>
        <item x="13"/>
        <item x="0"/>
        <item x="9"/>
        <item x="7"/>
        <item x="8"/>
        <item x="12"/>
        <item x="17"/>
        <item x="11"/>
        <item x="18"/>
        <item x="19"/>
        <item x="6"/>
        <item x="1"/>
        <item n="Route Zémio, rafaï, bangassou, kembe, bangui; Bangui, bouar, garamboulay, cameroun" x="16"/>
        <item x="15"/>
        <item n="Zémio, Congo RDC et Ouganda" x="14"/>
      </items>
    </pivotField>
    <pivotField axis="axisRow" compact="0" outline="0" showAll="0" defaultSubtotal="0">
      <items count="13">
        <item x="0"/>
        <item x="5"/>
        <item x="2"/>
        <item x="4"/>
        <item x="1"/>
        <item x="9"/>
        <item x="8"/>
        <item x="10"/>
        <item x="6"/>
        <item x="7"/>
        <item x="3"/>
        <item x="12"/>
        <item n="Zémio-Sud Soudan" x="1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8"/>
    <field x="56"/>
    <field x="57"/>
  </rowFields>
  <rowItems count="25">
    <i>
      <x/>
      <x v="1"/>
      <x v="3"/>
    </i>
    <i r="2">
      <x v="4"/>
    </i>
    <i r="1">
      <x v="2"/>
      <x v="10"/>
    </i>
    <i r="1">
      <x v="3"/>
      <x v="2"/>
    </i>
    <i r="1">
      <x v="4"/>
      <x v="1"/>
    </i>
    <i r="1">
      <x v="7"/>
      <x v="9"/>
    </i>
    <i r="1">
      <x v="8"/>
      <x v="9"/>
    </i>
    <i r="1">
      <x v="9"/>
      <x v="6"/>
    </i>
    <i r="2">
      <x v="9"/>
    </i>
    <i r="1">
      <x v="15"/>
      <x v="8"/>
    </i>
    <i>
      <x v="1"/>
      <x/>
      <x/>
    </i>
    <i r="1">
      <x v="5"/>
      <x v="7"/>
    </i>
    <i r="1">
      <x v="6"/>
      <x/>
    </i>
    <i r="2">
      <x v="3"/>
    </i>
    <i r="1">
      <x v="10"/>
      <x/>
    </i>
    <i r="1">
      <x v="12"/>
      <x v="5"/>
    </i>
    <i r="1">
      <x v="16"/>
      <x/>
    </i>
    <i r="1">
      <x v="18"/>
      <x/>
    </i>
    <i r="1">
      <x v="19"/>
      <x v="12"/>
    </i>
    <i>
      <x v="2"/>
      <x/>
      <x/>
    </i>
    <i r="1">
      <x v="11"/>
      <x v="11"/>
    </i>
    <i r="1">
      <x v="13"/>
      <x/>
    </i>
    <i r="1">
      <x v="14"/>
      <x v="3"/>
    </i>
    <i>
      <x v="3"/>
      <x/>
      <x/>
    </i>
    <i r="1">
      <x v="17"/>
      <x v="3"/>
    </i>
  </rowItems>
  <colItems count="1">
    <i/>
  </colItems>
  <formats count="117">
    <format dxfId="254">
      <pivotArea field="8" type="button" dataOnly="0" labelOnly="1" outline="0" axis="axisRow" fieldPosition="0"/>
    </format>
    <format dxfId="253">
      <pivotArea field="23" type="button" dataOnly="0" labelOnly="1" outline="0"/>
    </format>
    <format dxfId="252">
      <pivotArea field="24" type="button" dataOnly="0" labelOnly="1" outline="0"/>
    </format>
    <format dxfId="251">
      <pivotArea field="25" type="button" dataOnly="0" labelOnly="1" outline="0"/>
    </format>
    <format dxfId="250">
      <pivotArea field="27" type="button" dataOnly="0" labelOnly="1" outline="0"/>
    </format>
    <format dxfId="249">
      <pivotArea field="26" type="button" dataOnly="0" labelOnly="1" outline="0"/>
    </format>
    <format dxfId="248">
      <pivotArea field="28" type="button" dataOnly="0" labelOnly="1" outline="0"/>
    </format>
    <format dxfId="247">
      <pivotArea field="8" type="button" dataOnly="0" labelOnly="1" outline="0" axis="axisRow" fieldPosition="0"/>
    </format>
    <format dxfId="246">
      <pivotArea field="23" type="button" dataOnly="0" labelOnly="1" outline="0"/>
    </format>
    <format dxfId="245">
      <pivotArea field="24" type="button" dataOnly="0" labelOnly="1" outline="0"/>
    </format>
    <format dxfId="244">
      <pivotArea field="25" type="button" dataOnly="0" labelOnly="1" outline="0"/>
    </format>
    <format dxfId="243">
      <pivotArea field="27" type="button" dataOnly="0" labelOnly="1" outline="0"/>
    </format>
    <format dxfId="242">
      <pivotArea field="26" type="button" dataOnly="0" labelOnly="1" outline="0"/>
    </format>
    <format dxfId="241">
      <pivotArea field="28" type="button" dataOnly="0" labelOnly="1" outline="0"/>
    </format>
    <format dxfId="240">
      <pivotArea field="23" type="button" dataOnly="0" labelOnly="1" outline="0"/>
    </format>
    <format dxfId="239">
      <pivotArea field="24" type="button" dataOnly="0" labelOnly="1" outline="0"/>
    </format>
    <format dxfId="238">
      <pivotArea field="25" type="button" dataOnly="0" labelOnly="1" outline="0"/>
    </format>
    <format dxfId="237">
      <pivotArea field="27" type="button" dataOnly="0" labelOnly="1" outline="0"/>
    </format>
    <format dxfId="236">
      <pivotArea field="26" type="button" dataOnly="0" labelOnly="1" outline="0"/>
    </format>
    <format dxfId="235">
      <pivotArea field="28" type="button" dataOnly="0" labelOnly="1" outline="0"/>
    </format>
    <format dxfId="234">
      <pivotArea field="23" type="button" dataOnly="0" labelOnly="1" outline="0"/>
    </format>
    <format dxfId="233">
      <pivotArea field="24" type="button" dataOnly="0" labelOnly="1" outline="0"/>
    </format>
    <format dxfId="232">
      <pivotArea field="25" type="button" dataOnly="0" labelOnly="1" outline="0"/>
    </format>
    <format dxfId="231">
      <pivotArea field="27" type="button" dataOnly="0" labelOnly="1" outline="0"/>
    </format>
    <format dxfId="230">
      <pivotArea field="26" type="button" dataOnly="0" labelOnly="1" outline="0"/>
    </format>
    <format dxfId="229">
      <pivotArea field="28" type="button" dataOnly="0" labelOnly="1" outline="0"/>
    </format>
    <format dxfId="228">
      <pivotArea type="all" dataOnly="0" outline="0" fieldPosition="0"/>
    </format>
    <format dxfId="227">
      <pivotArea field="8" type="button" dataOnly="0" labelOnly="1" outline="0" axis="axisRow" fieldPosition="0"/>
    </format>
    <format dxfId="226">
      <pivotArea field="23" type="button" dataOnly="0" labelOnly="1" outline="0"/>
    </format>
    <format dxfId="225">
      <pivotArea field="24" type="button" dataOnly="0" labelOnly="1" outline="0"/>
    </format>
    <format dxfId="224">
      <pivotArea field="25" type="button" dataOnly="0" labelOnly="1" outline="0"/>
    </format>
    <format dxfId="223">
      <pivotArea field="27" type="button" dataOnly="0" labelOnly="1" outline="0"/>
    </format>
    <format dxfId="222">
      <pivotArea field="26" type="button" dataOnly="0" labelOnly="1" outline="0"/>
    </format>
    <format dxfId="221">
      <pivotArea field="28" type="button" dataOnly="0" labelOnly="1" outline="0"/>
    </format>
    <format dxfId="220">
      <pivotArea type="all" dataOnly="0" outline="0" fieldPosition="0"/>
    </format>
    <format dxfId="219">
      <pivotArea field="8" type="button" dataOnly="0" labelOnly="1" outline="0" axis="axisRow" fieldPosition="0"/>
    </format>
    <format dxfId="218">
      <pivotArea field="23" type="button" dataOnly="0" labelOnly="1" outline="0"/>
    </format>
    <format dxfId="217">
      <pivotArea field="24" type="button" dataOnly="0" labelOnly="1" outline="0"/>
    </format>
    <format dxfId="216">
      <pivotArea field="25" type="button" dataOnly="0" labelOnly="1" outline="0"/>
    </format>
    <format dxfId="215">
      <pivotArea field="27" type="button" dataOnly="0" labelOnly="1" outline="0"/>
    </format>
    <format dxfId="214">
      <pivotArea field="26" type="button" dataOnly="0" labelOnly="1" outline="0"/>
    </format>
    <format dxfId="213">
      <pivotArea field="28" type="button" dataOnly="0" labelOnly="1" outline="0"/>
    </format>
    <format dxfId="212">
      <pivotArea field="38" type="button" dataOnly="0" labelOnly="1" outline="0"/>
    </format>
    <format dxfId="211">
      <pivotArea field="39" type="button" dataOnly="0" labelOnly="1" outline="0"/>
    </format>
    <format dxfId="210">
      <pivotArea field="40" type="button" dataOnly="0" labelOnly="1" outline="0"/>
    </format>
    <format dxfId="209">
      <pivotArea field="40" type="button" dataOnly="0" labelOnly="1" outline="0"/>
    </format>
    <format dxfId="208">
      <pivotArea field="40" type="button" dataOnly="0" labelOnly="1" outline="0"/>
    </format>
    <format dxfId="207">
      <pivotArea field="40" type="button" dataOnly="0" labelOnly="1" outline="0"/>
    </format>
    <format dxfId="206">
      <pivotArea field="40" type="button" dataOnly="0" labelOnly="1" outline="0"/>
    </format>
    <format dxfId="205">
      <pivotArea field="49" type="button" dataOnly="0" labelOnly="1" outline="0"/>
    </format>
    <format dxfId="204">
      <pivotArea field="53" type="button" dataOnly="0" labelOnly="1" outline="0"/>
    </format>
    <format dxfId="203">
      <pivotArea field="56" type="button" dataOnly="0" labelOnly="1" outline="0" axis="axisRow" fieldPosition="1"/>
    </format>
    <format dxfId="202">
      <pivotArea dataOnly="0" labelOnly="1" outline="0" fieldPosition="0">
        <references count="1">
          <reference field="56" count="0"/>
        </references>
      </pivotArea>
    </format>
    <format dxfId="201">
      <pivotArea dataOnly="0" labelOnly="1" outline="0" fieldPosition="0">
        <references count="1">
          <reference field="56" count="0"/>
        </references>
      </pivotArea>
    </format>
    <format dxfId="200">
      <pivotArea dataOnly="0" labelOnly="1" outline="0" fieldPosition="0">
        <references count="1">
          <reference field="56" count="0"/>
        </references>
      </pivotArea>
    </format>
    <format dxfId="199">
      <pivotArea type="all" dataOnly="0" outline="0" fieldPosition="0"/>
    </format>
    <format dxfId="198">
      <pivotArea field="8" type="button" dataOnly="0" labelOnly="1" outline="0" axis="axisRow" fieldPosition="0"/>
    </format>
    <format dxfId="197">
      <pivotArea field="56" type="button" dataOnly="0" labelOnly="1" outline="0" axis="axisRow" fieldPosition="1"/>
    </format>
    <format dxfId="196">
      <pivotArea field="57" type="button" dataOnly="0" labelOnly="1" outline="0" axis="axisRow" fieldPosition="2"/>
    </format>
    <format dxfId="195">
      <pivotArea dataOnly="0" labelOnly="1" outline="0" fieldPosition="0">
        <references count="1">
          <reference field="8" count="0"/>
        </references>
      </pivotArea>
    </format>
    <format dxfId="194">
      <pivotArea dataOnly="0" labelOnly="1" outline="0" fieldPosition="0">
        <references count="2">
          <reference field="8" count="1" selected="0">
            <x v="0"/>
          </reference>
          <reference field="56" count="8">
            <x v="1"/>
            <x v="2"/>
            <x v="3"/>
            <x v="4"/>
            <x v="7"/>
            <x v="8"/>
            <x v="9"/>
            <x v="15"/>
          </reference>
        </references>
      </pivotArea>
    </format>
    <format dxfId="193">
      <pivotArea dataOnly="0" labelOnly="1" outline="0" fieldPosition="0">
        <references count="2">
          <reference field="8" count="1" selected="0">
            <x v="1"/>
          </reference>
          <reference field="56" count="8">
            <x v="0"/>
            <x v="5"/>
            <x v="6"/>
            <x v="10"/>
            <x v="12"/>
            <x v="16"/>
            <x v="18"/>
            <x v="19"/>
          </reference>
        </references>
      </pivotArea>
    </format>
    <format dxfId="192">
      <pivotArea dataOnly="0" labelOnly="1" outline="0" fieldPosition="0">
        <references count="2">
          <reference field="8" count="1" selected="0">
            <x v="2"/>
          </reference>
          <reference field="56" count="4">
            <x v="0"/>
            <x v="11"/>
            <x v="13"/>
            <x v="14"/>
          </reference>
        </references>
      </pivotArea>
    </format>
    <format dxfId="191">
      <pivotArea dataOnly="0" labelOnly="1" outline="0" fieldPosition="0">
        <references count="2">
          <reference field="8" count="1" selected="0">
            <x v="3"/>
          </reference>
          <reference field="56" count="2">
            <x v="0"/>
            <x v="17"/>
          </reference>
        </references>
      </pivotArea>
    </format>
    <format dxfId="190">
      <pivotArea dataOnly="0" labelOnly="1" outline="0" fieldPosition="0">
        <references count="3">
          <reference field="8" count="1" selected="0">
            <x v="0"/>
          </reference>
          <reference field="56" count="1" selected="0">
            <x v="1"/>
          </reference>
          <reference field="57" count="2">
            <x v="3"/>
            <x v="4"/>
          </reference>
        </references>
      </pivotArea>
    </format>
    <format dxfId="189">
      <pivotArea dataOnly="0" labelOnly="1" outline="0" fieldPosition="0">
        <references count="3">
          <reference field="8" count="1" selected="0">
            <x v="0"/>
          </reference>
          <reference field="56" count="1" selected="0">
            <x v="2"/>
          </reference>
          <reference field="57" count="1">
            <x v="10"/>
          </reference>
        </references>
      </pivotArea>
    </format>
    <format dxfId="188">
      <pivotArea dataOnly="0" labelOnly="1" outline="0" fieldPosition="0">
        <references count="3">
          <reference field="8" count="1" selected="0">
            <x v="0"/>
          </reference>
          <reference field="56" count="1" selected="0">
            <x v="3"/>
          </reference>
          <reference field="57" count="1">
            <x v="2"/>
          </reference>
        </references>
      </pivotArea>
    </format>
    <format dxfId="187">
      <pivotArea dataOnly="0" labelOnly="1" outline="0" fieldPosition="0">
        <references count="3">
          <reference field="8" count="1" selected="0">
            <x v="0"/>
          </reference>
          <reference field="56" count="1" selected="0">
            <x v="4"/>
          </reference>
          <reference field="57" count="1">
            <x v="1"/>
          </reference>
        </references>
      </pivotArea>
    </format>
    <format dxfId="186">
      <pivotArea dataOnly="0" labelOnly="1" outline="0" fieldPosition="0">
        <references count="3">
          <reference field="8" count="1" selected="0">
            <x v="0"/>
          </reference>
          <reference field="56" count="1" selected="0">
            <x v="7"/>
          </reference>
          <reference field="57" count="1">
            <x v="9"/>
          </reference>
        </references>
      </pivotArea>
    </format>
    <format dxfId="185">
      <pivotArea dataOnly="0" labelOnly="1" outline="0" fieldPosition="0">
        <references count="3">
          <reference field="8" count="1" selected="0">
            <x v="0"/>
          </reference>
          <reference field="56" count="1" selected="0">
            <x v="8"/>
          </reference>
          <reference field="57" count="1">
            <x v="9"/>
          </reference>
        </references>
      </pivotArea>
    </format>
    <format dxfId="184">
      <pivotArea dataOnly="0" labelOnly="1" outline="0" fieldPosition="0">
        <references count="3">
          <reference field="8" count="1" selected="0">
            <x v="0"/>
          </reference>
          <reference field="56" count="1" selected="0">
            <x v="9"/>
          </reference>
          <reference field="57" count="2">
            <x v="6"/>
            <x v="9"/>
          </reference>
        </references>
      </pivotArea>
    </format>
    <format dxfId="183">
      <pivotArea dataOnly="0" labelOnly="1" outline="0" fieldPosition="0">
        <references count="3">
          <reference field="8" count="1" selected="0">
            <x v="0"/>
          </reference>
          <reference field="56" count="1" selected="0">
            <x v="15"/>
          </reference>
          <reference field="57" count="1">
            <x v="8"/>
          </reference>
        </references>
      </pivotArea>
    </format>
    <format dxfId="182">
      <pivotArea dataOnly="0" labelOnly="1" outline="0" fieldPosition="0">
        <references count="3">
          <reference field="8" count="1" selected="0">
            <x v="1"/>
          </reference>
          <reference field="56" count="1" selected="0">
            <x v="0"/>
          </reference>
          <reference field="57" count="1">
            <x v="0"/>
          </reference>
        </references>
      </pivotArea>
    </format>
    <format dxfId="181">
      <pivotArea dataOnly="0" labelOnly="1" outline="0" fieldPosition="0">
        <references count="3">
          <reference field="8" count="1" selected="0">
            <x v="1"/>
          </reference>
          <reference field="56" count="1" selected="0">
            <x v="5"/>
          </reference>
          <reference field="57" count="1">
            <x v="7"/>
          </reference>
        </references>
      </pivotArea>
    </format>
    <format dxfId="180">
      <pivotArea dataOnly="0" labelOnly="1" outline="0" fieldPosition="0">
        <references count="3">
          <reference field="8" count="1" selected="0">
            <x v="1"/>
          </reference>
          <reference field="56" count="1" selected="0">
            <x v="6"/>
          </reference>
          <reference field="57" count="2">
            <x v="0"/>
            <x v="3"/>
          </reference>
        </references>
      </pivotArea>
    </format>
    <format dxfId="179">
      <pivotArea dataOnly="0" labelOnly="1" outline="0" fieldPosition="0">
        <references count="3">
          <reference field="8" count="1" selected="0">
            <x v="1"/>
          </reference>
          <reference field="56" count="1" selected="0">
            <x v="10"/>
          </reference>
          <reference field="57" count="1">
            <x v="0"/>
          </reference>
        </references>
      </pivotArea>
    </format>
    <format dxfId="178">
      <pivotArea dataOnly="0" labelOnly="1" outline="0" fieldPosition="0">
        <references count="3">
          <reference field="8" count="1" selected="0">
            <x v="1"/>
          </reference>
          <reference field="56" count="1" selected="0">
            <x v="12"/>
          </reference>
          <reference field="57" count="1">
            <x v="5"/>
          </reference>
        </references>
      </pivotArea>
    </format>
    <format dxfId="177">
      <pivotArea dataOnly="0" labelOnly="1" outline="0" fieldPosition="0">
        <references count="3">
          <reference field="8" count="1" selected="0">
            <x v="1"/>
          </reference>
          <reference field="56" count="1" selected="0">
            <x v="16"/>
          </reference>
          <reference field="57" count="1">
            <x v="0"/>
          </reference>
        </references>
      </pivotArea>
    </format>
    <format dxfId="176">
      <pivotArea dataOnly="0" labelOnly="1" outline="0" fieldPosition="0">
        <references count="3">
          <reference field="8" count="1" selected="0">
            <x v="1"/>
          </reference>
          <reference field="56" count="1" selected="0">
            <x v="18"/>
          </reference>
          <reference field="57" count="1">
            <x v="0"/>
          </reference>
        </references>
      </pivotArea>
    </format>
    <format dxfId="175">
      <pivotArea dataOnly="0" labelOnly="1" outline="0" fieldPosition="0">
        <references count="3">
          <reference field="8" count="1" selected="0">
            <x v="1"/>
          </reference>
          <reference field="56" count="1" selected="0">
            <x v="19"/>
          </reference>
          <reference field="57" count="1">
            <x v="12"/>
          </reference>
        </references>
      </pivotArea>
    </format>
    <format dxfId="174">
      <pivotArea dataOnly="0" labelOnly="1" outline="0" fieldPosition="0">
        <references count="3">
          <reference field="8" count="1" selected="0">
            <x v="2"/>
          </reference>
          <reference field="56" count="1" selected="0">
            <x v="0"/>
          </reference>
          <reference field="57" count="1">
            <x v="0"/>
          </reference>
        </references>
      </pivotArea>
    </format>
    <format dxfId="173">
      <pivotArea dataOnly="0" labelOnly="1" outline="0" fieldPosition="0">
        <references count="3">
          <reference field="8" count="1" selected="0">
            <x v="2"/>
          </reference>
          <reference field="56" count="1" selected="0">
            <x v="11"/>
          </reference>
          <reference field="57" count="1">
            <x v="11"/>
          </reference>
        </references>
      </pivotArea>
    </format>
    <format dxfId="172">
      <pivotArea dataOnly="0" labelOnly="1" outline="0" fieldPosition="0">
        <references count="3">
          <reference field="8" count="1" selected="0">
            <x v="2"/>
          </reference>
          <reference field="56" count="1" selected="0">
            <x v="13"/>
          </reference>
          <reference field="57" count="1">
            <x v="0"/>
          </reference>
        </references>
      </pivotArea>
    </format>
    <format dxfId="171">
      <pivotArea dataOnly="0" labelOnly="1" outline="0" fieldPosition="0">
        <references count="3">
          <reference field="8" count="1" selected="0">
            <x v="2"/>
          </reference>
          <reference field="56" count="1" selected="0">
            <x v="14"/>
          </reference>
          <reference field="57" count="1">
            <x v="3"/>
          </reference>
        </references>
      </pivotArea>
    </format>
    <format dxfId="170">
      <pivotArea dataOnly="0" labelOnly="1" outline="0" fieldPosition="0">
        <references count="3">
          <reference field="8" count="1" selected="0">
            <x v="3"/>
          </reference>
          <reference field="56" count="1" selected="0">
            <x v="0"/>
          </reference>
          <reference field="57" count="1">
            <x v="0"/>
          </reference>
        </references>
      </pivotArea>
    </format>
    <format dxfId="169">
      <pivotArea dataOnly="0" labelOnly="1" outline="0" fieldPosition="0">
        <references count="3">
          <reference field="8" count="1" selected="0">
            <x v="3"/>
          </reference>
          <reference field="56" count="1" selected="0">
            <x v="17"/>
          </reference>
          <reference field="57" count="1">
            <x v="3"/>
          </reference>
        </references>
      </pivotArea>
    </format>
    <format dxfId="168">
      <pivotArea type="all" dataOnly="0" outline="0" fieldPosition="0"/>
    </format>
    <format dxfId="167">
      <pivotArea field="8" type="button" dataOnly="0" labelOnly="1" outline="0" axis="axisRow" fieldPosition="0"/>
    </format>
    <format dxfId="166">
      <pivotArea field="56" type="button" dataOnly="0" labelOnly="1" outline="0" axis="axisRow" fieldPosition="1"/>
    </format>
    <format dxfId="165">
      <pivotArea field="57" type="button" dataOnly="0" labelOnly="1" outline="0" axis="axisRow" fieldPosition="2"/>
    </format>
    <format dxfId="164">
      <pivotArea dataOnly="0" labelOnly="1" outline="0" fieldPosition="0">
        <references count="1">
          <reference field="8" count="0"/>
        </references>
      </pivotArea>
    </format>
    <format dxfId="163">
      <pivotArea dataOnly="0" labelOnly="1" outline="0" fieldPosition="0">
        <references count="2">
          <reference field="8" count="1" selected="0">
            <x v="0"/>
          </reference>
          <reference field="56" count="8">
            <x v="1"/>
            <x v="2"/>
            <x v="3"/>
            <x v="4"/>
            <x v="7"/>
            <x v="8"/>
            <x v="9"/>
            <x v="15"/>
          </reference>
        </references>
      </pivotArea>
    </format>
    <format dxfId="162">
      <pivotArea dataOnly="0" labelOnly="1" outline="0" fieldPosition="0">
        <references count="2">
          <reference field="8" count="1" selected="0">
            <x v="1"/>
          </reference>
          <reference field="56" count="8">
            <x v="0"/>
            <x v="5"/>
            <x v="6"/>
            <x v="10"/>
            <x v="12"/>
            <x v="16"/>
            <x v="18"/>
            <x v="19"/>
          </reference>
        </references>
      </pivotArea>
    </format>
    <format dxfId="161">
      <pivotArea dataOnly="0" labelOnly="1" outline="0" fieldPosition="0">
        <references count="2">
          <reference field="8" count="1" selected="0">
            <x v="2"/>
          </reference>
          <reference field="56" count="4">
            <x v="0"/>
            <x v="11"/>
            <x v="13"/>
            <x v="14"/>
          </reference>
        </references>
      </pivotArea>
    </format>
    <format dxfId="160">
      <pivotArea dataOnly="0" labelOnly="1" outline="0" fieldPosition="0">
        <references count="2">
          <reference field="8" count="1" selected="0">
            <x v="3"/>
          </reference>
          <reference field="56" count="2">
            <x v="0"/>
            <x v="17"/>
          </reference>
        </references>
      </pivotArea>
    </format>
    <format dxfId="159">
      <pivotArea dataOnly="0" labelOnly="1" outline="0" fieldPosition="0">
        <references count="3">
          <reference field="8" count="1" selected="0">
            <x v="0"/>
          </reference>
          <reference field="56" count="1" selected="0">
            <x v="1"/>
          </reference>
          <reference field="57" count="2">
            <x v="3"/>
            <x v="4"/>
          </reference>
        </references>
      </pivotArea>
    </format>
    <format dxfId="158">
      <pivotArea dataOnly="0" labelOnly="1" outline="0" fieldPosition="0">
        <references count="3">
          <reference field="8" count="1" selected="0">
            <x v="0"/>
          </reference>
          <reference field="56" count="1" selected="0">
            <x v="2"/>
          </reference>
          <reference field="57" count="1">
            <x v="10"/>
          </reference>
        </references>
      </pivotArea>
    </format>
    <format dxfId="157">
      <pivotArea dataOnly="0" labelOnly="1" outline="0" fieldPosition="0">
        <references count="3">
          <reference field="8" count="1" selected="0">
            <x v="0"/>
          </reference>
          <reference field="56" count="1" selected="0">
            <x v="3"/>
          </reference>
          <reference field="57" count="1">
            <x v="2"/>
          </reference>
        </references>
      </pivotArea>
    </format>
    <format dxfId="156">
      <pivotArea dataOnly="0" labelOnly="1" outline="0" fieldPosition="0">
        <references count="3">
          <reference field="8" count="1" selected="0">
            <x v="0"/>
          </reference>
          <reference field="56" count="1" selected="0">
            <x v="4"/>
          </reference>
          <reference field="57" count="1">
            <x v="1"/>
          </reference>
        </references>
      </pivotArea>
    </format>
    <format dxfId="155">
      <pivotArea dataOnly="0" labelOnly="1" outline="0" fieldPosition="0">
        <references count="3">
          <reference field="8" count="1" selected="0">
            <x v="0"/>
          </reference>
          <reference field="56" count="1" selected="0">
            <x v="7"/>
          </reference>
          <reference field="57" count="1">
            <x v="9"/>
          </reference>
        </references>
      </pivotArea>
    </format>
    <format dxfId="154">
      <pivotArea dataOnly="0" labelOnly="1" outline="0" fieldPosition="0">
        <references count="3">
          <reference field="8" count="1" selected="0">
            <x v="0"/>
          </reference>
          <reference field="56" count="1" selected="0">
            <x v="8"/>
          </reference>
          <reference field="57" count="1">
            <x v="9"/>
          </reference>
        </references>
      </pivotArea>
    </format>
    <format dxfId="153">
      <pivotArea dataOnly="0" labelOnly="1" outline="0" fieldPosition="0">
        <references count="3">
          <reference field="8" count="1" selected="0">
            <x v="0"/>
          </reference>
          <reference field="56" count="1" selected="0">
            <x v="9"/>
          </reference>
          <reference field="57" count="2">
            <x v="6"/>
            <x v="9"/>
          </reference>
        </references>
      </pivotArea>
    </format>
    <format dxfId="152">
      <pivotArea dataOnly="0" labelOnly="1" outline="0" fieldPosition="0">
        <references count="3">
          <reference field="8" count="1" selected="0">
            <x v="0"/>
          </reference>
          <reference field="56" count="1" selected="0">
            <x v="15"/>
          </reference>
          <reference field="57" count="1">
            <x v="8"/>
          </reference>
        </references>
      </pivotArea>
    </format>
    <format dxfId="151">
      <pivotArea dataOnly="0" labelOnly="1" outline="0" fieldPosition="0">
        <references count="3">
          <reference field="8" count="1" selected="0">
            <x v="1"/>
          </reference>
          <reference field="56" count="1" selected="0">
            <x v="0"/>
          </reference>
          <reference field="57" count="1">
            <x v="0"/>
          </reference>
        </references>
      </pivotArea>
    </format>
    <format dxfId="150">
      <pivotArea dataOnly="0" labelOnly="1" outline="0" fieldPosition="0">
        <references count="3">
          <reference field="8" count="1" selected="0">
            <x v="1"/>
          </reference>
          <reference field="56" count="1" selected="0">
            <x v="5"/>
          </reference>
          <reference field="57" count="1">
            <x v="7"/>
          </reference>
        </references>
      </pivotArea>
    </format>
    <format dxfId="149">
      <pivotArea dataOnly="0" labelOnly="1" outline="0" fieldPosition="0">
        <references count="3">
          <reference field="8" count="1" selected="0">
            <x v="1"/>
          </reference>
          <reference field="56" count="1" selected="0">
            <x v="6"/>
          </reference>
          <reference field="57" count="2">
            <x v="0"/>
            <x v="3"/>
          </reference>
        </references>
      </pivotArea>
    </format>
    <format dxfId="148">
      <pivotArea dataOnly="0" labelOnly="1" outline="0" fieldPosition="0">
        <references count="3">
          <reference field="8" count="1" selected="0">
            <x v="1"/>
          </reference>
          <reference field="56" count="1" selected="0">
            <x v="10"/>
          </reference>
          <reference field="57" count="1">
            <x v="0"/>
          </reference>
        </references>
      </pivotArea>
    </format>
    <format dxfId="147">
      <pivotArea dataOnly="0" labelOnly="1" outline="0" fieldPosition="0">
        <references count="3">
          <reference field="8" count="1" selected="0">
            <x v="1"/>
          </reference>
          <reference field="56" count="1" selected="0">
            <x v="12"/>
          </reference>
          <reference field="57" count="1">
            <x v="5"/>
          </reference>
        </references>
      </pivotArea>
    </format>
    <format dxfId="146">
      <pivotArea dataOnly="0" labelOnly="1" outline="0" fieldPosition="0">
        <references count="3">
          <reference field="8" count="1" selected="0">
            <x v="1"/>
          </reference>
          <reference field="56" count="1" selected="0">
            <x v="16"/>
          </reference>
          <reference field="57" count="1">
            <x v="0"/>
          </reference>
        </references>
      </pivotArea>
    </format>
    <format dxfId="145">
      <pivotArea dataOnly="0" labelOnly="1" outline="0" fieldPosition="0">
        <references count="3">
          <reference field="8" count="1" selected="0">
            <x v="1"/>
          </reference>
          <reference field="56" count="1" selected="0">
            <x v="18"/>
          </reference>
          <reference field="57" count="1">
            <x v="0"/>
          </reference>
        </references>
      </pivotArea>
    </format>
    <format dxfId="144">
      <pivotArea dataOnly="0" labelOnly="1" outline="0" fieldPosition="0">
        <references count="3">
          <reference field="8" count="1" selected="0">
            <x v="1"/>
          </reference>
          <reference field="56" count="1" selected="0">
            <x v="19"/>
          </reference>
          <reference field="57" count="1">
            <x v="12"/>
          </reference>
        </references>
      </pivotArea>
    </format>
    <format dxfId="143">
      <pivotArea dataOnly="0" labelOnly="1" outline="0" fieldPosition="0">
        <references count="3">
          <reference field="8" count="1" selected="0">
            <x v="2"/>
          </reference>
          <reference field="56" count="1" selected="0">
            <x v="0"/>
          </reference>
          <reference field="57" count="1">
            <x v="0"/>
          </reference>
        </references>
      </pivotArea>
    </format>
    <format dxfId="142">
      <pivotArea dataOnly="0" labelOnly="1" outline="0" fieldPosition="0">
        <references count="3">
          <reference field="8" count="1" selected="0">
            <x v="2"/>
          </reference>
          <reference field="56" count="1" selected="0">
            <x v="11"/>
          </reference>
          <reference field="57" count="1">
            <x v="11"/>
          </reference>
        </references>
      </pivotArea>
    </format>
    <format dxfId="141">
      <pivotArea dataOnly="0" labelOnly="1" outline="0" fieldPosition="0">
        <references count="3">
          <reference field="8" count="1" selected="0">
            <x v="2"/>
          </reference>
          <reference field="56" count="1" selected="0">
            <x v="13"/>
          </reference>
          <reference field="57" count="1">
            <x v="0"/>
          </reference>
        </references>
      </pivotArea>
    </format>
    <format dxfId="140">
      <pivotArea dataOnly="0" labelOnly="1" outline="0" fieldPosition="0">
        <references count="3">
          <reference field="8" count="1" selected="0">
            <x v="2"/>
          </reference>
          <reference field="56" count="1" selected="0">
            <x v="14"/>
          </reference>
          <reference field="57" count="1">
            <x v="3"/>
          </reference>
        </references>
      </pivotArea>
    </format>
    <format dxfId="139">
      <pivotArea dataOnly="0" labelOnly="1" outline="0" fieldPosition="0">
        <references count="3">
          <reference field="8" count="1" selected="0">
            <x v="3"/>
          </reference>
          <reference field="56" count="1" selected="0">
            <x v="0"/>
          </reference>
          <reference field="57" count="1">
            <x v="0"/>
          </reference>
        </references>
      </pivotArea>
    </format>
    <format dxfId="138">
      <pivotArea dataOnly="0" labelOnly="1" outline="0" fieldPosition="0">
        <references count="3">
          <reference field="8" count="1" selected="0">
            <x v="3"/>
          </reference>
          <reference field="56" count="1" selected="0">
            <x v="17"/>
          </reference>
          <reference field="57"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E110:G135" firstHeaderRow="1" firstDataRow="1" firstDataCol="2"/>
  <pivotFields count="129">
    <pivotField compact="0" numFmtId="22" outline="0" showAll="0" defaultSubtotal="0"/>
    <pivotField compact="0" numFmtId="22" outline="0" showAll="0" defaultSubtotal="0"/>
    <pivotField compact="0" numFmtId="22"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Localité de l'entreprise" axis="axisRow" compact="0" outline="0" showAll="0" defaultSubtotal="0">
      <items count="4">
        <item x="1"/>
        <item x="0"/>
        <item x="3"/>
        <item n="Zémio, RCA"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9">
        <item x="8"/>
        <item x="11"/>
        <item x="17"/>
        <item x="3"/>
        <item x="0"/>
        <item x="13"/>
        <item x="12"/>
        <item x="4"/>
        <item x="16"/>
        <item x="10"/>
        <item x="5"/>
        <item x="14"/>
        <item x="15"/>
        <item x="2"/>
        <item x="1"/>
        <item x="9"/>
        <item x="7"/>
        <item x="18"/>
        <item x="6"/>
      </items>
    </pivotField>
    <pivotField compact="0" outline="0" showAll="0" defaultSubtotal="0">
      <items count="10">
        <item x="4"/>
        <item x="3"/>
        <item x="0"/>
        <item x="9"/>
        <item x="7"/>
        <item x="5"/>
        <item x="6"/>
        <item x="1"/>
        <item x="8"/>
        <item x="2"/>
      </items>
    </pivotField>
    <pivotField compact="0" outline="0" showAll="0" defaultSubtotal="0">
      <items count="17">
        <item x="9"/>
        <item x="5"/>
        <item x="15"/>
        <item x="0"/>
        <item x="6"/>
        <item x="7"/>
        <item x="8"/>
        <item x="10"/>
        <item x="12"/>
        <item x="14"/>
        <item x="13"/>
        <item x="2"/>
        <item x="3"/>
        <item x="4"/>
        <item x="1"/>
        <item m="1" x="16"/>
        <item x="11"/>
      </items>
    </pivotField>
    <pivotField compact="0" outline="0" showAll="0" defaultSubtotal="0">
      <items count="3">
        <item x="0"/>
        <item x="2"/>
        <item x="1"/>
      </items>
    </pivotField>
    <pivotField compact="0" outline="0" showAll="0" defaultSubtotal="0">
      <items count="12">
        <item x="1"/>
        <item x="5"/>
        <item x="10"/>
        <item x="0"/>
        <item x="6"/>
        <item x="7"/>
        <item x="8"/>
        <item x="4"/>
        <item x="2"/>
        <item m="1" x="11"/>
        <item x="3"/>
        <item x="9"/>
      </items>
    </pivotField>
    <pivotField compact="0" outline="0" showAll="0" defaultSubtotal="0">
      <items count="3">
        <item x="0"/>
        <item x="1"/>
        <item x="2"/>
      </items>
    </pivotField>
    <pivotField axis="axisRow" compact="0" outline="0" showAll="0" defaultSubtotal="0">
      <items count="24">
        <item x="12"/>
        <item x="0"/>
        <item x="22"/>
        <item x="14"/>
        <item x="15"/>
        <item x="11"/>
        <item x="10"/>
        <item x="16"/>
        <item x="9"/>
        <item x="1"/>
        <item x="7"/>
        <item x="2"/>
        <item x="17"/>
        <item x="8"/>
        <item m="1" x="23"/>
        <item x="18"/>
        <item x="3"/>
        <item x="4"/>
        <item x="19"/>
        <item x="5"/>
        <item x="6"/>
        <item x="21"/>
        <item x="20"/>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8"/>
    <field x="29"/>
  </rowFields>
  <rowItems count="25">
    <i>
      <x/>
      <x v="5"/>
    </i>
    <i r="1">
      <x v="6"/>
    </i>
    <i r="1">
      <x v="8"/>
    </i>
    <i r="1">
      <x v="10"/>
    </i>
    <i r="1">
      <x v="11"/>
    </i>
    <i r="1">
      <x v="13"/>
    </i>
    <i r="1">
      <x v="16"/>
    </i>
    <i r="1">
      <x v="17"/>
    </i>
    <i r="1">
      <x v="19"/>
    </i>
    <i r="1">
      <x v="20"/>
    </i>
    <i>
      <x v="1"/>
      <x/>
    </i>
    <i r="1">
      <x v="1"/>
    </i>
    <i r="1">
      <x v="3"/>
    </i>
    <i r="1">
      <x v="4"/>
    </i>
    <i r="1">
      <x v="7"/>
    </i>
    <i r="1">
      <x v="9"/>
    </i>
    <i r="1">
      <x v="12"/>
    </i>
    <i r="1">
      <x v="15"/>
    </i>
    <i r="1">
      <x v="18"/>
    </i>
    <i r="1">
      <x v="23"/>
    </i>
    <i>
      <x v="2"/>
      <x v="2"/>
    </i>
    <i r="1">
      <x v="21"/>
    </i>
    <i r="1">
      <x v="22"/>
    </i>
    <i>
      <x v="3"/>
      <x v="3"/>
    </i>
    <i r="1">
      <x v="13"/>
    </i>
  </rowItems>
  <colItems count="1">
    <i/>
  </colItems>
  <dataFields count="1">
    <dataField name="Count of _uuid" fld="121" subtotal="count" baseField="0" baseItem="0"/>
  </dataFields>
  <formats count="77">
    <format dxfId="1041">
      <pivotArea field="8" type="button" dataOnly="0" labelOnly="1" outline="0" axis="axisRow" fieldPosition="0"/>
    </format>
    <format dxfId="1040">
      <pivotArea field="23" type="button" dataOnly="0" labelOnly="1" outline="0"/>
    </format>
    <format dxfId="1039">
      <pivotArea field="24" type="button" dataOnly="0" labelOnly="1" outline="0"/>
    </format>
    <format dxfId="1038">
      <pivotArea field="25" type="button" dataOnly="0" labelOnly="1" outline="0"/>
    </format>
    <format dxfId="1037">
      <pivotArea field="27" type="button" dataOnly="0" labelOnly="1" outline="0"/>
    </format>
    <format dxfId="1036">
      <pivotArea field="26" type="button" dataOnly="0" labelOnly="1" outline="0"/>
    </format>
    <format dxfId="1035">
      <pivotArea field="28" type="button" dataOnly="0" labelOnly="1" outline="0"/>
    </format>
    <format dxfId="1034">
      <pivotArea field="8" type="button" dataOnly="0" labelOnly="1" outline="0" axis="axisRow" fieldPosition="0"/>
    </format>
    <format dxfId="1033">
      <pivotArea field="23" type="button" dataOnly="0" labelOnly="1" outline="0"/>
    </format>
    <format dxfId="1032">
      <pivotArea field="24" type="button" dataOnly="0" labelOnly="1" outline="0"/>
    </format>
    <format dxfId="1031">
      <pivotArea field="25" type="button" dataOnly="0" labelOnly="1" outline="0"/>
    </format>
    <format dxfId="1030">
      <pivotArea field="27" type="button" dataOnly="0" labelOnly="1" outline="0"/>
    </format>
    <format dxfId="1029">
      <pivotArea field="26" type="button" dataOnly="0" labelOnly="1" outline="0"/>
    </format>
    <format dxfId="1028">
      <pivotArea field="28" type="button" dataOnly="0" labelOnly="1" outline="0"/>
    </format>
    <format dxfId="1027">
      <pivotArea dataOnly="0" labelOnly="1" outline="0" fieldPosition="0">
        <references count="1">
          <reference field="8" count="0"/>
        </references>
      </pivotArea>
    </format>
    <format dxfId="1026">
      <pivotArea field="23" type="button" dataOnly="0" labelOnly="1" outline="0"/>
    </format>
    <format dxfId="1025">
      <pivotArea field="24" type="button" dataOnly="0" labelOnly="1" outline="0"/>
    </format>
    <format dxfId="1024">
      <pivotArea field="25" type="button" dataOnly="0" labelOnly="1" outline="0"/>
    </format>
    <format dxfId="1023">
      <pivotArea field="27" type="button" dataOnly="0" labelOnly="1" outline="0"/>
    </format>
    <format dxfId="1022">
      <pivotArea field="26" type="button" dataOnly="0" labelOnly="1" outline="0"/>
    </format>
    <format dxfId="1021">
      <pivotArea field="28" type="button" dataOnly="0" labelOnly="1" outline="0"/>
    </format>
    <format dxfId="1020">
      <pivotArea field="23" type="button" dataOnly="0" labelOnly="1" outline="0"/>
    </format>
    <format dxfId="1019">
      <pivotArea field="24" type="button" dataOnly="0" labelOnly="1" outline="0"/>
    </format>
    <format dxfId="1018">
      <pivotArea field="25" type="button" dataOnly="0" labelOnly="1" outline="0"/>
    </format>
    <format dxfId="1017">
      <pivotArea field="27" type="button" dataOnly="0" labelOnly="1" outline="0"/>
    </format>
    <format dxfId="1016">
      <pivotArea field="26" type="button" dataOnly="0" labelOnly="1" outline="0"/>
    </format>
    <format dxfId="1015">
      <pivotArea field="28" type="button" dataOnly="0" labelOnly="1" outline="0"/>
    </format>
    <format dxfId="1014">
      <pivotArea type="all" dataOnly="0" outline="0" fieldPosition="0"/>
    </format>
    <format dxfId="1013">
      <pivotArea field="8" type="button" dataOnly="0" labelOnly="1" outline="0" axis="axisRow" fieldPosition="0"/>
    </format>
    <format dxfId="1012">
      <pivotArea field="23" type="button" dataOnly="0" labelOnly="1" outline="0"/>
    </format>
    <format dxfId="1011">
      <pivotArea field="24" type="button" dataOnly="0" labelOnly="1" outline="0"/>
    </format>
    <format dxfId="1010">
      <pivotArea field="25" type="button" dataOnly="0" labelOnly="1" outline="0"/>
    </format>
    <format dxfId="1009">
      <pivotArea field="27" type="button" dataOnly="0" labelOnly="1" outline="0"/>
    </format>
    <format dxfId="1008">
      <pivotArea field="26" type="button" dataOnly="0" labelOnly="1" outline="0"/>
    </format>
    <format dxfId="1007">
      <pivotArea field="28" type="button" dataOnly="0" labelOnly="1" outline="0"/>
    </format>
    <format dxfId="1006">
      <pivotArea dataOnly="0" labelOnly="1" outline="0" fieldPosition="0">
        <references count="1">
          <reference field="8" count="0"/>
        </references>
      </pivotArea>
    </format>
    <format dxfId="1005">
      <pivotArea type="all" dataOnly="0" outline="0" fieldPosition="0"/>
    </format>
    <format dxfId="1004">
      <pivotArea field="8" type="button" dataOnly="0" labelOnly="1" outline="0" axis="axisRow" fieldPosition="0"/>
    </format>
    <format dxfId="1003">
      <pivotArea field="23" type="button" dataOnly="0" labelOnly="1" outline="0"/>
    </format>
    <format dxfId="1002">
      <pivotArea field="24" type="button" dataOnly="0" labelOnly="1" outline="0"/>
    </format>
    <format dxfId="1001">
      <pivotArea field="25" type="button" dataOnly="0" labelOnly="1" outline="0"/>
    </format>
    <format dxfId="1000">
      <pivotArea field="27" type="button" dataOnly="0" labelOnly="1" outline="0"/>
    </format>
    <format dxfId="999">
      <pivotArea field="26" type="button" dataOnly="0" labelOnly="1" outline="0"/>
    </format>
    <format dxfId="998">
      <pivotArea field="28" type="button" dataOnly="0" labelOnly="1" outline="0"/>
    </format>
    <format dxfId="997">
      <pivotArea dataOnly="0" labelOnly="1" outline="0" fieldPosition="0">
        <references count="1">
          <reference field="8" count="0"/>
        </references>
      </pivotArea>
    </format>
    <format dxfId="996">
      <pivotArea field="29" type="button" dataOnly="0" labelOnly="1" outline="0" axis="axisRow" fieldPosition="1"/>
    </format>
    <format dxfId="995">
      <pivotArea dataOnly="0" labelOnly="1" outline="0" fieldPosition="0">
        <references count="2">
          <reference field="8" count="1" selected="0">
            <x v="0"/>
          </reference>
          <reference field="29" count="10">
            <x v="5"/>
            <x v="6"/>
            <x v="8"/>
            <x v="10"/>
            <x v="11"/>
            <x v="13"/>
            <x v="16"/>
            <x v="17"/>
            <x v="19"/>
            <x v="20"/>
          </reference>
        </references>
      </pivotArea>
    </format>
    <format dxfId="994">
      <pivotArea dataOnly="0" labelOnly="1" outline="0" fieldPosition="0">
        <references count="2">
          <reference field="8" count="1" selected="0">
            <x v="1"/>
          </reference>
          <reference field="29" count="10">
            <x v="0"/>
            <x v="1"/>
            <x v="3"/>
            <x v="4"/>
            <x v="7"/>
            <x v="9"/>
            <x v="12"/>
            <x v="14"/>
            <x v="15"/>
            <x v="18"/>
          </reference>
        </references>
      </pivotArea>
    </format>
    <format dxfId="993">
      <pivotArea dataOnly="0" labelOnly="1" outline="0" fieldPosition="0">
        <references count="2">
          <reference field="8" count="1" selected="0">
            <x v="2"/>
          </reference>
          <reference field="29" count="3">
            <x v="2"/>
            <x v="21"/>
            <x v="22"/>
          </reference>
        </references>
      </pivotArea>
    </format>
    <format dxfId="992">
      <pivotArea dataOnly="0" labelOnly="1" outline="0" fieldPosition="0">
        <references count="2">
          <reference field="8" count="1" selected="0">
            <x v="3"/>
          </reference>
          <reference field="29" count="2">
            <x v="3"/>
            <x v="13"/>
          </reference>
        </references>
      </pivotArea>
    </format>
    <format dxfId="991">
      <pivotArea field="29" type="button" dataOnly="0" labelOnly="1" outline="0" axis="axisRow" fieldPosition="1"/>
    </format>
    <format dxfId="990">
      <pivotArea dataOnly="0" labelOnly="1" outline="0" fieldPosition="0">
        <references count="2">
          <reference field="8" count="1" selected="0">
            <x v="0"/>
          </reference>
          <reference field="29" count="10">
            <x v="5"/>
            <x v="6"/>
            <x v="8"/>
            <x v="10"/>
            <x v="11"/>
            <x v="13"/>
            <x v="16"/>
            <x v="17"/>
            <x v="19"/>
            <x v="20"/>
          </reference>
        </references>
      </pivotArea>
    </format>
    <format dxfId="989">
      <pivotArea dataOnly="0" labelOnly="1" outline="0" fieldPosition="0">
        <references count="2">
          <reference field="8" count="1" selected="0">
            <x v="1"/>
          </reference>
          <reference field="29" count="10">
            <x v="0"/>
            <x v="1"/>
            <x v="3"/>
            <x v="4"/>
            <x v="7"/>
            <x v="9"/>
            <x v="12"/>
            <x v="14"/>
            <x v="15"/>
            <x v="18"/>
          </reference>
        </references>
      </pivotArea>
    </format>
    <format dxfId="988">
      <pivotArea dataOnly="0" labelOnly="1" outline="0" fieldPosition="0">
        <references count="2">
          <reference field="8" count="1" selected="0">
            <x v="2"/>
          </reference>
          <reference field="29" count="3">
            <x v="2"/>
            <x v="21"/>
            <x v="22"/>
          </reference>
        </references>
      </pivotArea>
    </format>
    <format dxfId="987">
      <pivotArea dataOnly="0" labelOnly="1" outline="0" fieldPosition="0">
        <references count="2">
          <reference field="8" count="1" selected="0">
            <x v="3"/>
          </reference>
          <reference field="29" count="2">
            <x v="3"/>
            <x v="13"/>
          </reference>
        </references>
      </pivotArea>
    </format>
    <format dxfId="986">
      <pivotArea type="all" dataOnly="0" outline="0" fieldPosition="0"/>
    </format>
    <format dxfId="985">
      <pivotArea outline="0" collapsedLevelsAreSubtotals="1" fieldPosition="0"/>
    </format>
    <format dxfId="984">
      <pivotArea field="8" type="button" dataOnly="0" labelOnly="1" outline="0" axis="axisRow" fieldPosition="0"/>
    </format>
    <format dxfId="983">
      <pivotArea field="29" type="button" dataOnly="0" labelOnly="1" outline="0" axis="axisRow" fieldPosition="1"/>
    </format>
    <format dxfId="982">
      <pivotArea dataOnly="0" labelOnly="1" outline="0" axis="axisValues" fieldPosition="0"/>
    </format>
    <format dxfId="981">
      <pivotArea dataOnly="0" labelOnly="1" outline="0" fieldPosition="0">
        <references count="1">
          <reference field="8" count="0"/>
        </references>
      </pivotArea>
    </format>
    <format dxfId="980">
      <pivotArea dataOnly="0" labelOnly="1" outline="0" fieldPosition="0">
        <references count="2">
          <reference field="8" count="1" selected="0">
            <x v="0"/>
          </reference>
          <reference field="29" count="10">
            <x v="5"/>
            <x v="6"/>
            <x v="8"/>
            <x v="10"/>
            <x v="11"/>
            <x v="13"/>
            <x v="16"/>
            <x v="17"/>
            <x v="19"/>
            <x v="20"/>
          </reference>
        </references>
      </pivotArea>
    </format>
    <format dxfId="979">
      <pivotArea dataOnly="0" labelOnly="1" outline="0" fieldPosition="0">
        <references count="2">
          <reference field="8" count="1" selected="0">
            <x v="1"/>
          </reference>
          <reference field="29" count="10">
            <x v="0"/>
            <x v="1"/>
            <x v="3"/>
            <x v="4"/>
            <x v="7"/>
            <x v="9"/>
            <x v="12"/>
            <x v="15"/>
            <x v="18"/>
            <x v="23"/>
          </reference>
        </references>
      </pivotArea>
    </format>
    <format dxfId="978">
      <pivotArea dataOnly="0" labelOnly="1" outline="0" fieldPosition="0">
        <references count="2">
          <reference field="8" count="1" selected="0">
            <x v="2"/>
          </reference>
          <reference field="29" count="3">
            <x v="2"/>
            <x v="21"/>
            <x v="22"/>
          </reference>
        </references>
      </pivotArea>
    </format>
    <format dxfId="977">
      <pivotArea dataOnly="0" labelOnly="1" outline="0" fieldPosition="0">
        <references count="2">
          <reference field="8" count="1" selected="0">
            <x v="3"/>
          </reference>
          <reference field="29" count="2">
            <x v="3"/>
            <x v="13"/>
          </reference>
        </references>
      </pivotArea>
    </format>
    <format dxfId="976">
      <pivotArea dataOnly="0" labelOnly="1" outline="0" axis="axisValues" fieldPosition="0"/>
    </format>
    <format dxfId="975">
      <pivotArea type="all" dataOnly="0" outline="0" fieldPosition="0"/>
    </format>
    <format dxfId="974">
      <pivotArea outline="0" collapsedLevelsAreSubtotals="1" fieldPosition="0"/>
    </format>
    <format dxfId="973">
      <pivotArea field="8" type="button" dataOnly="0" labelOnly="1" outline="0" axis="axisRow" fieldPosition="0"/>
    </format>
    <format dxfId="972">
      <pivotArea field="29" type="button" dataOnly="0" labelOnly="1" outline="0" axis="axisRow" fieldPosition="1"/>
    </format>
    <format dxfId="971">
      <pivotArea dataOnly="0" labelOnly="1" outline="0" axis="axisValues" fieldPosition="0"/>
    </format>
    <format dxfId="970">
      <pivotArea dataOnly="0" labelOnly="1" outline="0" fieldPosition="0">
        <references count="1">
          <reference field="8" count="0"/>
        </references>
      </pivotArea>
    </format>
    <format dxfId="969">
      <pivotArea dataOnly="0" labelOnly="1" outline="0" fieldPosition="0">
        <references count="2">
          <reference field="8" count="1" selected="0">
            <x v="0"/>
          </reference>
          <reference field="29" count="10">
            <x v="5"/>
            <x v="6"/>
            <x v="8"/>
            <x v="10"/>
            <x v="11"/>
            <x v="13"/>
            <x v="16"/>
            <x v="17"/>
            <x v="19"/>
            <x v="20"/>
          </reference>
        </references>
      </pivotArea>
    </format>
    <format dxfId="968">
      <pivotArea dataOnly="0" labelOnly="1" outline="0" fieldPosition="0">
        <references count="2">
          <reference field="8" count="1" selected="0">
            <x v="1"/>
          </reference>
          <reference field="29" count="10">
            <x v="0"/>
            <x v="1"/>
            <x v="3"/>
            <x v="4"/>
            <x v="7"/>
            <x v="9"/>
            <x v="12"/>
            <x v="15"/>
            <x v="18"/>
            <x v="23"/>
          </reference>
        </references>
      </pivotArea>
    </format>
    <format dxfId="967">
      <pivotArea dataOnly="0" labelOnly="1" outline="0" fieldPosition="0">
        <references count="2">
          <reference field="8" count="1" selected="0">
            <x v="2"/>
          </reference>
          <reference field="29" count="3">
            <x v="2"/>
            <x v="21"/>
            <x v="22"/>
          </reference>
        </references>
      </pivotArea>
    </format>
    <format dxfId="966">
      <pivotArea dataOnly="0" labelOnly="1" outline="0" fieldPosition="0">
        <references count="2">
          <reference field="8" count="1" selected="0">
            <x v="3"/>
          </reference>
          <reference field="29" count="2">
            <x v="3"/>
            <x v="13"/>
          </reference>
        </references>
      </pivotArea>
    </format>
    <format dxfId="96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22"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E594:G609" firstHeaderRow="1" firstDataRow="1" firstDataCol="2"/>
  <pivotFields count="129">
    <pivotField compact="0" numFmtId="22" outline="0" showAll="0" defaultSubtotal="0"/>
    <pivotField compact="0" numFmtId="22" outline="0" showAll="0" defaultSubtotal="0"/>
    <pivotField compact="0" numFmtId="22"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Localité de l'entreprise" axis="axisRow" compact="0" outline="0" showAll="0" defaultSubtotal="0">
      <items count="4">
        <item x="1"/>
        <item x="0"/>
        <item x="3"/>
        <item n="Zémio, RCA"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9">
        <item x="8"/>
        <item x="11"/>
        <item x="17"/>
        <item x="3"/>
        <item x="0"/>
        <item x="13"/>
        <item x="12"/>
        <item x="4"/>
        <item x="16"/>
        <item x="10"/>
        <item x="5"/>
        <item x="14"/>
        <item x="15"/>
        <item x="2"/>
        <item x="1"/>
        <item x="9"/>
        <item x="7"/>
        <item x="18"/>
        <item x="6"/>
      </items>
    </pivotField>
    <pivotField compact="0" outline="0" showAll="0" defaultSubtotal="0">
      <items count="10">
        <item x="4"/>
        <item x="3"/>
        <item x="0"/>
        <item x="9"/>
        <item x="7"/>
        <item x="5"/>
        <item x="6"/>
        <item x="1"/>
        <item x="8"/>
        <item x="2"/>
      </items>
    </pivotField>
    <pivotField compact="0" outline="0" showAll="0" defaultSubtotal="0">
      <items count="17">
        <item x="9"/>
        <item x="5"/>
        <item x="15"/>
        <item x="0"/>
        <item x="6"/>
        <item x="7"/>
        <item x="8"/>
        <item x="10"/>
        <item x="12"/>
        <item x="14"/>
        <item x="13"/>
        <item x="2"/>
        <item x="3"/>
        <item x="4"/>
        <item x="1"/>
        <item m="1" x="16"/>
        <item x="11"/>
      </items>
    </pivotField>
    <pivotField compact="0" outline="0" showAll="0" defaultSubtotal="0">
      <items count="3">
        <item x="0"/>
        <item x="2"/>
        <item x="1"/>
      </items>
    </pivotField>
    <pivotField compact="0" outline="0" showAll="0" defaultSubtotal="0">
      <items count="12">
        <item x="1"/>
        <item x="5"/>
        <item x="10"/>
        <item x="0"/>
        <item x="6"/>
        <item x="7"/>
        <item x="8"/>
        <item x="4"/>
        <item x="2"/>
        <item m="1" x="11"/>
        <item x="3"/>
        <item x="9"/>
      </items>
    </pivotField>
    <pivotField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1">
        <item x="1"/>
        <item x="3"/>
        <item x="7"/>
        <item x="2"/>
        <item x="0"/>
        <item x="6"/>
        <item x="10"/>
        <item x="9"/>
        <item x="4"/>
        <item x="8"/>
        <item x="5"/>
      </items>
    </pivotField>
    <pivotField compact="0" outline="0" showAll="0" defaultSubtotal="0">
      <items count="7">
        <item x="1"/>
        <item x="4"/>
        <item x="0"/>
        <item x="2"/>
        <item x="3"/>
        <item x="5"/>
        <item x="6"/>
      </items>
    </pivotField>
    <pivotField compact="0" outline="0" showAll="0" defaultSubtotal="0">
      <items count="29">
        <item x="16"/>
        <item x="23"/>
        <item x="15"/>
        <item x="19"/>
        <item x="0"/>
        <item x="17"/>
        <item x="14"/>
        <item x="2"/>
        <item x="20"/>
        <item x="18"/>
        <item x="5"/>
        <item x="3"/>
        <item x="1"/>
        <item x="25"/>
        <item x="24"/>
        <item x="21"/>
        <item x="13"/>
        <item x="7"/>
        <item x="8"/>
        <item x="28"/>
        <item x="27"/>
        <item x="22"/>
        <item x="6"/>
        <item x="12"/>
        <item x="4"/>
        <item x="11"/>
        <item x="10"/>
        <item x="9"/>
        <item x="2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28">
        <item x="6"/>
        <item x="9"/>
        <item x="8"/>
        <item x="5"/>
        <item x="2"/>
        <item x="21"/>
        <item x="23"/>
        <item x="20"/>
        <item x="27"/>
        <item x="11"/>
        <item x="17"/>
        <item x="0"/>
        <item x="14"/>
        <item x="12"/>
        <item x="1"/>
        <item x="22"/>
        <item x="25"/>
        <item x="10"/>
        <item x="16"/>
        <item x="4"/>
        <item x="24"/>
        <item x="7"/>
        <item x="13"/>
        <item x="15"/>
        <item x="3"/>
        <item x="26"/>
        <item x="18"/>
        <item x="19"/>
      </items>
    </pivotField>
    <pivotField compact="0" outline="0" showAll="0" defaultSubtotal="0"/>
    <pivotField compact="0" outline="0" showAll="0" defaultSubtotal="0"/>
    <pivotField compact="0" outline="0" showAll="0" defaultSubtotal="0"/>
    <pivotField compact="0" outline="0" showAll="0" defaultSubtotal="0">
      <items count="29">
        <item x="15"/>
        <item x="20"/>
        <item x="19"/>
        <item x="2"/>
        <item x="16"/>
        <item x="27"/>
        <item x="3"/>
        <item x="28"/>
        <item x="17"/>
        <item x="25"/>
        <item x="1"/>
        <item x="4"/>
        <item x="6"/>
        <item x="5"/>
        <item x="13"/>
        <item x="22"/>
        <item x="24"/>
        <item x="10"/>
        <item x="9"/>
        <item x="23"/>
        <item x="12"/>
        <item x="26"/>
        <item x="21"/>
        <item x="18"/>
        <item x="0"/>
        <item x="14"/>
        <item x="8"/>
        <item x="11"/>
        <item x="7"/>
      </items>
    </pivotField>
    <pivotField compact="0" outline="0" showAll="0" defaultSubtotal="0"/>
    <pivotField compact="0" outline="0" showAll="0" defaultSubtotal="0"/>
    <pivotField compact="0" outline="0" showAll="0" defaultSubtotal="0">
      <items count="20">
        <item x="10"/>
        <item x="2"/>
        <item x="4"/>
        <item x="3"/>
        <item x="5"/>
        <item x="13"/>
        <item x="0"/>
        <item x="9"/>
        <item x="7"/>
        <item x="8"/>
        <item x="12"/>
        <item x="17"/>
        <item x="11"/>
        <item x="18"/>
        <item x="19"/>
        <item x="6"/>
        <item x="1"/>
        <item x="16"/>
        <item x="15"/>
        <item x="1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3">
        <item h="1" x="2"/>
        <item x="4"/>
        <item x="7"/>
        <item x="8"/>
        <item x="6"/>
        <item x="11"/>
        <item x="3"/>
        <item x="10"/>
        <item x="5"/>
        <item x="1"/>
        <item x="9"/>
        <item x="0"/>
        <item x="1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8"/>
    <field x="97"/>
  </rowFields>
  <rowItems count="15">
    <i>
      <x/>
      <x v="1"/>
    </i>
    <i r="1">
      <x v="4"/>
    </i>
    <i r="1">
      <x v="6"/>
    </i>
    <i r="1">
      <x v="8"/>
    </i>
    <i>
      <x v="1"/>
      <x v="2"/>
    </i>
    <i r="1">
      <x v="3"/>
    </i>
    <i r="1">
      <x v="6"/>
    </i>
    <i r="1">
      <x v="7"/>
    </i>
    <i r="1">
      <x v="9"/>
    </i>
    <i r="1">
      <x v="10"/>
    </i>
    <i r="1">
      <x v="11"/>
    </i>
    <i>
      <x v="2"/>
      <x v="6"/>
    </i>
    <i r="1">
      <x v="9"/>
    </i>
    <i>
      <x v="3"/>
      <x v="5"/>
    </i>
    <i r="1">
      <x v="12"/>
    </i>
  </rowItems>
  <colItems count="1">
    <i/>
  </colItems>
  <dataFields count="1">
    <dataField name="Count of _uuid" fld="121" subtotal="count" baseField="0" baseItem="0"/>
  </dataFields>
  <formats count="74">
    <format dxfId="1115">
      <pivotArea field="8" type="button" dataOnly="0" labelOnly="1" outline="0" axis="axisRow" fieldPosition="0"/>
    </format>
    <format dxfId="1114">
      <pivotArea field="23" type="button" dataOnly="0" labelOnly="1" outline="0"/>
    </format>
    <format dxfId="1113">
      <pivotArea field="24" type="button" dataOnly="0" labelOnly="1" outline="0"/>
    </format>
    <format dxfId="1112">
      <pivotArea field="25" type="button" dataOnly="0" labelOnly="1" outline="0"/>
    </format>
    <format dxfId="1111">
      <pivotArea field="27" type="button" dataOnly="0" labelOnly="1" outline="0"/>
    </format>
    <format dxfId="1110">
      <pivotArea field="26" type="button" dataOnly="0" labelOnly="1" outline="0"/>
    </format>
    <format dxfId="1109">
      <pivotArea field="28" type="button" dataOnly="0" labelOnly="1" outline="0"/>
    </format>
    <format dxfId="1108">
      <pivotArea field="8" type="button" dataOnly="0" labelOnly="1" outline="0" axis="axisRow" fieldPosition="0"/>
    </format>
    <format dxfId="1107">
      <pivotArea field="23" type="button" dataOnly="0" labelOnly="1" outline="0"/>
    </format>
    <format dxfId="1106">
      <pivotArea field="24" type="button" dataOnly="0" labelOnly="1" outline="0"/>
    </format>
    <format dxfId="1105">
      <pivotArea field="25" type="button" dataOnly="0" labelOnly="1" outline="0"/>
    </format>
    <format dxfId="1104">
      <pivotArea field="27" type="button" dataOnly="0" labelOnly="1" outline="0"/>
    </format>
    <format dxfId="1103">
      <pivotArea field="26" type="button" dataOnly="0" labelOnly="1" outline="0"/>
    </format>
    <format dxfId="1102">
      <pivotArea field="28" type="button" dataOnly="0" labelOnly="1" outline="0"/>
    </format>
    <format dxfId="1101">
      <pivotArea field="23" type="button" dataOnly="0" labelOnly="1" outline="0"/>
    </format>
    <format dxfId="1100">
      <pivotArea field="24" type="button" dataOnly="0" labelOnly="1" outline="0"/>
    </format>
    <format dxfId="1099">
      <pivotArea field="25" type="button" dataOnly="0" labelOnly="1" outline="0"/>
    </format>
    <format dxfId="1098">
      <pivotArea field="27" type="button" dataOnly="0" labelOnly="1" outline="0"/>
    </format>
    <format dxfId="1097">
      <pivotArea field="26" type="button" dataOnly="0" labelOnly="1" outline="0"/>
    </format>
    <format dxfId="1096">
      <pivotArea field="28" type="button" dataOnly="0" labelOnly="1" outline="0"/>
    </format>
    <format dxfId="1095">
      <pivotArea field="23" type="button" dataOnly="0" labelOnly="1" outline="0"/>
    </format>
    <format dxfId="1094">
      <pivotArea field="24" type="button" dataOnly="0" labelOnly="1" outline="0"/>
    </format>
    <format dxfId="1093">
      <pivotArea field="25" type="button" dataOnly="0" labelOnly="1" outline="0"/>
    </format>
    <format dxfId="1092">
      <pivotArea field="27" type="button" dataOnly="0" labelOnly="1" outline="0"/>
    </format>
    <format dxfId="1091">
      <pivotArea field="26" type="button" dataOnly="0" labelOnly="1" outline="0"/>
    </format>
    <format dxfId="1090">
      <pivotArea field="28" type="button" dataOnly="0" labelOnly="1" outline="0"/>
    </format>
    <format dxfId="1089">
      <pivotArea type="all" dataOnly="0" outline="0" fieldPosition="0"/>
    </format>
    <format dxfId="1088">
      <pivotArea field="8" type="button" dataOnly="0" labelOnly="1" outline="0" axis="axisRow" fieldPosition="0"/>
    </format>
    <format dxfId="1087">
      <pivotArea field="23" type="button" dataOnly="0" labelOnly="1" outline="0"/>
    </format>
    <format dxfId="1086">
      <pivotArea field="24" type="button" dataOnly="0" labelOnly="1" outline="0"/>
    </format>
    <format dxfId="1085">
      <pivotArea field="25" type="button" dataOnly="0" labelOnly="1" outline="0"/>
    </format>
    <format dxfId="1084">
      <pivotArea field="27" type="button" dataOnly="0" labelOnly="1" outline="0"/>
    </format>
    <format dxfId="1083">
      <pivotArea field="26" type="button" dataOnly="0" labelOnly="1" outline="0"/>
    </format>
    <format dxfId="1082">
      <pivotArea field="28" type="button" dataOnly="0" labelOnly="1" outline="0"/>
    </format>
    <format dxfId="1081">
      <pivotArea type="all" dataOnly="0" outline="0" fieldPosition="0"/>
    </format>
    <format dxfId="1080">
      <pivotArea field="8" type="button" dataOnly="0" labelOnly="1" outline="0" axis="axisRow" fieldPosition="0"/>
    </format>
    <format dxfId="1079">
      <pivotArea field="23" type="button" dataOnly="0" labelOnly="1" outline="0"/>
    </format>
    <format dxfId="1078">
      <pivotArea field="24" type="button" dataOnly="0" labelOnly="1" outline="0"/>
    </format>
    <format dxfId="1077">
      <pivotArea field="25" type="button" dataOnly="0" labelOnly="1" outline="0"/>
    </format>
    <format dxfId="1076">
      <pivotArea field="27" type="button" dataOnly="0" labelOnly="1" outline="0"/>
    </format>
    <format dxfId="1075">
      <pivotArea field="26" type="button" dataOnly="0" labelOnly="1" outline="0"/>
    </format>
    <format dxfId="1074">
      <pivotArea field="28" type="button" dataOnly="0" labelOnly="1" outline="0"/>
    </format>
    <format dxfId="1073">
      <pivotArea field="38" type="button" dataOnly="0" labelOnly="1" outline="0"/>
    </format>
    <format dxfId="1072">
      <pivotArea field="39" type="button" dataOnly="0" labelOnly="1" outline="0"/>
    </format>
    <format dxfId="1071">
      <pivotArea field="40" type="button" dataOnly="0" labelOnly="1" outline="0"/>
    </format>
    <format dxfId="1070">
      <pivotArea field="40" type="button" dataOnly="0" labelOnly="1" outline="0"/>
    </format>
    <format dxfId="1069">
      <pivotArea field="40" type="button" dataOnly="0" labelOnly="1" outline="0"/>
    </format>
    <format dxfId="1068">
      <pivotArea field="40" type="button" dataOnly="0" labelOnly="1" outline="0"/>
    </format>
    <format dxfId="1067">
      <pivotArea field="40" type="button" dataOnly="0" labelOnly="1" outline="0"/>
    </format>
    <format dxfId="1066">
      <pivotArea field="49" type="button" dataOnly="0" labelOnly="1" outline="0"/>
    </format>
    <format dxfId="1065">
      <pivotArea field="53" type="button" dataOnly="0" labelOnly="1" outline="0"/>
    </format>
    <format dxfId="1064">
      <pivotArea field="56" type="button" dataOnly="0" labelOnly="1" outline="0"/>
    </format>
    <format dxfId="1063">
      <pivotArea type="all" dataOnly="0" outline="0" fieldPosition="0"/>
    </format>
    <format dxfId="1062">
      <pivotArea outline="0" collapsedLevelsAreSubtotals="1" fieldPosition="0"/>
    </format>
    <format dxfId="1061">
      <pivotArea field="8" type="button" dataOnly="0" labelOnly="1" outline="0" axis="axisRow" fieldPosition="0"/>
    </format>
    <format dxfId="1060">
      <pivotArea field="97" type="button" dataOnly="0" labelOnly="1" outline="0" axis="axisRow" fieldPosition="1"/>
    </format>
    <format dxfId="1059">
      <pivotArea dataOnly="0" labelOnly="1" outline="0" axis="axisValues" fieldPosition="0"/>
    </format>
    <format dxfId="1058">
      <pivotArea dataOnly="0" labelOnly="1" outline="0" fieldPosition="0">
        <references count="1">
          <reference field="8" count="0"/>
        </references>
      </pivotArea>
    </format>
    <format dxfId="1057">
      <pivotArea dataOnly="0" labelOnly="1" outline="0" fieldPosition="0">
        <references count="2">
          <reference field="8" count="1" selected="0">
            <x v="0"/>
          </reference>
          <reference field="97" count="4">
            <x v="1"/>
            <x v="4"/>
            <x v="6"/>
            <x v="8"/>
          </reference>
        </references>
      </pivotArea>
    </format>
    <format dxfId="1056">
      <pivotArea dataOnly="0" labelOnly="1" outline="0" fieldPosition="0">
        <references count="2">
          <reference field="8" count="1" selected="0">
            <x v="1"/>
          </reference>
          <reference field="97" count="7">
            <x v="2"/>
            <x v="3"/>
            <x v="6"/>
            <x v="7"/>
            <x v="9"/>
            <x v="10"/>
            <x v="11"/>
          </reference>
        </references>
      </pivotArea>
    </format>
    <format dxfId="1055">
      <pivotArea dataOnly="0" labelOnly="1" outline="0" fieldPosition="0">
        <references count="2">
          <reference field="8" count="1" selected="0">
            <x v="2"/>
          </reference>
          <reference field="97" count="2">
            <x v="6"/>
            <x v="9"/>
          </reference>
        </references>
      </pivotArea>
    </format>
    <format dxfId="1054">
      <pivotArea dataOnly="0" labelOnly="1" outline="0" fieldPosition="0">
        <references count="2">
          <reference field="8" count="1" selected="0">
            <x v="3"/>
          </reference>
          <reference field="97" count="2">
            <x v="5"/>
            <x v="12"/>
          </reference>
        </references>
      </pivotArea>
    </format>
    <format dxfId="1053">
      <pivotArea dataOnly="0" labelOnly="1" outline="0" axis="axisValues" fieldPosition="0"/>
    </format>
    <format dxfId="1052">
      <pivotArea type="all" dataOnly="0" outline="0" fieldPosition="0"/>
    </format>
    <format dxfId="1051">
      <pivotArea outline="0" collapsedLevelsAreSubtotals="1" fieldPosition="0"/>
    </format>
    <format dxfId="1050">
      <pivotArea field="8" type="button" dataOnly="0" labelOnly="1" outline="0" axis="axisRow" fieldPosition="0"/>
    </format>
    <format dxfId="1049">
      <pivotArea field="97" type="button" dataOnly="0" labelOnly="1" outline="0" axis="axisRow" fieldPosition="1"/>
    </format>
    <format dxfId="1048">
      <pivotArea dataOnly="0" labelOnly="1" outline="0" axis="axisValues" fieldPosition="0"/>
    </format>
    <format dxfId="1047">
      <pivotArea dataOnly="0" labelOnly="1" outline="0" fieldPosition="0">
        <references count="1">
          <reference field="8" count="0"/>
        </references>
      </pivotArea>
    </format>
    <format dxfId="1046">
      <pivotArea dataOnly="0" labelOnly="1" outline="0" fieldPosition="0">
        <references count="2">
          <reference field="8" count="1" selected="0">
            <x v="0"/>
          </reference>
          <reference field="97" count="4">
            <x v="1"/>
            <x v="4"/>
            <x v="6"/>
            <x v="8"/>
          </reference>
        </references>
      </pivotArea>
    </format>
    <format dxfId="1045">
      <pivotArea dataOnly="0" labelOnly="1" outline="0" fieldPosition="0">
        <references count="2">
          <reference field="8" count="1" selected="0">
            <x v="1"/>
          </reference>
          <reference field="97" count="7">
            <x v="2"/>
            <x v="3"/>
            <x v="6"/>
            <x v="7"/>
            <x v="9"/>
            <x v="10"/>
            <x v="11"/>
          </reference>
        </references>
      </pivotArea>
    </format>
    <format dxfId="1044">
      <pivotArea dataOnly="0" labelOnly="1" outline="0" fieldPosition="0">
        <references count="2">
          <reference field="8" count="1" selected="0">
            <x v="2"/>
          </reference>
          <reference field="97" count="2">
            <x v="6"/>
            <x v="9"/>
          </reference>
        </references>
      </pivotArea>
    </format>
    <format dxfId="1043">
      <pivotArea dataOnly="0" labelOnly="1" outline="0" fieldPosition="0">
        <references count="2">
          <reference field="8" count="1" selected="0">
            <x v="3"/>
          </reference>
          <reference field="97" count="2">
            <x v="5"/>
            <x v="12"/>
          </reference>
        </references>
      </pivotArea>
    </format>
    <format dxfId="104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E728:F750" firstHeaderRow="1" firstDataRow="1" firstDataCol="2"/>
  <pivotFields count="129">
    <pivotField compact="0" numFmtId="22" outline="0" showAll="0" defaultSubtotal="0"/>
    <pivotField compact="0" numFmtId="22" outline="0" showAll="0" defaultSubtotal="0"/>
    <pivotField compact="0" numFmtId="22"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Localité de l'entreprise" axis="axisRow" compact="0" outline="0" showAll="0" defaultSubtotal="0">
      <items count="4">
        <item x="1"/>
        <item x="0"/>
        <item x="3"/>
        <item n="Zémio, RCA"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9">
        <item x="8"/>
        <item x="11"/>
        <item x="17"/>
        <item x="3"/>
        <item x="0"/>
        <item x="13"/>
        <item x="12"/>
        <item x="4"/>
        <item x="16"/>
        <item x="10"/>
        <item x="5"/>
        <item x="14"/>
        <item x="15"/>
        <item x="2"/>
        <item x="1"/>
        <item x="9"/>
        <item x="7"/>
        <item x="18"/>
        <item x="6"/>
      </items>
    </pivotField>
    <pivotField compact="0" outline="0" showAll="0" defaultSubtotal="0">
      <items count="10">
        <item x="4"/>
        <item x="3"/>
        <item x="0"/>
        <item x="9"/>
        <item x="7"/>
        <item x="5"/>
        <item x="6"/>
        <item x="1"/>
        <item x="8"/>
        <item x="2"/>
      </items>
    </pivotField>
    <pivotField compact="0" outline="0" showAll="0" defaultSubtotal="0">
      <items count="17">
        <item x="9"/>
        <item x="5"/>
        <item x="15"/>
        <item x="0"/>
        <item x="6"/>
        <item x="7"/>
        <item x="8"/>
        <item x="10"/>
        <item x="12"/>
        <item x="14"/>
        <item x="13"/>
        <item x="2"/>
        <item x="3"/>
        <item x="4"/>
        <item x="1"/>
        <item m="1" x="16"/>
        <item x="11"/>
      </items>
    </pivotField>
    <pivotField compact="0" outline="0" showAll="0" defaultSubtotal="0">
      <items count="3">
        <item x="0"/>
        <item x="2"/>
        <item x="1"/>
      </items>
    </pivotField>
    <pivotField compact="0" outline="0" showAll="0" defaultSubtotal="0">
      <items count="12">
        <item x="1"/>
        <item x="5"/>
        <item x="10"/>
        <item x="0"/>
        <item x="6"/>
        <item x="7"/>
        <item x="8"/>
        <item x="4"/>
        <item x="2"/>
        <item m="1" x="11"/>
        <item x="3"/>
        <item x="9"/>
      </items>
    </pivotField>
    <pivotField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1">
        <item x="1"/>
        <item x="3"/>
        <item x="7"/>
        <item x="2"/>
        <item x="0"/>
        <item x="6"/>
        <item x="10"/>
        <item x="9"/>
        <item x="4"/>
        <item x="8"/>
        <item x="5"/>
      </items>
    </pivotField>
    <pivotField compact="0" outline="0" showAll="0" defaultSubtotal="0">
      <items count="7">
        <item x="1"/>
        <item x="4"/>
        <item x="0"/>
        <item x="2"/>
        <item x="3"/>
        <item x="5"/>
        <item x="6"/>
      </items>
    </pivotField>
    <pivotField compact="0" outline="0" showAll="0" defaultSubtotal="0">
      <items count="29">
        <item x="16"/>
        <item x="23"/>
        <item x="15"/>
        <item x="19"/>
        <item x="0"/>
        <item x="17"/>
        <item x="14"/>
        <item x="2"/>
        <item x="20"/>
        <item x="18"/>
        <item x="5"/>
        <item x="3"/>
        <item x="1"/>
        <item x="25"/>
        <item x="24"/>
        <item x="21"/>
        <item x="13"/>
        <item x="7"/>
        <item x="8"/>
        <item x="28"/>
        <item x="27"/>
        <item x="22"/>
        <item x="6"/>
        <item x="12"/>
        <item x="4"/>
        <item x="11"/>
        <item x="10"/>
        <item x="9"/>
        <item x="2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28">
        <item x="6"/>
        <item x="9"/>
        <item x="8"/>
        <item x="5"/>
        <item x="2"/>
        <item x="21"/>
        <item x="23"/>
        <item x="20"/>
        <item x="27"/>
        <item x="11"/>
        <item x="17"/>
        <item x="0"/>
        <item x="14"/>
        <item x="12"/>
        <item x="1"/>
        <item x="22"/>
        <item x="25"/>
        <item x="10"/>
        <item x="16"/>
        <item x="4"/>
        <item x="24"/>
        <item x="7"/>
        <item x="13"/>
        <item x="15"/>
        <item x="3"/>
        <item x="26"/>
        <item x="18"/>
        <item x="19"/>
      </items>
    </pivotField>
    <pivotField compact="0" outline="0" showAll="0" defaultSubtotal="0"/>
    <pivotField compact="0" outline="0" showAll="0" defaultSubtotal="0"/>
    <pivotField compact="0" outline="0" showAll="0" defaultSubtotal="0"/>
    <pivotField compact="0" outline="0" showAll="0" defaultSubtotal="0">
      <items count="29">
        <item x="15"/>
        <item x="20"/>
        <item x="19"/>
        <item x="2"/>
        <item x="16"/>
        <item x="27"/>
        <item x="3"/>
        <item x="28"/>
        <item x="17"/>
        <item x="25"/>
        <item x="1"/>
        <item x="4"/>
        <item x="6"/>
        <item x="5"/>
        <item x="13"/>
        <item x="22"/>
        <item x="24"/>
        <item x="10"/>
        <item x="9"/>
        <item x="23"/>
        <item x="12"/>
        <item x="26"/>
        <item x="21"/>
        <item x="18"/>
        <item x="0"/>
        <item x="14"/>
        <item x="8"/>
        <item x="11"/>
        <item x="7"/>
      </items>
    </pivotField>
    <pivotField compact="0" outline="0" showAll="0" defaultSubtotal="0"/>
    <pivotField compact="0" outline="0" showAll="0" defaultSubtotal="0"/>
    <pivotField compact="0" outline="0" showAll="0" defaultSubtotal="0">
      <items count="20">
        <item x="10"/>
        <item x="2"/>
        <item x="4"/>
        <item x="3"/>
        <item x="5"/>
        <item x="13"/>
        <item x="0"/>
        <item x="9"/>
        <item x="7"/>
        <item x="8"/>
        <item x="12"/>
        <item x="17"/>
        <item x="11"/>
        <item x="18"/>
        <item x="19"/>
        <item x="6"/>
        <item x="1"/>
        <item x="16"/>
        <item x="15"/>
        <item x="1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2">
        <item h="1" x="2"/>
        <item x="21"/>
        <item x="9"/>
        <item x="0"/>
        <item x="16"/>
        <item x="3"/>
        <item x="12"/>
        <item x="19"/>
        <item x="1"/>
        <item x="13"/>
        <item x="7"/>
        <item x="17"/>
        <item x="15"/>
        <item x="20"/>
        <item x="14"/>
        <item x="8"/>
        <item x="11"/>
        <item x="18"/>
        <item x="10"/>
        <item x="6"/>
        <item x="5"/>
        <item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8"/>
    <field x="115"/>
  </rowFields>
  <rowItems count="22">
    <i>
      <x/>
      <x v="5"/>
    </i>
    <i r="1">
      <x v="10"/>
    </i>
    <i r="1">
      <x v="15"/>
    </i>
    <i r="1">
      <x v="19"/>
    </i>
    <i r="1">
      <x v="20"/>
    </i>
    <i r="1">
      <x v="21"/>
    </i>
    <i>
      <x v="1"/>
      <x v="2"/>
    </i>
    <i r="1">
      <x v="3"/>
    </i>
    <i r="1">
      <x v="4"/>
    </i>
    <i r="1">
      <x v="6"/>
    </i>
    <i r="1">
      <x v="8"/>
    </i>
    <i r="1">
      <x v="9"/>
    </i>
    <i r="1">
      <x v="11"/>
    </i>
    <i r="1">
      <x v="12"/>
    </i>
    <i r="1">
      <x v="14"/>
    </i>
    <i r="1">
      <x v="16"/>
    </i>
    <i r="1">
      <x v="17"/>
    </i>
    <i r="1">
      <x v="18"/>
    </i>
    <i>
      <x v="2"/>
      <x v="1"/>
    </i>
    <i r="1">
      <x v="20"/>
    </i>
    <i>
      <x v="3"/>
      <x v="7"/>
    </i>
    <i r="1">
      <x v="13"/>
    </i>
  </rowItems>
  <colItems count="1">
    <i/>
  </colItems>
  <formats count="68">
    <format dxfId="1183">
      <pivotArea field="8" type="button" dataOnly="0" labelOnly="1" outline="0" axis="axisRow" fieldPosition="0"/>
    </format>
    <format dxfId="1182">
      <pivotArea field="23" type="button" dataOnly="0" labelOnly="1" outline="0"/>
    </format>
    <format dxfId="1181">
      <pivotArea field="24" type="button" dataOnly="0" labelOnly="1" outline="0"/>
    </format>
    <format dxfId="1180">
      <pivotArea field="25" type="button" dataOnly="0" labelOnly="1" outline="0"/>
    </format>
    <format dxfId="1179">
      <pivotArea field="27" type="button" dataOnly="0" labelOnly="1" outline="0"/>
    </format>
    <format dxfId="1178">
      <pivotArea field="26" type="button" dataOnly="0" labelOnly="1" outline="0"/>
    </format>
    <format dxfId="1177">
      <pivotArea field="28" type="button" dataOnly="0" labelOnly="1" outline="0"/>
    </format>
    <format dxfId="1176">
      <pivotArea field="8" type="button" dataOnly="0" labelOnly="1" outline="0" axis="axisRow" fieldPosition="0"/>
    </format>
    <format dxfId="1175">
      <pivotArea field="23" type="button" dataOnly="0" labelOnly="1" outline="0"/>
    </format>
    <format dxfId="1174">
      <pivotArea field="24" type="button" dataOnly="0" labelOnly="1" outline="0"/>
    </format>
    <format dxfId="1173">
      <pivotArea field="25" type="button" dataOnly="0" labelOnly="1" outline="0"/>
    </format>
    <format dxfId="1172">
      <pivotArea field="27" type="button" dataOnly="0" labelOnly="1" outline="0"/>
    </format>
    <format dxfId="1171">
      <pivotArea field="26" type="button" dataOnly="0" labelOnly="1" outline="0"/>
    </format>
    <format dxfId="1170">
      <pivotArea field="28" type="button" dataOnly="0" labelOnly="1" outline="0"/>
    </format>
    <format dxfId="1169">
      <pivotArea field="23" type="button" dataOnly="0" labelOnly="1" outline="0"/>
    </format>
    <format dxfId="1168">
      <pivotArea field="24" type="button" dataOnly="0" labelOnly="1" outline="0"/>
    </format>
    <format dxfId="1167">
      <pivotArea field="25" type="button" dataOnly="0" labelOnly="1" outline="0"/>
    </format>
    <format dxfId="1166">
      <pivotArea field="27" type="button" dataOnly="0" labelOnly="1" outline="0"/>
    </format>
    <format dxfId="1165">
      <pivotArea field="26" type="button" dataOnly="0" labelOnly="1" outline="0"/>
    </format>
    <format dxfId="1164">
      <pivotArea field="28" type="button" dataOnly="0" labelOnly="1" outline="0"/>
    </format>
    <format dxfId="1163">
      <pivotArea field="23" type="button" dataOnly="0" labelOnly="1" outline="0"/>
    </format>
    <format dxfId="1162">
      <pivotArea field="24" type="button" dataOnly="0" labelOnly="1" outline="0"/>
    </format>
    <format dxfId="1161">
      <pivotArea field="25" type="button" dataOnly="0" labelOnly="1" outline="0"/>
    </format>
    <format dxfId="1160">
      <pivotArea field="27" type="button" dataOnly="0" labelOnly="1" outline="0"/>
    </format>
    <format dxfId="1159">
      <pivotArea field="26" type="button" dataOnly="0" labelOnly="1" outline="0"/>
    </format>
    <format dxfId="1158">
      <pivotArea field="28" type="button" dataOnly="0" labelOnly="1" outline="0"/>
    </format>
    <format dxfId="1157">
      <pivotArea type="all" dataOnly="0" outline="0" fieldPosition="0"/>
    </format>
    <format dxfId="1156">
      <pivotArea field="8" type="button" dataOnly="0" labelOnly="1" outline="0" axis="axisRow" fieldPosition="0"/>
    </format>
    <format dxfId="1155">
      <pivotArea field="23" type="button" dataOnly="0" labelOnly="1" outline="0"/>
    </format>
    <format dxfId="1154">
      <pivotArea field="24" type="button" dataOnly="0" labelOnly="1" outline="0"/>
    </format>
    <format dxfId="1153">
      <pivotArea field="25" type="button" dataOnly="0" labelOnly="1" outline="0"/>
    </format>
    <format dxfId="1152">
      <pivotArea field="27" type="button" dataOnly="0" labelOnly="1" outline="0"/>
    </format>
    <format dxfId="1151">
      <pivotArea field="26" type="button" dataOnly="0" labelOnly="1" outline="0"/>
    </format>
    <format dxfId="1150">
      <pivotArea field="28" type="button" dataOnly="0" labelOnly="1" outline="0"/>
    </format>
    <format dxfId="1149">
      <pivotArea type="all" dataOnly="0" outline="0" fieldPosition="0"/>
    </format>
    <format dxfId="1148">
      <pivotArea field="8" type="button" dataOnly="0" labelOnly="1" outline="0" axis="axisRow" fieldPosition="0"/>
    </format>
    <format dxfId="1147">
      <pivotArea field="23" type="button" dataOnly="0" labelOnly="1" outline="0"/>
    </format>
    <format dxfId="1146">
      <pivotArea field="24" type="button" dataOnly="0" labelOnly="1" outline="0"/>
    </format>
    <format dxfId="1145">
      <pivotArea field="25" type="button" dataOnly="0" labelOnly="1" outline="0"/>
    </format>
    <format dxfId="1144">
      <pivotArea field="27" type="button" dataOnly="0" labelOnly="1" outline="0"/>
    </format>
    <format dxfId="1143">
      <pivotArea field="26" type="button" dataOnly="0" labelOnly="1" outline="0"/>
    </format>
    <format dxfId="1142">
      <pivotArea field="28" type="button" dataOnly="0" labelOnly="1" outline="0"/>
    </format>
    <format dxfId="1141">
      <pivotArea field="38" type="button" dataOnly="0" labelOnly="1" outline="0"/>
    </format>
    <format dxfId="1140">
      <pivotArea field="39" type="button" dataOnly="0" labelOnly="1" outline="0"/>
    </format>
    <format dxfId="1139">
      <pivotArea field="40" type="button" dataOnly="0" labelOnly="1" outline="0"/>
    </format>
    <format dxfId="1138">
      <pivotArea field="40" type="button" dataOnly="0" labelOnly="1" outline="0"/>
    </format>
    <format dxfId="1137">
      <pivotArea field="40" type="button" dataOnly="0" labelOnly="1" outline="0"/>
    </format>
    <format dxfId="1136">
      <pivotArea field="40" type="button" dataOnly="0" labelOnly="1" outline="0"/>
    </format>
    <format dxfId="1135">
      <pivotArea field="40" type="button" dataOnly="0" labelOnly="1" outline="0"/>
    </format>
    <format dxfId="1134">
      <pivotArea field="49" type="button" dataOnly="0" labelOnly="1" outline="0"/>
    </format>
    <format dxfId="1133">
      <pivotArea field="53" type="button" dataOnly="0" labelOnly="1" outline="0"/>
    </format>
    <format dxfId="1132">
      <pivotArea field="56" type="button" dataOnly="0" labelOnly="1" outline="0"/>
    </format>
    <format dxfId="1131">
      <pivotArea type="all" dataOnly="0" outline="0" fieldPosition="0"/>
    </format>
    <format dxfId="1130">
      <pivotArea field="8" type="button" dataOnly="0" labelOnly="1" outline="0" axis="axisRow" fieldPosition="0"/>
    </format>
    <format dxfId="1129">
      <pivotArea field="115" type="button" dataOnly="0" labelOnly="1" outline="0" axis="axisRow" fieldPosition="1"/>
    </format>
    <format dxfId="1128">
      <pivotArea dataOnly="0" labelOnly="1" outline="0" fieldPosition="0">
        <references count="1">
          <reference field="8" count="0"/>
        </references>
      </pivotArea>
    </format>
    <format dxfId="1127">
      <pivotArea dataOnly="0" labelOnly="1" outline="0" fieldPosition="0">
        <references count="2">
          <reference field="8" count="1" selected="0">
            <x v="0"/>
          </reference>
          <reference field="115" count="6">
            <x v="5"/>
            <x v="10"/>
            <x v="15"/>
            <x v="19"/>
            <x v="20"/>
            <x v="21"/>
          </reference>
        </references>
      </pivotArea>
    </format>
    <format dxfId="1126">
      <pivotArea dataOnly="0" labelOnly="1" outline="0" fieldPosition="0">
        <references count="2">
          <reference field="8" count="1" selected="0">
            <x v="1"/>
          </reference>
          <reference field="115" count="12">
            <x v="2"/>
            <x v="3"/>
            <x v="4"/>
            <x v="6"/>
            <x v="8"/>
            <x v="9"/>
            <x v="11"/>
            <x v="12"/>
            <x v="14"/>
            <x v="16"/>
            <x v="17"/>
            <x v="18"/>
          </reference>
        </references>
      </pivotArea>
    </format>
    <format dxfId="1125">
      <pivotArea dataOnly="0" labelOnly="1" outline="0" fieldPosition="0">
        <references count="2">
          <reference field="8" count="1" selected="0">
            <x v="2"/>
          </reference>
          <reference field="115" count="2">
            <x v="1"/>
            <x v="20"/>
          </reference>
        </references>
      </pivotArea>
    </format>
    <format dxfId="1124">
      <pivotArea dataOnly="0" labelOnly="1" outline="0" fieldPosition="0">
        <references count="2">
          <reference field="8" count="1" selected="0">
            <x v="3"/>
          </reference>
          <reference field="115" count="2">
            <x v="7"/>
            <x v="13"/>
          </reference>
        </references>
      </pivotArea>
    </format>
    <format dxfId="1123">
      <pivotArea type="all" dataOnly="0" outline="0" fieldPosition="0"/>
    </format>
    <format dxfId="1122">
      <pivotArea field="8" type="button" dataOnly="0" labelOnly="1" outline="0" axis="axisRow" fieldPosition="0"/>
    </format>
    <format dxfId="1121">
      <pivotArea field="115" type="button" dataOnly="0" labelOnly="1" outline="0" axis="axisRow" fieldPosition="1"/>
    </format>
    <format dxfId="1120">
      <pivotArea dataOnly="0" labelOnly="1" outline="0" fieldPosition="0">
        <references count="1">
          <reference field="8" count="0"/>
        </references>
      </pivotArea>
    </format>
    <format dxfId="1119">
      <pivotArea dataOnly="0" labelOnly="1" outline="0" fieldPosition="0">
        <references count="2">
          <reference field="8" count="1" selected="0">
            <x v="0"/>
          </reference>
          <reference field="115" count="6">
            <x v="5"/>
            <x v="10"/>
            <x v="15"/>
            <x v="19"/>
            <x v="20"/>
            <x v="21"/>
          </reference>
        </references>
      </pivotArea>
    </format>
    <format dxfId="1118">
      <pivotArea dataOnly="0" labelOnly="1" outline="0" fieldPosition="0">
        <references count="2">
          <reference field="8" count="1" selected="0">
            <x v="1"/>
          </reference>
          <reference field="115" count="12">
            <x v="2"/>
            <x v="3"/>
            <x v="4"/>
            <x v="6"/>
            <x v="8"/>
            <x v="9"/>
            <x v="11"/>
            <x v="12"/>
            <x v="14"/>
            <x v="16"/>
            <x v="17"/>
            <x v="18"/>
          </reference>
        </references>
      </pivotArea>
    </format>
    <format dxfId="1117">
      <pivotArea dataOnly="0" labelOnly="1" outline="0" fieldPosition="0">
        <references count="2">
          <reference field="8" count="1" selected="0">
            <x v="2"/>
          </reference>
          <reference field="115" count="2">
            <x v="1"/>
            <x v="20"/>
          </reference>
        </references>
      </pivotArea>
    </format>
    <format dxfId="1116">
      <pivotArea dataOnly="0" labelOnly="1" outline="0" fieldPosition="0">
        <references count="2">
          <reference field="8" count="1" selected="0">
            <x v="3"/>
          </reference>
          <reference field="115" count="2">
            <x v="7"/>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E695:F717" firstHeaderRow="1" firstDataRow="1" firstDataCol="2"/>
  <pivotFields count="129">
    <pivotField compact="0" numFmtId="22" outline="0" showAll="0" defaultSubtotal="0"/>
    <pivotField compact="0" numFmtId="22" outline="0" showAll="0" defaultSubtotal="0"/>
    <pivotField compact="0" numFmtId="22"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Localité de l'entreprise" axis="axisRow" compact="0" outline="0" showAll="0" defaultSubtotal="0">
      <items count="4">
        <item x="1"/>
        <item x="0"/>
        <item x="3"/>
        <item n="Zémio, RCA"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9">
        <item x="8"/>
        <item x="11"/>
        <item x="17"/>
        <item x="3"/>
        <item x="0"/>
        <item x="13"/>
        <item x="12"/>
        <item x="4"/>
        <item x="16"/>
        <item x="10"/>
        <item x="5"/>
        <item x="14"/>
        <item x="15"/>
        <item x="2"/>
        <item x="1"/>
        <item x="9"/>
        <item x="7"/>
        <item x="18"/>
        <item x="6"/>
      </items>
    </pivotField>
    <pivotField compact="0" outline="0" showAll="0" defaultSubtotal="0">
      <items count="10">
        <item x="4"/>
        <item x="3"/>
        <item x="0"/>
        <item x="9"/>
        <item x="7"/>
        <item x="5"/>
        <item x="6"/>
        <item x="1"/>
        <item x="8"/>
        <item x="2"/>
      </items>
    </pivotField>
    <pivotField compact="0" outline="0" showAll="0" defaultSubtotal="0">
      <items count="17">
        <item x="9"/>
        <item x="5"/>
        <item x="15"/>
        <item x="0"/>
        <item x="6"/>
        <item x="7"/>
        <item x="8"/>
        <item x="10"/>
        <item x="12"/>
        <item x="14"/>
        <item x="13"/>
        <item x="2"/>
        <item x="3"/>
        <item x="4"/>
        <item x="1"/>
        <item m="1" x="16"/>
        <item x="11"/>
      </items>
    </pivotField>
    <pivotField compact="0" outline="0" showAll="0" defaultSubtotal="0">
      <items count="3">
        <item x="0"/>
        <item x="2"/>
        <item x="1"/>
      </items>
    </pivotField>
    <pivotField compact="0" outline="0" showAll="0" defaultSubtotal="0">
      <items count="12">
        <item x="1"/>
        <item x="5"/>
        <item x="10"/>
        <item x="0"/>
        <item x="6"/>
        <item x="7"/>
        <item x="8"/>
        <item x="4"/>
        <item x="2"/>
        <item m="1" x="11"/>
        <item x="3"/>
        <item x="9"/>
      </items>
    </pivotField>
    <pivotField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1">
        <item x="1"/>
        <item x="3"/>
        <item x="7"/>
        <item x="2"/>
        <item x="0"/>
        <item x="6"/>
        <item x="10"/>
        <item x="9"/>
        <item x="4"/>
        <item x="8"/>
        <item x="5"/>
      </items>
    </pivotField>
    <pivotField compact="0" outline="0" showAll="0" defaultSubtotal="0">
      <items count="7">
        <item x="1"/>
        <item x="4"/>
        <item x="0"/>
        <item x="2"/>
        <item x="3"/>
        <item x="5"/>
        <item x="6"/>
      </items>
    </pivotField>
    <pivotField compact="0" outline="0" showAll="0" defaultSubtotal="0">
      <items count="29">
        <item x="16"/>
        <item x="23"/>
        <item x="15"/>
        <item x="19"/>
        <item x="0"/>
        <item x="17"/>
        <item x="14"/>
        <item x="2"/>
        <item x="20"/>
        <item x="18"/>
        <item x="5"/>
        <item x="3"/>
        <item x="1"/>
        <item x="25"/>
        <item x="24"/>
        <item x="21"/>
        <item x="13"/>
        <item x="7"/>
        <item x="8"/>
        <item x="28"/>
        <item x="27"/>
        <item x="22"/>
        <item x="6"/>
        <item x="12"/>
        <item x="4"/>
        <item x="11"/>
        <item x="10"/>
        <item x="9"/>
        <item x="2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28">
        <item x="6"/>
        <item x="9"/>
        <item x="8"/>
        <item x="5"/>
        <item x="2"/>
        <item x="21"/>
        <item x="23"/>
        <item x="20"/>
        <item x="27"/>
        <item x="11"/>
        <item x="17"/>
        <item x="0"/>
        <item x="14"/>
        <item x="12"/>
        <item x="1"/>
        <item x="22"/>
        <item x="25"/>
        <item x="10"/>
        <item x="16"/>
        <item x="4"/>
        <item x="24"/>
        <item x="7"/>
        <item x="13"/>
        <item x="15"/>
        <item x="3"/>
        <item x="26"/>
        <item x="18"/>
        <item x="19"/>
      </items>
    </pivotField>
    <pivotField compact="0" outline="0" showAll="0" defaultSubtotal="0"/>
    <pivotField compact="0" outline="0" showAll="0" defaultSubtotal="0"/>
    <pivotField compact="0" outline="0" showAll="0" defaultSubtotal="0"/>
    <pivotField compact="0" outline="0" showAll="0" defaultSubtotal="0">
      <items count="29">
        <item x="15"/>
        <item x="20"/>
        <item x="19"/>
        <item x="2"/>
        <item x="16"/>
        <item x="27"/>
        <item x="3"/>
        <item x="28"/>
        <item x="17"/>
        <item x="25"/>
        <item x="1"/>
        <item x="4"/>
        <item x="6"/>
        <item x="5"/>
        <item x="13"/>
        <item x="22"/>
        <item x="24"/>
        <item x="10"/>
        <item x="9"/>
        <item x="23"/>
        <item x="12"/>
        <item x="26"/>
        <item x="21"/>
        <item x="18"/>
        <item x="0"/>
        <item x="14"/>
        <item x="8"/>
        <item x="11"/>
        <item x="7"/>
      </items>
    </pivotField>
    <pivotField compact="0" outline="0" showAll="0" defaultSubtotal="0"/>
    <pivotField compact="0" outline="0" showAll="0" defaultSubtotal="0"/>
    <pivotField compact="0" outline="0" showAll="0" defaultSubtotal="0">
      <items count="20">
        <item x="10"/>
        <item x="2"/>
        <item x="4"/>
        <item x="3"/>
        <item x="5"/>
        <item x="13"/>
        <item x="0"/>
        <item x="9"/>
        <item x="7"/>
        <item x="8"/>
        <item x="12"/>
        <item x="17"/>
        <item x="11"/>
        <item x="18"/>
        <item x="19"/>
        <item x="6"/>
        <item x="1"/>
        <item x="16"/>
        <item x="15"/>
        <item x="1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3">
        <item h="1" x="2"/>
        <item x="3"/>
        <item x="0"/>
        <item x="10"/>
        <item x="9"/>
        <item x="8"/>
        <item x="15"/>
        <item x="5"/>
        <item x="17"/>
        <item x="21"/>
        <item x="19"/>
        <item x="7"/>
        <item x="18"/>
        <item x="20"/>
        <item x="1"/>
        <item x="4"/>
        <item x="22"/>
        <item x="6"/>
        <item x="14"/>
        <item x="16"/>
        <item x="12"/>
        <item x="13"/>
        <item x="1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8"/>
    <field x="114"/>
  </rowFields>
  <rowItems count="22">
    <i>
      <x/>
      <x v="1"/>
    </i>
    <i r="1">
      <x v="5"/>
    </i>
    <i r="1">
      <x v="7"/>
    </i>
    <i r="1">
      <x v="11"/>
    </i>
    <i r="1">
      <x v="15"/>
    </i>
    <i r="1">
      <x v="17"/>
    </i>
    <i>
      <x v="1"/>
      <x v="2"/>
    </i>
    <i r="1">
      <x v="3"/>
    </i>
    <i r="1">
      <x v="4"/>
    </i>
    <i r="1">
      <x v="6"/>
    </i>
    <i r="1">
      <x v="8"/>
    </i>
    <i r="1">
      <x v="12"/>
    </i>
    <i r="1">
      <x v="14"/>
    </i>
    <i r="1">
      <x v="18"/>
    </i>
    <i r="1">
      <x v="19"/>
    </i>
    <i r="1">
      <x v="20"/>
    </i>
    <i r="1">
      <x v="21"/>
    </i>
    <i r="1">
      <x v="22"/>
    </i>
    <i>
      <x v="2"/>
      <x v="9"/>
    </i>
    <i r="1">
      <x v="16"/>
    </i>
    <i>
      <x v="3"/>
      <x v="10"/>
    </i>
    <i r="1">
      <x v="13"/>
    </i>
  </rowItems>
  <colItems count="1">
    <i/>
  </colItems>
  <formats count="68">
    <format dxfId="1251">
      <pivotArea field="8" type="button" dataOnly="0" labelOnly="1" outline="0" axis="axisRow" fieldPosition="0"/>
    </format>
    <format dxfId="1250">
      <pivotArea field="23" type="button" dataOnly="0" labelOnly="1" outline="0"/>
    </format>
    <format dxfId="1249">
      <pivotArea field="24" type="button" dataOnly="0" labelOnly="1" outline="0"/>
    </format>
    <format dxfId="1248">
      <pivotArea field="25" type="button" dataOnly="0" labelOnly="1" outline="0"/>
    </format>
    <format dxfId="1247">
      <pivotArea field="27" type="button" dataOnly="0" labelOnly="1" outline="0"/>
    </format>
    <format dxfId="1246">
      <pivotArea field="26" type="button" dataOnly="0" labelOnly="1" outline="0"/>
    </format>
    <format dxfId="1245">
      <pivotArea field="28" type="button" dataOnly="0" labelOnly="1" outline="0"/>
    </format>
    <format dxfId="1244">
      <pivotArea field="8" type="button" dataOnly="0" labelOnly="1" outline="0" axis="axisRow" fieldPosition="0"/>
    </format>
    <format dxfId="1243">
      <pivotArea field="23" type="button" dataOnly="0" labelOnly="1" outline="0"/>
    </format>
    <format dxfId="1242">
      <pivotArea field="24" type="button" dataOnly="0" labelOnly="1" outline="0"/>
    </format>
    <format dxfId="1241">
      <pivotArea field="25" type="button" dataOnly="0" labelOnly="1" outline="0"/>
    </format>
    <format dxfId="1240">
      <pivotArea field="27" type="button" dataOnly="0" labelOnly="1" outline="0"/>
    </format>
    <format dxfId="1239">
      <pivotArea field="26" type="button" dataOnly="0" labelOnly="1" outline="0"/>
    </format>
    <format dxfId="1238">
      <pivotArea field="28" type="button" dataOnly="0" labelOnly="1" outline="0"/>
    </format>
    <format dxfId="1237">
      <pivotArea field="23" type="button" dataOnly="0" labelOnly="1" outline="0"/>
    </format>
    <format dxfId="1236">
      <pivotArea field="24" type="button" dataOnly="0" labelOnly="1" outline="0"/>
    </format>
    <format dxfId="1235">
      <pivotArea field="25" type="button" dataOnly="0" labelOnly="1" outline="0"/>
    </format>
    <format dxfId="1234">
      <pivotArea field="27" type="button" dataOnly="0" labelOnly="1" outline="0"/>
    </format>
    <format dxfId="1233">
      <pivotArea field="26" type="button" dataOnly="0" labelOnly="1" outline="0"/>
    </format>
    <format dxfId="1232">
      <pivotArea field="28" type="button" dataOnly="0" labelOnly="1" outline="0"/>
    </format>
    <format dxfId="1231">
      <pivotArea field="23" type="button" dataOnly="0" labelOnly="1" outline="0"/>
    </format>
    <format dxfId="1230">
      <pivotArea field="24" type="button" dataOnly="0" labelOnly="1" outline="0"/>
    </format>
    <format dxfId="1229">
      <pivotArea field="25" type="button" dataOnly="0" labelOnly="1" outline="0"/>
    </format>
    <format dxfId="1228">
      <pivotArea field="27" type="button" dataOnly="0" labelOnly="1" outline="0"/>
    </format>
    <format dxfId="1227">
      <pivotArea field="26" type="button" dataOnly="0" labelOnly="1" outline="0"/>
    </format>
    <format dxfId="1226">
      <pivotArea field="28" type="button" dataOnly="0" labelOnly="1" outline="0"/>
    </format>
    <format dxfId="1225">
      <pivotArea type="all" dataOnly="0" outline="0" fieldPosition="0"/>
    </format>
    <format dxfId="1224">
      <pivotArea field="8" type="button" dataOnly="0" labelOnly="1" outline="0" axis="axisRow" fieldPosition="0"/>
    </format>
    <format dxfId="1223">
      <pivotArea field="23" type="button" dataOnly="0" labelOnly="1" outline="0"/>
    </format>
    <format dxfId="1222">
      <pivotArea field="24" type="button" dataOnly="0" labelOnly="1" outline="0"/>
    </format>
    <format dxfId="1221">
      <pivotArea field="25" type="button" dataOnly="0" labelOnly="1" outline="0"/>
    </format>
    <format dxfId="1220">
      <pivotArea field="27" type="button" dataOnly="0" labelOnly="1" outline="0"/>
    </format>
    <format dxfId="1219">
      <pivotArea field="26" type="button" dataOnly="0" labelOnly="1" outline="0"/>
    </format>
    <format dxfId="1218">
      <pivotArea field="28" type="button" dataOnly="0" labelOnly="1" outline="0"/>
    </format>
    <format dxfId="1217">
      <pivotArea type="all" dataOnly="0" outline="0" fieldPosition="0"/>
    </format>
    <format dxfId="1216">
      <pivotArea field="8" type="button" dataOnly="0" labelOnly="1" outline="0" axis="axisRow" fieldPosition="0"/>
    </format>
    <format dxfId="1215">
      <pivotArea field="23" type="button" dataOnly="0" labelOnly="1" outline="0"/>
    </format>
    <format dxfId="1214">
      <pivotArea field="24" type="button" dataOnly="0" labelOnly="1" outline="0"/>
    </format>
    <format dxfId="1213">
      <pivotArea field="25" type="button" dataOnly="0" labelOnly="1" outline="0"/>
    </format>
    <format dxfId="1212">
      <pivotArea field="27" type="button" dataOnly="0" labelOnly="1" outline="0"/>
    </format>
    <format dxfId="1211">
      <pivotArea field="26" type="button" dataOnly="0" labelOnly="1" outline="0"/>
    </format>
    <format dxfId="1210">
      <pivotArea field="28" type="button" dataOnly="0" labelOnly="1" outline="0"/>
    </format>
    <format dxfId="1209">
      <pivotArea field="38" type="button" dataOnly="0" labelOnly="1" outline="0"/>
    </format>
    <format dxfId="1208">
      <pivotArea field="39" type="button" dataOnly="0" labelOnly="1" outline="0"/>
    </format>
    <format dxfId="1207">
      <pivotArea field="40" type="button" dataOnly="0" labelOnly="1" outline="0"/>
    </format>
    <format dxfId="1206">
      <pivotArea field="40" type="button" dataOnly="0" labelOnly="1" outline="0"/>
    </format>
    <format dxfId="1205">
      <pivotArea field="40" type="button" dataOnly="0" labelOnly="1" outline="0"/>
    </format>
    <format dxfId="1204">
      <pivotArea field="40" type="button" dataOnly="0" labelOnly="1" outline="0"/>
    </format>
    <format dxfId="1203">
      <pivotArea field="40" type="button" dataOnly="0" labelOnly="1" outline="0"/>
    </format>
    <format dxfId="1202">
      <pivotArea field="49" type="button" dataOnly="0" labelOnly="1" outline="0"/>
    </format>
    <format dxfId="1201">
      <pivotArea field="53" type="button" dataOnly="0" labelOnly="1" outline="0"/>
    </format>
    <format dxfId="1200">
      <pivotArea field="56" type="button" dataOnly="0" labelOnly="1" outline="0"/>
    </format>
    <format dxfId="1199">
      <pivotArea type="all" dataOnly="0" outline="0" fieldPosition="0"/>
    </format>
    <format dxfId="1198">
      <pivotArea field="8" type="button" dataOnly="0" labelOnly="1" outline="0" axis="axisRow" fieldPosition="0"/>
    </format>
    <format dxfId="1197">
      <pivotArea field="114" type="button" dataOnly="0" labelOnly="1" outline="0" axis="axisRow" fieldPosition="1"/>
    </format>
    <format dxfId="1196">
      <pivotArea dataOnly="0" labelOnly="1" outline="0" fieldPosition="0">
        <references count="1">
          <reference field="8" count="0"/>
        </references>
      </pivotArea>
    </format>
    <format dxfId="1195">
      <pivotArea dataOnly="0" labelOnly="1" outline="0" fieldPosition="0">
        <references count="2">
          <reference field="8" count="1" selected="0">
            <x v="0"/>
          </reference>
          <reference field="114" count="6">
            <x v="1"/>
            <x v="5"/>
            <x v="7"/>
            <x v="11"/>
            <x v="15"/>
            <x v="17"/>
          </reference>
        </references>
      </pivotArea>
    </format>
    <format dxfId="1194">
      <pivotArea dataOnly="0" labelOnly="1" outline="0" fieldPosition="0">
        <references count="2">
          <reference field="8" count="1" selected="0">
            <x v="1"/>
          </reference>
          <reference field="114" count="12">
            <x v="2"/>
            <x v="3"/>
            <x v="4"/>
            <x v="6"/>
            <x v="8"/>
            <x v="12"/>
            <x v="14"/>
            <x v="18"/>
            <x v="19"/>
            <x v="20"/>
            <x v="21"/>
            <x v="22"/>
          </reference>
        </references>
      </pivotArea>
    </format>
    <format dxfId="1193">
      <pivotArea dataOnly="0" labelOnly="1" outline="0" fieldPosition="0">
        <references count="2">
          <reference field="8" count="1" selected="0">
            <x v="2"/>
          </reference>
          <reference field="114" count="2">
            <x v="9"/>
            <x v="16"/>
          </reference>
        </references>
      </pivotArea>
    </format>
    <format dxfId="1192">
      <pivotArea dataOnly="0" labelOnly="1" outline="0" fieldPosition="0">
        <references count="2">
          <reference field="8" count="1" selected="0">
            <x v="3"/>
          </reference>
          <reference field="114" count="2">
            <x v="10"/>
            <x v="13"/>
          </reference>
        </references>
      </pivotArea>
    </format>
    <format dxfId="1191">
      <pivotArea type="all" dataOnly="0" outline="0" fieldPosition="0"/>
    </format>
    <format dxfId="1190">
      <pivotArea field="8" type="button" dataOnly="0" labelOnly="1" outline="0" axis="axisRow" fieldPosition="0"/>
    </format>
    <format dxfId="1189">
      <pivotArea field="114" type="button" dataOnly="0" labelOnly="1" outline="0" axis="axisRow" fieldPosition="1"/>
    </format>
    <format dxfId="1188">
      <pivotArea dataOnly="0" labelOnly="1" outline="0" fieldPosition="0">
        <references count="1">
          <reference field="8" count="0"/>
        </references>
      </pivotArea>
    </format>
    <format dxfId="1187">
      <pivotArea dataOnly="0" labelOnly="1" outline="0" fieldPosition="0">
        <references count="2">
          <reference field="8" count="1" selected="0">
            <x v="0"/>
          </reference>
          <reference field="114" count="6">
            <x v="1"/>
            <x v="5"/>
            <x v="7"/>
            <x v="11"/>
            <x v="15"/>
            <x v="17"/>
          </reference>
        </references>
      </pivotArea>
    </format>
    <format dxfId="1186">
      <pivotArea dataOnly="0" labelOnly="1" outline="0" fieldPosition="0">
        <references count="2">
          <reference field="8" count="1" selected="0">
            <x v="1"/>
          </reference>
          <reference field="114" count="12">
            <x v="2"/>
            <x v="3"/>
            <x v="4"/>
            <x v="6"/>
            <x v="8"/>
            <x v="12"/>
            <x v="14"/>
            <x v="18"/>
            <x v="19"/>
            <x v="20"/>
            <x v="21"/>
            <x v="22"/>
          </reference>
        </references>
      </pivotArea>
    </format>
    <format dxfId="1185">
      <pivotArea dataOnly="0" labelOnly="1" outline="0" fieldPosition="0">
        <references count="2">
          <reference field="8" count="1" selected="0">
            <x v="2"/>
          </reference>
          <reference field="114" count="2">
            <x v="9"/>
            <x v="16"/>
          </reference>
        </references>
      </pivotArea>
    </format>
    <format dxfId="1184">
      <pivotArea dataOnly="0" labelOnly="1" outline="0" fieldPosition="0">
        <references count="2">
          <reference field="8" count="1" selected="0">
            <x v="3"/>
          </reference>
          <reference field="114" count="2">
            <x v="10"/>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E787:F798" firstHeaderRow="1" firstDataRow="1" firstDataCol="2"/>
  <pivotFields count="129">
    <pivotField compact="0" numFmtId="22" outline="0" showAll="0" defaultSubtotal="0"/>
    <pivotField compact="0" numFmtId="22" outline="0" showAll="0" defaultSubtotal="0"/>
    <pivotField compact="0" numFmtId="22"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Localité de l'entreprise" axis="axisRow" compact="0" outline="0" showAll="0" defaultSubtotal="0">
      <items count="4">
        <item x="1"/>
        <item x="0"/>
        <item x="3"/>
        <item n="Zémio, RCA"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9">
        <item x="8"/>
        <item x="11"/>
        <item x="17"/>
        <item x="3"/>
        <item x="0"/>
        <item x="13"/>
        <item x="12"/>
        <item x="4"/>
        <item x="16"/>
        <item x="10"/>
        <item x="5"/>
        <item x="14"/>
        <item x="15"/>
        <item x="2"/>
        <item x="1"/>
        <item x="9"/>
        <item x="7"/>
        <item x="18"/>
        <item x="6"/>
      </items>
    </pivotField>
    <pivotField compact="0" outline="0" showAll="0" defaultSubtotal="0">
      <items count="10">
        <item x="4"/>
        <item x="3"/>
        <item x="0"/>
        <item x="9"/>
        <item x="7"/>
        <item x="5"/>
        <item x="6"/>
        <item x="1"/>
        <item x="8"/>
        <item x="2"/>
      </items>
    </pivotField>
    <pivotField compact="0" outline="0" showAll="0" defaultSubtotal="0">
      <items count="17">
        <item x="9"/>
        <item x="5"/>
        <item x="15"/>
        <item x="0"/>
        <item x="6"/>
        <item x="7"/>
        <item x="8"/>
        <item x="10"/>
        <item x="12"/>
        <item x="14"/>
        <item x="13"/>
        <item x="2"/>
        <item x="3"/>
        <item x="4"/>
        <item x="1"/>
        <item m="1" x="16"/>
        <item x="11"/>
      </items>
    </pivotField>
    <pivotField compact="0" outline="0" showAll="0" defaultSubtotal="0">
      <items count="3">
        <item x="0"/>
        <item x="2"/>
        <item x="1"/>
      </items>
    </pivotField>
    <pivotField compact="0" outline="0" showAll="0" defaultSubtotal="0">
      <items count="12">
        <item x="1"/>
        <item x="5"/>
        <item x="10"/>
        <item x="0"/>
        <item x="6"/>
        <item x="7"/>
        <item x="8"/>
        <item x="4"/>
        <item x="2"/>
        <item m="1" x="11"/>
        <item x="3"/>
        <item x="9"/>
      </items>
    </pivotField>
    <pivotField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1">
        <item x="1"/>
        <item x="3"/>
        <item x="7"/>
        <item x="2"/>
        <item x="0"/>
        <item x="6"/>
        <item x="10"/>
        <item x="9"/>
        <item x="4"/>
        <item x="8"/>
        <item x="5"/>
      </items>
    </pivotField>
    <pivotField compact="0" outline="0" showAll="0" defaultSubtotal="0">
      <items count="7">
        <item x="1"/>
        <item x="4"/>
        <item x="0"/>
        <item x="2"/>
        <item x="3"/>
        <item x="5"/>
        <item x="6"/>
      </items>
    </pivotField>
    <pivotField compact="0" outline="0" showAll="0" defaultSubtotal="0">
      <items count="29">
        <item x="16"/>
        <item x="23"/>
        <item x="15"/>
        <item x="19"/>
        <item x="0"/>
        <item x="17"/>
        <item x="14"/>
        <item x="2"/>
        <item x="20"/>
        <item x="18"/>
        <item x="5"/>
        <item x="3"/>
        <item x="1"/>
        <item x="25"/>
        <item x="24"/>
        <item x="21"/>
        <item x="13"/>
        <item x="7"/>
        <item x="8"/>
        <item x="28"/>
        <item x="27"/>
        <item x="22"/>
        <item x="6"/>
        <item x="12"/>
        <item x="4"/>
        <item x="11"/>
        <item x="10"/>
        <item x="9"/>
        <item x="2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28">
        <item x="6"/>
        <item x="9"/>
        <item x="8"/>
        <item x="5"/>
        <item x="2"/>
        <item x="21"/>
        <item x="23"/>
        <item x="20"/>
        <item x="27"/>
        <item x="11"/>
        <item x="17"/>
        <item x="0"/>
        <item x="14"/>
        <item x="12"/>
        <item x="1"/>
        <item x="22"/>
        <item x="25"/>
        <item x="10"/>
        <item x="16"/>
        <item x="4"/>
        <item x="24"/>
        <item x="7"/>
        <item x="13"/>
        <item x="15"/>
        <item x="3"/>
        <item x="26"/>
        <item x="18"/>
        <item x="19"/>
      </items>
    </pivotField>
    <pivotField compact="0" outline="0" showAll="0" defaultSubtotal="0"/>
    <pivotField compact="0" outline="0" showAll="0" defaultSubtotal="0"/>
    <pivotField compact="0" outline="0" showAll="0" defaultSubtotal="0"/>
    <pivotField compact="0" outline="0" showAll="0" defaultSubtotal="0">
      <items count="29">
        <item x="15"/>
        <item x="20"/>
        <item x="19"/>
        <item x="2"/>
        <item x="16"/>
        <item x="27"/>
        <item x="3"/>
        <item x="28"/>
        <item x="17"/>
        <item x="25"/>
        <item x="1"/>
        <item x="4"/>
        <item x="6"/>
        <item x="5"/>
        <item x="13"/>
        <item x="22"/>
        <item x="24"/>
        <item x="10"/>
        <item x="9"/>
        <item x="23"/>
        <item x="12"/>
        <item x="26"/>
        <item x="21"/>
        <item x="18"/>
        <item x="0"/>
        <item x="14"/>
        <item x="8"/>
        <item x="11"/>
        <item x="7"/>
      </items>
    </pivotField>
    <pivotField compact="0" outline="0" showAll="0" defaultSubtotal="0"/>
    <pivotField compact="0" outline="0" showAll="0" defaultSubtotal="0"/>
    <pivotField compact="0" outline="0" showAll="0" defaultSubtotal="0">
      <items count="20">
        <item x="10"/>
        <item x="2"/>
        <item x="4"/>
        <item x="3"/>
        <item x="5"/>
        <item x="13"/>
        <item x="0"/>
        <item x="9"/>
        <item x="7"/>
        <item x="8"/>
        <item x="12"/>
        <item x="17"/>
        <item x="11"/>
        <item x="18"/>
        <item x="19"/>
        <item x="6"/>
        <item x="1"/>
        <item x="16"/>
        <item x="15"/>
        <item x="1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8">
        <item x="1"/>
        <item x="3"/>
        <item x="0"/>
        <item x="2"/>
        <item x="5"/>
        <item x="7"/>
        <item x="4"/>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8"/>
    <field x="118"/>
  </rowFields>
  <rowItems count="11">
    <i>
      <x/>
      <x/>
    </i>
    <i>
      <x v="1"/>
      <x/>
    </i>
    <i r="1">
      <x v="1"/>
    </i>
    <i r="1">
      <x v="2"/>
    </i>
    <i r="1">
      <x v="3"/>
    </i>
    <i r="1">
      <x v="4"/>
    </i>
    <i r="1">
      <x v="5"/>
    </i>
    <i r="1">
      <x v="6"/>
    </i>
    <i r="1">
      <x v="7"/>
    </i>
    <i>
      <x v="2"/>
      <x/>
    </i>
    <i>
      <x v="3"/>
      <x/>
    </i>
  </rowItems>
  <colItems count="1">
    <i/>
  </colItems>
  <formats count="68">
    <format dxfId="1319">
      <pivotArea field="8" type="button" dataOnly="0" labelOnly="1" outline="0" axis="axisRow" fieldPosition="0"/>
    </format>
    <format dxfId="1318">
      <pivotArea field="23" type="button" dataOnly="0" labelOnly="1" outline="0"/>
    </format>
    <format dxfId="1317">
      <pivotArea field="24" type="button" dataOnly="0" labelOnly="1" outline="0"/>
    </format>
    <format dxfId="1316">
      <pivotArea field="25" type="button" dataOnly="0" labelOnly="1" outline="0"/>
    </format>
    <format dxfId="1315">
      <pivotArea field="27" type="button" dataOnly="0" labelOnly="1" outline="0"/>
    </format>
    <format dxfId="1314">
      <pivotArea field="26" type="button" dataOnly="0" labelOnly="1" outline="0"/>
    </format>
    <format dxfId="1313">
      <pivotArea field="28" type="button" dataOnly="0" labelOnly="1" outline="0"/>
    </format>
    <format dxfId="1312">
      <pivotArea field="8" type="button" dataOnly="0" labelOnly="1" outline="0" axis="axisRow" fieldPosition="0"/>
    </format>
    <format dxfId="1311">
      <pivotArea field="23" type="button" dataOnly="0" labelOnly="1" outline="0"/>
    </format>
    <format dxfId="1310">
      <pivotArea field="24" type="button" dataOnly="0" labelOnly="1" outline="0"/>
    </format>
    <format dxfId="1309">
      <pivotArea field="25" type="button" dataOnly="0" labelOnly="1" outline="0"/>
    </format>
    <format dxfId="1308">
      <pivotArea field="27" type="button" dataOnly="0" labelOnly="1" outline="0"/>
    </format>
    <format dxfId="1307">
      <pivotArea field="26" type="button" dataOnly="0" labelOnly="1" outline="0"/>
    </format>
    <format dxfId="1306">
      <pivotArea field="28" type="button" dataOnly="0" labelOnly="1" outline="0"/>
    </format>
    <format dxfId="1305">
      <pivotArea field="23" type="button" dataOnly="0" labelOnly="1" outline="0"/>
    </format>
    <format dxfId="1304">
      <pivotArea field="24" type="button" dataOnly="0" labelOnly="1" outline="0"/>
    </format>
    <format dxfId="1303">
      <pivotArea field="25" type="button" dataOnly="0" labelOnly="1" outline="0"/>
    </format>
    <format dxfId="1302">
      <pivotArea field="27" type="button" dataOnly="0" labelOnly="1" outline="0"/>
    </format>
    <format dxfId="1301">
      <pivotArea field="26" type="button" dataOnly="0" labelOnly="1" outline="0"/>
    </format>
    <format dxfId="1300">
      <pivotArea field="28" type="button" dataOnly="0" labelOnly="1" outline="0"/>
    </format>
    <format dxfId="1299">
      <pivotArea field="23" type="button" dataOnly="0" labelOnly="1" outline="0"/>
    </format>
    <format dxfId="1298">
      <pivotArea field="24" type="button" dataOnly="0" labelOnly="1" outline="0"/>
    </format>
    <format dxfId="1297">
      <pivotArea field="25" type="button" dataOnly="0" labelOnly="1" outline="0"/>
    </format>
    <format dxfId="1296">
      <pivotArea field="27" type="button" dataOnly="0" labelOnly="1" outline="0"/>
    </format>
    <format dxfId="1295">
      <pivotArea field="26" type="button" dataOnly="0" labelOnly="1" outline="0"/>
    </format>
    <format dxfId="1294">
      <pivotArea field="28" type="button" dataOnly="0" labelOnly="1" outline="0"/>
    </format>
    <format dxfId="1293">
      <pivotArea type="all" dataOnly="0" outline="0" fieldPosition="0"/>
    </format>
    <format dxfId="1292">
      <pivotArea field="8" type="button" dataOnly="0" labelOnly="1" outline="0" axis="axisRow" fieldPosition="0"/>
    </format>
    <format dxfId="1291">
      <pivotArea field="23" type="button" dataOnly="0" labelOnly="1" outline="0"/>
    </format>
    <format dxfId="1290">
      <pivotArea field="24" type="button" dataOnly="0" labelOnly="1" outline="0"/>
    </format>
    <format dxfId="1289">
      <pivotArea field="25" type="button" dataOnly="0" labelOnly="1" outline="0"/>
    </format>
    <format dxfId="1288">
      <pivotArea field="27" type="button" dataOnly="0" labelOnly="1" outline="0"/>
    </format>
    <format dxfId="1287">
      <pivotArea field="26" type="button" dataOnly="0" labelOnly="1" outline="0"/>
    </format>
    <format dxfId="1286">
      <pivotArea field="28" type="button" dataOnly="0" labelOnly="1" outline="0"/>
    </format>
    <format dxfId="1285">
      <pivotArea type="all" dataOnly="0" outline="0" fieldPosition="0"/>
    </format>
    <format dxfId="1284">
      <pivotArea field="8" type="button" dataOnly="0" labelOnly="1" outline="0" axis="axisRow" fieldPosition="0"/>
    </format>
    <format dxfId="1283">
      <pivotArea field="23" type="button" dataOnly="0" labelOnly="1" outline="0"/>
    </format>
    <format dxfId="1282">
      <pivotArea field="24" type="button" dataOnly="0" labelOnly="1" outline="0"/>
    </format>
    <format dxfId="1281">
      <pivotArea field="25" type="button" dataOnly="0" labelOnly="1" outline="0"/>
    </format>
    <format dxfId="1280">
      <pivotArea field="27" type="button" dataOnly="0" labelOnly="1" outline="0"/>
    </format>
    <format dxfId="1279">
      <pivotArea field="26" type="button" dataOnly="0" labelOnly="1" outline="0"/>
    </format>
    <format dxfId="1278">
      <pivotArea field="28" type="button" dataOnly="0" labelOnly="1" outline="0"/>
    </format>
    <format dxfId="1277">
      <pivotArea field="38" type="button" dataOnly="0" labelOnly="1" outline="0"/>
    </format>
    <format dxfId="1276">
      <pivotArea field="39" type="button" dataOnly="0" labelOnly="1" outline="0"/>
    </format>
    <format dxfId="1275">
      <pivotArea field="40" type="button" dataOnly="0" labelOnly="1" outline="0"/>
    </format>
    <format dxfId="1274">
      <pivotArea field="40" type="button" dataOnly="0" labelOnly="1" outline="0"/>
    </format>
    <format dxfId="1273">
      <pivotArea field="40" type="button" dataOnly="0" labelOnly="1" outline="0"/>
    </format>
    <format dxfId="1272">
      <pivotArea field="40" type="button" dataOnly="0" labelOnly="1" outline="0"/>
    </format>
    <format dxfId="1271">
      <pivotArea field="40" type="button" dataOnly="0" labelOnly="1" outline="0"/>
    </format>
    <format dxfId="1270">
      <pivotArea field="49" type="button" dataOnly="0" labelOnly="1" outline="0"/>
    </format>
    <format dxfId="1269">
      <pivotArea field="53" type="button" dataOnly="0" labelOnly="1" outline="0"/>
    </format>
    <format dxfId="1268">
      <pivotArea field="56" type="button" dataOnly="0" labelOnly="1" outline="0"/>
    </format>
    <format dxfId="1267">
      <pivotArea type="all" dataOnly="0" outline="0" fieldPosition="0"/>
    </format>
    <format dxfId="1266">
      <pivotArea field="8" type="button" dataOnly="0" labelOnly="1" outline="0" axis="axisRow" fieldPosition="0"/>
    </format>
    <format dxfId="1265">
      <pivotArea field="118" type="button" dataOnly="0" labelOnly="1" outline="0" axis="axisRow" fieldPosition="1"/>
    </format>
    <format dxfId="1264">
      <pivotArea dataOnly="0" labelOnly="1" outline="0" fieldPosition="0">
        <references count="1">
          <reference field="8" count="0"/>
        </references>
      </pivotArea>
    </format>
    <format dxfId="1263">
      <pivotArea dataOnly="0" labelOnly="1" outline="0" fieldPosition="0">
        <references count="2">
          <reference field="8" count="1" selected="0">
            <x v="0"/>
          </reference>
          <reference field="118" count="1">
            <x v="0"/>
          </reference>
        </references>
      </pivotArea>
    </format>
    <format dxfId="1262">
      <pivotArea dataOnly="0" labelOnly="1" outline="0" fieldPosition="0">
        <references count="2">
          <reference field="8" count="1" selected="0">
            <x v="1"/>
          </reference>
          <reference field="118" count="0"/>
        </references>
      </pivotArea>
    </format>
    <format dxfId="1261">
      <pivotArea dataOnly="0" labelOnly="1" outline="0" fieldPosition="0">
        <references count="2">
          <reference field="8" count="1" selected="0">
            <x v="2"/>
          </reference>
          <reference field="118" count="1">
            <x v="0"/>
          </reference>
        </references>
      </pivotArea>
    </format>
    <format dxfId="1260">
      <pivotArea dataOnly="0" labelOnly="1" outline="0" fieldPosition="0">
        <references count="2">
          <reference field="8" count="1" selected="0">
            <x v="3"/>
          </reference>
          <reference field="118" count="1">
            <x v="0"/>
          </reference>
        </references>
      </pivotArea>
    </format>
    <format dxfId="1259">
      <pivotArea type="all" dataOnly="0" outline="0" fieldPosition="0"/>
    </format>
    <format dxfId="1258">
      <pivotArea field="8" type="button" dataOnly="0" labelOnly="1" outline="0" axis="axisRow" fieldPosition="0"/>
    </format>
    <format dxfId="1257">
      <pivotArea field="118" type="button" dataOnly="0" labelOnly="1" outline="0" axis="axisRow" fieldPosition="1"/>
    </format>
    <format dxfId="1256">
      <pivotArea dataOnly="0" labelOnly="1" outline="0" fieldPosition="0">
        <references count="1">
          <reference field="8" count="0"/>
        </references>
      </pivotArea>
    </format>
    <format dxfId="1255">
      <pivotArea dataOnly="0" labelOnly="1" outline="0" fieldPosition="0">
        <references count="2">
          <reference field="8" count="1" selected="0">
            <x v="0"/>
          </reference>
          <reference field="118" count="1">
            <x v="0"/>
          </reference>
        </references>
      </pivotArea>
    </format>
    <format dxfId="1254">
      <pivotArea dataOnly="0" labelOnly="1" outline="0" fieldPosition="0">
        <references count="2">
          <reference field="8" count="1" selected="0">
            <x v="1"/>
          </reference>
          <reference field="118" count="0"/>
        </references>
      </pivotArea>
    </format>
    <format dxfId="1253">
      <pivotArea dataOnly="0" labelOnly="1" outline="0" fieldPosition="0">
        <references count="2">
          <reference field="8" count="1" selected="0">
            <x v="2"/>
          </reference>
          <reference field="118" count="1">
            <x v="0"/>
          </reference>
        </references>
      </pivotArea>
    </format>
    <format dxfId="1252">
      <pivotArea dataOnly="0" labelOnly="1" outline="0" fieldPosition="0">
        <references count="2">
          <reference field="8" count="1" selected="0">
            <x v="3"/>
          </reference>
          <reference field="118"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E141:K169" firstHeaderRow="1" firstDataRow="1" firstDataCol="7"/>
  <pivotFields count="129">
    <pivotField compact="0" numFmtId="22" outline="0" showAll="0" defaultSubtotal="0"/>
    <pivotField compact="0" numFmtId="22" outline="0" showAll="0" defaultSubtotal="0"/>
    <pivotField compact="0" numFmtId="22"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Localité de l'entreprise" axis="axisRow" compact="0" outline="0" showAll="0" defaultSubtotal="0">
      <items count="4">
        <item x="1"/>
        <item x="0"/>
        <item x="3"/>
        <item n="Zémio, RCA"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9">
        <item x="8"/>
        <item x="11"/>
        <item x="17"/>
        <item x="3"/>
        <item x="0"/>
        <item x="13"/>
        <item x="12"/>
        <item x="4"/>
        <item x="16"/>
        <item x="10"/>
        <item x="5"/>
        <item x="14"/>
        <item x="15"/>
        <item x="2"/>
        <item x="1"/>
        <item x="9"/>
        <item x="7"/>
        <item x="18"/>
        <item x="6"/>
      </items>
    </pivotField>
    <pivotField compact="0" outline="0" showAll="0" defaultSubtotal="0">
      <items count="10">
        <item x="4"/>
        <item x="3"/>
        <item x="0"/>
        <item x="9"/>
        <item x="7"/>
        <item x="5"/>
        <item x="6"/>
        <item x="1"/>
        <item x="8"/>
        <item x="2"/>
      </items>
    </pivotField>
    <pivotField compact="0" outline="0" showAll="0" defaultSubtotal="0">
      <items count="17">
        <item x="9"/>
        <item x="5"/>
        <item x="15"/>
        <item x="0"/>
        <item x="6"/>
        <item x="7"/>
        <item x="8"/>
        <item x="10"/>
        <item x="12"/>
        <item x="14"/>
        <item x="13"/>
        <item x="2"/>
        <item x="3"/>
        <item x="4"/>
        <item x="1"/>
        <item m="1" x="16"/>
        <item x="11"/>
      </items>
    </pivotField>
    <pivotField compact="0" outline="0" showAll="0" defaultSubtotal="0">
      <items count="3">
        <item x="0"/>
        <item x="2"/>
        <item x="1"/>
      </items>
    </pivotField>
    <pivotField compact="0" outline="0" showAll="0" defaultSubtotal="0">
      <items count="12">
        <item x="1"/>
        <item x="5"/>
        <item x="10"/>
        <item x="0"/>
        <item x="6"/>
        <item x="7"/>
        <item x="8"/>
        <item x="4"/>
        <item x="2"/>
        <item m="1" x="11"/>
        <item x="3"/>
        <item x="9"/>
      </items>
    </pivotField>
    <pivotField compact="0" outline="0" showAll="0" defaultSubtotal="0">
      <items count="3">
        <item x="0"/>
        <item x="1"/>
        <item x="2"/>
      </items>
    </pivotField>
    <pivotField compact="0" outline="0" showAll="0" defaultSubtotal="0"/>
    <pivotField axis="axisRow" compact="0" outline="0" showAll="0" defaultSubtotal="0">
      <items count="22">
        <item x="8"/>
        <item x="10"/>
        <item x="13"/>
        <item x="1"/>
        <item x="11"/>
        <item x="0"/>
        <item x="5"/>
        <item x="4"/>
        <item x="19"/>
        <item x="20"/>
        <item x="14"/>
        <item x="3"/>
        <item x="2"/>
        <item x="21"/>
        <item x="7"/>
        <item x="18"/>
        <item x="15"/>
        <item n="Route Zémio-Obo, Obo-Sertibo, Yombio pour arriver en Ouganda; route Zémio jusqu'à Bangui, de Bangui jusqu'au Nigeria en passant par Paoua, Goré, Moundo, Bongonne, Cameroun et Nigeria. " x="17"/>
        <item x="9"/>
        <item x="12"/>
        <item x="6"/>
        <item n="Zémio-Soudan du Sud-Ouganda, Zémio-RDC Ouganda" x="16"/>
      </items>
    </pivotField>
    <pivotField axis="axisRow" compact="0" outline="0" showAll="0" defaultSubtotal="0">
      <items count="20">
        <item x="8"/>
        <item x="5"/>
        <item x="6"/>
        <item x="3"/>
        <item x="4"/>
        <item x="11"/>
        <item x="10"/>
        <item x="18"/>
        <item x="16"/>
        <item x="9"/>
        <item x="2"/>
        <item n="Bangui-bambari-Kembe-Bangassou-Rafaï- Dembia puis Zémio" x="17"/>
        <item x="0"/>
        <item x="12"/>
        <item x="13"/>
        <item x="7"/>
        <item x="1"/>
        <item x="19"/>
        <item x="15"/>
        <item n="Zémio, Congo RDC et Kampala" x="14"/>
      </items>
    </pivotField>
    <pivotField axis="axisRow" compact="0" outline="0" showAll="0" defaultSubtotal="0">
      <items count="27">
        <item x="17"/>
        <item x="5"/>
        <item x="3"/>
        <item x="6"/>
        <item x="11"/>
        <item x="4"/>
        <item x="20"/>
        <item x="12"/>
        <item x="2"/>
        <item x="13"/>
        <item x="24"/>
        <item x="14"/>
        <item n="Bangui-bambari-Kembe-Bangassou-Rafaï- Dembia puis Zémio" x="21"/>
        <item x="0"/>
        <item x="16"/>
        <item x="15"/>
        <item x="1"/>
        <item n="De bangui(RCA), bambari, alindao, kembe, bangassou, rafaï, dembia pour arrivé a Zémio" x="22"/>
        <item x="9"/>
        <item x="10"/>
        <item x="26"/>
        <item n="Par voix naval pour le RDC, passant par angou et pour Bangui en passant par Bambari, Alindao, Dimbi, kembe, bangassou, rafaï, dembia pour arrivé à Zémio" x="23"/>
        <item x="19"/>
        <item x="8"/>
        <item x="25"/>
        <item x="7"/>
        <item n="Zémio, Congo RDC et Kampala" x="18"/>
      </items>
    </pivotField>
    <pivotField axis="axisRow" compact="0" outline="0" showAll="0" defaultSubtotal="0">
      <items count="3">
        <item x="0"/>
        <item x="1"/>
        <item x="2"/>
      </items>
    </pivotField>
    <pivotField axis="axisRow" compact="0" outline="0" showAll="0" defaultSubtotal="0">
      <items count="14">
        <item x="1"/>
        <item x="3"/>
        <item x="12"/>
        <item x="6"/>
        <item x="11"/>
        <item x="7"/>
        <item x="13"/>
        <item x="0"/>
        <item x="8"/>
        <item x="5"/>
        <item x="4"/>
        <item x="10"/>
        <item x="2"/>
        <item n="Zémio, Congo RDC et Kampala" x="9"/>
      </items>
    </pivotField>
    <pivotField axis="axisRow" compact="0" outline="0" showAll="0" defaultSubtotal="0">
      <items count="3">
        <item x="0"/>
        <item x="2"/>
        <item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7">
    <field x="8"/>
    <field x="30"/>
    <field x="31"/>
    <field x="32"/>
    <field x="33"/>
    <field x="34"/>
    <field x="35"/>
  </rowFields>
  <rowItems count="28">
    <i>
      <x/>
      <x/>
      <x/>
      <x v="4"/>
      <x/>
      <x/>
      <x/>
    </i>
    <i r="3">
      <x v="23"/>
      <x/>
      <x/>
      <x/>
    </i>
    <i r="1">
      <x v="1"/>
      <x/>
      <x v="19"/>
      <x/>
      <x/>
      <x/>
    </i>
    <i r="1">
      <x v="6"/>
      <x v="1"/>
      <x v="1"/>
      <x/>
      <x/>
      <x/>
    </i>
    <i r="1">
      <x v="7"/>
      <x v="4"/>
      <x v="5"/>
      <x/>
      <x/>
      <x/>
    </i>
    <i r="1">
      <x v="11"/>
      <x v="3"/>
      <x v="2"/>
      <x/>
      <x v="1"/>
      <x/>
    </i>
    <i r="1">
      <x v="12"/>
      <x v="10"/>
      <x v="8"/>
      <x/>
      <x v="12"/>
      <x/>
    </i>
    <i r="1">
      <x v="14"/>
      <x v="15"/>
      <x v="25"/>
      <x/>
      <x v="10"/>
      <x/>
    </i>
    <i r="1">
      <x v="18"/>
      <x/>
      <x v="18"/>
      <x v="2"/>
      <x v="9"/>
      <x/>
    </i>
    <i r="1">
      <x v="20"/>
      <x v="2"/>
      <x v="3"/>
      <x v="1"/>
      <x/>
      <x/>
    </i>
    <i>
      <x v="1"/>
      <x/>
      <x/>
      <x/>
      <x/>
      <x/>
      <x v="1"/>
    </i>
    <i r="2">
      <x v="8"/>
      <x v="6"/>
      <x/>
      <x/>
      <x/>
    </i>
    <i r="2">
      <x v="13"/>
      <x v="15"/>
      <x/>
      <x/>
      <x/>
    </i>
    <i r="1">
      <x v="2"/>
      <x v="5"/>
      <x v="11"/>
      <x/>
      <x v="5"/>
      <x/>
    </i>
    <i r="1">
      <x v="3"/>
      <x v="16"/>
      <x v="16"/>
      <x/>
      <x/>
      <x/>
    </i>
    <i r="1">
      <x v="4"/>
      <x v="9"/>
      <x v="7"/>
      <x/>
      <x v="3"/>
      <x/>
    </i>
    <i r="1">
      <x v="5"/>
      <x v="12"/>
      <x v="13"/>
      <x/>
      <x v="7"/>
      <x/>
    </i>
    <i r="1">
      <x v="10"/>
      <x v="14"/>
      <x v="14"/>
      <x/>
      <x v="8"/>
      <x/>
    </i>
    <i r="1">
      <x v="16"/>
      <x v="19"/>
      <x v="26"/>
      <x/>
      <x v="13"/>
      <x/>
    </i>
    <i r="1">
      <x v="19"/>
      <x v="6"/>
      <x v="9"/>
      <x/>
      <x/>
      <x v="2"/>
    </i>
    <i r="1">
      <x v="21"/>
      <x v="18"/>
      <x v="22"/>
      <x/>
      <x v="11"/>
      <x/>
    </i>
    <i>
      <x v="2"/>
      <x v="8"/>
      <x/>
      <x v="24"/>
      <x/>
      <x v="4"/>
      <x/>
    </i>
    <i r="1">
      <x v="9"/>
      <x v="7"/>
      <x/>
      <x/>
      <x v="2"/>
      <x/>
    </i>
    <i r="1">
      <x v="13"/>
      <x v="17"/>
      <x v="20"/>
      <x/>
      <x v="6"/>
      <x/>
    </i>
    <i r="1">
      <x v="15"/>
      <x/>
      <x v="10"/>
      <x/>
      <x/>
      <x/>
    </i>
    <i>
      <x v="3"/>
      <x/>
      <x/>
      <x v="21"/>
      <x/>
      <x/>
      <x/>
    </i>
    <i r="2">
      <x v="11"/>
      <x v="12"/>
      <x/>
      <x/>
      <x/>
    </i>
    <i r="1">
      <x v="17"/>
      <x/>
      <x v="17"/>
      <x/>
      <x/>
      <x/>
    </i>
  </rowItems>
  <colItems count="1">
    <i/>
  </colItems>
  <formats count="739">
    <format dxfId="2058">
      <pivotArea field="8" type="button" dataOnly="0" labelOnly="1" outline="0" axis="axisRow" fieldPosition="0"/>
    </format>
    <format dxfId="2057">
      <pivotArea field="23" type="button" dataOnly="0" labelOnly="1" outline="0"/>
    </format>
    <format dxfId="2056">
      <pivotArea field="24" type="button" dataOnly="0" labelOnly="1" outline="0"/>
    </format>
    <format dxfId="2055">
      <pivotArea field="25" type="button" dataOnly="0" labelOnly="1" outline="0"/>
    </format>
    <format dxfId="2054">
      <pivotArea field="27" type="button" dataOnly="0" labelOnly="1" outline="0"/>
    </format>
    <format dxfId="2053">
      <pivotArea field="26" type="button" dataOnly="0" labelOnly="1" outline="0"/>
    </format>
    <format dxfId="2052">
      <pivotArea field="28" type="button" dataOnly="0" labelOnly="1" outline="0"/>
    </format>
    <format dxfId="2051">
      <pivotArea field="8" type="button" dataOnly="0" labelOnly="1" outline="0" axis="axisRow" fieldPosition="0"/>
    </format>
    <format dxfId="2050">
      <pivotArea field="23" type="button" dataOnly="0" labelOnly="1" outline="0"/>
    </format>
    <format dxfId="2049">
      <pivotArea field="24" type="button" dataOnly="0" labelOnly="1" outline="0"/>
    </format>
    <format dxfId="2048">
      <pivotArea field="25" type="button" dataOnly="0" labelOnly="1" outline="0"/>
    </format>
    <format dxfId="2047">
      <pivotArea field="27" type="button" dataOnly="0" labelOnly="1" outline="0"/>
    </format>
    <format dxfId="2046">
      <pivotArea field="26" type="button" dataOnly="0" labelOnly="1" outline="0"/>
    </format>
    <format dxfId="2045">
      <pivotArea field="28" type="button" dataOnly="0" labelOnly="1" outline="0"/>
    </format>
    <format dxfId="2044">
      <pivotArea dataOnly="0" labelOnly="1" outline="0" fieldPosition="0">
        <references count="1">
          <reference field="8" count="0"/>
        </references>
      </pivotArea>
    </format>
    <format dxfId="2043">
      <pivotArea field="23" type="button" dataOnly="0" labelOnly="1" outline="0"/>
    </format>
    <format dxfId="2042">
      <pivotArea field="24" type="button" dataOnly="0" labelOnly="1" outline="0"/>
    </format>
    <format dxfId="2041">
      <pivotArea field="25" type="button" dataOnly="0" labelOnly="1" outline="0"/>
    </format>
    <format dxfId="2040">
      <pivotArea field="27" type="button" dataOnly="0" labelOnly="1" outline="0"/>
    </format>
    <format dxfId="2039">
      <pivotArea field="26" type="button" dataOnly="0" labelOnly="1" outline="0"/>
    </format>
    <format dxfId="2038">
      <pivotArea field="28" type="button" dataOnly="0" labelOnly="1" outline="0"/>
    </format>
    <format dxfId="2037">
      <pivotArea field="23" type="button" dataOnly="0" labelOnly="1" outline="0"/>
    </format>
    <format dxfId="2036">
      <pivotArea field="24" type="button" dataOnly="0" labelOnly="1" outline="0"/>
    </format>
    <format dxfId="2035">
      <pivotArea field="25" type="button" dataOnly="0" labelOnly="1" outline="0"/>
    </format>
    <format dxfId="2034">
      <pivotArea field="27" type="button" dataOnly="0" labelOnly="1" outline="0"/>
    </format>
    <format dxfId="2033">
      <pivotArea field="26" type="button" dataOnly="0" labelOnly="1" outline="0"/>
    </format>
    <format dxfId="2032">
      <pivotArea field="28" type="button" dataOnly="0" labelOnly="1" outline="0"/>
    </format>
    <format dxfId="2031">
      <pivotArea type="all" dataOnly="0" outline="0" fieldPosition="0"/>
    </format>
    <format dxfId="2030">
      <pivotArea field="8" type="button" dataOnly="0" labelOnly="1" outline="0" axis="axisRow" fieldPosition="0"/>
    </format>
    <format dxfId="2029">
      <pivotArea field="23" type="button" dataOnly="0" labelOnly="1" outline="0"/>
    </format>
    <format dxfId="2028">
      <pivotArea field="24" type="button" dataOnly="0" labelOnly="1" outline="0"/>
    </format>
    <format dxfId="2027">
      <pivotArea field="25" type="button" dataOnly="0" labelOnly="1" outline="0"/>
    </format>
    <format dxfId="2026">
      <pivotArea field="27" type="button" dataOnly="0" labelOnly="1" outline="0"/>
    </format>
    <format dxfId="2025">
      <pivotArea field="26" type="button" dataOnly="0" labelOnly="1" outline="0"/>
    </format>
    <format dxfId="2024">
      <pivotArea field="28" type="button" dataOnly="0" labelOnly="1" outline="0"/>
    </format>
    <format dxfId="2023">
      <pivotArea dataOnly="0" labelOnly="1" outline="0" fieldPosition="0">
        <references count="1">
          <reference field="8" count="0"/>
        </references>
      </pivotArea>
    </format>
    <format dxfId="2022">
      <pivotArea type="all" dataOnly="0" outline="0" fieldPosition="0"/>
    </format>
    <format dxfId="2021">
      <pivotArea field="8" type="button" dataOnly="0" labelOnly="1" outline="0" axis="axisRow" fieldPosition="0"/>
    </format>
    <format dxfId="2020">
      <pivotArea field="23" type="button" dataOnly="0" labelOnly="1" outline="0"/>
    </format>
    <format dxfId="2019">
      <pivotArea field="24" type="button" dataOnly="0" labelOnly="1" outline="0"/>
    </format>
    <format dxfId="2018">
      <pivotArea field="25" type="button" dataOnly="0" labelOnly="1" outline="0"/>
    </format>
    <format dxfId="2017">
      <pivotArea field="27" type="button" dataOnly="0" labelOnly="1" outline="0"/>
    </format>
    <format dxfId="2016">
      <pivotArea field="26" type="button" dataOnly="0" labelOnly="1" outline="0"/>
    </format>
    <format dxfId="2015">
      <pivotArea field="28" type="button" dataOnly="0" labelOnly="1" outline="0"/>
    </format>
    <format dxfId="2014">
      <pivotArea dataOnly="0" labelOnly="1" outline="0" fieldPosition="0">
        <references count="1">
          <reference field="8" count="0"/>
        </references>
      </pivotArea>
    </format>
    <format dxfId="2013">
      <pivotArea type="all" dataOnly="0" outline="0" fieldPosition="0"/>
    </format>
    <format dxfId="2012">
      <pivotArea field="8" type="button" dataOnly="0" labelOnly="1" outline="0" axis="axisRow" fieldPosition="0"/>
    </format>
    <format dxfId="2011">
      <pivotArea field="30" type="button" dataOnly="0" labelOnly="1" outline="0" axis="axisRow" fieldPosition="1"/>
    </format>
    <format dxfId="2010">
      <pivotArea field="31" type="button" dataOnly="0" labelOnly="1" outline="0" axis="axisRow" fieldPosition="2"/>
    </format>
    <format dxfId="2009">
      <pivotArea field="32" type="button" dataOnly="0" labelOnly="1" outline="0" axis="axisRow" fieldPosition="3"/>
    </format>
    <format dxfId="2008">
      <pivotArea field="33" type="button" dataOnly="0" labelOnly="1" outline="0" axis="axisRow" fieldPosition="4"/>
    </format>
    <format dxfId="2007">
      <pivotArea field="34" type="button" dataOnly="0" labelOnly="1" outline="0" axis="axisRow" fieldPosition="5"/>
    </format>
    <format dxfId="2006">
      <pivotArea field="35" type="button" dataOnly="0" labelOnly="1" outline="0" axis="axisRow" fieldPosition="6"/>
    </format>
    <format dxfId="2005">
      <pivotArea dataOnly="0" labelOnly="1" outline="0" fieldPosition="0">
        <references count="1">
          <reference field="8" count="0"/>
        </references>
      </pivotArea>
    </format>
    <format dxfId="2004">
      <pivotArea dataOnly="0" labelOnly="1" outline="0" fieldPosition="0">
        <references count="2">
          <reference field="8" count="1" selected="0">
            <x v="0"/>
          </reference>
          <reference field="30" count="9">
            <x v="0"/>
            <x v="1"/>
            <x v="6"/>
            <x v="7"/>
            <x v="11"/>
            <x v="12"/>
            <x v="14"/>
            <x v="18"/>
            <x v="20"/>
          </reference>
        </references>
      </pivotArea>
    </format>
    <format dxfId="2003">
      <pivotArea dataOnly="0" labelOnly="1" outline="0" fieldPosition="0">
        <references count="2">
          <reference field="8" count="1" selected="0">
            <x v="1"/>
          </reference>
          <reference field="30" count="9">
            <x v="0"/>
            <x v="2"/>
            <x v="3"/>
            <x v="4"/>
            <x v="5"/>
            <x v="10"/>
            <x v="16"/>
            <x v="19"/>
            <x v="21"/>
          </reference>
        </references>
      </pivotArea>
    </format>
    <format dxfId="2002">
      <pivotArea dataOnly="0" labelOnly="1" outline="0" fieldPosition="0">
        <references count="2">
          <reference field="8" count="1" selected="0">
            <x v="2"/>
          </reference>
          <reference field="30" count="4">
            <x v="8"/>
            <x v="9"/>
            <x v="13"/>
            <x v="15"/>
          </reference>
        </references>
      </pivotArea>
    </format>
    <format dxfId="2001">
      <pivotArea dataOnly="0" labelOnly="1" outline="0" fieldPosition="0">
        <references count="2">
          <reference field="8" count="1" selected="0">
            <x v="3"/>
          </reference>
          <reference field="30" count="2">
            <x v="0"/>
            <x v="17"/>
          </reference>
        </references>
      </pivotArea>
    </format>
    <format dxfId="2000">
      <pivotArea dataOnly="0" labelOnly="1" outline="0" fieldPosition="0">
        <references count="3">
          <reference field="8" count="1" selected="0">
            <x v="0"/>
          </reference>
          <reference field="30" count="1" selected="0">
            <x v="0"/>
          </reference>
          <reference field="31" count="1">
            <x v="0"/>
          </reference>
        </references>
      </pivotArea>
    </format>
    <format dxfId="1999">
      <pivotArea dataOnly="0" labelOnly="1" outline="0" fieldPosition="0">
        <references count="3">
          <reference field="8" count="1" selected="0">
            <x v="0"/>
          </reference>
          <reference field="30" count="1" selected="0">
            <x v="6"/>
          </reference>
          <reference field="31" count="1">
            <x v="1"/>
          </reference>
        </references>
      </pivotArea>
    </format>
    <format dxfId="1998">
      <pivotArea dataOnly="0" labelOnly="1" outline="0" fieldPosition="0">
        <references count="3">
          <reference field="8" count="1" selected="0">
            <x v="0"/>
          </reference>
          <reference field="30" count="1" selected="0">
            <x v="7"/>
          </reference>
          <reference field="31" count="1">
            <x v="4"/>
          </reference>
        </references>
      </pivotArea>
    </format>
    <format dxfId="1997">
      <pivotArea dataOnly="0" labelOnly="1" outline="0" fieldPosition="0">
        <references count="3">
          <reference field="8" count="1" selected="0">
            <x v="0"/>
          </reference>
          <reference field="30" count="1" selected="0">
            <x v="11"/>
          </reference>
          <reference field="31" count="1">
            <x v="3"/>
          </reference>
        </references>
      </pivotArea>
    </format>
    <format dxfId="1996">
      <pivotArea dataOnly="0" labelOnly="1" outline="0" fieldPosition="0">
        <references count="3">
          <reference field="8" count="1" selected="0">
            <x v="0"/>
          </reference>
          <reference field="30" count="1" selected="0">
            <x v="12"/>
          </reference>
          <reference field="31" count="1">
            <x v="10"/>
          </reference>
        </references>
      </pivotArea>
    </format>
    <format dxfId="1995">
      <pivotArea dataOnly="0" labelOnly="1" outline="0" fieldPosition="0">
        <references count="3">
          <reference field="8" count="1" selected="0">
            <x v="0"/>
          </reference>
          <reference field="30" count="1" selected="0">
            <x v="14"/>
          </reference>
          <reference field="31" count="1">
            <x v="15"/>
          </reference>
        </references>
      </pivotArea>
    </format>
    <format dxfId="1994">
      <pivotArea dataOnly="0" labelOnly="1" outline="0" fieldPosition="0">
        <references count="3">
          <reference field="8" count="1" selected="0">
            <x v="0"/>
          </reference>
          <reference field="30" count="1" selected="0">
            <x v="18"/>
          </reference>
          <reference field="31" count="1">
            <x v="0"/>
          </reference>
        </references>
      </pivotArea>
    </format>
    <format dxfId="1993">
      <pivotArea dataOnly="0" labelOnly="1" outline="0" fieldPosition="0">
        <references count="3">
          <reference field="8" count="1" selected="0">
            <x v="0"/>
          </reference>
          <reference field="30" count="1" selected="0">
            <x v="20"/>
          </reference>
          <reference field="31" count="1">
            <x v="2"/>
          </reference>
        </references>
      </pivotArea>
    </format>
    <format dxfId="1992">
      <pivotArea dataOnly="0" labelOnly="1" outline="0" fieldPosition="0">
        <references count="3">
          <reference field="8" count="1" selected="0">
            <x v="1"/>
          </reference>
          <reference field="30" count="1" selected="0">
            <x v="0"/>
          </reference>
          <reference field="31" count="3">
            <x v="0"/>
            <x v="8"/>
            <x v="13"/>
          </reference>
        </references>
      </pivotArea>
    </format>
    <format dxfId="1991">
      <pivotArea dataOnly="0" labelOnly="1" outline="0" fieldPosition="0">
        <references count="3">
          <reference field="8" count="1" selected="0">
            <x v="1"/>
          </reference>
          <reference field="30" count="1" selected="0">
            <x v="2"/>
          </reference>
          <reference field="31" count="1">
            <x v="5"/>
          </reference>
        </references>
      </pivotArea>
    </format>
    <format dxfId="1990">
      <pivotArea dataOnly="0" labelOnly="1" outline="0" fieldPosition="0">
        <references count="3">
          <reference field="8" count="1" selected="0">
            <x v="1"/>
          </reference>
          <reference field="30" count="1" selected="0">
            <x v="3"/>
          </reference>
          <reference field="31" count="1">
            <x v="16"/>
          </reference>
        </references>
      </pivotArea>
    </format>
    <format dxfId="1989">
      <pivotArea dataOnly="0" labelOnly="1" outline="0" fieldPosition="0">
        <references count="3">
          <reference field="8" count="1" selected="0">
            <x v="1"/>
          </reference>
          <reference field="30" count="1" selected="0">
            <x v="4"/>
          </reference>
          <reference field="31" count="1">
            <x v="9"/>
          </reference>
        </references>
      </pivotArea>
    </format>
    <format dxfId="1988">
      <pivotArea dataOnly="0" labelOnly="1" outline="0" fieldPosition="0">
        <references count="3">
          <reference field="8" count="1" selected="0">
            <x v="1"/>
          </reference>
          <reference field="30" count="1" selected="0">
            <x v="5"/>
          </reference>
          <reference field="31" count="1">
            <x v="12"/>
          </reference>
        </references>
      </pivotArea>
    </format>
    <format dxfId="1987">
      <pivotArea dataOnly="0" labelOnly="1" outline="0" fieldPosition="0">
        <references count="3">
          <reference field="8" count="1" selected="0">
            <x v="1"/>
          </reference>
          <reference field="30" count="1" selected="0">
            <x v="10"/>
          </reference>
          <reference field="31" count="1">
            <x v="14"/>
          </reference>
        </references>
      </pivotArea>
    </format>
    <format dxfId="1986">
      <pivotArea dataOnly="0" labelOnly="1" outline="0" fieldPosition="0">
        <references count="3">
          <reference field="8" count="1" selected="0">
            <x v="1"/>
          </reference>
          <reference field="30" count="1" selected="0">
            <x v="16"/>
          </reference>
          <reference field="31" count="1">
            <x v="19"/>
          </reference>
        </references>
      </pivotArea>
    </format>
    <format dxfId="1985">
      <pivotArea dataOnly="0" labelOnly="1" outline="0" fieldPosition="0">
        <references count="3">
          <reference field="8" count="1" selected="0">
            <x v="1"/>
          </reference>
          <reference field="30" count="1" selected="0">
            <x v="19"/>
          </reference>
          <reference field="31" count="1">
            <x v="6"/>
          </reference>
        </references>
      </pivotArea>
    </format>
    <format dxfId="1984">
      <pivotArea dataOnly="0" labelOnly="1" outline="0" fieldPosition="0">
        <references count="3">
          <reference field="8" count="1" selected="0">
            <x v="1"/>
          </reference>
          <reference field="30" count="1" selected="0">
            <x v="21"/>
          </reference>
          <reference field="31" count="1">
            <x v="18"/>
          </reference>
        </references>
      </pivotArea>
    </format>
    <format dxfId="1983">
      <pivotArea dataOnly="0" labelOnly="1" outline="0" fieldPosition="0">
        <references count="3">
          <reference field="8" count="1" selected="0">
            <x v="2"/>
          </reference>
          <reference field="30" count="1" selected="0">
            <x v="8"/>
          </reference>
          <reference field="31" count="1">
            <x v="0"/>
          </reference>
        </references>
      </pivotArea>
    </format>
    <format dxfId="1982">
      <pivotArea dataOnly="0" labelOnly="1" outline="0" fieldPosition="0">
        <references count="3">
          <reference field="8" count="1" selected="0">
            <x v="2"/>
          </reference>
          <reference field="30" count="1" selected="0">
            <x v="9"/>
          </reference>
          <reference field="31" count="1">
            <x v="7"/>
          </reference>
        </references>
      </pivotArea>
    </format>
    <format dxfId="1981">
      <pivotArea dataOnly="0" labelOnly="1" outline="0" fieldPosition="0">
        <references count="3">
          <reference field="8" count="1" selected="0">
            <x v="2"/>
          </reference>
          <reference field="30" count="1" selected="0">
            <x v="13"/>
          </reference>
          <reference field="31" count="1">
            <x v="17"/>
          </reference>
        </references>
      </pivotArea>
    </format>
    <format dxfId="1980">
      <pivotArea dataOnly="0" labelOnly="1" outline="0" fieldPosition="0">
        <references count="3">
          <reference field="8" count="1" selected="0">
            <x v="2"/>
          </reference>
          <reference field="30" count="1" selected="0">
            <x v="15"/>
          </reference>
          <reference field="31" count="1">
            <x v="0"/>
          </reference>
        </references>
      </pivotArea>
    </format>
    <format dxfId="1979">
      <pivotArea dataOnly="0" labelOnly="1" outline="0" fieldPosition="0">
        <references count="3">
          <reference field="8" count="1" selected="0">
            <x v="3"/>
          </reference>
          <reference field="30" count="1" selected="0">
            <x v="0"/>
          </reference>
          <reference field="31" count="1">
            <x v="11"/>
          </reference>
        </references>
      </pivotArea>
    </format>
    <format dxfId="1978">
      <pivotArea dataOnly="0" labelOnly="1" outline="0" fieldPosition="0">
        <references count="3">
          <reference field="8" count="1" selected="0">
            <x v="3"/>
          </reference>
          <reference field="30" count="1" selected="0">
            <x v="17"/>
          </reference>
          <reference field="31" count="1">
            <x v="0"/>
          </reference>
        </references>
      </pivotArea>
    </format>
    <format dxfId="1977">
      <pivotArea dataOnly="0" labelOnly="1" outline="0" fieldPosition="0">
        <references count="4">
          <reference field="8" count="1" selected="0">
            <x v="0"/>
          </reference>
          <reference field="30" count="1" selected="0">
            <x v="0"/>
          </reference>
          <reference field="31" count="1" selected="0">
            <x v="0"/>
          </reference>
          <reference field="32" count="2">
            <x v="4"/>
            <x v="23"/>
          </reference>
        </references>
      </pivotArea>
    </format>
    <format dxfId="1976">
      <pivotArea dataOnly="0" labelOnly="1" outline="0" fieldPosition="0">
        <references count="4">
          <reference field="8" count="1" selected="0">
            <x v="0"/>
          </reference>
          <reference field="30" count="1" selected="0">
            <x v="1"/>
          </reference>
          <reference field="31" count="1" selected="0">
            <x v="0"/>
          </reference>
          <reference field="32" count="1">
            <x v="19"/>
          </reference>
        </references>
      </pivotArea>
    </format>
    <format dxfId="1975">
      <pivotArea dataOnly="0" labelOnly="1" outline="0" fieldPosition="0">
        <references count="4">
          <reference field="8" count="1" selected="0">
            <x v="0"/>
          </reference>
          <reference field="30" count="1" selected="0">
            <x v="6"/>
          </reference>
          <reference field="31" count="1" selected="0">
            <x v="1"/>
          </reference>
          <reference field="32" count="1">
            <x v="1"/>
          </reference>
        </references>
      </pivotArea>
    </format>
    <format dxfId="1974">
      <pivotArea dataOnly="0" labelOnly="1" outline="0" fieldPosition="0">
        <references count="4">
          <reference field="8" count="1" selected="0">
            <x v="0"/>
          </reference>
          <reference field="30" count="1" selected="0">
            <x v="7"/>
          </reference>
          <reference field="31" count="1" selected="0">
            <x v="4"/>
          </reference>
          <reference field="32" count="1">
            <x v="5"/>
          </reference>
        </references>
      </pivotArea>
    </format>
    <format dxfId="1973">
      <pivotArea dataOnly="0" labelOnly="1" outline="0" fieldPosition="0">
        <references count="4">
          <reference field="8" count="1" selected="0">
            <x v="0"/>
          </reference>
          <reference field="30" count="1" selected="0">
            <x v="11"/>
          </reference>
          <reference field="31" count="1" selected="0">
            <x v="3"/>
          </reference>
          <reference field="32" count="1">
            <x v="2"/>
          </reference>
        </references>
      </pivotArea>
    </format>
    <format dxfId="1972">
      <pivotArea dataOnly="0" labelOnly="1" outline="0" fieldPosition="0">
        <references count="4">
          <reference field="8" count="1" selected="0">
            <x v="0"/>
          </reference>
          <reference field="30" count="1" selected="0">
            <x v="12"/>
          </reference>
          <reference field="31" count="1" selected="0">
            <x v="10"/>
          </reference>
          <reference field="32" count="1">
            <x v="8"/>
          </reference>
        </references>
      </pivotArea>
    </format>
    <format dxfId="1971">
      <pivotArea dataOnly="0" labelOnly="1" outline="0" fieldPosition="0">
        <references count="4">
          <reference field="8" count="1" selected="0">
            <x v="0"/>
          </reference>
          <reference field="30" count="1" selected="0">
            <x v="14"/>
          </reference>
          <reference field="31" count="1" selected="0">
            <x v="15"/>
          </reference>
          <reference field="32" count="1">
            <x v="25"/>
          </reference>
        </references>
      </pivotArea>
    </format>
    <format dxfId="1970">
      <pivotArea dataOnly="0" labelOnly="1" outline="0" fieldPosition="0">
        <references count="4">
          <reference field="8" count="1" selected="0">
            <x v="0"/>
          </reference>
          <reference field="30" count="1" selected="0">
            <x v="18"/>
          </reference>
          <reference field="31" count="1" selected="0">
            <x v="0"/>
          </reference>
          <reference field="32" count="1">
            <x v="18"/>
          </reference>
        </references>
      </pivotArea>
    </format>
    <format dxfId="1969">
      <pivotArea dataOnly="0" labelOnly="1" outline="0" fieldPosition="0">
        <references count="4">
          <reference field="8" count="1" selected="0">
            <x v="0"/>
          </reference>
          <reference field="30" count="1" selected="0">
            <x v="20"/>
          </reference>
          <reference field="31" count="1" selected="0">
            <x v="2"/>
          </reference>
          <reference field="32" count="1">
            <x v="3"/>
          </reference>
        </references>
      </pivotArea>
    </format>
    <format dxfId="1968">
      <pivotArea dataOnly="0" labelOnly="1" outline="0" fieldPosition="0">
        <references count="4">
          <reference field="8" count="1" selected="0">
            <x v="1"/>
          </reference>
          <reference field="30" count="1" selected="0">
            <x v="0"/>
          </reference>
          <reference field="31" count="1" selected="0">
            <x v="0"/>
          </reference>
          <reference field="32" count="1">
            <x v="0"/>
          </reference>
        </references>
      </pivotArea>
    </format>
    <format dxfId="1967">
      <pivotArea dataOnly="0" labelOnly="1" outline="0" fieldPosition="0">
        <references count="4">
          <reference field="8" count="1" selected="0">
            <x v="1"/>
          </reference>
          <reference field="30" count="1" selected="0">
            <x v="0"/>
          </reference>
          <reference field="31" count="1" selected="0">
            <x v="8"/>
          </reference>
          <reference field="32" count="1">
            <x v="6"/>
          </reference>
        </references>
      </pivotArea>
    </format>
    <format dxfId="1966">
      <pivotArea dataOnly="0" labelOnly="1" outline="0" fieldPosition="0">
        <references count="4">
          <reference field="8" count="1" selected="0">
            <x v="1"/>
          </reference>
          <reference field="30" count="1" selected="0">
            <x v="0"/>
          </reference>
          <reference field="31" count="1" selected="0">
            <x v="13"/>
          </reference>
          <reference field="32" count="1">
            <x v="15"/>
          </reference>
        </references>
      </pivotArea>
    </format>
    <format dxfId="1965">
      <pivotArea dataOnly="0" labelOnly="1" outline="0" fieldPosition="0">
        <references count="4">
          <reference field="8" count="1" selected="0">
            <x v="1"/>
          </reference>
          <reference field="30" count="1" selected="0">
            <x v="2"/>
          </reference>
          <reference field="31" count="1" selected="0">
            <x v="5"/>
          </reference>
          <reference field="32" count="1">
            <x v="11"/>
          </reference>
        </references>
      </pivotArea>
    </format>
    <format dxfId="1964">
      <pivotArea dataOnly="0" labelOnly="1" outline="0" fieldPosition="0">
        <references count="4">
          <reference field="8" count="1" selected="0">
            <x v="1"/>
          </reference>
          <reference field="30" count="1" selected="0">
            <x v="3"/>
          </reference>
          <reference field="31" count="1" selected="0">
            <x v="16"/>
          </reference>
          <reference field="32" count="1">
            <x v="16"/>
          </reference>
        </references>
      </pivotArea>
    </format>
    <format dxfId="1963">
      <pivotArea dataOnly="0" labelOnly="1" outline="0" fieldPosition="0">
        <references count="4">
          <reference field="8" count="1" selected="0">
            <x v="1"/>
          </reference>
          <reference field="30" count="1" selected="0">
            <x v="4"/>
          </reference>
          <reference field="31" count="1" selected="0">
            <x v="9"/>
          </reference>
          <reference field="32" count="1">
            <x v="7"/>
          </reference>
        </references>
      </pivotArea>
    </format>
    <format dxfId="1962">
      <pivotArea dataOnly="0" labelOnly="1" outline="0" fieldPosition="0">
        <references count="4">
          <reference field="8" count="1" selected="0">
            <x v="1"/>
          </reference>
          <reference field="30" count="1" selected="0">
            <x v="5"/>
          </reference>
          <reference field="31" count="1" selected="0">
            <x v="12"/>
          </reference>
          <reference field="32" count="1">
            <x v="13"/>
          </reference>
        </references>
      </pivotArea>
    </format>
    <format dxfId="1961">
      <pivotArea dataOnly="0" labelOnly="1" outline="0" fieldPosition="0">
        <references count="4">
          <reference field="8" count="1" selected="0">
            <x v="1"/>
          </reference>
          <reference field="30" count="1" selected="0">
            <x v="10"/>
          </reference>
          <reference field="31" count="1" selected="0">
            <x v="14"/>
          </reference>
          <reference field="32" count="1">
            <x v="14"/>
          </reference>
        </references>
      </pivotArea>
    </format>
    <format dxfId="1960">
      <pivotArea dataOnly="0" labelOnly="1" outline="0" fieldPosition="0">
        <references count="4">
          <reference field="8" count="1" selected="0">
            <x v="1"/>
          </reference>
          <reference field="30" count="1" selected="0">
            <x v="16"/>
          </reference>
          <reference field="31" count="1" selected="0">
            <x v="19"/>
          </reference>
          <reference field="32" count="1">
            <x v="26"/>
          </reference>
        </references>
      </pivotArea>
    </format>
    <format dxfId="1959">
      <pivotArea dataOnly="0" labelOnly="1" outline="0" fieldPosition="0">
        <references count="4">
          <reference field="8" count="1" selected="0">
            <x v="1"/>
          </reference>
          <reference field="30" count="1" selected="0">
            <x v="19"/>
          </reference>
          <reference field="31" count="1" selected="0">
            <x v="6"/>
          </reference>
          <reference field="32" count="1">
            <x v="9"/>
          </reference>
        </references>
      </pivotArea>
    </format>
    <format dxfId="1958">
      <pivotArea dataOnly="0" labelOnly="1" outline="0" fieldPosition="0">
        <references count="4">
          <reference field="8" count="1" selected="0">
            <x v="1"/>
          </reference>
          <reference field="30" count="1" selected="0">
            <x v="21"/>
          </reference>
          <reference field="31" count="1" selected="0">
            <x v="18"/>
          </reference>
          <reference field="32" count="1">
            <x v="22"/>
          </reference>
        </references>
      </pivotArea>
    </format>
    <format dxfId="1957">
      <pivotArea dataOnly="0" labelOnly="1" outline="0" fieldPosition="0">
        <references count="4">
          <reference field="8" count="1" selected="0">
            <x v="2"/>
          </reference>
          <reference field="30" count="1" selected="0">
            <x v="8"/>
          </reference>
          <reference field="31" count="1" selected="0">
            <x v="0"/>
          </reference>
          <reference field="32" count="1">
            <x v="24"/>
          </reference>
        </references>
      </pivotArea>
    </format>
    <format dxfId="1956">
      <pivotArea dataOnly="0" labelOnly="1" outline="0" fieldPosition="0">
        <references count="4">
          <reference field="8" count="1" selected="0">
            <x v="2"/>
          </reference>
          <reference field="30" count="1" selected="0">
            <x v="9"/>
          </reference>
          <reference field="31" count="1" selected="0">
            <x v="7"/>
          </reference>
          <reference field="32" count="1">
            <x v="0"/>
          </reference>
        </references>
      </pivotArea>
    </format>
    <format dxfId="1955">
      <pivotArea dataOnly="0" labelOnly="1" outline="0" fieldPosition="0">
        <references count="4">
          <reference field="8" count="1" selected="0">
            <x v="2"/>
          </reference>
          <reference field="30" count="1" selected="0">
            <x v="13"/>
          </reference>
          <reference field="31" count="1" selected="0">
            <x v="17"/>
          </reference>
          <reference field="32" count="1">
            <x v="20"/>
          </reference>
        </references>
      </pivotArea>
    </format>
    <format dxfId="1954">
      <pivotArea dataOnly="0" labelOnly="1" outline="0" fieldPosition="0">
        <references count="4">
          <reference field="8" count="1" selected="0">
            <x v="2"/>
          </reference>
          <reference field="30" count="1" selected="0">
            <x v="15"/>
          </reference>
          <reference field="31" count="1" selected="0">
            <x v="0"/>
          </reference>
          <reference field="32" count="1">
            <x v="10"/>
          </reference>
        </references>
      </pivotArea>
    </format>
    <format dxfId="1953">
      <pivotArea dataOnly="0" labelOnly="1" outline="0" fieldPosition="0">
        <references count="4">
          <reference field="8" count="1" selected="0">
            <x v="3"/>
          </reference>
          <reference field="30" count="1" selected="0">
            <x v="0"/>
          </reference>
          <reference field="31" count="1" selected="0">
            <x v="0"/>
          </reference>
          <reference field="32" count="1">
            <x v="21"/>
          </reference>
        </references>
      </pivotArea>
    </format>
    <format dxfId="1952">
      <pivotArea dataOnly="0" labelOnly="1" outline="0" fieldPosition="0">
        <references count="4">
          <reference field="8" count="1" selected="0">
            <x v="3"/>
          </reference>
          <reference field="30" count="1" selected="0">
            <x v="0"/>
          </reference>
          <reference field="31" count="1" selected="0">
            <x v="11"/>
          </reference>
          <reference field="32" count="1">
            <x v="12"/>
          </reference>
        </references>
      </pivotArea>
    </format>
    <format dxfId="1951">
      <pivotArea dataOnly="0" labelOnly="1" outline="0" fieldPosition="0">
        <references count="4">
          <reference field="8" count="1" selected="0">
            <x v="3"/>
          </reference>
          <reference field="30" count="1" selected="0">
            <x v="17"/>
          </reference>
          <reference field="31" count="1" selected="0">
            <x v="0"/>
          </reference>
          <reference field="32" count="1">
            <x v="17"/>
          </reference>
        </references>
      </pivotArea>
    </format>
    <format dxfId="1950">
      <pivotArea dataOnly="0" labelOnly="1" outline="0" fieldPosition="0">
        <references count="5">
          <reference field="8" count="1" selected="0">
            <x v="0"/>
          </reference>
          <reference field="30" count="1" selected="0">
            <x v="0"/>
          </reference>
          <reference field="31" count="1" selected="0">
            <x v="0"/>
          </reference>
          <reference field="32" count="1" selected="0">
            <x v="4"/>
          </reference>
          <reference field="33" count="1">
            <x v="0"/>
          </reference>
        </references>
      </pivotArea>
    </format>
    <format dxfId="1949">
      <pivotArea dataOnly="0" labelOnly="1" outline="0" fieldPosition="0">
        <references count="5">
          <reference field="8" count="1" selected="0">
            <x v="0"/>
          </reference>
          <reference field="30" count="1" selected="0">
            <x v="18"/>
          </reference>
          <reference field="31" count="1" selected="0">
            <x v="0"/>
          </reference>
          <reference field="32" count="1" selected="0">
            <x v="18"/>
          </reference>
          <reference field="33" count="1">
            <x v="2"/>
          </reference>
        </references>
      </pivotArea>
    </format>
    <format dxfId="1948">
      <pivotArea dataOnly="0" labelOnly="1" outline="0" fieldPosition="0">
        <references count="5">
          <reference field="8" count="1" selected="0">
            <x v="0"/>
          </reference>
          <reference field="30" count="1" selected="0">
            <x v="20"/>
          </reference>
          <reference field="31" count="1" selected="0">
            <x v="2"/>
          </reference>
          <reference field="32" count="1" selected="0">
            <x v="3"/>
          </reference>
          <reference field="33" count="1">
            <x v="1"/>
          </reference>
        </references>
      </pivotArea>
    </format>
    <format dxfId="1947">
      <pivotArea dataOnly="0" labelOnly="1" outline="0" fieldPosition="0">
        <references count="5">
          <reference field="8" count="1" selected="0">
            <x v="1"/>
          </reference>
          <reference field="30" count="1" selected="0">
            <x v="0"/>
          </reference>
          <reference field="31" count="1" selected="0">
            <x v="0"/>
          </reference>
          <reference field="32" count="1" selected="0">
            <x v="0"/>
          </reference>
          <reference field="33" count="1">
            <x v="0"/>
          </reference>
        </references>
      </pivotArea>
    </format>
    <format dxfId="1946">
      <pivotArea dataOnly="0" labelOnly="1" outline="0" fieldPosition="0">
        <references count="6">
          <reference field="8" count="1" selected="0">
            <x v="0"/>
          </reference>
          <reference field="30" count="1" selected="0">
            <x v="0"/>
          </reference>
          <reference field="31" count="1" selected="0">
            <x v="0"/>
          </reference>
          <reference field="32" count="1" selected="0">
            <x v="4"/>
          </reference>
          <reference field="33" count="1" selected="0">
            <x v="0"/>
          </reference>
          <reference field="34" count="1">
            <x v="0"/>
          </reference>
        </references>
      </pivotArea>
    </format>
    <format dxfId="1945">
      <pivotArea dataOnly="0" labelOnly="1" outline="0" fieldPosition="0">
        <references count="6">
          <reference field="8" count="1" selected="0">
            <x v="0"/>
          </reference>
          <reference field="30" count="1" selected="0">
            <x v="11"/>
          </reference>
          <reference field="31" count="1" selected="0">
            <x v="3"/>
          </reference>
          <reference field="32" count="1" selected="0">
            <x v="2"/>
          </reference>
          <reference field="33" count="1" selected="0">
            <x v="0"/>
          </reference>
          <reference field="34" count="1">
            <x v="1"/>
          </reference>
        </references>
      </pivotArea>
    </format>
    <format dxfId="1944">
      <pivotArea dataOnly="0" labelOnly="1" outline="0" fieldPosition="0">
        <references count="6">
          <reference field="8" count="1" selected="0">
            <x v="0"/>
          </reference>
          <reference field="30" count="1" selected="0">
            <x v="12"/>
          </reference>
          <reference field="31" count="1" selected="0">
            <x v="10"/>
          </reference>
          <reference field="32" count="1" selected="0">
            <x v="8"/>
          </reference>
          <reference field="33" count="1" selected="0">
            <x v="0"/>
          </reference>
          <reference field="34" count="1">
            <x v="12"/>
          </reference>
        </references>
      </pivotArea>
    </format>
    <format dxfId="1943">
      <pivotArea dataOnly="0" labelOnly="1" outline="0" fieldPosition="0">
        <references count="6">
          <reference field="8" count="1" selected="0">
            <x v="0"/>
          </reference>
          <reference field="30" count="1" selected="0">
            <x v="14"/>
          </reference>
          <reference field="31" count="1" selected="0">
            <x v="15"/>
          </reference>
          <reference field="32" count="1" selected="0">
            <x v="25"/>
          </reference>
          <reference field="33" count="1" selected="0">
            <x v="0"/>
          </reference>
          <reference field="34" count="1">
            <x v="10"/>
          </reference>
        </references>
      </pivotArea>
    </format>
    <format dxfId="1942">
      <pivotArea dataOnly="0" labelOnly="1" outline="0" fieldPosition="0">
        <references count="6">
          <reference field="8" count="1" selected="0">
            <x v="0"/>
          </reference>
          <reference field="30" count="1" selected="0">
            <x v="18"/>
          </reference>
          <reference field="31" count="1" selected="0">
            <x v="0"/>
          </reference>
          <reference field="32" count="1" selected="0">
            <x v="18"/>
          </reference>
          <reference field="33" count="1" selected="0">
            <x v="2"/>
          </reference>
          <reference field="34" count="1">
            <x v="9"/>
          </reference>
        </references>
      </pivotArea>
    </format>
    <format dxfId="1941">
      <pivotArea dataOnly="0" labelOnly="1" outline="0" fieldPosition="0">
        <references count="6">
          <reference field="8" count="1" selected="0">
            <x v="0"/>
          </reference>
          <reference field="30" count="1" selected="0">
            <x v="20"/>
          </reference>
          <reference field="31" count="1" selected="0">
            <x v="2"/>
          </reference>
          <reference field="32" count="1" selected="0">
            <x v="3"/>
          </reference>
          <reference field="33" count="1" selected="0">
            <x v="1"/>
          </reference>
          <reference field="34" count="1">
            <x v="0"/>
          </reference>
        </references>
      </pivotArea>
    </format>
    <format dxfId="1940">
      <pivotArea dataOnly="0" labelOnly="1" outline="0" fieldPosition="0">
        <references count="6">
          <reference field="8" count="1" selected="0">
            <x v="1"/>
          </reference>
          <reference field="30" count="1" selected="0">
            <x v="2"/>
          </reference>
          <reference field="31" count="1" selected="0">
            <x v="5"/>
          </reference>
          <reference field="32" count="1" selected="0">
            <x v="11"/>
          </reference>
          <reference field="33" count="1" selected="0">
            <x v="0"/>
          </reference>
          <reference field="34" count="1">
            <x v="5"/>
          </reference>
        </references>
      </pivotArea>
    </format>
    <format dxfId="1939">
      <pivotArea dataOnly="0" labelOnly="1" outline="0" fieldPosition="0">
        <references count="6">
          <reference field="8" count="1" selected="0">
            <x v="1"/>
          </reference>
          <reference field="30" count="1" selected="0">
            <x v="3"/>
          </reference>
          <reference field="31" count="1" selected="0">
            <x v="16"/>
          </reference>
          <reference field="32" count="1" selected="0">
            <x v="16"/>
          </reference>
          <reference field="33" count="1" selected="0">
            <x v="0"/>
          </reference>
          <reference field="34" count="1">
            <x v="0"/>
          </reference>
        </references>
      </pivotArea>
    </format>
    <format dxfId="1938">
      <pivotArea dataOnly="0" labelOnly="1" outline="0" fieldPosition="0">
        <references count="6">
          <reference field="8" count="1" selected="0">
            <x v="1"/>
          </reference>
          <reference field="30" count="1" selected="0">
            <x v="4"/>
          </reference>
          <reference field="31" count="1" selected="0">
            <x v="9"/>
          </reference>
          <reference field="32" count="1" selected="0">
            <x v="7"/>
          </reference>
          <reference field="33" count="1" selected="0">
            <x v="0"/>
          </reference>
          <reference field="34" count="1">
            <x v="3"/>
          </reference>
        </references>
      </pivotArea>
    </format>
    <format dxfId="1937">
      <pivotArea dataOnly="0" labelOnly="1" outline="0" fieldPosition="0">
        <references count="6">
          <reference field="8" count="1" selected="0">
            <x v="1"/>
          </reference>
          <reference field="30" count="1" selected="0">
            <x v="5"/>
          </reference>
          <reference field="31" count="1" selected="0">
            <x v="12"/>
          </reference>
          <reference field="32" count="1" selected="0">
            <x v="13"/>
          </reference>
          <reference field="33" count="1" selected="0">
            <x v="0"/>
          </reference>
          <reference field="34" count="1">
            <x v="7"/>
          </reference>
        </references>
      </pivotArea>
    </format>
    <format dxfId="1936">
      <pivotArea dataOnly="0" labelOnly="1" outline="0" fieldPosition="0">
        <references count="6">
          <reference field="8" count="1" selected="0">
            <x v="1"/>
          </reference>
          <reference field="30" count="1" selected="0">
            <x v="10"/>
          </reference>
          <reference field="31" count="1" selected="0">
            <x v="14"/>
          </reference>
          <reference field="32" count="1" selected="0">
            <x v="14"/>
          </reference>
          <reference field="33" count="1" selected="0">
            <x v="0"/>
          </reference>
          <reference field="34" count="1">
            <x v="8"/>
          </reference>
        </references>
      </pivotArea>
    </format>
    <format dxfId="1935">
      <pivotArea dataOnly="0" labelOnly="1" outline="0" fieldPosition="0">
        <references count="6">
          <reference field="8" count="1" selected="0">
            <x v="1"/>
          </reference>
          <reference field="30" count="1" selected="0">
            <x v="16"/>
          </reference>
          <reference field="31" count="1" selected="0">
            <x v="19"/>
          </reference>
          <reference field="32" count="1" selected="0">
            <x v="26"/>
          </reference>
          <reference field="33" count="1" selected="0">
            <x v="0"/>
          </reference>
          <reference field="34" count="1">
            <x v="13"/>
          </reference>
        </references>
      </pivotArea>
    </format>
    <format dxfId="1934">
      <pivotArea dataOnly="0" labelOnly="1" outline="0" fieldPosition="0">
        <references count="6">
          <reference field="8" count="1" selected="0">
            <x v="1"/>
          </reference>
          <reference field="30" count="1" selected="0">
            <x v="19"/>
          </reference>
          <reference field="31" count="1" selected="0">
            <x v="6"/>
          </reference>
          <reference field="32" count="1" selected="0">
            <x v="9"/>
          </reference>
          <reference field="33" count="1" selected="0">
            <x v="0"/>
          </reference>
          <reference field="34" count="1">
            <x v="0"/>
          </reference>
        </references>
      </pivotArea>
    </format>
    <format dxfId="1933">
      <pivotArea dataOnly="0" labelOnly="1" outline="0" fieldPosition="0">
        <references count="6">
          <reference field="8" count="1" selected="0">
            <x v="1"/>
          </reference>
          <reference field="30" count="1" selected="0">
            <x v="21"/>
          </reference>
          <reference field="31" count="1" selected="0">
            <x v="18"/>
          </reference>
          <reference field="32" count="1" selected="0">
            <x v="22"/>
          </reference>
          <reference field="33" count="1" selected="0">
            <x v="0"/>
          </reference>
          <reference field="34" count="1">
            <x v="11"/>
          </reference>
        </references>
      </pivotArea>
    </format>
    <format dxfId="1932">
      <pivotArea dataOnly="0" labelOnly="1" outline="0" fieldPosition="0">
        <references count="6">
          <reference field="8" count="1" selected="0">
            <x v="2"/>
          </reference>
          <reference field="30" count="1" selected="0">
            <x v="8"/>
          </reference>
          <reference field="31" count="1" selected="0">
            <x v="0"/>
          </reference>
          <reference field="32" count="1" selected="0">
            <x v="24"/>
          </reference>
          <reference field="33" count="1" selected="0">
            <x v="0"/>
          </reference>
          <reference field="34" count="1">
            <x v="4"/>
          </reference>
        </references>
      </pivotArea>
    </format>
    <format dxfId="1931">
      <pivotArea dataOnly="0" labelOnly="1" outline="0" fieldPosition="0">
        <references count="6">
          <reference field="8" count="1" selected="0">
            <x v="2"/>
          </reference>
          <reference field="30" count="1" selected="0">
            <x v="9"/>
          </reference>
          <reference field="31" count="1" selected="0">
            <x v="7"/>
          </reference>
          <reference field="32" count="1" selected="0">
            <x v="0"/>
          </reference>
          <reference field="33" count="1" selected="0">
            <x v="0"/>
          </reference>
          <reference field="34" count="1">
            <x v="2"/>
          </reference>
        </references>
      </pivotArea>
    </format>
    <format dxfId="1930">
      <pivotArea dataOnly="0" labelOnly="1" outline="0" fieldPosition="0">
        <references count="6">
          <reference field="8" count="1" selected="0">
            <x v="2"/>
          </reference>
          <reference field="30" count="1" selected="0">
            <x v="13"/>
          </reference>
          <reference field="31" count="1" selected="0">
            <x v="17"/>
          </reference>
          <reference field="32" count="1" selected="0">
            <x v="20"/>
          </reference>
          <reference field="33" count="1" selected="0">
            <x v="0"/>
          </reference>
          <reference field="34" count="1">
            <x v="6"/>
          </reference>
        </references>
      </pivotArea>
    </format>
    <format dxfId="1929">
      <pivotArea dataOnly="0" labelOnly="1" outline="0" fieldPosition="0">
        <references count="6">
          <reference field="8" count="1" selected="0">
            <x v="2"/>
          </reference>
          <reference field="30" count="1" selected="0">
            <x v="15"/>
          </reference>
          <reference field="31" count="1" selected="0">
            <x v="0"/>
          </reference>
          <reference field="32" count="1" selected="0">
            <x v="10"/>
          </reference>
          <reference field="33" count="1" selected="0">
            <x v="0"/>
          </reference>
          <reference field="34" count="1">
            <x v="0"/>
          </reference>
        </references>
      </pivotArea>
    </format>
    <format dxfId="1928">
      <pivotArea dataOnly="0" labelOnly="1" outline="0" fieldPosition="0">
        <references count="7">
          <reference field="8" count="1" selected="0">
            <x v="0"/>
          </reference>
          <reference field="30" count="1" selected="0">
            <x v="0"/>
          </reference>
          <reference field="31" count="1" selected="0">
            <x v="0"/>
          </reference>
          <reference field="32" count="1" selected="0">
            <x v="4"/>
          </reference>
          <reference field="33" count="1" selected="0">
            <x v="0"/>
          </reference>
          <reference field="34" count="1" selected="0">
            <x v="0"/>
          </reference>
          <reference field="35" count="1">
            <x v="0"/>
          </reference>
        </references>
      </pivotArea>
    </format>
    <format dxfId="1927">
      <pivotArea dataOnly="0" labelOnly="1" outline="0" fieldPosition="0">
        <references count="7">
          <reference field="8" count="1" selected="0">
            <x v="0"/>
          </reference>
          <reference field="30" count="1" selected="0">
            <x v="0"/>
          </reference>
          <reference field="31" count="1" selected="0">
            <x v="0"/>
          </reference>
          <reference field="32" count="1" selected="0">
            <x v="23"/>
          </reference>
          <reference field="33" count="1" selected="0">
            <x v="0"/>
          </reference>
          <reference field="34" count="1" selected="0">
            <x v="0"/>
          </reference>
          <reference field="35" count="1">
            <x v="0"/>
          </reference>
        </references>
      </pivotArea>
    </format>
    <format dxfId="1926">
      <pivotArea dataOnly="0" labelOnly="1" outline="0" fieldPosition="0">
        <references count="7">
          <reference field="8" count="1" selected="0">
            <x v="0"/>
          </reference>
          <reference field="30" count="1" selected="0">
            <x v="1"/>
          </reference>
          <reference field="31" count="1" selected="0">
            <x v="0"/>
          </reference>
          <reference field="32" count="1" selected="0">
            <x v="19"/>
          </reference>
          <reference field="33" count="1" selected="0">
            <x v="0"/>
          </reference>
          <reference field="34" count="1" selected="0">
            <x v="0"/>
          </reference>
          <reference field="35" count="1">
            <x v="0"/>
          </reference>
        </references>
      </pivotArea>
    </format>
    <format dxfId="1925">
      <pivotArea dataOnly="0" labelOnly="1" outline="0" fieldPosition="0">
        <references count="7">
          <reference field="8" count="1" selected="0">
            <x v="0"/>
          </reference>
          <reference field="30" count="1" selected="0">
            <x v="6"/>
          </reference>
          <reference field="31" count="1" selected="0">
            <x v="1"/>
          </reference>
          <reference field="32" count="1" selected="0">
            <x v="1"/>
          </reference>
          <reference field="33" count="1" selected="0">
            <x v="0"/>
          </reference>
          <reference field="34" count="1" selected="0">
            <x v="0"/>
          </reference>
          <reference field="35" count="1">
            <x v="0"/>
          </reference>
        </references>
      </pivotArea>
    </format>
    <format dxfId="1924">
      <pivotArea dataOnly="0" labelOnly="1" outline="0" fieldPosition="0">
        <references count="7">
          <reference field="8" count="1" selected="0">
            <x v="0"/>
          </reference>
          <reference field="30" count="1" selected="0">
            <x v="7"/>
          </reference>
          <reference field="31" count="1" selected="0">
            <x v="4"/>
          </reference>
          <reference field="32" count="1" selected="0">
            <x v="5"/>
          </reference>
          <reference field="33" count="1" selected="0">
            <x v="0"/>
          </reference>
          <reference field="34" count="1" selected="0">
            <x v="0"/>
          </reference>
          <reference field="35" count="1">
            <x v="0"/>
          </reference>
        </references>
      </pivotArea>
    </format>
    <format dxfId="1923">
      <pivotArea dataOnly="0" labelOnly="1" outline="0" fieldPosition="0">
        <references count="7">
          <reference field="8" count="1" selected="0">
            <x v="0"/>
          </reference>
          <reference field="30" count="1" selected="0">
            <x v="11"/>
          </reference>
          <reference field="31" count="1" selected="0">
            <x v="3"/>
          </reference>
          <reference field="32" count="1" selected="0">
            <x v="2"/>
          </reference>
          <reference field="33" count="1" selected="0">
            <x v="0"/>
          </reference>
          <reference field="34" count="1" selected="0">
            <x v="1"/>
          </reference>
          <reference field="35" count="1">
            <x v="0"/>
          </reference>
        </references>
      </pivotArea>
    </format>
    <format dxfId="1922">
      <pivotArea dataOnly="0" labelOnly="1" outline="0" fieldPosition="0">
        <references count="7">
          <reference field="8" count="1" selected="0">
            <x v="0"/>
          </reference>
          <reference field="30" count="1" selected="0">
            <x v="12"/>
          </reference>
          <reference field="31" count="1" selected="0">
            <x v="10"/>
          </reference>
          <reference field="32" count="1" selected="0">
            <x v="8"/>
          </reference>
          <reference field="33" count="1" selected="0">
            <x v="0"/>
          </reference>
          <reference field="34" count="1" selected="0">
            <x v="12"/>
          </reference>
          <reference field="35" count="1">
            <x v="0"/>
          </reference>
        </references>
      </pivotArea>
    </format>
    <format dxfId="1921">
      <pivotArea dataOnly="0" labelOnly="1" outline="0" fieldPosition="0">
        <references count="7">
          <reference field="8" count="1" selected="0">
            <x v="0"/>
          </reference>
          <reference field="30" count="1" selected="0">
            <x v="14"/>
          </reference>
          <reference field="31" count="1" selected="0">
            <x v="15"/>
          </reference>
          <reference field="32" count="1" selected="0">
            <x v="25"/>
          </reference>
          <reference field="33" count="1" selected="0">
            <x v="0"/>
          </reference>
          <reference field="34" count="1" selected="0">
            <x v="10"/>
          </reference>
          <reference field="35" count="1">
            <x v="0"/>
          </reference>
        </references>
      </pivotArea>
    </format>
    <format dxfId="1920">
      <pivotArea dataOnly="0" labelOnly="1" outline="0" fieldPosition="0">
        <references count="7">
          <reference field="8" count="1" selected="0">
            <x v="0"/>
          </reference>
          <reference field="30" count="1" selected="0">
            <x v="18"/>
          </reference>
          <reference field="31" count="1" selected="0">
            <x v="0"/>
          </reference>
          <reference field="32" count="1" selected="0">
            <x v="18"/>
          </reference>
          <reference field="33" count="1" selected="0">
            <x v="2"/>
          </reference>
          <reference field="34" count="1" selected="0">
            <x v="9"/>
          </reference>
          <reference field="35" count="1">
            <x v="0"/>
          </reference>
        </references>
      </pivotArea>
    </format>
    <format dxfId="1919">
      <pivotArea dataOnly="0" labelOnly="1" outline="0" fieldPosition="0">
        <references count="7">
          <reference field="8" count="1" selected="0">
            <x v="0"/>
          </reference>
          <reference field="30" count="1" selected="0">
            <x v="20"/>
          </reference>
          <reference field="31" count="1" selected="0">
            <x v="2"/>
          </reference>
          <reference field="32" count="1" selected="0">
            <x v="3"/>
          </reference>
          <reference field="33" count="1" selected="0">
            <x v="1"/>
          </reference>
          <reference field="34" count="1" selected="0">
            <x v="0"/>
          </reference>
          <reference field="35" count="1">
            <x v="0"/>
          </reference>
        </references>
      </pivotArea>
    </format>
    <format dxfId="1918">
      <pivotArea dataOnly="0" labelOnly="1" outline="0" fieldPosition="0">
        <references count="7">
          <reference field="8" count="1" selected="0">
            <x v="1"/>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
          </reference>
        </references>
      </pivotArea>
    </format>
    <format dxfId="1917">
      <pivotArea dataOnly="0" labelOnly="1" outline="0" fieldPosition="0">
        <references count="7">
          <reference field="8" count="1" selected="0">
            <x v="1"/>
          </reference>
          <reference field="30" count="1" selected="0">
            <x v="0"/>
          </reference>
          <reference field="31" count="1" selected="0">
            <x v="8"/>
          </reference>
          <reference field="32" count="1" selected="0">
            <x v="6"/>
          </reference>
          <reference field="33" count="1" selected="0">
            <x v="0"/>
          </reference>
          <reference field="34" count="1" selected="0">
            <x v="0"/>
          </reference>
          <reference field="35" count="1">
            <x v="0"/>
          </reference>
        </references>
      </pivotArea>
    </format>
    <format dxfId="1916">
      <pivotArea dataOnly="0" labelOnly="1" outline="0" fieldPosition="0">
        <references count="7">
          <reference field="8" count="1" selected="0">
            <x v="1"/>
          </reference>
          <reference field="30" count="1" selected="0">
            <x v="0"/>
          </reference>
          <reference field="31" count="1" selected="0">
            <x v="13"/>
          </reference>
          <reference field="32" count="1" selected="0">
            <x v="15"/>
          </reference>
          <reference field="33" count="1" selected="0">
            <x v="0"/>
          </reference>
          <reference field="34" count="1" selected="0">
            <x v="0"/>
          </reference>
          <reference field="35" count="1">
            <x v="0"/>
          </reference>
        </references>
      </pivotArea>
    </format>
    <format dxfId="1915">
      <pivotArea dataOnly="0" labelOnly="1" outline="0" fieldPosition="0">
        <references count="7">
          <reference field="8" count="1" selected="0">
            <x v="1"/>
          </reference>
          <reference field="30" count="1" selected="0">
            <x v="2"/>
          </reference>
          <reference field="31" count="1" selected="0">
            <x v="5"/>
          </reference>
          <reference field="32" count="1" selected="0">
            <x v="11"/>
          </reference>
          <reference field="33" count="1" selected="0">
            <x v="0"/>
          </reference>
          <reference field="34" count="1" selected="0">
            <x v="5"/>
          </reference>
          <reference field="35" count="1">
            <x v="0"/>
          </reference>
        </references>
      </pivotArea>
    </format>
    <format dxfId="1914">
      <pivotArea dataOnly="0" labelOnly="1" outline="0" fieldPosition="0">
        <references count="7">
          <reference field="8" count="1" selected="0">
            <x v="1"/>
          </reference>
          <reference field="30" count="1" selected="0">
            <x v="3"/>
          </reference>
          <reference field="31" count="1" selected="0">
            <x v="16"/>
          </reference>
          <reference field="32" count="1" selected="0">
            <x v="16"/>
          </reference>
          <reference field="33" count="1" selected="0">
            <x v="0"/>
          </reference>
          <reference field="34" count="1" selected="0">
            <x v="0"/>
          </reference>
          <reference field="35" count="1">
            <x v="0"/>
          </reference>
        </references>
      </pivotArea>
    </format>
    <format dxfId="1913">
      <pivotArea dataOnly="0" labelOnly="1" outline="0" fieldPosition="0">
        <references count="7">
          <reference field="8" count="1" selected="0">
            <x v="1"/>
          </reference>
          <reference field="30" count="1" selected="0">
            <x v="4"/>
          </reference>
          <reference field="31" count="1" selected="0">
            <x v="9"/>
          </reference>
          <reference field="32" count="1" selected="0">
            <x v="7"/>
          </reference>
          <reference field="33" count="1" selected="0">
            <x v="0"/>
          </reference>
          <reference field="34" count="1" selected="0">
            <x v="3"/>
          </reference>
          <reference field="35" count="1">
            <x v="0"/>
          </reference>
        </references>
      </pivotArea>
    </format>
    <format dxfId="1912">
      <pivotArea dataOnly="0" labelOnly="1" outline="0" fieldPosition="0">
        <references count="7">
          <reference field="8" count="1" selected="0">
            <x v="1"/>
          </reference>
          <reference field="30" count="1" selected="0">
            <x v="5"/>
          </reference>
          <reference field="31" count="1" selected="0">
            <x v="12"/>
          </reference>
          <reference field="32" count="1" selected="0">
            <x v="13"/>
          </reference>
          <reference field="33" count="1" selected="0">
            <x v="0"/>
          </reference>
          <reference field="34" count="1" selected="0">
            <x v="7"/>
          </reference>
          <reference field="35" count="1">
            <x v="0"/>
          </reference>
        </references>
      </pivotArea>
    </format>
    <format dxfId="1911">
      <pivotArea dataOnly="0" labelOnly="1" outline="0" fieldPosition="0">
        <references count="7">
          <reference field="8" count="1" selected="0">
            <x v="1"/>
          </reference>
          <reference field="30" count="1" selected="0">
            <x v="10"/>
          </reference>
          <reference field="31" count="1" selected="0">
            <x v="14"/>
          </reference>
          <reference field="32" count="1" selected="0">
            <x v="14"/>
          </reference>
          <reference field="33" count="1" selected="0">
            <x v="0"/>
          </reference>
          <reference field="34" count="1" selected="0">
            <x v="8"/>
          </reference>
          <reference field="35" count="1">
            <x v="0"/>
          </reference>
        </references>
      </pivotArea>
    </format>
    <format dxfId="1910">
      <pivotArea dataOnly="0" labelOnly="1" outline="0" fieldPosition="0">
        <references count="7">
          <reference field="8" count="1" selected="0">
            <x v="1"/>
          </reference>
          <reference field="30" count="1" selected="0">
            <x v="16"/>
          </reference>
          <reference field="31" count="1" selected="0">
            <x v="19"/>
          </reference>
          <reference field="32" count="1" selected="0">
            <x v="26"/>
          </reference>
          <reference field="33" count="1" selected="0">
            <x v="0"/>
          </reference>
          <reference field="34" count="1" selected="0">
            <x v="13"/>
          </reference>
          <reference field="35" count="1">
            <x v="0"/>
          </reference>
        </references>
      </pivotArea>
    </format>
    <format dxfId="1909">
      <pivotArea dataOnly="0" labelOnly="1" outline="0" fieldPosition="0">
        <references count="7">
          <reference field="8" count="1" selected="0">
            <x v="1"/>
          </reference>
          <reference field="30" count="1" selected="0">
            <x v="19"/>
          </reference>
          <reference field="31" count="1" selected="0">
            <x v="6"/>
          </reference>
          <reference field="32" count="1" selected="0">
            <x v="9"/>
          </reference>
          <reference field="33" count="1" selected="0">
            <x v="0"/>
          </reference>
          <reference field="34" count="1" selected="0">
            <x v="0"/>
          </reference>
          <reference field="35" count="1">
            <x v="2"/>
          </reference>
        </references>
      </pivotArea>
    </format>
    <format dxfId="1908">
      <pivotArea dataOnly="0" labelOnly="1" outline="0" fieldPosition="0">
        <references count="7">
          <reference field="8" count="1" selected="0">
            <x v="1"/>
          </reference>
          <reference field="30" count="1" selected="0">
            <x v="21"/>
          </reference>
          <reference field="31" count="1" selected="0">
            <x v="18"/>
          </reference>
          <reference field="32" count="1" selected="0">
            <x v="22"/>
          </reference>
          <reference field="33" count="1" selected="0">
            <x v="0"/>
          </reference>
          <reference field="34" count="1" selected="0">
            <x v="11"/>
          </reference>
          <reference field="35" count="1">
            <x v="0"/>
          </reference>
        </references>
      </pivotArea>
    </format>
    <format dxfId="1907">
      <pivotArea dataOnly="0" labelOnly="1" outline="0" fieldPosition="0">
        <references count="7">
          <reference field="8" count="1" selected="0">
            <x v="2"/>
          </reference>
          <reference field="30" count="1" selected="0">
            <x v="8"/>
          </reference>
          <reference field="31" count="1" selected="0">
            <x v="0"/>
          </reference>
          <reference field="32" count="1" selected="0">
            <x v="24"/>
          </reference>
          <reference field="33" count="1" selected="0">
            <x v="0"/>
          </reference>
          <reference field="34" count="1" selected="0">
            <x v="4"/>
          </reference>
          <reference field="35" count="1">
            <x v="0"/>
          </reference>
        </references>
      </pivotArea>
    </format>
    <format dxfId="1906">
      <pivotArea dataOnly="0" labelOnly="1" outline="0" fieldPosition="0">
        <references count="7">
          <reference field="8" count="1" selected="0">
            <x v="2"/>
          </reference>
          <reference field="30" count="1" selected="0">
            <x v="9"/>
          </reference>
          <reference field="31" count="1" selected="0">
            <x v="7"/>
          </reference>
          <reference field="32" count="1" selected="0">
            <x v="0"/>
          </reference>
          <reference field="33" count="1" selected="0">
            <x v="0"/>
          </reference>
          <reference field="34" count="1" selected="0">
            <x v="2"/>
          </reference>
          <reference field="35" count="1">
            <x v="0"/>
          </reference>
        </references>
      </pivotArea>
    </format>
    <format dxfId="1905">
      <pivotArea dataOnly="0" labelOnly="1" outline="0" fieldPosition="0">
        <references count="7">
          <reference field="8" count="1" selected="0">
            <x v="2"/>
          </reference>
          <reference field="30" count="1" selected="0">
            <x v="13"/>
          </reference>
          <reference field="31" count="1" selected="0">
            <x v="17"/>
          </reference>
          <reference field="32" count="1" selected="0">
            <x v="20"/>
          </reference>
          <reference field="33" count="1" selected="0">
            <x v="0"/>
          </reference>
          <reference field="34" count="1" selected="0">
            <x v="6"/>
          </reference>
          <reference field="35" count="1">
            <x v="0"/>
          </reference>
        </references>
      </pivotArea>
    </format>
    <format dxfId="1904">
      <pivotArea dataOnly="0" labelOnly="1" outline="0" fieldPosition="0">
        <references count="7">
          <reference field="8" count="1" selected="0">
            <x v="2"/>
          </reference>
          <reference field="30" count="1" selected="0">
            <x v="15"/>
          </reference>
          <reference field="31" count="1" selected="0">
            <x v="0"/>
          </reference>
          <reference field="32" count="1" selected="0">
            <x v="10"/>
          </reference>
          <reference field="33" count="1" selected="0">
            <x v="0"/>
          </reference>
          <reference field="34" count="1" selected="0">
            <x v="0"/>
          </reference>
          <reference field="35" count="1">
            <x v="0"/>
          </reference>
        </references>
      </pivotArea>
    </format>
    <format dxfId="1903">
      <pivotArea dataOnly="0" labelOnly="1" outline="0" fieldPosition="0">
        <references count="7">
          <reference field="8" count="1" selected="0">
            <x v="3"/>
          </reference>
          <reference field="30" count="1" selected="0">
            <x v="0"/>
          </reference>
          <reference field="31" count="1" selected="0">
            <x v="0"/>
          </reference>
          <reference field="32" count="1" selected="0">
            <x v="21"/>
          </reference>
          <reference field="33" count="1" selected="0">
            <x v="0"/>
          </reference>
          <reference field="34" count="1" selected="0">
            <x v="0"/>
          </reference>
          <reference field="35" count="1">
            <x v="0"/>
          </reference>
        </references>
      </pivotArea>
    </format>
    <format dxfId="1902">
      <pivotArea dataOnly="0" labelOnly="1" outline="0" fieldPosition="0">
        <references count="7">
          <reference field="8" count="1" selected="0">
            <x v="3"/>
          </reference>
          <reference field="30" count="1" selected="0">
            <x v="0"/>
          </reference>
          <reference field="31" count="1" selected="0">
            <x v="11"/>
          </reference>
          <reference field="32" count="1" selected="0">
            <x v="12"/>
          </reference>
          <reference field="33" count="1" selected="0">
            <x v="0"/>
          </reference>
          <reference field="34" count="1" selected="0">
            <x v="0"/>
          </reference>
          <reference field="35" count="1">
            <x v="0"/>
          </reference>
        </references>
      </pivotArea>
    </format>
    <format dxfId="1901">
      <pivotArea dataOnly="0" labelOnly="1" outline="0" fieldPosition="0">
        <references count="7">
          <reference field="8" count="1" selected="0">
            <x v="3"/>
          </reference>
          <reference field="30" count="1" selected="0">
            <x v="17"/>
          </reference>
          <reference field="31" count="1" selected="0">
            <x v="0"/>
          </reference>
          <reference field="32" count="1" selected="0">
            <x v="17"/>
          </reference>
          <reference field="33" count="1" selected="0">
            <x v="0"/>
          </reference>
          <reference field="34" count="1" selected="0">
            <x v="0"/>
          </reference>
          <reference field="35" count="1">
            <x v="0"/>
          </reference>
        </references>
      </pivotArea>
    </format>
    <format dxfId="1900">
      <pivotArea type="all" dataOnly="0" outline="0" fieldPosition="0"/>
    </format>
    <format dxfId="1899">
      <pivotArea field="8" type="button" dataOnly="0" labelOnly="1" outline="0" axis="axisRow" fieldPosition="0"/>
    </format>
    <format dxfId="1898">
      <pivotArea field="30" type="button" dataOnly="0" labelOnly="1" outline="0" axis="axisRow" fieldPosition="1"/>
    </format>
    <format dxfId="1897">
      <pivotArea field="31" type="button" dataOnly="0" labelOnly="1" outline="0" axis="axisRow" fieldPosition="2"/>
    </format>
    <format dxfId="1896">
      <pivotArea field="32" type="button" dataOnly="0" labelOnly="1" outline="0" axis="axisRow" fieldPosition="3"/>
    </format>
    <format dxfId="1895">
      <pivotArea field="33" type="button" dataOnly="0" labelOnly="1" outline="0" axis="axisRow" fieldPosition="4"/>
    </format>
    <format dxfId="1894">
      <pivotArea field="34" type="button" dataOnly="0" labelOnly="1" outline="0" axis="axisRow" fieldPosition="5"/>
    </format>
    <format dxfId="1893">
      <pivotArea field="35" type="button" dataOnly="0" labelOnly="1" outline="0" axis="axisRow" fieldPosition="6"/>
    </format>
    <format dxfId="1892">
      <pivotArea dataOnly="0" labelOnly="1" outline="0" fieldPosition="0">
        <references count="1">
          <reference field="8" count="0"/>
        </references>
      </pivotArea>
    </format>
    <format dxfId="1891">
      <pivotArea dataOnly="0" labelOnly="1" outline="0" fieldPosition="0">
        <references count="2">
          <reference field="8" count="1" selected="0">
            <x v="0"/>
          </reference>
          <reference field="30" count="9">
            <x v="0"/>
            <x v="1"/>
            <x v="6"/>
            <x v="7"/>
            <x v="11"/>
            <x v="12"/>
            <x v="14"/>
            <x v="18"/>
            <x v="20"/>
          </reference>
        </references>
      </pivotArea>
    </format>
    <format dxfId="1890">
      <pivotArea dataOnly="0" labelOnly="1" outline="0" fieldPosition="0">
        <references count="2">
          <reference field="8" count="1" selected="0">
            <x v="1"/>
          </reference>
          <reference field="30" count="9">
            <x v="0"/>
            <x v="2"/>
            <x v="3"/>
            <x v="4"/>
            <x v="5"/>
            <x v="10"/>
            <x v="16"/>
            <x v="19"/>
            <x v="21"/>
          </reference>
        </references>
      </pivotArea>
    </format>
    <format dxfId="1889">
      <pivotArea dataOnly="0" labelOnly="1" outline="0" fieldPosition="0">
        <references count="2">
          <reference field="8" count="1" selected="0">
            <x v="2"/>
          </reference>
          <reference field="30" count="4">
            <x v="8"/>
            <x v="9"/>
            <x v="13"/>
            <x v="15"/>
          </reference>
        </references>
      </pivotArea>
    </format>
    <format dxfId="1888">
      <pivotArea dataOnly="0" labelOnly="1" outline="0" fieldPosition="0">
        <references count="2">
          <reference field="8" count="1" selected="0">
            <x v="3"/>
          </reference>
          <reference field="30" count="2">
            <x v="0"/>
            <x v="17"/>
          </reference>
        </references>
      </pivotArea>
    </format>
    <format dxfId="1887">
      <pivotArea dataOnly="0" labelOnly="1" outline="0" fieldPosition="0">
        <references count="3">
          <reference field="8" count="1" selected="0">
            <x v="0"/>
          </reference>
          <reference field="30" count="1" selected="0">
            <x v="0"/>
          </reference>
          <reference field="31" count="1">
            <x v="0"/>
          </reference>
        </references>
      </pivotArea>
    </format>
    <format dxfId="1886">
      <pivotArea dataOnly="0" labelOnly="1" outline="0" fieldPosition="0">
        <references count="3">
          <reference field="8" count="1" selected="0">
            <x v="0"/>
          </reference>
          <reference field="30" count="1" selected="0">
            <x v="6"/>
          </reference>
          <reference field="31" count="1">
            <x v="1"/>
          </reference>
        </references>
      </pivotArea>
    </format>
    <format dxfId="1885">
      <pivotArea dataOnly="0" labelOnly="1" outline="0" fieldPosition="0">
        <references count="3">
          <reference field="8" count="1" selected="0">
            <x v="0"/>
          </reference>
          <reference field="30" count="1" selected="0">
            <x v="7"/>
          </reference>
          <reference field="31" count="1">
            <x v="4"/>
          </reference>
        </references>
      </pivotArea>
    </format>
    <format dxfId="1884">
      <pivotArea dataOnly="0" labelOnly="1" outline="0" fieldPosition="0">
        <references count="3">
          <reference field="8" count="1" selected="0">
            <x v="0"/>
          </reference>
          <reference field="30" count="1" selected="0">
            <x v="11"/>
          </reference>
          <reference field="31" count="1">
            <x v="3"/>
          </reference>
        </references>
      </pivotArea>
    </format>
    <format dxfId="1883">
      <pivotArea dataOnly="0" labelOnly="1" outline="0" fieldPosition="0">
        <references count="3">
          <reference field="8" count="1" selected="0">
            <x v="0"/>
          </reference>
          <reference field="30" count="1" selected="0">
            <x v="12"/>
          </reference>
          <reference field="31" count="1">
            <x v="10"/>
          </reference>
        </references>
      </pivotArea>
    </format>
    <format dxfId="1882">
      <pivotArea dataOnly="0" labelOnly="1" outline="0" fieldPosition="0">
        <references count="3">
          <reference field="8" count="1" selected="0">
            <x v="0"/>
          </reference>
          <reference field="30" count="1" selected="0">
            <x v="14"/>
          </reference>
          <reference field="31" count="1">
            <x v="15"/>
          </reference>
        </references>
      </pivotArea>
    </format>
    <format dxfId="1881">
      <pivotArea dataOnly="0" labelOnly="1" outline="0" fieldPosition="0">
        <references count="3">
          <reference field="8" count="1" selected="0">
            <x v="0"/>
          </reference>
          <reference field="30" count="1" selected="0">
            <x v="18"/>
          </reference>
          <reference field="31" count="1">
            <x v="0"/>
          </reference>
        </references>
      </pivotArea>
    </format>
    <format dxfId="1880">
      <pivotArea dataOnly="0" labelOnly="1" outline="0" fieldPosition="0">
        <references count="3">
          <reference field="8" count="1" selected="0">
            <x v="0"/>
          </reference>
          <reference field="30" count="1" selected="0">
            <x v="20"/>
          </reference>
          <reference field="31" count="1">
            <x v="2"/>
          </reference>
        </references>
      </pivotArea>
    </format>
    <format dxfId="1879">
      <pivotArea dataOnly="0" labelOnly="1" outline="0" fieldPosition="0">
        <references count="3">
          <reference field="8" count="1" selected="0">
            <x v="1"/>
          </reference>
          <reference field="30" count="1" selected="0">
            <x v="0"/>
          </reference>
          <reference field="31" count="3">
            <x v="0"/>
            <x v="8"/>
            <x v="13"/>
          </reference>
        </references>
      </pivotArea>
    </format>
    <format dxfId="1878">
      <pivotArea dataOnly="0" labelOnly="1" outline="0" fieldPosition="0">
        <references count="3">
          <reference field="8" count="1" selected="0">
            <x v="1"/>
          </reference>
          <reference field="30" count="1" selected="0">
            <x v="2"/>
          </reference>
          <reference field="31" count="1">
            <x v="5"/>
          </reference>
        </references>
      </pivotArea>
    </format>
    <format dxfId="1877">
      <pivotArea dataOnly="0" labelOnly="1" outline="0" fieldPosition="0">
        <references count="3">
          <reference field="8" count="1" selected="0">
            <x v="1"/>
          </reference>
          <reference field="30" count="1" selected="0">
            <x v="3"/>
          </reference>
          <reference field="31" count="1">
            <x v="16"/>
          </reference>
        </references>
      </pivotArea>
    </format>
    <format dxfId="1876">
      <pivotArea dataOnly="0" labelOnly="1" outline="0" fieldPosition="0">
        <references count="3">
          <reference field="8" count="1" selected="0">
            <x v="1"/>
          </reference>
          <reference field="30" count="1" selected="0">
            <x v="4"/>
          </reference>
          <reference field="31" count="1">
            <x v="9"/>
          </reference>
        </references>
      </pivotArea>
    </format>
    <format dxfId="1875">
      <pivotArea dataOnly="0" labelOnly="1" outline="0" fieldPosition="0">
        <references count="3">
          <reference field="8" count="1" selected="0">
            <x v="1"/>
          </reference>
          <reference field="30" count="1" selected="0">
            <x v="5"/>
          </reference>
          <reference field="31" count="1">
            <x v="12"/>
          </reference>
        </references>
      </pivotArea>
    </format>
    <format dxfId="1874">
      <pivotArea dataOnly="0" labelOnly="1" outline="0" fieldPosition="0">
        <references count="3">
          <reference field="8" count="1" selected="0">
            <x v="1"/>
          </reference>
          <reference field="30" count="1" selected="0">
            <x v="10"/>
          </reference>
          <reference field="31" count="1">
            <x v="14"/>
          </reference>
        </references>
      </pivotArea>
    </format>
    <format dxfId="1873">
      <pivotArea dataOnly="0" labelOnly="1" outline="0" fieldPosition="0">
        <references count="3">
          <reference field="8" count="1" selected="0">
            <x v="1"/>
          </reference>
          <reference field="30" count="1" selected="0">
            <x v="16"/>
          </reference>
          <reference field="31" count="1">
            <x v="19"/>
          </reference>
        </references>
      </pivotArea>
    </format>
    <format dxfId="1872">
      <pivotArea dataOnly="0" labelOnly="1" outline="0" fieldPosition="0">
        <references count="3">
          <reference field="8" count="1" selected="0">
            <x v="1"/>
          </reference>
          <reference field="30" count="1" selected="0">
            <x v="19"/>
          </reference>
          <reference field="31" count="1">
            <x v="6"/>
          </reference>
        </references>
      </pivotArea>
    </format>
    <format dxfId="1871">
      <pivotArea dataOnly="0" labelOnly="1" outline="0" fieldPosition="0">
        <references count="3">
          <reference field="8" count="1" selected="0">
            <x v="1"/>
          </reference>
          <reference field="30" count="1" selected="0">
            <x v="21"/>
          </reference>
          <reference field="31" count="1">
            <x v="18"/>
          </reference>
        </references>
      </pivotArea>
    </format>
    <format dxfId="1870">
      <pivotArea dataOnly="0" labelOnly="1" outline="0" fieldPosition="0">
        <references count="3">
          <reference field="8" count="1" selected="0">
            <x v="2"/>
          </reference>
          <reference field="30" count="1" selected="0">
            <x v="8"/>
          </reference>
          <reference field="31" count="1">
            <x v="0"/>
          </reference>
        </references>
      </pivotArea>
    </format>
    <format dxfId="1869">
      <pivotArea dataOnly="0" labelOnly="1" outline="0" fieldPosition="0">
        <references count="3">
          <reference field="8" count="1" selected="0">
            <x v="2"/>
          </reference>
          <reference field="30" count="1" selected="0">
            <x v="9"/>
          </reference>
          <reference field="31" count="1">
            <x v="7"/>
          </reference>
        </references>
      </pivotArea>
    </format>
    <format dxfId="1868">
      <pivotArea dataOnly="0" labelOnly="1" outline="0" fieldPosition="0">
        <references count="3">
          <reference field="8" count="1" selected="0">
            <x v="2"/>
          </reference>
          <reference field="30" count="1" selected="0">
            <x v="13"/>
          </reference>
          <reference field="31" count="1">
            <x v="17"/>
          </reference>
        </references>
      </pivotArea>
    </format>
    <format dxfId="1867">
      <pivotArea dataOnly="0" labelOnly="1" outline="0" fieldPosition="0">
        <references count="3">
          <reference field="8" count="1" selected="0">
            <x v="2"/>
          </reference>
          <reference field="30" count="1" selected="0">
            <x v="15"/>
          </reference>
          <reference field="31" count="1">
            <x v="0"/>
          </reference>
        </references>
      </pivotArea>
    </format>
    <format dxfId="1866">
      <pivotArea dataOnly="0" labelOnly="1" outline="0" fieldPosition="0">
        <references count="3">
          <reference field="8" count="1" selected="0">
            <x v="3"/>
          </reference>
          <reference field="30" count="1" selected="0">
            <x v="0"/>
          </reference>
          <reference field="31" count="1">
            <x v="11"/>
          </reference>
        </references>
      </pivotArea>
    </format>
    <format dxfId="1865">
      <pivotArea dataOnly="0" labelOnly="1" outline="0" fieldPosition="0">
        <references count="3">
          <reference field="8" count="1" selected="0">
            <x v="3"/>
          </reference>
          <reference field="30" count="1" selected="0">
            <x v="17"/>
          </reference>
          <reference field="31" count="1">
            <x v="0"/>
          </reference>
        </references>
      </pivotArea>
    </format>
    <format dxfId="1864">
      <pivotArea dataOnly="0" labelOnly="1" outline="0" fieldPosition="0">
        <references count="4">
          <reference field="8" count="1" selected="0">
            <x v="0"/>
          </reference>
          <reference field="30" count="1" selected="0">
            <x v="0"/>
          </reference>
          <reference field="31" count="1" selected="0">
            <x v="0"/>
          </reference>
          <reference field="32" count="2">
            <x v="4"/>
            <x v="23"/>
          </reference>
        </references>
      </pivotArea>
    </format>
    <format dxfId="1863">
      <pivotArea dataOnly="0" labelOnly="1" outline="0" fieldPosition="0">
        <references count="4">
          <reference field="8" count="1" selected="0">
            <x v="0"/>
          </reference>
          <reference field="30" count="1" selected="0">
            <x v="1"/>
          </reference>
          <reference field="31" count="1" selected="0">
            <x v="0"/>
          </reference>
          <reference field="32" count="1">
            <x v="19"/>
          </reference>
        </references>
      </pivotArea>
    </format>
    <format dxfId="1862">
      <pivotArea dataOnly="0" labelOnly="1" outline="0" fieldPosition="0">
        <references count="4">
          <reference field="8" count="1" selected="0">
            <x v="0"/>
          </reference>
          <reference field="30" count="1" selected="0">
            <x v="6"/>
          </reference>
          <reference field="31" count="1" selected="0">
            <x v="1"/>
          </reference>
          <reference field="32" count="1">
            <x v="1"/>
          </reference>
        </references>
      </pivotArea>
    </format>
    <format dxfId="1861">
      <pivotArea dataOnly="0" labelOnly="1" outline="0" fieldPosition="0">
        <references count="4">
          <reference field="8" count="1" selected="0">
            <x v="0"/>
          </reference>
          <reference field="30" count="1" selected="0">
            <x v="7"/>
          </reference>
          <reference field="31" count="1" selected="0">
            <x v="4"/>
          </reference>
          <reference field="32" count="1">
            <x v="5"/>
          </reference>
        </references>
      </pivotArea>
    </format>
    <format dxfId="1860">
      <pivotArea dataOnly="0" labelOnly="1" outline="0" fieldPosition="0">
        <references count="4">
          <reference field="8" count="1" selected="0">
            <x v="0"/>
          </reference>
          <reference field="30" count="1" selected="0">
            <x v="11"/>
          </reference>
          <reference field="31" count="1" selected="0">
            <x v="3"/>
          </reference>
          <reference field="32" count="1">
            <x v="2"/>
          </reference>
        </references>
      </pivotArea>
    </format>
    <format dxfId="1859">
      <pivotArea dataOnly="0" labelOnly="1" outline="0" fieldPosition="0">
        <references count="4">
          <reference field="8" count="1" selected="0">
            <x v="0"/>
          </reference>
          <reference field="30" count="1" selected="0">
            <x v="12"/>
          </reference>
          <reference field="31" count="1" selected="0">
            <x v="10"/>
          </reference>
          <reference field="32" count="1">
            <x v="8"/>
          </reference>
        </references>
      </pivotArea>
    </format>
    <format dxfId="1858">
      <pivotArea dataOnly="0" labelOnly="1" outline="0" fieldPosition="0">
        <references count="4">
          <reference field="8" count="1" selected="0">
            <x v="0"/>
          </reference>
          <reference field="30" count="1" selected="0">
            <x v="14"/>
          </reference>
          <reference field="31" count="1" selected="0">
            <x v="15"/>
          </reference>
          <reference field="32" count="1">
            <x v="25"/>
          </reference>
        </references>
      </pivotArea>
    </format>
    <format dxfId="1857">
      <pivotArea dataOnly="0" labelOnly="1" outline="0" fieldPosition="0">
        <references count="4">
          <reference field="8" count="1" selected="0">
            <x v="0"/>
          </reference>
          <reference field="30" count="1" selected="0">
            <x v="18"/>
          </reference>
          <reference field="31" count="1" selected="0">
            <x v="0"/>
          </reference>
          <reference field="32" count="1">
            <x v="18"/>
          </reference>
        </references>
      </pivotArea>
    </format>
    <format dxfId="1856">
      <pivotArea dataOnly="0" labelOnly="1" outline="0" fieldPosition="0">
        <references count="4">
          <reference field="8" count="1" selected="0">
            <x v="0"/>
          </reference>
          <reference field="30" count="1" selected="0">
            <x v="20"/>
          </reference>
          <reference field="31" count="1" selected="0">
            <x v="2"/>
          </reference>
          <reference field="32" count="1">
            <x v="3"/>
          </reference>
        </references>
      </pivotArea>
    </format>
    <format dxfId="1855">
      <pivotArea dataOnly="0" labelOnly="1" outline="0" fieldPosition="0">
        <references count="4">
          <reference field="8" count="1" selected="0">
            <x v="1"/>
          </reference>
          <reference field="30" count="1" selected="0">
            <x v="0"/>
          </reference>
          <reference field="31" count="1" selected="0">
            <x v="0"/>
          </reference>
          <reference field="32" count="1">
            <x v="0"/>
          </reference>
        </references>
      </pivotArea>
    </format>
    <format dxfId="1854">
      <pivotArea dataOnly="0" labelOnly="1" outline="0" fieldPosition="0">
        <references count="4">
          <reference field="8" count="1" selected="0">
            <x v="1"/>
          </reference>
          <reference field="30" count="1" selected="0">
            <x v="0"/>
          </reference>
          <reference field="31" count="1" selected="0">
            <x v="8"/>
          </reference>
          <reference field="32" count="1">
            <x v="6"/>
          </reference>
        </references>
      </pivotArea>
    </format>
    <format dxfId="1853">
      <pivotArea dataOnly="0" labelOnly="1" outline="0" fieldPosition="0">
        <references count="4">
          <reference field="8" count="1" selected="0">
            <x v="1"/>
          </reference>
          <reference field="30" count="1" selected="0">
            <x v="0"/>
          </reference>
          <reference field="31" count="1" selected="0">
            <x v="13"/>
          </reference>
          <reference field="32" count="1">
            <x v="15"/>
          </reference>
        </references>
      </pivotArea>
    </format>
    <format dxfId="1852">
      <pivotArea dataOnly="0" labelOnly="1" outline="0" fieldPosition="0">
        <references count="4">
          <reference field="8" count="1" selected="0">
            <x v="1"/>
          </reference>
          <reference field="30" count="1" selected="0">
            <x v="2"/>
          </reference>
          <reference field="31" count="1" selected="0">
            <x v="5"/>
          </reference>
          <reference field="32" count="1">
            <x v="11"/>
          </reference>
        </references>
      </pivotArea>
    </format>
    <format dxfId="1851">
      <pivotArea dataOnly="0" labelOnly="1" outline="0" fieldPosition="0">
        <references count="4">
          <reference field="8" count="1" selected="0">
            <x v="1"/>
          </reference>
          <reference field="30" count="1" selected="0">
            <x v="3"/>
          </reference>
          <reference field="31" count="1" selected="0">
            <x v="16"/>
          </reference>
          <reference field="32" count="1">
            <x v="16"/>
          </reference>
        </references>
      </pivotArea>
    </format>
    <format dxfId="1850">
      <pivotArea dataOnly="0" labelOnly="1" outline="0" fieldPosition="0">
        <references count="4">
          <reference field="8" count="1" selected="0">
            <x v="1"/>
          </reference>
          <reference field="30" count="1" selected="0">
            <x v="4"/>
          </reference>
          <reference field="31" count="1" selected="0">
            <x v="9"/>
          </reference>
          <reference field="32" count="1">
            <x v="7"/>
          </reference>
        </references>
      </pivotArea>
    </format>
    <format dxfId="1849">
      <pivotArea dataOnly="0" labelOnly="1" outline="0" fieldPosition="0">
        <references count="4">
          <reference field="8" count="1" selected="0">
            <x v="1"/>
          </reference>
          <reference field="30" count="1" selected="0">
            <x v="5"/>
          </reference>
          <reference field="31" count="1" selected="0">
            <x v="12"/>
          </reference>
          <reference field="32" count="1">
            <x v="13"/>
          </reference>
        </references>
      </pivotArea>
    </format>
    <format dxfId="1848">
      <pivotArea dataOnly="0" labelOnly="1" outline="0" fieldPosition="0">
        <references count="4">
          <reference field="8" count="1" selected="0">
            <x v="1"/>
          </reference>
          <reference field="30" count="1" selected="0">
            <x v="10"/>
          </reference>
          <reference field="31" count="1" selected="0">
            <x v="14"/>
          </reference>
          <reference field="32" count="1">
            <x v="14"/>
          </reference>
        </references>
      </pivotArea>
    </format>
    <format dxfId="1847">
      <pivotArea dataOnly="0" labelOnly="1" outline="0" fieldPosition="0">
        <references count="4">
          <reference field="8" count="1" selected="0">
            <x v="1"/>
          </reference>
          <reference field="30" count="1" selected="0">
            <x v="16"/>
          </reference>
          <reference field="31" count="1" selected="0">
            <x v="19"/>
          </reference>
          <reference field="32" count="1">
            <x v="26"/>
          </reference>
        </references>
      </pivotArea>
    </format>
    <format dxfId="1846">
      <pivotArea dataOnly="0" labelOnly="1" outline="0" fieldPosition="0">
        <references count="4">
          <reference field="8" count="1" selected="0">
            <x v="1"/>
          </reference>
          <reference field="30" count="1" selected="0">
            <x v="19"/>
          </reference>
          <reference field="31" count="1" selected="0">
            <x v="6"/>
          </reference>
          <reference field="32" count="1">
            <x v="9"/>
          </reference>
        </references>
      </pivotArea>
    </format>
    <format dxfId="1845">
      <pivotArea dataOnly="0" labelOnly="1" outline="0" fieldPosition="0">
        <references count="4">
          <reference field="8" count="1" selected="0">
            <x v="1"/>
          </reference>
          <reference field="30" count="1" selected="0">
            <x v="21"/>
          </reference>
          <reference field="31" count="1" selected="0">
            <x v="18"/>
          </reference>
          <reference field="32" count="1">
            <x v="22"/>
          </reference>
        </references>
      </pivotArea>
    </format>
    <format dxfId="1844">
      <pivotArea dataOnly="0" labelOnly="1" outline="0" fieldPosition="0">
        <references count="4">
          <reference field="8" count="1" selected="0">
            <x v="2"/>
          </reference>
          <reference field="30" count="1" selected="0">
            <x v="8"/>
          </reference>
          <reference field="31" count="1" selected="0">
            <x v="0"/>
          </reference>
          <reference field="32" count="1">
            <x v="24"/>
          </reference>
        </references>
      </pivotArea>
    </format>
    <format dxfId="1843">
      <pivotArea dataOnly="0" labelOnly="1" outline="0" fieldPosition="0">
        <references count="4">
          <reference field="8" count="1" selected="0">
            <x v="2"/>
          </reference>
          <reference field="30" count="1" selected="0">
            <x v="9"/>
          </reference>
          <reference field="31" count="1" selected="0">
            <x v="7"/>
          </reference>
          <reference field="32" count="1">
            <x v="0"/>
          </reference>
        </references>
      </pivotArea>
    </format>
    <format dxfId="1842">
      <pivotArea dataOnly="0" labelOnly="1" outline="0" fieldPosition="0">
        <references count="4">
          <reference field="8" count="1" selected="0">
            <x v="2"/>
          </reference>
          <reference field="30" count="1" selected="0">
            <x v="13"/>
          </reference>
          <reference field="31" count="1" selected="0">
            <x v="17"/>
          </reference>
          <reference field="32" count="1">
            <x v="20"/>
          </reference>
        </references>
      </pivotArea>
    </format>
    <format dxfId="1841">
      <pivotArea dataOnly="0" labelOnly="1" outline="0" fieldPosition="0">
        <references count="4">
          <reference field="8" count="1" selected="0">
            <x v="2"/>
          </reference>
          <reference field="30" count="1" selected="0">
            <x v="15"/>
          </reference>
          <reference field="31" count="1" selected="0">
            <x v="0"/>
          </reference>
          <reference field="32" count="1">
            <x v="10"/>
          </reference>
        </references>
      </pivotArea>
    </format>
    <format dxfId="1840">
      <pivotArea dataOnly="0" labelOnly="1" outline="0" fieldPosition="0">
        <references count="4">
          <reference field="8" count="1" selected="0">
            <x v="3"/>
          </reference>
          <reference field="30" count="1" selected="0">
            <x v="0"/>
          </reference>
          <reference field="31" count="1" selected="0">
            <x v="0"/>
          </reference>
          <reference field="32" count="1">
            <x v="21"/>
          </reference>
        </references>
      </pivotArea>
    </format>
    <format dxfId="1839">
      <pivotArea dataOnly="0" labelOnly="1" outline="0" fieldPosition="0">
        <references count="4">
          <reference field="8" count="1" selected="0">
            <x v="3"/>
          </reference>
          <reference field="30" count="1" selected="0">
            <x v="0"/>
          </reference>
          <reference field="31" count="1" selected="0">
            <x v="11"/>
          </reference>
          <reference field="32" count="1">
            <x v="12"/>
          </reference>
        </references>
      </pivotArea>
    </format>
    <format dxfId="1838">
      <pivotArea dataOnly="0" labelOnly="1" outline="0" fieldPosition="0">
        <references count="4">
          <reference field="8" count="1" selected="0">
            <x v="3"/>
          </reference>
          <reference field="30" count="1" selected="0">
            <x v="17"/>
          </reference>
          <reference field="31" count="1" selected="0">
            <x v="0"/>
          </reference>
          <reference field="32" count="1">
            <x v="17"/>
          </reference>
        </references>
      </pivotArea>
    </format>
    <format dxfId="1837">
      <pivotArea dataOnly="0" labelOnly="1" outline="0" fieldPosition="0">
        <references count="5">
          <reference field="8" count="1" selected="0">
            <x v="0"/>
          </reference>
          <reference field="30" count="1" selected="0">
            <x v="0"/>
          </reference>
          <reference field="31" count="1" selected="0">
            <x v="0"/>
          </reference>
          <reference field="32" count="1" selected="0">
            <x v="4"/>
          </reference>
          <reference field="33" count="1">
            <x v="0"/>
          </reference>
        </references>
      </pivotArea>
    </format>
    <format dxfId="1836">
      <pivotArea dataOnly="0" labelOnly="1" outline="0" fieldPosition="0">
        <references count="5">
          <reference field="8" count="1" selected="0">
            <x v="0"/>
          </reference>
          <reference field="30" count="1" selected="0">
            <x v="18"/>
          </reference>
          <reference field="31" count="1" selected="0">
            <x v="0"/>
          </reference>
          <reference field="32" count="1" selected="0">
            <x v="18"/>
          </reference>
          <reference field="33" count="1">
            <x v="2"/>
          </reference>
        </references>
      </pivotArea>
    </format>
    <format dxfId="1835">
      <pivotArea dataOnly="0" labelOnly="1" outline="0" fieldPosition="0">
        <references count="5">
          <reference field="8" count="1" selected="0">
            <x v="0"/>
          </reference>
          <reference field="30" count="1" selected="0">
            <x v="20"/>
          </reference>
          <reference field="31" count="1" selected="0">
            <x v="2"/>
          </reference>
          <reference field="32" count="1" selected="0">
            <x v="3"/>
          </reference>
          <reference field="33" count="1">
            <x v="1"/>
          </reference>
        </references>
      </pivotArea>
    </format>
    <format dxfId="1834">
      <pivotArea dataOnly="0" labelOnly="1" outline="0" fieldPosition="0">
        <references count="5">
          <reference field="8" count="1" selected="0">
            <x v="1"/>
          </reference>
          <reference field="30" count="1" selected="0">
            <x v="0"/>
          </reference>
          <reference field="31" count="1" selected="0">
            <x v="0"/>
          </reference>
          <reference field="32" count="1" selected="0">
            <x v="0"/>
          </reference>
          <reference field="33" count="1">
            <x v="0"/>
          </reference>
        </references>
      </pivotArea>
    </format>
    <format dxfId="1833">
      <pivotArea dataOnly="0" labelOnly="1" outline="0" fieldPosition="0">
        <references count="6">
          <reference field="8" count="1" selected="0">
            <x v="0"/>
          </reference>
          <reference field="30" count="1" selected="0">
            <x v="0"/>
          </reference>
          <reference field="31" count="1" selected="0">
            <x v="0"/>
          </reference>
          <reference field="32" count="1" selected="0">
            <x v="4"/>
          </reference>
          <reference field="33" count="1" selected="0">
            <x v="0"/>
          </reference>
          <reference field="34" count="1">
            <x v="0"/>
          </reference>
        </references>
      </pivotArea>
    </format>
    <format dxfId="1832">
      <pivotArea dataOnly="0" labelOnly="1" outline="0" fieldPosition="0">
        <references count="6">
          <reference field="8" count="1" selected="0">
            <x v="0"/>
          </reference>
          <reference field="30" count="1" selected="0">
            <x v="11"/>
          </reference>
          <reference field="31" count="1" selected="0">
            <x v="3"/>
          </reference>
          <reference field="32" count="1" selected="0">
            <x v="2"/>
          </reference>
          <reference field="33" count="1" selected="0">
            <x v="0"/>
          </reference>
          <reference field="34" count="1">
            <x v="1"/>
          </reference>
        </references>
      </pivotArea>
    </format>
    <format dxfId="1831">
      <pivotArea dataOnly="0" labelOnly="1" outline="0" fieldPosition="0">
        <references count="6">
          <reference field="8" count="1" selected="0">
            <x v="0"/>
          </reference>
          <reference field="30" count="1" selected="0">
            <x v="12"/>
          </reference>
          <reference field="31" count="1" selected="0">
            <x v="10"/>
          </reference>
          <reference field="32" count="1" selected="0">
            <x v="8"/>
          </reference>
          <reference field="33" count="1" selected="0">
            <x v="0"/>
          </reference>
          <reference field="34" count="1">
            <x v="12"/>
          </reference>
        </references>
      </pivotArea>
    </format>
    <format dxfId="1830">
      <pivotArea dataOnly="0" labelOnly="1" outline="0" fieldPosition="0">
        <references count="6">
          <reference field="8" count="1" selected="0">
            <x v="0"/>
          </reference>
          <reference field="30" count="1" selected="0">
            <x v="14"/>
          </reference>
          <reference field="31" count="1" selected="0">
            <x v="15"/>
          </reference>
          <reference field="32" count="1" selected="0">
            <x v="25"/>
          </reference>
          <reference field="33" count="1" selected="0">
            <x v="0"/>
          </reference>
          <reference field="34" count="1">
            <x v="10"/>
          </reference>
        </references>
      </pivotArea>
    </format>
    <format dxfId="1829">
      <pivotArea dataOnly="0" labelOnly="1" outline="0" fieldPosition="0">
        <references count="6">
          <reference field="8" count="1" selected="0">
            <x v="0"/>
          </reference>
          <reference field="30" count="1" selected="0">
            <x v="18"/>
          </reference>
          <reference field="31" count="1" selected="0">
            <x v="0"/>
          </reference>
          <reference field="32" count="1" selected="0">
            <x v="18"/>
          </reference>
          <reference field="33" count="1" selected="0">
            <x v="2"/>
          </reference>
          <reference field="34" count="1">
            <x v="9"/>
          </reference>
        </references>
      </pivotArea>
    </format>
    <format dxfId="1828">
      <pivotArea dataOnly="0" labelOnly="1" outline="0" fieldPosition="0">
        <references count="6">
          <reference field="8" count="1" selected="0">
            <x v="0"/>
          </reference>
          <reference field="30" count="1" selected="0">
            <x v="20"/>
          </reference>
          <reference field="31" count="1" selected="0">
            <x v="2"/>
          </reference>
          <reference field="32" count="1" selected="0">
            <x v="3"/>
          </reference>
          <reference field="33" count="1" selected="0">
            <x v="1"/>
          </reference>
          <reference field="34" count="1">
            <x v="0"/>
          </reference>
        </references>
      </pivotArea>
    </format>
    <format dxfId="1827">
      <pivotArea dataOnly="0" labelOnly="1" outline="0" fieldPosition="0">
        <references count="6">
          <reference field="8" count="1" selected="0">
            <x v="1"/>
          </reference>
          <reference field="30" count="1" selected="0">
            <x v="2"/>
          </reference>
          <reference field="31" count="1" selected="0">
            <x v="5"/>
          </reference>
          <reference field="32" count="1" selected="0">
            <x v="11"/>
          </reference>
          <reference field="33" count="1" selected="0">
            <x v="0"/>
          </reference>
          <reference field="34" count="1">
            <x v="5"/>
          </reference>
        </references>
      </pivotArea>
    </format>
    <format dxfId="1826">
      <pivotArea dataOnly="0" labelOnly="1" outline="0" fieldPosition="0">
        <references count="6">
          <reference field="8" count="1" selected="0">
            <x v="1"/>
          </reference>
          <reference field="30" count="1" selected="0">
            <x v="3"/>
          </reference>
          <reference field="31" count="1" selected="0">
            <x v="16"/>
          </reference>
          <reference field="32" count="1" selected="0">
            <x v="16"/>
          </reference>
          <reference field="33" count="1" selected="0">
            <x v="0"/>
          </reference>
          <reference field="34" count="1">
            <x v="0"/>
          </reference>
        </references>
      </pivotArea>
    </format>
    <format dxfId="1825">
      <pivotArea dataOnly="0" labelOnly="1" outline="0" fieldPosition="0">
        <references count="6">
          <reference field="8" count="1" selected="0">
            <x v="1"/>
          </reference>
          <reference field="30" count="1" selected="0">
            <x v="4"/>
          </reference>
          <reference field="31" count="1" selected="0">
            <x v="9"/>
          </reference>
          <reference field="32" count="1" selected="0">
            <x v="7"/>
          </reference>
          <reference field="33" count="1" selected="0">
            <x v="0"/>
          </reference>
          <reference field="34" count="1">
            <x v="3"/>
          </reference>
        </references>
      </pivotArea>
    </format>
    <format dxfId="1824">
      <pivotArea dataOnly="0" labelOnly="1" outline="0" fieldPosition="0">
        <references count="6">
          <reference field="8" count="1" selected="0">
            <x v="1"/>
          </reference>
          <reference field="30" count="1" selected="0">
            <x v="5"/>
          </reference>
          <reference field="31" count="1" selected="0">
            <x v="12"/>
          </reference>
          <reference field="32" count="1" selected="0">
            <x v="13"/>
          </reference>
          <reference field="33" count="1" selected="0">
            <x v="0"/>
          </reference>
          <reference field="34" count="1">
            <x v="7"/>
          </reference>
        </references>
      </pivotArea>
    </format>
    <format dxfId="1823">
      <pivotArea dataOnly="0" labelOnly="1" outline="0" fieldPosition="0">
        <references count="6">
          <reference field="8" count="1" selected="0">
            <x v="1"/>
          </reference>
          <reference field="30" count="1" selected="0">
            <x v="10"/>
          </reference>
          <reference field="31" count="1" selected="0">
            <x v="14"/>
          </reference>
          <reference field="32" count="1" selected="0">
            <x v="14"/>
          </reference>
          <reference field="33" count="1" selected="0">
            <x v="0"/>
          </reference>
          <reference field="34" count="1">
            <x v="8"/>
          </reference>
        </references>
      </pivotArea>
    </format>
    <format dxfId="1822">
      <pivotArea dataOnly="0" labelOnly="1" outline="0" fieldPosition="0">
        <references count="6">
          <reference field="8" count="1" selected="0">
            <x v="1"/>
          </reference>
          <reference field="30" count="1" selected="0">
            <x v="16"/>
          </reference>
          <reference field="31" count="1" selected="0">
            <x v="19"/>
          </reference>
          <reference field="32" count="1" selected="0">
            <x v="26"/>
          </reference>
          <reference field="33" count="1" selected="0">
            <x v="0"/>
          </reference>
          <reference field="34" count="1">
            <x v="13"/>
          </reference>
        </references>
      </pivotArea>
    </format>
    <format dxfId="1821">
      <pivotArea dataOnly="0" labelOnly="1" outline="0" fieldPosition="0">
        <references count="6">
          <reference field="8" count="1" selected="0">
            <x v="1"/>
          </reference>
          <reference field="30" count="1" selected="0">
            <x v="19"/>
          </reference>
          <reference field="31" count="1" selected="0">
            <x v="6"/>
          </reference>
          <reference field="32" count="1" selected="0">
            <x v="9"/>
          </reference>
          <reference field="33" count="1" selected="0">
            <x v="0"/>
          </reference>
          <reference field="34" count="1">
            <x v="0"/>
          </reference>
        </references>
      </pivotArea>
    </format>
    <format dxfId="1820">
      <pivotArea dataOnly="0" labelOnly="1" outline="0" fieldPosition="0">
        <references count="6">
          <reference field="8" count="1" selected="0">
            <x v="1"/>
          </reference>
          <reference field="30" count="1" selected="0">
            <x v="21"/>
          </reference>
          <reference field="31" count="1" selected="0">
            <x v="18"/>
          </reference>
          <reference field="32" count="1" selected="0">
            <x v="22"/>
          </reference>
          <reference field="33" count="1" selected="0">
            <x v="0"/>
          </reference>
          <reference field="34" count="1">
            <x v="11"/>
          </reference>
        </references>
      </pivotArea>
    </format>
    <format dxfId="1819">
      <pivotArea dataOnly="0" labelOnly="1" outline="0" fieldPosition="0">
        <references count="6">
          <reference field="8" count="1" selected="0">
            <x v="2"/>
          </reference>
          <reference field="30" count="1" selected="0">
            <x v="8"/>
          </reference>
          <reference field="31" count="1" selected="0">
            <x v="0"/>
          </reference>
          <reference field="32" count="1" selected="0">
            <x v="24"/>
          </reference>
          <reference field="33" count="1" selected="0">
            <x v="0"/>
          </reference>
          <reference field="34" count="1">
            <x v="4"/>
          </reference>
        </references>
      </pivotArea>
    </format>
    <format dxfId="1818">
      <pivotArea dataOnly="0" labelOnly="1" outline="0" fieldPosition="0">
        <references count="6">
          <reference field="8" count="1" selected="0">
            <x v="2"/>
          </reference>
          <reference field="30" count="1" selected="0">
            <x v="9"/>
          </reference>
          <reference field="31" count="1" selected="0">
            <x v="7"/>
          </reference>
          <reference field="32" count="1" selected="0">
            <x v="0"/>
          </reference>
          <reference field="33" count="1" selected="0">
            <x v="0"/>
          </reference>
          <reference field="34" count="1">
            <x v="2"/>
          </reference>
        </references>
      </pivotArea>
    </format>
    <format dxfId="1817">
      <pivotArea dataOnly="0" labelOnly="1" outline="0" fieldPosition="0">
        <references count="6">
          <reference field="8" count="1" selected="0">
            <x v="2"/>
          </reference>
          <reference field="30" count="1" selected="0">
            <x v="13"/>
          </reference>
          <reference field="31" count="1" selected="0">
            <x v="17"/>
          </reference>
          <reference field="32" count="1" selected="0">
            <x v="20"/>
          </reference>
          <reference field="33" count="1" selected="0">
            <x v="0"/>
          </reference>
          <reference field="34" count="1">
            <x v="6"/>
          </reference>
        </references>
      </pivotArea>
    </format>
    <format dxfId="1816">
      <pivotArea dataOnly="0" labelOnly="1" outline="0" fieldPosition="0">
        <references count="6">
          <reference field="8" count="1" selected="0">
            <x v="2"/>
          </reference>
          <reference field="30" count="1" selected="0">
            <x v="15"/>
          </reference>
          <reference field="31" count="1" selected="0">
            <x v="0"/>
          </reference>
          <reference field="32" count="1" selected="0">
            <x v="10"/>
          </reference>
          <reference field="33" count="1" selected="0">
            <x v="0"/>
          </reference>
          <reference field="34" count="1">
            <x v="0"/>
          </reference>
        </references>
      </pivotArea>
    </format>
    <format dxfId="1815">
      <pivotArea dataOnly="0" labelOnly="1" outline="0" fieldPosition="0">
        <references count="7">
          <reference field="8" count="1" selected="0">
            <x v="0"/>
          </reference>
          <reference field="30" count="1" selected="0">
            <x v="0"/>
          </reference>
          <reference field="31" count="1" selected="0">
            <x v="0"/>
          </reference>
          <reference field="32" count="1" selected="0">
            <x v="4"/>
          </reference>
          <reference field="33" count="1" selected="0">
            <x v="0"/>
          </reference>
          <reference field="34" count="1" selected="0">
            <x v="0"/>
          </reference>
          <reference field="35" count="1">
            <x v="0"/>
          </reference>
        </references>
      </pivotArea>
    </format>
    <format dxfId="1814">
      <pivotArea dataOnly="0" labelOnly="1" outline="0" fieldPosition="0">
        <references count="7">
          <reference field="8" count="1" selected="0">
            <x v="0"/>
          </reference>
          <reference field="30" count="1" selected="0">
            <x v="0"/>
          </reference>
          <reference field="31" count="1" selected="0">
            <x v="0"/>
          </reference>
          <reference field="32" count="1" selected="0">
            <x v="23"/>
          </reference>
          <reference field="33" count="1" selected="0">
            <x v="0"/>
          </reference>
          <reference field="34" count="1" selected="0">
            <x v="0"/>
          </reference>
          <reference field="35" count="1">
            <x v="0"/>
          </reference>
        </references>
      </pivotArea>
    </format>
    <format dxfId="1813">
      <pivotArea dataOnly="0" labelOnly="1" outline="0" fieldPosition="0">
        <references count="7">
          <reference field="8" count="1" selected="0">
            <x v="0"/>
          </reference>
          <reference field="30" count="1" selected="0">
            <x v="1"/>
          </reference>
          <reference field="31" count="1" selected="0">
            <x v="0"/>
          </reference>
          <reference field="32" count="1" selected="0">
            <x v="19"/>
          </reference>
          <reference field="33" count="1" selected="0">
            <x v="0"/>
          </reference>
          <reference field="34" count="1" selected="0">
            <x v="0"/>
          </reference>
          <reference field="35" count="1">
            <x v="0"/>
          </reference>
        </references>
      </pivotArea>
    </format>
    <format dxfId="1812">
      <pivotArea dataOnly="0" labelOnly="1" outline="0" fieldPosition="0">
        <references count="7">
          <reference field="8" count="1" selected="0">
            <x v="0"/>
          </reference>
          <reference field="30" count="1" selected="0">
            <x v="6"/>
          </reference>
          <reference field="31" count="1" selected="0">
            <x v="1"/>
          </reference>
          <reference field="32" count="1" selected="0">
            <x v="1"/>
          </reference>
          <reference field="33" count="1" selected="0">
            <x v="0"/>
          </reference>
          <reference field="34" count="1" selected="0">
            <x v="0"/>
          </reference>
          <reference field="35" count="1">
            <x v="0"/>
          </reference>
        </references>
      </pivotArea>
    </format>
    <format dxfId="1811">
      <pivotArea dataOnly="0" labelOnly="1" outline="0" fieldPosition="0">
        <references count="7">
          <reference field="8" count="1" selected="0">
            <x v="0"/>
          </reference>
          <reference field="30" count="1" selected="0">
            <x v="7"/>
          </reference>
          <reference field="31" count="1" selected="0">
            <x v="4"/>
          </reference>
          <reference field="32" count="1" selected="0">
            <x v="5"/>
          </reference>
          <reference field="33" count="1" selected="0">
            <x v="0"/>
          </reference>
          <reference field="34" count="1" selected="0">
            <x v="0"/>
          </reference>
          <reference field="35" count="1">
            <x v="0"/>
          </reference>
        </references>
      </pivotArea>
    </format>
    <format dxfId="1810">
      <pivotArea dataOnly="0" labelOnly="1" outline="0" fieldPosition="0">
        <references count="7">
          <reference field="8" count="1" selected="0">
            <x v="0"/>
          </reference>
          <reference field="30" count="1" selected="0">
            <x v="11"/>
          </reference>
          <reference field="31" count="1" selected="0">
            <x v="3"/>
          </reference>
          <reference field="32" count="1" selected="0">
            <x v="2"/>
          </reference>
          <reference field="33" count="1" selected="0">
            <x v="0"/>
          </reference>
          <reference field="34" count="1" selected="0">
            <x v="1"/>
          </reference>
          <reference field="35" count="1">
            <x v="0"/>
          </reference>
        </references>
      </pivotArea>
    </format>
    <format dxfId="1809">
      <pivotArea dataOnly="0" labelOnly="1" outline="0" fieldPosition="0">
        <references count="7">
          <reference field="8" count="1" selected="0">
            <x v="0"/>
          </reference>
          <reference field="30" count="1" selected="0">
            <x v="12"/>
          </reference>
          <reference field="31" count="1" selected="0">
            <x v="10"/>
          </reference>
          <reference field="32" count="1" selected="0">
            <x v="8"/>
          </reference>
          <reference field="33" count="1" selected="0">
            <x v="0"/>
          </reference>
          <reference field="34" count="1" selected="0">
            <x v="12"/>
          </reference>
          <reference field="35" count="1">
            <x v="0"/>
          </reference>
        </references>
      </pivotArea>
    </format>
    <format dxfId="1808">
      <pivotArea dataOnly="0" labelOnly="1" outline="0" fieldPosition="0">
        <references count="7">
          <reference field="8" count="1" selected="0">
            <x v="0"/>
          </reference>
          <reference field="30" count="1" selected="0">
            <x v="14"/>
          </reference>
          <reference field="31" count="1" selected="0">
            <x v="15"/>
          </reference>
          <reference field="32" count="1" selected="0">
            <x v="25"/>
          </reference>
          <reference field="33" count="1" selected="0">
            <x v="0"/>
          </reference>
          <reference field="34" count="1" selected="0">
            <x v="10"/>
          </reference>
          <reference field="35" count="1">
            <x v="0"/>
          </reference>
        </references>
      </pivotArea>
    </format>
    <format dxfId="1807">
      <pivotArea dataOnly="0" labelOnly="1" outline="0" fieldPosition="0">
        <references count="7">
          <reference field="8" count="1" selected="0">
            <x v="0"/>
          </reference>
          <reference field="30" count="1" selected="0">
            <x v="18"/>
          </reference>
          <reference field="31" count="1" selected="0">
            <x v="0"/>
          </reference>
          <reference field="32" count="1" selected="0">
            <x v="18"/>
          </reference>
          <reference field="33" count="1" selected="0">
            <x v="2"/>
          </reference>
          <reference field="34" count="1" selected="0">
            <x v="9"/>
          </reference>
          <reference field="35" count="1">
            <x v="0"/>
          </reference>
        </references>
      </pivotArea>
    </format>
    <format dxfId="1806">
      <pivotArea dataOnly="0" labelOnly="1" outline="0" fieldPosition="0">
        <references count="7">
          <reference field="8" count="1" selected="0">
            <x v="0"/>
          </reference>
          <reference field="30" count="1" selected="0">
            <x v="20"/>
          </reference>
          <reference field="31" count="1" selected="0">
            <x v="2"/>
          </reference>
          <reference field="32" count="1" selected="0">
            <x v="3"/>
          </reference>
          <reference field="33" count="1" selected="0">
            <x v="1"/>
          </reference>
          <reference field="34" count="1" selected="0">
            <x v="0"/>
          </reference>
          <reference field="35" count="1">
            <x v="0"/>
          </reference>
        </references>
      </pivotArea>
    </format>
    <format dxfId="1805">
      <pivotArea dataOnly="0" labelOnly="1" outline="0" fieldPosition="0">
        <references count="7">
          <reference field="8" count="1" selected="0">
            <x v="1"/>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
          </reference>
        </references>
      </pivotArea>
    </format>
    <format dxfId="1804">
      <pivotArea dataOnly="0" labelOnly="1" outline="0" fieldPosition="0">
        <references count="7">
          <reference field="8" count="1" selected="0">
            <x v="1"/>
          </reference>
          <reference field="30" count="1" selected="0">
            <x v="0"/>
          </reference>
          <reference field="31" count="1" selected="0">
            <x v="8"/>
          </reference>
          <reference field="32" count="1" selected="0">
            <x v="6"/>
          </reference>
          <reference field="33" count="1" selected="0">
            <x v="0"/>
          </reference>
          <reference field="34" count="1" selected="0">
            <x v="0"/>
          </reference>
          <reference field="35" count="1">
            <x v="0"/>
          </reference>
        </references>
      </pivotArea>
    </format>
    <format dxfId="1803">
      <pivotArea dataOnly="0" labelOnly="1" outline="0" fieldPosition="0">
        <references count="7">
          <reference field="8" count="1" selected="0">
            <x v="1"/>
          </reference>
          <reference field="30" count="1" selected="0">
            <x v="0"/>
          </reference>
          <reference field="31" count="1" selected="0">
            <x v="13"/>
          </reference>
          <reference field="32" count="1" selected="0">
            <x v="15"/>
          </reference>
          <reference field="33" count="1" selected="0">
            <x v="0"/>
          </reference>
          <reference field="34" count="1" selected="0">
            <x v="0"/>
          </reference>
          <reference field="35" count="1">
            <x v="0"/>
          </reference>
        </references>
      </pivotArea>
    </format>
    <format dxfId="1802">
      <pivotArea dataOnly="0" labelOnly="1" outline="0" fieldPosition="0">
        <references count="7">
          <reference field="8" count="1" selected="0">
            <x v="1"/>
          </reference>
          <reference field="30" count="1" selected="0">
            <x v="2"/>
          </reference>
          <reference field="31" count="1" selected="0">
            <x v="5"/>
          </reference>
          <reference field="32" count="1" selected="0">
            <x v="11"/>
          </reference>
          <reference field="33" count="1" selected="0">
            <x v="0"/>
          </reference>
          <reference field="34" count="1" selected="0">
            <x v="5"/>
          </reference>
          <reference field="35" count="1">
            <x v="0"/>
          </reference>
        </references>
      </pivotArea>
    </format>
    <format dxfId="1801">
      <pivotArea dataOnly="0" labelOnly="1" outline="0" fieldPosition="0">
        <references count="7">
          <reference field="8" count="1" selected="0">
            <x v="1"/>
          </reference>
          <reference field="30" count="1" selected="0">
            <x v="3"/>
          </reference>
          <reference field="31" count="1" selected="0">
            <x v="16"/>
          </reference>
          <reference field="32" count="1" selected="0">
            <x v="16"/>
          </reference>
          <reference field="33" count="1" selected="0">
            <x v="0"/>
          </reference>
          <reference field="34" count="1" selected="0">
            <x v="0"/>
          </reference>
          <reference field="35" count="1">
            <x v="0"/>
          </reference>
        </references>
      </pivotArea>
    </format>
    <format dxfId="1800">
      <pivotArea dataOnly="0" labelOnly="1" outline="0" fieldPosition="0">
        <references count="7">
          <reference field="8" count="1" selected="0">
            <x v="1"/>
          </reference>
          <reference field="30" count="1" selected="0">
            <x v="4"/>
          </reference>
          <reference field="31" count="1" selected="0">
            <x v="9"/>
          </reference>
          <reference field="32" count="1" selected="0">
            <x v="7"/>
          </reference>
          <reference field="33" count="1" selected="0">
            <x v="0"/>
          </reference>
          <reference field="34" count="1" selected="0">
            <x v="3"/>
          </reference>
          <reference field="35" count="1">
            <x v="0"/>
          </reference>
        </references>
      </pivotArea>
    </format>
    <format dxfId="1799">
      <pivotArea dataOnly="0" labelOnly="1" outline="0" fieldPosition="0">
        <references count="7">
          <reference field="8" count="1" selected="0">
            <x v="1"/>
          </reference>
          <reference field="30" count="1" selected="0">
            <x v="5"/>
          </reference>
          <reference field="31" count="1" selected="0">
            <x v="12"/>
          </reference>
          <reference field="32" count="1" selected="0">
            <x v="13"/>
          </reference>
          <reference field="33" count="1" selected="0">
            <x v="0"/>
          </reference>
          <reference field="34" count="1" selected="0">
            <x v="7"/>
          </reference>
          <reference field="35" count="1">
            <x v="0"/>
          </reference>
        </references>
      </pivotArea>
    </format>
    <format dxfId="1798">
      <pivotArea dataOnly="0" labelOnly="1" outline="0" fieldPosition="0">
        <references count="7">
          <reference field="8" count="1" selected="0">
            <x v="1"/>
          </reference>
          <reference field="30" count="1" selected="0">
            <x v="10"/>
          </reference>
          <reference field="31" count="1" selected="0">
            <x v="14"/>
          </reference>
          <reference field="32" count="1" selected="0">
            <x v="14"/>
          </reference>
          <reference field="33" count="1" selected="0">
            <x v="0"/>
          </reference>
          <reference field="34" count="1" selected="0">
            <x v="8"/>
          </reference>
          <reference field="35" count="1">
            <x v="0"/>
          </reference>
        </references>
      </pivotArea>
    </format>
    <format dxfId="1797">
      <pivotArea dataOnly="0" labelOnly="1" outline="0" fieldPosition="0">
        <references count="7">
          <reference field="8" count="1" selected="0">
            <x v="1"/>
          </reference>
          <reference field="30" count="1" selected="0">
            <x v="16"/>
          </reference>
          <reference field="31" count="1" selected="0">
            <x v="19"/>
          </reference>
          <reference field="32" count="1" selected="0">
            <x v="26"/>
          </reference>
          <reference field="33" count="1" selected="0">
            <x v="0"/>
          </reference>
          <reference field="34" count="1" selected="0">
            <x v="13"/>
          </reference>
          <reference field="35" count="1">
            <x v="0"/>
          </reference>
        </references>
      </pivotArea>
    </format>
    <format dxfId="1796">
      <pivotArea dataOnly="0" labelOnly="1" outline="0" fieldPosition="0">
        <references count="7">
          <reference field="8" count="1" selected="0">
            <x v="1"/>
          </reference>
          <reference field="30" count="1" selected="0">
            <x v="19"/>
          </reference>
          <reference field="31" count="1" selected="0">
            <x v="6"/>
          </reference>
          <reference field="32" count="1" selected="0">
            <x v="9"/>
          </reference>
          <reference field="33" count="1" selected="0">
            <x v="0"/>
          </reference>
          <reference field="34" count="1" selected="0">
            <x v="0"/>
          </reference>
          <reference field="35" count="1">
            <x v="2"/>
          </reference>
        </references>
      </pivotArea>
    </format>
    <format dxfId="1795">
      <pivotArea dataOnly="0" labelOnly="1" outline="0" fieldPosition="0">
        <references count="7">
          <reference field="8" count="1" selected="0">
            <x v="1"/>
          </reference>
          <reference field="30" count="1" selected="0">
            <x v="21"/>
          </reference>
          <reference field="31" count="1" selected="0">
            <x v="18"/>
          </reference>
          <reference field="32" count="1" selected="0">
            <x v="22"/>
          </reference>
          <reference field="33" count="1" selected="0">
            <x v="0"/>
          </reference>
          <reference field="34" count="1" selected="0">
            <x v="11"/>
          </reference>
          <reference field="35" count="1">
            <x v="0"/>
          </reference>
        </references>
      </pivotArea>
    </format>
    <format dxfId="1794">
      <pivotArea dataOnly="0" labelOnly="1" outline="0" fieldPosition="0">
        <references count="7">
          <reference field="8" count="1" selected="0">
            <x v="2"/>
          </reference>
          <reference field="30" count="1" selected="0">
            <x v="8"/>
          </reference>
          <reference field="31" count="1" selected="0">
            <x v="0"/>
          </reference>
          <reference field="32" count="1" selected="0">
            <x v="24"/>
          </reference>
          <reference field="33" count="1" selected="0">
            <x v="0"/>
          </reference>
          <reference field="34" count="1" selected="0">
            <x v="4"/>
          </reference>
          <reference field="35" count="1">
            <x v="0"/>
          </reference>
        </references>
      </pivotArea>
    </format>
    <format dxfId="1793">
      <pivotArea dataOnly="0" labelOnly="1" outline="0" fieldPosition="0">
        <references count="7">
          <reference field="8" count="1" selected="0">
            <x v="2"/>
          </reference>
          <reference field="30" count="1" selected="0">
            <x v="9"/>
          </reference>
          <reference field="31" count="1" selected="0">
            <x v="7"/>
          </reference>
          <reference field="32" count="1" selected="0">
            <x v="0"/>
          </reference>
          <reference field="33" count="1" selected="0">
            <x v="0"/>
          </reference>
          <reference field="34" count="1" selected="0">
            <x v="2"/>
          </reference>
          <reference field="35" count="1">
            <x v="0"/>
          </reference>
        </references>
      </pivotArea>
    </format>
    <format dxfId="1792">
      <pivotArea dataOnly="0" labelOnly="1" outline="0" fieldPosition="0">
        <references count="7">
          <reference field="8" count="1" selected="0">
            <x v="2"/>
          </reference>
          <reference field="30" count="1" selected="0">
            <x v="13"/>
          </reference>
          <reference field="31" count="1" selected="0">
            <x v="17"/>
          </reference>
          <reference field="32" count="1" selected="0">
            <x v="20"/>
          </reference>
          <reference field="33" count="1" selected="0">
            <x v="0"/>
          </reference>
          <reference field="34" count="1" selected="0">
            <x v="6"/>
          </reference>
          <reference field="35" count="1">
            <x v="0"/>
          </reference>
        </references>
      </pivotArea>
    </format>
    <format dxfId="1791">
      <pivotArea dataOnly="0" labelOnly="1" outline="0" fieldPosition="0">
        <references count="7">
          <reference field="8" count="1" selected="0">
            <x v="2"/>
          </reference>
          <reference field="30" count="1" selected="0">
            <x v="15"/>
          </reference>
          <reference field="31" count="1" selected="0">
            <x v="0"/>
          </reference>
          <reference field="32" count="1" selected="0">
            <x v="10"/>
          </reference>
          <reference field="33" count="1" selected="0">
            <x v="0"/>
          </reference>
          <reference field="34" count="1" selected="0">
            <x v="0"/>
          </reference>
          <reference field="35" count="1">
            <x v="0"/>
          </reference>
        </references>
      </pivotArea>
    </format>
    <format dxfId="1790">
      <pivotArea dataOnly="0" labelOnly="1" outline="0" fieldPosition="0">
        <references count="7">
          <reference field="8" count="1" selected="0">
            <x v="3"/>
          </reference>
          <reference field="30" count="1" selected="0">
            <x v="0"/>
          </reference>
          <reference field="31" count="1" selected="0">
            <x v="0"/>
          </reference>
          <reference field="32" count="1" selected="0">
            <x v="21"/>
          </reference>
          <reference field="33" count="1" selected="0">
            <x v="0"/>
          </reference>
          <reference field="34" count="1" selected="0">
            <x v="0"/>
          </reference>
          <reference field="35" count="1">
            <x v="0"/>
          </reference>
        </references>
      </pivotArea>
    </format>
    <format dxfId="1789">
      <pivotArea dataOnly="0" labelOnly="1" outline="0" fieldPosition="0">
        <references count="7">
          <reference field="8" count="1" selected="0">
            <x v="3"/>
          </reference>
          <reference field="30" count="1" selected="0">
            <x v="0"/>
          </reference>
          <reference field="31" count="1" selected="0">
            <x v="11"/>
          </reference>
          <reference field="32" count="1" selected="0">
            <x v="12"/>
          </reference>
          <reference field="33" count="1" selected="0">
            <x v="0"/>
          </reference>
          <reference field="34" count="1" selected="0">
            <x v="0"/>
          </reference>
          <reference field="35" count="1">
            <x v="0"/>
          </reference>
        </references>
      </pivotArea>
    </format>
    <format dxfId="1788">
      <pivotArea dataOnly="0" labelOnly="1" outline="0" fieldPosition="0">
        <references count="7">
          <reference field="8" count="1" selected="0">
            <x v="3"/>
          </reference>
          <reference field="30" count="1" selected="0">
            <x v="17"/>
          </reference>
          <reference field="31" count="1" selected="0">
            <x v="0"/>
          </reference>
          <reference field="32" count="1" selected="0">
            <x v="17"/>
          </reference>
          <reference field="33" count="1" selected="0">
            <x v="0"/>
          </reference>
          <reference field="34" count="1" selected="0">
            <x v="0"/>
          </reference>
          <reference field="35" count="1">
            <x v="0"/>
          </reference>
        </references>
      </pivotArea>
    </format>
    <format dxfId="1787">
      <pivotArea type="all" dataOnly="0" outline="0" fieldPosition="0"/>
    </format>
    <format dxfId="1786">
      <pivotArea field="8" type="button" dataOnly="0" labelOnly="1" outline="0" axis="axisRow" fieldPosition="0"/>
    </format>
    <format dxfId="1785">
      <pivotArea field="30" type="button" dataOnly="0" labelOnly="1" outline="0" axis="axisRow" fieldPosition="1"/>
    </format>
    <format dxfId="1784">
      <pivotArea field="31" type="button" dataOnly="0" labelOnly="1" outline="0" axis="axisRow" fieldPosition="2"/>
    </format>
    <format dxfId="1783">
      <pivotArea field="32" type="button" dataOnly="0" labelOnly="1" outline="0" axis="axisRow" fieldPosition="3"/>
    </format>
    <format dxfId="1782">
      <pivotArea field="33" type="button" dataOnly="0" labelOnly="1" outline="0" axis="axisRow" fieldPosition="4"/>
    </format>
    <format dxfId="1781">
      <pivotArea field="34" type="button" dataOnly="0" labelOnly="1" outline="0" axis="axisRow" fieldPosition="5"/>
    </format>
    <format dxfId="1780">
      <pivotArea field="35" type="button" dataOnly="0" labelOnly="1" outline="0" axis="axisRow" fieldPosition="6"/>
    </format>
    <format dxfId="1779">
      <pivotArea dataOnly="0" labelOnly="1" outline="0" fieldPosition="0">
        <references count="1">
          <reference field="8" count="0"/>
        </references>
      </pivotArea>
    </format>
    <format dxfId="1778">
      <pivotArea dataOnly="0" labelOnly="1" outline="0" fieldPosition="0">
        <references count="2">
          <reference field="8" count="1" selected="0">
            <x v="0"/>
          </reference>
          <reference field="30" count="9">
            <x v="0"/>
            <x v="1"/>
            <x v="6"/>
            <x v="7"/>
            <x v="11"/>
            <x v="12"/>
            <x v="14"/>
            <x v="18"/>
            <x v="20"/>
          </reference>
        </references>
      </pivotArea>
    </format>
    <format dxfId="1777">
      <pivotArea dataOnly="0" labelOnly="1" outline="0" fieldPosition="0">
        <references count="2">
          <reference field="8" count="1" selected="0">
            <x v="1"/>
          </reference>
          <reference field="30" count="9">
            <x v="0"/>
            <x v="2"/>
            <x v="3"/>
            <x v="4"/>
            <x v="5"/>
            <x v="10"/>
            <x v="16"/>
            <x v="19"/>
            <x v="21"/>
          </reference>
        </references>
      </pivotArea>
    </format>
    <format dxfId="1776">
      <pivotArea dataOnly="0" labelOnly="1" outline="0" fieldPosition="0">
        <references count="2">
          <reference field="8" count="1" selected="0">
            <x v="2"/>
          </reference>
          <reference field="30" count="4">
            <x v="8"/>
            <x v="9"/>
            <x v="13"/>
            <x v="15"/>
          </reference>
        </references>
      </pivotArea>
    </format>
    <format dxfId="1775">
      <pivotArea dataOnly="0" labelOnly="1" outline="0" fieldPosition="0">
        <references count="2">
          <reference field="8" count="1" selected="0">
            <x v="3"/>
          </reference>
          <reference field="30" count="2">
            <x v="0"/>
            <x v="17"/>
          </reference>
        </references>
      </pivotArea>
    </format>
    <format dxfId="1774">
      <pivotArea dataOnly="0" labelOnly="1" outline="0" fieldPosition="0">
        <references count="3">
          <reference field="8" count="1" selected="0">
            <x v="0"/>
          </reference>
          <reference field="30" count="1" selected="0">
            <x v="0"/>
          </reference>
          <reference field="31" count="1">
            <x v="0"/>
          </reference>
        </references>
      </pivotArea>
    </format>
    <format dxfId="1773">
      <pivotArea dataOnly="0" labelOnly="1" outline="0" fieldPosition="0">
        <references count="3">
          <reference field="8" count="1" selected="0">
            <x v="0"/>
          </reference>
          <reference field="30" count="1" selected="0">
            <x v="6"/>
          </reference>
          <reference field="31" count="1">
            <x v="1"/>
          </reference>
        </references>
      </pivotArea>
    </format>
    <format dxfId="1772">
      <pivotArea dataOnly="0" labelOnly="1" outline="0" fieldPosition="0">
        <references count="3">
          <reference field="8" count="1" selected="0">
            <x v="0"/>
          </reference>
          <reference field="30" count="1" selected="0">
            <x v="7"/>
          </reference>
          <reference field="31" count="1">
            <x v="4"/>
          </reference>
        </references>
      </pivotArea>
    </format>
    <format dxfId="1771">
      <pivotArea dataOnly="0" labelOnly="1" outline="0" fieldPosition="0">
        <references count="3">
          <reference field="8" count="1" selected="0">
            <x v="0"/>
          </reference>
          <reference field="30" count="1" selected="0">
            <x v="11"/>
          </reference>
          <reference field="31" count="1">
            <x v="3"/>
          </reference>
        </references>
      </pivotArea>
    </format>
    <format dxfId="1770">
      <pivotArea dataOnly="0" labelOnly="1" outline="0" fieldPosition="0">
        <references count="3">
          <reference field="8" count="1" selected="0">
            <x v="0"/>
          </reference>
          <reference field="30" count="1" selected="0">
            <x v="12"/>
          </reference>
          <reference field="31" count="1">
            <x v="10"/>
          </reference>
        </references>
      </pivotArea>
    </format>
    <format dxfId="1769">
      <pivotArea dataOnly="0" labelOnly="1" outline="0" fieldPosition="0">
        <references count="3">
          <reference field="8" count="1" selected="0">
            <x v="0"/>
          </reference>
          <reference field="30" count="1" selected="0">
            <x v="14"/>
          </reference>
          <reference field="31" count="1">
            <x v="15"/>
          </reference>
        </references>
      </pivotArea>
    </format>
    <format dxfId="1768">
      <pivotArea dataOnly="0" labelOnly="1" outline="0" fieldPosition="0">
        <references count="3">
          <reference field="8" count="1" selected="0">
            <x v="0"/>
          </reference>
          <reference field="30" count="1" selected="0">
            <x v="18"/>
          </reference>
          <reference field="31" count="1">
            <x v="0"/>
          </reference>
        </references>
      </pivotArea>
    </format>
    <format dxfId="1767">
      <pivotArea dataOnly="0" labelOnly="1" outline="0" fieldPosition="0">
        <references count="3">
          <reference field="8" count="1" selected="0">
            <x v="0"/>
          </reference>
          <reference field="30" count="1" selected="0">
            <x v="20"/>
          </reference>
          <reference field="31" count="1">
            <x v="2"/>
          </reference>
        </references>
      </pivotArea>
    </format>
    <format dxfId="1766">
      <pivotArea dataOnly="0" labelOnly="1" outline="0" fieldPosition="0">
        <references count="3">
          <reference field="8" count="1" selected="0">
            <x v="1"/>
          </reference>
          <reference field="30" count="1" selected="0">
            <x v="0"/>
          </reference>
          <reference field="31" count="3">
            <x v="0"/>
            <x v="8"/>
            <x v="13"/>
          </reference>
        </references>
      </pivotArea>
    </format>
    <format dxfId="1765">
      <pivotArea dataOnly="0" labelOnly="1" outline="0" fieldPosition="0">
        <references count="3">
          <reference field="8" count="1" selected="0">
            <x v="1"/>
          </reference>
          <reference field="30" count="1" selected="0">
            <x v="2"/>
          </reference>
          <reference field="31" count="1">
            <x v="5"/>
          </reference>
        </references>
      </pivotArea>
    </format>
    <format dxfId="1764">
      <pivotArea dataOnly="0" labelOnly="1" outline="0" fieldPosition="0">
        <references count="3">
          <reference field="8" count="1" selected="0">
            <x v="1"/>
          </reference>
          <reference field="30" count="1" selected="0">
            <x v="3"/>
          </reference>
          <reference field="31" count="1">
            <x v="16"/>
          </reference>
        </references>
      </pivotArea>
    </format>
    <format dxfId="1763">
      <pivotArea dataOnly="0" labelOnly="1" outline="0" fieldPosition="0">
        <references count="3">
          <reference field="8" count="1" selected="0">
            <x v="1"/>
          </reference>
          <reference field="30" count="1" selected="0">
            <x v="4"/>
          </reference>
          <reference field="31" count="1">
            <x v="9"/>
          </reference>
        </references>
      </pivotArea>
    </format>
    <format dxfId="1762">
      <pivotArea dataOnly="0" labelOnly="1" outline="0" fieldPosition="0">
        <references count="3">
          <reference field="8" count="1" selected="0">
            <x v="1"/>
          </reference>
          <reference field="30" count="1" selected="0">
            <x v="5"/>
          </reference>
          <reference field="31" count="1">
            <x v="12"/>
          </reference>
        </references>
      </pivotArea>
    </format>
    <format dxfId="1761">
      <pivotArea dataOnly="0" labelOnly="1" outline="0" fieldPosition="0">
        <references count="3">
          <reference field="8" count="1" selected="0">
            <x v="1"/>
          </reference>
          <reference field="30" count="1" selected="0">
            <x v="10"/>
          </reference>
          <reference field="31" count="1">
            <x v="14"/>
          </reference>
        </references>
      </pivotArea>
    </format>
    <format dxfId="1760">
      <pivotArea dataOnly="0" labelOnly="1" outline="0" fieldPosition="0">
        <references count="3">
          <reference field="8" count="1" selected="0">
            <x v="1"/>
          </reference>
          <reference field="30" count="1" selected="0">
            <x v="16"/>
          </reference>
          <reference field="31" count="1">
            <x v="19"/>
          </reference>
        </references>
      </pivotArea>
    </format>
    <format dxfId="1759">
      <pivotArea dataOnly="0" labelOnly="1" outline="0" fieldPosition="0">
        <references count="3">
          <reference field="8" count="1" selected="0">
            <x v="1"/>
          </reference>
          <reference field="30" count="1" selected="0">
            <x v="19"/>
          </reference>
          <reference field="31" count="1">
            <x v="6"/>
          </reference>
        </references>
      </pivotArea>
    </format>
    <format dxfId="1758">
      <pivotArea dataOnly="0" labelOnly="1" outline="0" fieldPosition="0">
        <references count="3">
          <reference field="8" count="1" selected="0">
            <x v="1"/>
          </reference>
          <reference field="30" count="1" selected="0">
            <x v="21"/>
          </reference>
          <reference field="31" count="1">
            <x v="18"/>
          </reference>
        </references>
      </pivotArea>
    </format>
    <format dxfId="1757">
      <pivotArea dataOnly="0" labelOnly="1" outline="0" fieldPosition="0">
        <references count="3">
          <reference field="8" count="1" selected="0">
            <x v="2"/>
          </reference>
          <reference field="30" count="1" selected="0">
            <x v="8"/>
          </reference>
          <reference field="31" count="1">
            <x v="0"/>
          </reference>
        </references>
      </pivotArea>
    </format>
    <format dxfId="1756">
      <pivotArea dataOnly="0" labelOnly="1" outline="0" fieldPosition="0">
        <references count="3">
          <reference field="8" count="1" selected="0">
            <x v="2"/>
          </reference>
          <reference field="30" count="1" selected="0">
            <x v="9"/>
          </reference>
          <reference field="31" count="1">
            <x v="7"/>
          </reference>
        </references>
      </pivotArea>
    </format>
    <format dxfId="1755">
      <pivotArea dataOnly="0" labelOnly="1" outline="0" fieldPosition="0">
        <references count="3">
          <reference field="8" count="1" selected="0">
            <x v="2"/>
          </reference>
          <reference field="30" count="1" selected="0">
            <x v="13"/>
          </reference>
          <reference field="31" count="1">
            <x v="17"/>
          </reference>
        </references>
      </pivotArea>
    </format>
    <format dxfId="1754">
      <pivotArea dataOnly="0" labelOnly="1" outline="0" fieldPosition="0">
        <references count="3">
          <reference field="8" count="1" selected="0">
            <x v="2"/>
          </reference>
          <reference field="30" count="1" selected="0">
            <x v="15"/>
          </reference>
          <reference field="31" count="1">
            <x v="0"/>
          </reference>
        </references>
      </pivotArea>
    </format>
    <format dxfId="1753">
      <pivotArea dataOnly="0" labelOnly="1" outline="0" fieldPosition="0">
        <references count="3">
          <reference field="8" count="1" selected="0">
            <x v="3"/>
          </reference>
          <reference field="30" count="1" selected="0">
            <x v="0"/>
          </reference>
          <reference field="31" count="1">
            <x v="11"/>
          </reference>
        </references>
      </pivotArea>
    </format>
    <format dxfId="1752">
      <pivotArea dataOnly="0" labelOnly="1" outline="0" fieldPosition="0">
        <references count="3">
          <reference field="8" count="1" selected="0">
            <x v="3"/>
          </reference>
          <reference field="30" count="1" selected="0">
            <x v="17"/>
          </reference>
          <reference field="31" count="1">
            <x v="0"/>
          </reference>
        </references>
      </pivotArea>
    </format>
    <format dxfId="1751">
      <pivotArea dataOnly="0" labelOnly="1" outline="0" fieldPosition="0">
        <references count="4">
          <reference field="8" count="1" selected="0">
            <x v="0"/>
          </reference>
          <reference field="30" count="1" selected="0">
            <x v="0"/>
          </reference>
          <reference field="31" count="1" selected="0">
            <x v="0"/>
          </reference>
          <reference field="32" count="2">
            <x v="4"/>
            <x v="23"/>
          </reference>
        </references>
      </pivotArea>
    </format>
    <format dxfId="1750">
      <pivotArea dataOnly="0" labelOnly="1" outline="0" fieldPosition="0">
        <references count="4">
          <reference field="8" count="1" selected="0">
            <x v="0"/>
          </reference>
          <reference field="30" count="1" selected="0">
            <x v="1"/>
          </reference>
          <reference field="31" count="1" selected="0">
            <x v="0"/>
          </reference>
          <reference field="32" count="1">
            <x v="19"/>
          </reference>
        </references>
      </pivotArea>
    </format>
    <format dxfId="1749">
      <pivotArea dataOnly="0" labelOnly="1" outline="0" fieldPosition="0">
        <references count="4">
          <reference field="8" count="1" selected="0">
            <x v="0"/>
          </reference>
          <reference field="30" count="1" selected="0">
            <x v="6"/>
          </reference>
          <reference field="31" count="1" selected="0">
            <x v="1"/>
          </reference>
          <reference field="32" count="1">
            <x v="1"/>
          </reference>
        </references>
      </pivotArea>
    </format>
    <format dxfId="1748">
      <pivotArea dataOnly="0" labelOnly="1" outline="0" fieldPosition="0">
        <references count="4">
          <reference field="8" count="1" selected="0">
            <x v="0"/>
          </reference>
          <reference field="30" count="1" selected="0">
            <x v="7"/>
          </reference>
          <reference field="31" count="1" selected="0">
            <x v="4"/>
          </reference>
          <reference field="32" count="1">
            <x v="5"/>
          </reference>
        </references>
      </pivotArea>
    </format>
    <format dxfId="1747">
      <pivotArea dataOnly="0" labelOnly="1" outline="0" fieldPosition="0">
        <references count="4">
          <reference field="8" count="1" selected="0">
            <x v="0"/>
          </reference>
          <reference field="30" count="1" selected="0">
            <x v="11"/>
          </reference>
          <reference field="31" count="1" selected="0">
            <x v="3"/>
          </reference>
          <reference field="32" count="1">
            <x v="2"/>
          </reference>
        </references>
      </pivotArea>
    </format>
    <format dxfId="1746">
      <pivotArea dataOnly="0" labelOnly="1" outline="0" fieldPosition="0">
        <references count="4">
          <reference field="8" count="1" selected="0">
            <x v="0"/>
          </reference>
          <reference field="30" count="1" selected="0">
            <x v="12"/>
          </reference>
          <reference field="31" count="1" selected="0">
            <x v="10"/>
          </reference>
          <reference field="32" count="1">
            <x v="8"/>
          </reference>
        </references>
      </pivotArea>
    </format>
    <format dxfId="1745">
      <pivotArea dataOnly="0" labelOnly="1" outline="0" fieldPosition="0">
        <references count="4">
          <reference field="8" count="1" selected="0">
            <x v="0"/>
          </reference>
          <reference field="30" count="1" selected="0">
            <x v="14"/>
          </reference>
          <reference field="31" count="1" selected="0">
            <x v="15"/>
          </reference>
          <reference field="32" count="1">
            <x v="25"/>
          </reference>
        </references>
      </pivotArea>
    </format>
    <format dxfId="1744">
      <pivotArea dataOnly="0" labelOnly="1" outline="0" fieldPosition="0">
        <references count="4">
          <reference field="8" count="1" selected="0">
            <x v="0"/>
          </reference>
          <reference field="30" count="1" selected="0">
            <x v="18"/>
          </reference>
          <reference field="31" count="1" selected="0">
            <x v="0"/>
          </reference>
          <reference field="32" count="1">
            <x v="18"/>
          </reference>
        </references>
      </pivotArea>
    </format>
    <format dxfId="1743">
      <pivotArea dataOnly="0" labelOnly="1" outline="0" fieldPosition="0">
        <references count="4">
          <reference field="8" count="1" selected="0">
            <x v="0"/>
          </reference>
          <reference field="30" count="1" selected="0">
            <x v="20"/>
          </reference>
          <reference field="31" count="1" selected="0">
            <x v="2"/>
          </reference>
          <reference field="32" count="1">
            <x v="3"/>
          </reference>
        </references>
      </pivotArea>
    </format>
    <format dxfId="1742">
      <pivotArea dataOnly="0" labelOnly="1" outline="0" fieldPosition="0">
        <references count="4">
          <reference field="8" count="1" selected="0">
            <x v="1"/>
          </reference>
          <reference field="30" count="1" selected="0">
            <x v="0"/>
          </reference>
          <reference field="31" count="1" selected="0">
            <x v="0"/>
          </reference>
          <reference field="32" count="1">
            <x v="0"/>
          </reference>
        </references>
      </pivotArea>
    </format>
    <format dxfId="1741">
      <pivotArea dataOnly="0" labelOnly="1" outline="0" fieldPosition="0">
        <references count="4">
          <reference field="8" count="1" selected="0">
            <x v="1"/>
          </reference>
          <reference field="30" count="1" selected="0">
            <x v="0"/>
          </reference>
          <reference field="31" count="1" selected="0">
            <x v="8"/>
          </reference>
          <reference field="32" count="1">
            <x v="6"/>
          </reference>
        </references>
      </pivotArea>
    </format>
    <format dxfId="1740">
      <pivotArea dataOnly="0" labelOnly="1" outline="0" fieldPosition="0">
        <references count="4">
          <reference field="8" count="1" selected="0">
            <x v="1"/>
          </reference>
          <reference field="30" count="1" selected="0">
            <x v="0"/>
          </reference>
          <reference field="31" count="1" selected="0">
            <x v="13"/>
          </reference>
          <reference field="32" count="1">
            <x v="15"/>
          </reference>
        </references>
      </pivotArea>
    </format>
    <format dxfId="1739">
      <pivotArea dataOnly="0" labelOnly="1" outline="0" fieldPosition="0">
        <references count="4">
          <reference field="8" count="1" selected="0">
            <x v="1"/>
          </reference>
          <reference field="30" count="1" selected="0">
            <x v="2"/>
          </reference>
          <reference field="31" count="1" selected="0">
            <x v="5"/>
          </reference>
          <reference field="32" count="1">
            <x v="11"/>
          </reference>
        </references>
      </pivotArea>
    </format>
    <format dxfId="1738">
      <pivotArea dataOnly="0" labelOnly="1" outline="0" fieldPosition="0">
        <references count="4">
          <reference field="8" count="1" selected="0">
            <x v="1"/>
          </reference>
          <reference field="30" count="1" selected="0">
            <x v="3"/>
          </reference>
          <reference field="31" count="1" selected="0">
            <x v="16"/>
          </reference>
          <reference field="32" count="1">
            <x v="16"/>
          </reference>
        </references>
      </pivotArea>
    </format>
    <format dxfId="1737">
      <pivotArea dataOnly="0" labelOnly="1" outline="0" fieldPosition="0">
        <references count="4">
          <reference field="8" count="1" selected="0">
            <x v="1"/>
          </reference>
          <reference field="30" count="1" selected="0">
            <x v="4"/>
          </reference>
          <reference field="31" count="1" selected="0">
            <x v="9"/>
          </reference>
          <reference field="32" count="1">
            <x v="7"/>
          </reference>
        </references>
      </pivotArea>
    </format>
    <format dxfId="1736">
      <pivotArea dataOnly="0" labelOnly="1" outline="0" fieldPosition="0">
        <references count="4">
          <reference field="8" count="1" selected="0">
            <x v="1"/>
          </reference>
          <reference field="30" count="1" selected="0">
            <x v="5"/>
          </reference>
          <reference field="31" count="1" selected="0">
            <x v="12"/>
          </reference>
          <reference field="32" count="1">
            <x v="13"/>
          </reference>
        </references>
      </pivotArea>
    </format>
    <format dxfId="1735">
      <pivotArea dataOnly="0" labelOnly="1" outline="0" fieldPosition="0">
        <references count="4">
          <reference field="8" count="1" selected="0">
            <x v="1"/>
          </reference>
          <reference field="30" count="1" selected="0">
            <x v="10"/>
          </reference>
          <reference field="31" count="1" selected="0">
            <x v="14"/>
          </reference>
          <reference field="32" count="1">
            <x v="14"/>
          </reference>
        </references>
      </pivotArea>
    </format>
    <format dxfId="1734">
      <pivotArea dataOnly="0" labelOnly="1" outline="0" fieldPosition="0">
        <references count="4">
          <reference field="8" count="1" selected="0">
            <x v="1"/>
          </reference>
          <reference field="30" count="1" selected="0">
            <x v="16"/>
          </reference>
          <reference field="31" count="1" selected="0">
            <x v="19"/>
          </reference>
          <reference field="32" count="1">
            <x v="26"/>
          </reference>
        </references>
      </pivotArea>
    </format>
    <format dxfId="1733">
      <pivotArea dataOnly="0" labelOnly="1" outline="0" fieldPosition="0">
        <references count="4">
          <reference field="8" count="1" selected="0">
            <x v="1"/>
          </reference>
          <reference field="30" count="1" selected="0">
            <x v="19"/>
          </reference>
          <reference field="31" count="1" selected="0">
            <x v="6"/>
          </reference>
          <reference field="32" count="1">
            <x v="9"/>
          </reference>
        </references>
      </pivotArea>
    </format>
    <format dxfId="1732">
      <pivotArea dataOnly="0" labelOnly="1" outline="0" fieldPosition="0">
        <references count="4">
          <reference field="8" count="1" selected="0">
            <x v="1"/>
          </reference>
          <reference field="30" count="1" selected="0">
            <x v="21"/>
          </reference>
          <reference field="31" count="1" selected="0">
            <x v="18"/>
          </reference>
          <reference field="32" count="1">
            <x v="22"/>
          </reference>
        </references>
      </pivotArea>
    </format>
    <format dxfId="1731">
      <pivotArea dataOnly="0" labelOnly="1" outline="0" fieldPosition="0">
        <references count="4">
          <reference field="8" count="1" selected="0">
            <x v="2"/>
          </reference>
          <reference field="30" count="1" selected="0">
            <x v="8"/>
          </reference>
          <reference field="31" count="1" selected="0">
            <x v="0"/>
          </reference>
          <reference field="32" count="1">
            <x v="24"/>
          </reference>
        </references>
      </pivotArea>
    </format>
    <format dxfId="1730">
      <pivotArea dataOnly="0" labelOnly="1" outline="0" fieldPosition="0">
        <references count="4">
          <reference field="8" count="1" selected="0">
            <x v="2"/>
          </reference>
          <reference field="30" count="1" selected="0">
            <x v="9"/>
          </reference>
          <reference field="31" count="1" selected="0">
            <x v="7"/>
          </reference>
          <reference field="32" count="1">
            <x v="0"/>
          </reference>
        </references>
      </pivotArea>
    </format>
    <format dxfId="1729">
      <pivotArea dataOnly="0" labelOnly="1" outline="0" fieldPosition="0">
        <references count="4">
          <reference field="8" count="1" selected="0">
            <x v="2"/>
          </reference>
          <reference field="30" count="1" selected="0">
            <x v="13"/>
          </reference>
          <reference field="31" count="1" selected="0">
            <x v="17"/>
          </reference>
          <reference field="32" count="1">
            <x v="20"/>
          </reference>
        </references>
      </pivotArea>
    </format>
    <format dxfId="1728">
      <pivotArea dataOnly="0" labelOnly="1" outline="0" fieldPosition="0">
        <references count="4">
          <reference field="8" count="1" selected="0">
            <x v="2"/>
          </reference>
          <reference field="30" count="1" selected="0">
            <x v="15"/>
          </reference>
          <reference field="31" count="1" selected="0">
            <x v="0"/>
          </reference>
          <reference field="32" count="1">
            <x v="10"/>
          </reference>
        </references>
      </pivotArea>
    </format>
    <format dxfId="1727">
      <pivotArea dataOnly="0" labelOnly="1" outline="0" fieldPosition="0">
        <references count="4">
          <reference field="8" count="1" selected="0">
            <x v="3"/>
          </reference>
          <reference field="30" count="1" selected="0">
            <x v="0"/>
          </reference>
          <reference field="31" count="1" selected="0">
            <x v="0"/>
          </reference>
          <reference field="32" count="1">
            <x v="21"/>
          </reference>
        </references>
      </pivotArea>
    </format>
    <format dxfId="1726">
      <pivotArea dataOnly="0" labelOnly="1" outline="0" fieldPosition="0">
        <references count="4">
          <reference field="8" count="1" selected="0">
            <x v="3"/>
          </reference>
          <reference field="30" count="1" selected="0">
            <x v="0"/>
          </reference>
          <reference field="31" count="1" selected="0">
            <x v="11"/>
          </reference>
          <reference field="32" count="1">
            <x v="12"/>
          </reference>
        </references>
      </pivotArea>
    </format>
    <format dxfId="1725">
      <pivotArea dataOnly="0" labelOnly="1" outline="0" fieldPosition="0">
        <references count="4">
          <reference field="8" count="1" selected="0">
            <x v="3"/>
          </reference>
          <reference field="30" count="1" selected="0">
            <x v="17"/>
          </reference>
          <reference field="31" count="1" selected="0">
            <x v="0"/>
          </reference>
          <reference field="32" count="1">
            <x v="17"/>
          </reference>
        </references>
      </pivotArea>
    </format>
    <format dxfId="1724">
      <pivotArea dataOnly="0" labelOnly="1" outline="0" fieldPosition="0">
        <references count="5">
          <reference field="8" count="1" selected="0">
            <x v="0"/>
          </reference>
          <reference field="30" count="1" selected="0">
            <x v="0"/>
          </reference>
          <reference field="31" count="1" selected="0">
            <x v="0"/>
          </reference>
          <reference field="32" count="1" selected="0">
            <x v="4"/>
          </reference>
          <reference field="33" count="1">
            <x v="0"/>
          </reference>
        </references>
      </pivotArea>
    </format>
    <format dxfId="1723">
      <pivotArea dataOnly="0" labelOnly="1" outline="0" fieldPosition="0">
        <references count="5">
          <reference field="8" count="1" selected="0">
            <x v="0"/>
          </reference>
          <reference field="30" count="1" selected="0">
            <x v="18"/>
          </reference>
          <reference field="31" count="1" selected="0">
            <x v="0"/>
          </reference>
          <reference field="32" count="1" selected="0">
            <x v="18"/>
          </reference>
          <reference field="33" count="1">
            <x v="2"/>
          </reference>
        </references>
      </pivotArea>
    </format>
    <format dxfId="1722">
      <pivotArea dataOnly="0" labelOnly="1" outline="0" fieldPosition="0">
        <references count="5">
          <reference field="8" count="1" selected="0">
            <x v="0"/>
          </reference>
          <reference field="30" count="1" selected="0">
            <x v="20"/>
          </reference>
          <reference field="31" count="1" selected="0">
            <x v="2"/>
          </reference>
          <reference field="32" count="1" selected="0">
            <x v="3"/>
          </reference>
          <reference field="33" count="1">
            <x v="1"/>
          </reference>
        </references>
      </pivotArea>
    </format>
    <format dxfId="1721">
      <pivotArea dataOnly="0" labelOnly="1" outline="0" fieldPosition="0">
        <references count="5">
          <reference field="8" count="1" selected="0">
            <x v="1"/>
          </reference>
          <reference field="30" count="1" selected="0">
            <x v="0"/>
          </reference>
          <reference field="31" count="1" selected="0">
            <x v="0"/>
          </reference>
          <reference field="32" count="1" selected="0">
            <x v="0"/>
          </reference>
          <reference field="33" count="1">
            <x v="0"/>
          </reference>
        </references>
      </pivotArea>
    </format>
    <format dxfId="1720">
      <pivotArea dataOnly="0" labelOnly="1" outline="0" fieldPosition="0">
        <references count="6">
          <reference field="8" count="1" selected="0">
            <x v="0"/>
          </reference>
          <reference field="30" count="1" selected="0">
            <x v="0"/>
          </reference>
          <reference field="31" count="1" selected="0">
            <x v="0"/>
          </reference>
          <reference field="32" count="1" selected="0">
            <x v="4"/>
          </reference>
          <reference field="33" count="1" selected="0">
            <x v="0"/>
          </reference>
          <reference field="34" count="1">
            <x v="0"/>
          </reference>
        </references>
      </pivotArea>
    </format>
    <format dxfId="1719">
      <pivotArea dataOnly="0" labelOnly="1" outline="0" fieldPosition="0">
        <references count="6">
          <reference field="8" count="1" selected="0">
            <x v="0"/>
          </reference>
          <reference field="30" count="1" selected="0">
            <x v="11"/>
          </reference>
          <reference field="31" count="1" selected="0">
            <x v="3"/>
          </reference>
          <reference field="32" count="1" selected="0">
            <x v="2"/>
          </reference>
          <reference field="33" count="1" selected="0">
            <x v="0"/>
          </reference>
          <reference field="34" count="1">
            <x v="1"/>
          </reference>
        </references>
      </pivotArea>
    </format>
    <format dxfId="1718">
      <pivotArea dataOnly="0" labelOnly="1" outline="0" fieldPosition="0">
        <references count="6">
          <reference field="8" count="1" selected="0">
            <x v="0"/>
          </reference>
          <reference field="30" count="1" selected="0">
            <x v="12"/>
          </reference>
          <reference field="31" count="1" selected="0">
            <x v="10"/>
          </reference>
          <reference field="32" count="1" selected="0">
            <x v="8"/>
          </reference>
          <reference field="33" count="1" selected="0">
            <x v="0"/>
          </reference>
          <reference field="34" count="1">
            <x v="12"/>
          </reference>
        </references>
      </pivotArea>
    </format>
    <format dxfId="1717">
      <pivotArea dataOnly="0" labelOnly="1" outline="0" fieldPosition="0">
        <references count="6">
          <reference field="8" count="1" selected="0">
            <x v="0"/>
          </reference>
          <reference field="30" count="1" selected="0">
            <x v="14"/>
          </reference>
          <reference field="31" count="1" selected="0">
            <x v="15"/>
          </reference>
          <reference field="32" count="1" selected="0">
            <x v="25"/>
          </reference>
          <reference field="33" count="1" selected="0">
            <x v="0"/>
          </reference>
          <reference field="34" count="1">
            <x v="10"/>
          </reference>
        </references>
      </pivotArea>
    </format>
    <format dxfId="1716">
      <pivotArea dataOnly="0" labelOnly="1" outline="0" fieldPosition="0">
        <references count="6">
          <reference field="8" count="1" selected="0">
            <x v="0"/>
          </reference>
          <reference field="30" count="1" selected="0">
            <x v="18"/>
          </reference>
          <reference field="31" count="1" selected="0">
            <x v="0"/>
          </reference>
          <reference field="32" count="1" selected="0">
            <x v="18"/>
          </reference>
          <reference field="33" count="1" selected="0">
            <x v="2"/>
          </reference>
          <reference field="34" count="1">
            <x v="9"/>
          </reference>
        </references>
      </pivotArea>
    </format>
    <format dxfId="1715">
      <pivotArea dataOnly="0" labelOnly="1" outline="0" fieldPosition="0">
        <references count="6">
          <reference field="8" count="1" selected="0">
            <x v="0"/>
          </reference>
          <reference field="30" count="1" selected="0">
            <x v="20"/>
          </reference>
          <reference field="31" count="1" selected="0">
            <x v="2"/>
          </reference>
          <reference field="32" count="1" selected="0">
            <x v="3"/>
          </reference>
          <reference field="33" count="1" selected="0">
            <x v="1"/>
          </reference>
          <reference field="34" count="1">
            <x v="0"/>
          </reference>
        </references>
      </pivotArea>
    </format>
    <format dxfId="1714">
      <pivotArea dataOnly="0" labelOnly="1" outline="0" fieldPosition="0">
        <references count="6">
          <reference field="8" count="1" selected="0">
            <x v="1"/>
          </reference>
          <reference field="30" count="1" selected="0">
            <x v="2"/>
          </reference>
          <reference field="31" count="1" selected="0">
            <x v="5"/>
          </reference>
          <reference field="32" count="1" selected="0">
            <x v="11"/>
          </reference>
          <reference field="33" count="1" selected="0">
            <x v="0"/>
          </reference>
          <reference field="34" count="1">
            <x v="5"/>
          </reference>
        </references>
      </pivotArea>
    </format>
    <format dxfId="1713">
      <pivotArea dataOnly="0" labelOnly="1" outline="0" fieldPosition="0">
        <references count="6">
          <reference field="8" count="1" selected="0">
            <x v="1"/>
          </reference>
          <reference field="30" count="1" selected="0">
            <x v="3"/>
          </reference>
          <reference field="31" count="1" selected="0">
            <x v="16"/>
          </reference>
          <reference field="32" count="1" selected="0">
            <x v="16"/>
          </reference>
          <reference field="33" count="1" selected="0">
            <x v="0"/>
          </reference>
          <reference field="34" count="1">
            <x v="0"/>
          </reference>
        </references>
      </pivotArea>
    </format>
    <format dxfId="1712">
      <pivotArea dataOnly="0" labelOnly="1" outline="0" fieldPosition="0">
        <references count="6">
          <reference field="8" count="1" selected="0">
            <x v="1"/>
          </reference>
          <reference field="30" count="1" selected="0">
            <x v="4"/>
          </reference>
          <reference field="31" count="1" selected="0">
            <x v="9"/>
          </reference>
          <reference field="32" count="1" selected="0">
            <x v="7"/>
          </reference>
          <reference field="33" count="1" selected="0">
            <x v="0"/>
          </reference>
          <reference field="34" count="1">
            <x v="3"/>
          </reference>
        </references>
      </pivotArea>
    </format>
    <format dxfId="1711">
      <pivotArea dataOnly="0" labelOnly="1" outline="0" fieldPosition="0">
        <references count="6">
          <reference field="8" count="1" selected="0">
            <x v="1"/>
          </reference>
          <reference field="30" count="1" selected="0">
            <x v="5"/>
          </reference>
          <reference field="31" count="1" selected="0">
            <x v="12"/>
          </reference>
          <reference field="32" count="1" selected="0">
            <x v="13"/>
          </reference>
          <reference field="33" count="1" selected="0">
            <x v="0"/>
          </reference>
          <reference field="34" count="1">
            <x v="7"/>
          </reference>
        </references>
      </pivotArea>
    </format>
    <format dxfId="1710">
      <pivotArea dataOnly="0" labelOnly="1" outline="0" fieldPosition="0">
        <references count="6">
          <reference field="8" count="1" selected="0">
            <x v="1"/>
          </reference>
          <reference field="30" count="1" selected="0">
            <x v="10"/>
          </reference>
          <reference field="31" count="1" selected="0">
            <x v="14"/>
          </reference>
          <reference field="32" count="1" selected="0">
            <x v="14"/>
          </reference>
          <reference field="33" count="1" selected="0">
            <x v="0"/>
          </reference>
          <reference field="34" count="1">
            <x v="8"/>
          </reference>
        </references>
      </pivotArea>
    </format>
    <format dxfId="1709">
      <pivotArea dataOnly="0" labelOnly="1" outline="0" fieldPosition="0">
        <references count="6">
          <reference field="8" count="1" selected="0">
            <x v="1"/>
          </reference>
          <reference field="30" count="1" selected="0">
            <x v="16"/>
          </reference>
          <reference field="31" count="1" selected="0">
            <x v="19"/>
          </reference>
          <reference field="32" count="1" selected="0">
            <x v="26"/>
          </reference>
          <reference field="33" count="1" selected="0">
            <x v="0"/>
          </reference>
          <reference field="34" count="1">
            <x v="13"/>
          </reference>
        </references>
      </pivotArea>
    </format>
    <format dxfId="1708">
      <pivotArea dataOnly="0" labelOnly="1" outline="0" fieldPosition="0">
        <references count="6">
          <reference field="8" count="1" selected="0">
            <x v="1"/>
          </reference>
          <reference field="30" count="1" selected="0">
            <x v="19"/>
          </reference>
          <reference field="31" count="1" selected="0">
            <x v="6"/>
          </reference>
          <reference field="32" count="1" selected="0">
            <x v="9"/>
          </reference>
          <reference field="33" count="1" selected="0">
            <x v="0"/>
          </reference>
          <reference field="34" count="1">
            <x v="0"/>
          </reference>
        </references>
      </pivotArea>
    </format>
    <format dxfId="1707">
      <pivotArea dataOnly="0" labelOnly="1" outline="0" fieldPosition="0">
        <references count="6">
          <reference field="8" count="1" selected="0">
            <x v="1"/>
          </reference>
          <reference field="30" count="1" selected="0">
            <x v="21"/>
          </reference>
          <reference field="31" count="1" selected="0">
            <x v="18"/>
          </reference>
          <reference field="32" count="1" selected="0">
            <x v="22"/>
          </reference>
          <reference field="33" count="1" selected="0">
            <x v="0"/>
          </reference>
          <reference field="34" count="1">
            <x v="11"/>
          </reference>
        </references>
      </pivotArea>
    </format>
    <format dxfId="1706">
      <pivotArea dataOnly="0" labelOnly="1" outline="0" fieldPosition="0">
        <references count="6">
          <reference field="8" count="1" selected="0">
            <x v="2"/>
          </reference>
          <reference field="30" count="1" selected="0">
            <x v="8"/>
          </reference>
          <reference field="31" count="1" selected="0">
            <x v="0"/>
          </reference>
          <reference field="32" count="1" selected="0">
            <x v="24"/>
          </reference>
          <reference field="33" count="1" selected="0">
            <x v="0"/>
          </reference>
          <reference field="34" count="1">
            <x v="4"/>
          </reference>
        </references>
      </pivotArea>
    </format>
    <format dxfId="1705">
      <pivotArea dataOnly="0" labelOnly="1" outline="0" fieldPosition="0">
        <references count="6">
          <reference field="8" count="1" selected="0">
            <x v="2"/>
          </reference>
          <reference field="30" count="1" selected="0">
            <x v="9"/>
          </reference>
          <reference field="31" count="1" selected="0">
            <x v="7"/>
          </reference>
          <reference field="32" count="1" selected="0">
            <x v="0"/>
          </reference>
          <reference field="33" count="1" selected="0">
            <x v="0"/>
          </reference>
          <reference field="34" count="1">
            <x v="2"/>
          </reference>
        </references>
      </pivotArea>
    </format>
    <format dxfId="1704">
      <pivotArea dataOnly="0" labelOnly="1" outline="0" fieldPosition="0">
        <references count="6">
          <reference field="8" count="1" selected="0">
            <x v="2"/>
          </reference>
          <reference field="30" count="1" selected="0">
            <x v="13"/>
          </reference>
          <reference field="31" count="1" selected="0">
            <x v="17"/>
          </reference>
          <reference field="32" count="1" selected="0">
            <x v="20"/>
          </reference>
          <reference field="33" count="1" selected="0">
            <x v="0"/>
          </reference>
          <reference field="34" count="1">
            <x v="6"/>
          </reference>
        </references>
      </pivotArea>
    </format>
    <format dxfId="1703">
      <pivotArea dataOnly="0" labelOnly="1" outline="0" fieldPosition="0">
        <references count="6">
          <reference field="8" count="1" selected="0">
            <x v="2"/>
          </reference>
          <reference field="30" count="1" selected="0">
            <x v="15"/>
          </reference>
          <reference field="31" count="1" selected="0">
            <x v="0"/>
          </reference>
          <reference field="32" count="1" selected="0">
            <x v="10"/>
          </reference>
          <reference field="33" count="1" selected="0">
            <x v="0"/>
          </reference>
          <reference field="34" count="1">
            <x v="0"/>
          </reference>
        </references>
      </pivotArea>
    </format>
    <format dxfId="1702">
      <pivotArea dataOnly="0" labelOnly="1" outline="0" fieldPosition="0">
        <references count="7">
          <reference field="8" count="1" selected="0">
            <x v="0"/>
          </reference>
          <reference field="30" count="1" selected="0">
            <x v="0"/>
          </reference>
          <reference field="31" count="1" selected="0">
            <x v="0"/>
          </reference>
          <reference field="32" count="1" selected="0">
            <x v="4"/>
          </reference>
          <reference field="33" count="1" selected="0">
            <x v="0"/>
          </reference>
          <reference field="34" count="1" selected="0">
            <x v="0"/>
          </reference>
          <reference field="35" count="1">
            <x v="0"/>
          </reference>
        </references>
      </pivotArea>
    </format>
    <format dxfId="1701">
      <pivotArea dataOnly="0" labelOnly="1" outline="0" fieldPosition="0">
        <references count="7">
          <reference field="8" count="1" selected="0">
            <x v="0"/>
          </reference>
          <reference field="30" count="1" selected="0">
            <x v="0"/>
          </reference>
          <reference field="31" count="1" selected="0">
            <x v="0"/>
          </reference>
          <reference field="32" count="1" selected="0">
            <x v="23"/>
          </reference>
          <reference field="33" count="1" selected="0">
            <x v="0"/>
          </reference>
          <reference field="34" count="1" selected="0">
            <x v="0"/>
          </reference>
          <reference field="35" count="1">
            <x v="0"/>
          </reference>
        </references>
      </pivotArea>
    </format>
    <format dxfId="1700">
      <pivotArea dataOnly="0" labelOnly="1" outline="0" fieldPosition="0">
        <references count="7">
          <reference field="8" count="1" selected="0">
            <x v="0"/>
          </reference>
          <reference field="30" count="1" selected="0">
            <x v="1"/>
          </reference>
          <reference field="31" count="1" selected="0">
            <x v="0"/>
          </reference>
          <reference field="32" count="1" selected="0">
            <x v="19"/>
          </reference>
          <reference field="33" count="1" selected="0">
            <x v="0"/>
          </reference>
          <reference field="34" count="1" selected="0">
            <x v="0"/>
          </reference>
          <reference field="35" count="1">
            <x v="0"/>
          </reference>
        </references>
      </pivotArea>
    </format>
    <format dxfId="1699">
      <pivotArea dataOnly="0" labelOnly="1" outline="0" fieldPosition="0">
        <references count="7">
          <reference field="8" count="1" selected="0">
            <x v="0"/>
          </reference>
          <reference field="30" count="1" selected="0">
            <x v="6"/>
          </reference>
          <reference field="31" count="1" selected="0">
            <x v="1"/>
          </reference>
          <reference field="32" count="1" selected="0">
            <x v="1"/>
          </reference>
          <reference field="33" count="1" selected="0">
            <x v="0"/>
          </reference>
          <reference field="34" count="1" selected="0">
            <x v="0"/>
          </reference>
          <reference field="35" count="1">
            <x v="0"/>
          </reference>
        </references>
      </pivotArea>
    </format>
    <format dxfId="1698">
      <pivotArea dataOnly="0" labelOnly="1" outline="0" fieldPosition="0">
        <references count="7">
          <reference field="8" count="1" selected="0">
            <x v="0"/>
          </reference>
          <reference field="30" count="1" selected="0">
            <x v="7"/>
          </reference>
          <reference field="31" count="1" selected="0">
            <x v="4"/>
          </reference>
          <reference field="32" count="1" selected="0">
            <x v="5"/>
          </reference>
          <reference field="33" count="1" selected="0">
            <x v="0"/>
          </reference>
          <reference field="34" count="1" selected="0">
            <x v="0"/>
          </reference>
          <reference field="35" count="1">
            <x v="0"/>
          </reference>
        </references>
      </pivotArea>
    </format>
    <format dxfId="1697">
      <pivotArea dataOnly="0" labelOnly="1" outline="0" fieldPosition="0">
        <references count="7">
          <reference field="8" count="1" selected="0">
            <x v="0"/>
          </reference>
          <reference field="30" count="1" selected="0">
            <x v="11"/>
          </reference>
          <reference field="31" count="1" selected="0">
            <x v="3"/>
          </reference>
          <reference field="32" count="1" selected="0">
            <x v="2"/>
          </reference>
          <reference field="33" count="1" selected="0">
            <x v="0"/>
          </reference>
          <reference field="34" count="1" selected="0">
            <x v="1"/>
          </reference>
          <reference field="35" count="1">
            <x v="0"/>
          </reference>
        </references>
      </pivotArea>
    </format>
    <format dxfId="1696">
      <pivotArea dataOnly="0" labelOnly="1" outline="0" fieldPosition="0">
        <references count="7">
          <reference field="8" count="1" selected="0">
            <x v="0"/>
          </reference>
          <reference field="30" count="1" selected="0">
            <x v="12"/>
          </reference>
          <reference field="31" count="1" selected="0">
            <x v="10"/>
          </reference>
          <reference field="32" count="1" selected="0">
            <x v="8"/>
          </reference>
          <reference field="33" count="1" selected="0">
            <x v="0"/>
          </reference>
          <reference field="34" count="1" selected="0">
            <x v="12"/>
          </reference>
          <reference field="35" count="1">
            <x v="0"/>
          </reference>
        </references>
      </pivotArea>
    </format>
    <format dxfId="1695">
      <pivotArea dataOnly="0" labelOnly="1" outline="0" fieldPosition="0">
        <references count="7">
          <reference field="8" count="1" selected="0">
            <x v="0"/>
          </reference>
          <reference field="30" count="1" selected="0">
            <x v="14"/>
          </reference>
          <reference field="31" count="1" selected="0">
            <x v="15"/>
          </reference>
          <reference field="32" count="1" selected="0">
            <x v="25"/>
          </reference>
          <reference field="33" count="1" selected="0">
            <x v="0"/>
          </reference>
          <reference field="34" count="1" selected="0">
            <x v="10"/>
          </reference>
          <reference field="35" count="1">
            <x v="0"/>
          </reference>
        </references>
      </pivotArea>
    </format>
    <format dxfId="1694">
      <pivotArea dataOnly="0" labelOnly="1" outline="0" fieldPosition="0">
        <references count="7">
          <reference field="8" count="1" selected="0">
            <x v="0"/>
          </reference>
          <reference field="30" count="1" selected="0">
            <x v="18"/>
          </reference>
          <reference field="31" count="1" selected="0">
            <x v="0"/>
          </reference>
          <reference field="32" count="1" selected="0">
            <x v="18"/>
          </reference>
          <reference field="33" count="1" selected="0">
            <x v="2"/>
          </reference>
          <reference field="34" count="1" selected="0">
            <x v="9"/>
          </reference>
          <reference field="35" count="1">
            <x v="0"/>
          </reference>
        </references>
      </pivotArea>
    </format>
    <format dxfId="1693">
      <pivotArea dataOnly="0" labelOnly="1" outline="0" fieldPosition="0">
        <references count="7">
          <reference field="8" count="1" selected="0">
            <x v="0"/>
          </reference>
          <reference field="30" count="1" selected="0">
            <x v="20"/>
          </reference>
          <reference field="31" count="1" selected="0">
            <x v="2"/>
          </reference>
          <reference field="32" count="1" selected="0">
            <x v="3"/>
          </reference>
          <reference field="33" count="1" selected="0">
            <x v="1"/>
          </reference>
          <reference field="34" count="1" selected="0">
            <x v="0"/>
          </reference>
          <reference field="35" count="1">
            <x v="0"/>
          </reference>
        </references>
      </pivotArea>
    </format>
    <format dxfId="1692">
      <pivotArea dataOnly="0" labelOnly="1" outline="0" fieldPosition="0">
        <references count="7">
          <reference field="8" count="1" selected="0">
            <x v="1"/>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
          </reference>
        </references>
      </pivotArea>
    </format>
    <format dxfId="1691">
      <pivotArea dataOnly="0" labelOnly="1" outline="0" fieldPosition="0">
        <references count="7">
          <reference field="8" count="1" selected="0">
            <x v="1"/>
          </reference>
          <reference field="30" count="1" selected="0">
            <x v="0"/>
          </reference>
          <reference field="31" count="1" selected="0">
            <x v="8"/>
          </reference>
          <reference field="32" count="1" selected="0">
            <x v="6"/>
          </reference>
          <reference field="33" count="1" selected="0">
            <x v="0"/>
          </reference>
          <reference field="34" count="1" selected="0">
            <x v="0"/>
          </reference>
          <reference field="35" count="1">
            <x v="0"/>
          </reference>
        </references>
      </pivotArea>
    </format>
    <format dxfId="1690">
      <pivotArea dataOnly="0" labelOnly="1" outline="0" fieldPosition="0">
        <references count="7">
          <reference field="8" count="1" selected="0">
            <x v="1"/>
          </reference>
          <reference field="30" count="1" selected="0">
            <x v="0"/>
          </reference>
          <reference field="31" count="1" selected="0">
            <x v="13"/>
          </reference>
          <reference field="32" count="1" selected="0">
            <x v="15"/>
          </reference>
          <reference field="33" count="1" selected="0">
            <x v="0"/>
          </reference>
          <reference field="34" count="1" selected="0">
            <x v="0"/>
          </reference>
          <reference field="35" count="1">
            <x v="0"/>
          </reference>
        </references>
      </pivotArea>
    </format>
    <format dxfId="1689">
      <pivotArea dataOnly="0" labelOnly="1" outline="0" fieldPosition="0">
        <references count="7">
          <reference field="8" count="1" selected="0">
            <x v="1"/>
          </reference>
          <reference field="30" count="1" selected="0">
            <x v="2"/>
          </reference>
          <reference field="31" count="1" selected="0">
            <x v="5"/>
          </reference>
          <reference field="32" count="1" selected="0">
            <x v="11"/>
          </reference>
          <reference field="33" count="1" selected="0">
            <x v="0"/>
          </reference>
          <reference field="34" count="1" selected="0">
            <x v="5"/>
          </reference>
          <reference field="35" count="1">
            <x v="0"/>
          </reference>
        </references>
      </pivotArea>
    </format>
    <format dxfId="1688">
      <pivotArea dataOnly="0" labelOnly="1" outline="0" fieldPosition="0">
        <references count="7">
          <reference field="8" count="1" selected="0">
            <x v="1"/>
          </reference>
          <reference field="30" count="1" selected="0">
            <x v="3"/>
          </reference>
          <reference field="31" count="1" selected="0">
            <x v="16"/>
          </reference>
          <reference field="32" count="1" selected="0">
            <x v="16"/>
          </reference>
          <reference field="33" count="1" selected="0">
            <x v="0"/>
          </reference>
          <reference field="34" count="1" selected="0">
            <x v="0"/>
          </reference>
          <reference field="35" count="1">
            <x v="0"/>
          </reference>
        </references>
      </pivotArea>
    </format>
    <format dxfId="1687">
      <pivotArea dataOnly="0" labelOnly="1" outline="0" fieldPosition="0">
        <references count="7">
          <reference field="8" count="1" selected="0">
            <x v="1"/>
          </reference>
          <reference field="30" count="1" selected="0">
            <x v="4"/>
          </reference>
          <reference field="31" count="1" selected="0">
            <x v="9"/>
          </reference>
          <reference field="32" count="1" selected="0">
            <x v="7"/>
          </reference>
          <reference field="33" count="1" selected="0">
            <x v="0"/>
          </reference>
          <reference field="34" count="1" selected="0">
            <x v="3"/>
          </reference>
          <reference field="35" count="1">
            <x v="0"/>
          </reference>
        </references>
      </pivotArea>
    </format>
    <format dxfId="1686">
      <pivotArea dataOnly="0" labelOnly="1" outline="0" fieldPosition="0">
        <references count="7">
          <reference field="8" count="1" selected="0">
            <x v="1"/>
          </reference>
          <reference field="30" count="1" selected="0">
            <x v="5"/>
          </reference>
          <reference field="31" count="1" selected="0">
            <x v="12"/>
          </reference>
          <reference field="32" count="1" selected="0">
            <x v="13"/>
          </reference>
          <reference field="33" count="1" selected="0">
            <x v="0"/>
          </reference>
          <reference field="34" count="1" selected="0">
            <x v="7"/>
          </reference>
          <reference field="35" count="1">
            <x v="0"/>
          </reference>
        </references>
      </pivotArea>
    </format>
    <format dxfId="1685">
      <pivotArea dataOnly="0" labelOnly="1" outline="0" fieldPosition="0">
        <references count="7">
          <reference field="8" count="1" selected="0">
            <x v="1"/>
          </reference>
          <reference field="30" count="1" selected="0">
            <x v="10"/>
          </reference>
          <reference field="31" count="1" selected="0">
            <x v="14"/>
          </reference>
          <reference field="32" count="1" selected="0">
            <x v="14"/>
          </reference>
          <reference field="33" count="1" selected="0">
            <x v="0"/>
          </reference>
          <reference field="34" count="1" selected="0">
            <x v="8"/>
          </reference>
          <reference field="35" count="1">
            <x v="0"/>
          </reference>
        </references>
      </pivotArea>
    </format>
    <format dxfId="1684">
      <pivotArea dataOnly="0" labelOnly="1" outline="0" fieldPosition="0">
        <references count="7">
          <reference field="8" count="1" selected="0">
            <x v="1"/>
          </reference>
          <reference field="30" count="1" selected="0">
            <x v="16"/>
          </reference>
          <reference field="31" count="1" selected="0">
            <x v="19"/>
          </reference>
          <reference field="32" count="1" selected="0">
            <x v="26"/>
          </reference>
          <reference field="33" count="1" selected="0">
            <x v="0"/>
          </reference>
          <reference field="34" count="1" selected="0">
            <x v="13"/>
          </reference>
          <reference field="35" count="1">
            <x v="0"/>
          </reference>
        </references>
      </pivotArea>
    </format>
    <format dxfId="1683">
      <pivotArea dataOnly="0" labelOnly="1" outline="0" fieldPosition="0">
        <references count="7">
          <reference field="8" count="1" selected="0">
            <x v="1"/>
          </reference>
          <reference field="30" count="1" selected="0">
            <x v="19"/>
          </reference>
          <reference field="31" count="1" selected="0">
            <x v="6"/>
          </reference>
          <reference field="32" count="1" selected="0">
            <x v="9"/>
          </reference>
          <reference field="33" count="1" selected="0">
            <x v="0"/>
          </reference>
          <reference field="34" count="1" selected="0">
            <x v="0"/>
          </reference>
          <reference field="35" count="1">
            <x v="2"/>
          </reference>
        </references>
      </pivotArea>
    </format>
    <format dxfId="1682">
      <pivotArea dataOnly="0" labelOnly="1" outline="0" fieldPosition="0">
        <references count="7">
          <reference field="8" count="1" selected="0">
            <x v="1"/>
          </reference>
          <reference field="30" count="1" selected="0">
            <x v="21"/>
          </reference>
          <reference field="31" count="1" selected="0">
            <x v="18"/>
          </reference>
          <reference field="32" count="1" selected="0">
            <x v="22"/>
          </reference>
          <reference field="33" count="1" selected="0">
            <x v="0"/>
          </reference>
          <reference field="34" count="1" selected="0">
            <x v="11"/>
          </reference>
          <reference field="35" count="1">
            <x v="0"/>
          </reference>
        </references>
      </pivotArea>
    </format>
    <format dxfId="1681">
      <pivotArea dataOnly="0" labelOnly="1" outline="0" fieldPosition="0">
        <references count="7">
          <reference field="8" count="1" selected="0">
            <x v="2"/>
          </reference>
          <reference field="30" count="1" selected="0">
            <x v="8"/>
          </reference>
          <reference field="31" count="1" selected="0">
            <x v="0"/>
          </reference>
          <reference field="32" count="1" selected="0">
            <x v="24"/>
          </reference>
          <reference field="33" count="1" selected="0">
            <x v="0"/>
          </reference>
          <reference field="34" count="1" selected="0">
            <x v="4"/>
          </reference>
          <reference field="35" count="1">
            <x v="0"/>
          </reference>
        </references>
      </pivotArea>
    </format>
    <format dxfId="1680">
      <pivotArea dataOnly="0" labelOnly="1" outline="0" fieldPosition="0">
        <references count="7">
          <reference field="8" count="1" selected="0">
            <x v="2"/>
          </reference>
          <reference field="30" count="1" selected="0">
            <x v="9"/>
          </reference>
          <reference field="31" count="1" selected="0">
            <x v="7"/>
          </reference>
          <reference field="32" count="1" selected="0">
            <x v="0"/>
          </reference>
          <reference field="33" count="1" selected="0">
            <x v="0"/>
          </reference>
          <reference field="34" count="1" selected="0">
            <x v="2"/>
          </reference>
          <reference field="35" count="1">
            <x v="0"/>
          </reference>
        </references>
      </pivotArea>
    </format>
    <format dxfId="1679">
      <pivotArea dataOnly="0" labelOnly="1" outline="0" fieldPosition="0">
        <references count="7">
          <reference field="8" count="1" selected="0">
            <x v="2"/>
          </reference>
          <reference field="30" count="1" selected="0">
            <x v="13"/>
          </reference>
          <reference field="31" count="1" selected="0">
            <x v="17"/>
          </reference>
          <reference field="32" count="1" selected="0">
            <x v="20"/>
          </reference>
          <reference field="33" count="1" selected="0">
            <x v="0"/>
          </reference>
          <reference field="34" count="1" selected="0">
            <x v="6"/>
          </reference>
          <reference field="35" count="1">
            <x v="0"/>
          </reference>
        </references>
      </pivotArea>
    </format>
    <format dxfId="1678">
      <pivotArea dataOnly="0" labelOnly="1" outline="0" fieldPosition="0">
        <references count="7">
          <reference field="8" count="1" selected="0">
            <x v="2"/>
          </reference>
          <reference field="30" count="1" selected="0">
            <x v="15"/>
          </reference>
          <reference field="31" count="1" selected="0">
            <x v="0"/>
          </reference>
          <reference field="32" count="1" selected="0">
            <x v="10"/>
          </reference>
          <reference field="33" count="1" selected="0">
            <x v="0"/>
          </reference>
          <reference field="34" count="1" selected="0">
            <x v="0"/>
          </reference>
          <reference field="35" count="1">
            <x v="0"/>
          </reference>
        </references>
      </pivotArea>
    </format>
    <format dxfId="1677">
      <pivotArea dataOnly="0" labelOnly="1" outline="0" fieldPosition="0">
        <references count="7">
          <reference field="8" count="1" selected="0">
            <x v="3"/>
          </reference>
          <reference field="30" count="1" selected="0">
            <x v="0"/>
          </reference>
          <reference field="31" count="1" selected="0">
            <x v="0"/>
          </reference>
          <reference field="32" count="1" selected="0">
            <x v="21"/>
          </reference>
          <reference field="33" count="1" selected="0">
            <x v="0"/>
          </reference>
          <reference field="34" count="1" selected="0">
            <x v="0"/>
          </reference>
          <reference field="35" count="1">
            <x v="0"/>
          </reference>
        </references>
      </pivotArea>
    </format>
    <format dxfId="1676">
      <pivotArea dataOnly="0" labelOnly="1" outline="0" fieldPosition="0">
        <references count="7">
          <reference field="8" count="1" selected="0">
            <x v="3"/>
          </reference>
          <reference field="30" count="1" selected="0">
            <x v="0"/>
          </reference>
          <reference field="31" count="1" selected="0">
            <x v="11"/>
          </reference>
          <reference field="32" count="1" selected="0">
            <x v="12"/>
          </reference>
          <reference field="33" count="1" selected="0">
            <x v="0"/>
          </reference>
          <reference field="34" count="1" selected="0">
            <x v="0"/>
          </reference>
          <reference field="35" count="1">
            <x v="0"/>
          </reference>
        </references>
      </pivotArea>
    </format>
    <format dxfId="1675">
      <pivotArea dataOnly="0" labelOnly="1" outline="0" fieldPosition="0">
        <references count="7">
          <reference field="8" count="1" selected="0">
            <x v="3"/>
          </reference>
          <reference field="30" count="1" selected="0">
            <x v="17"/>
          </reference>
          <reference field="31" count="1" selected="0">
            <x v="0"/>
          </reference>
          <reference field="32" count="1" selected="0">
            <x v="17"/>
          </reference>
          <reference field="33" count="1" selected="0">
            <x v="0"/>
          </reference>
          <reference field="34" count="1" selected="0">
            <x v="0"/>
          </reference>
          <reference field="35" count="1">
            <x v="0"/>
          </reference>
        </references>
      </pivotArea>
    </format>
    <format dxfId="1674">
      <pivotArea type="all" dataOnly="0" outline="0" fieldPosition="0"/>
    </format>
    <format dxfId="1673">
      <pivotArea field="8" type="button" dataOnly="0" labelOnly="1" outline="0" axis="axisRow" fieldPosition="0"/>
    </format>
    <format dxfId="1672">
      <pivotArea field="30" type="button" dataOnly="0" labelOnly="1" outline="0" axis="axisRow" fieldPosition="1"/>
    </format>
    <format dxfId="1671">
      <pivotArea field="31" type="button" dataOnly="0" labelOnly="1" outline="0" axis="axisRow" fieldPosition="2"/>
    </format>
    <format dxfId="1670">
      <pivotArea field="32" type="button" dataOnly="0" labelOnly="1" outline="0" axis="axisRow" fieldPosition="3"/>
    </format>
    <format dxfId="1669">
      <pivotArea field="33" type="button" dataOnly="0" labelOnly="1" outline="0" axis="axisRow" fieldPosition="4"/>
    </format>
    <format dxfId="1668">
      <pivotArea field="34" type="button" dataOnly="0" labelOnly="1" outline="0" axis="axisRow" fieldPosition="5"/>
    </format>
    <format dxfId="1667">
      <pivotArea field="35" type="button" dataOnly="0" labelOnly="1" outline="0" axis="axisRow" fieldPosition="6"/>
    </format>
    <format dxfId="1666">
      <pivotArea dataOnly="0" labelOnly="1" outline="0" fieldPosition="0">
        <references count="1">
          <reference field="8" count="0"/>
        </references>
      </pivotArea>
    </format>
    <format dxfId="1665">
      <pivotArea dataOnly="0" labelOnly="1" outline="0" fieldPosition="0">
        <references count="2">
          <reference field="8" count="1" selected="0">
            <x v="0"/>
          </reference>
          <reference field="30" count="9">
            <x v="0"/>
            <x v="1"/>
            <x v="6"/>
            <x v="7"/>
            <x v="11"/>
            <x v="12"/>
            <x v="14"/>
            <x v="18"/>
            <x v="20"/>
          </reference>
        </references>
      </pivotArea>
    </format>
    <format dxfId="1664">
      <pivotArea dataOnly="0" labelOnly="1" outline="0" fieldPosition="0">
        <references count="2">
          <reference field="8" count="1" selected="0">
            <x v="1"/>
          </reference>
          <reference field="30" count="9">
            <x v="0"/>
            <x v="2"/>
            <x v="3"/>
            <x v="4"/>
            <x v="5"/>
            <x v="10"/>
            <x v="16"/>
            <x v="19"/>
            <x v="21"/>
          </reference>
        </references>
      </pivotArea>
    </format>
    <format dxfId="1663">
      <pivotArea dataOnly="0" labelOnly="1" outline="0" fieldPosition="0">
        <references count="2">
          <reference field="8" count="1" selected="0">
            <x v="2"/>
          </reference>
          <reference field="30" count="4">
            <x v="8"/>
            <x v="9"/>
            <x v="13"/>
            <x v="15"/>
          </reference>
        </references>
      </pivotArea>
    </format>
    <format dxfId="1662">
      <pivotArea dataOnly="0" labelOnly="1" outline="0" fieldPosition="0">
        <references count="2">
          <reference field="8" count="1" selected="0">
            <x v="3"/>
          </reference>
          <reference field="30" count="2">
            <x v="0"/>
            <x v="17"/>
          </reference>
        </references>
      </pivotArea>
    </format>
    <format dxfId="1661">
      <pivotArea dataOnly="0" labelOnly="1" outline="0" fieldPosition="0">
        <references count="3">
          <reference field="8" count="1" selected="0">
            <x v="0"/>
          </reference>
          <reference field="30" count="1" selected="0">
            <x v="0"/>
          </reference>
          <reference field="31" count="1">
            <x v="0"/>
          </reference>
        </references>
      </pivotArea>
    </format>
    <format dxfId="1660">
      <pivotArea dataOnly="0" labelOnly="1" outline="0" fieldPosition="0">
        <references count="3">
          <reference field="8" count="1" selected="0">
            <x v="0"/>
          </reference>
          <reference field="30" count="1" selected="0">
            <x v="6"/>
          </reference>
          <reference field="31" count="1">
            <x v="1"/>
          </reference>
        </references>
      </pivotArea>
    </format>
    <format dxfId="1659">
      <pivotArea dataOnly="0" labelOnly="1" outline="0" fieldPosition="0">
        <references count="3">
          <reference field="8" count="1" selected="0">
            <x v="0"/>
          </reference>
          <reference field="30" count="1" selected="0">
            <x v="7"/>
          </reference>
          <reference field="31" count="1">
            <x v="4"/>
          </reference>
        </references>
      </pivotArea>
    </format>
    <format dxfId="1658">
      <pivotArea dataOnly="0" labelOnly="1" outline="0" fieldPosition="0">
        <references count="3">
          <reference field="8" count="1" selected="0">
            <x v="0"/>
          </reference>
          <reference field="30" count="1" selected="0">
            <x v="11"/>
          </reference>
          <reference field="31" count="1">
            <x v="3"/>
          </reference>
        </references>
      </pivotArea>
    </format>
    <format dxfId="1657">
      <pivotArea dataOnly="0" labelOnly="1" outline="0" fieldPosition="0">
        <references count="3">
          <reference field="8" count="1" selected="0">
            <x v="0"/>
          </reference>
          <reference field="30" count="1" selected="0">
            <x v="12"/>
          </reference>
          <reference field="31" count="1">
            <x v="10"/>
          </reference>
        </references>
      </pivotArea>
    </format>
    <format dxfId="1656">
      <pivotArea dataOnly="0" labelOnly="1" outline="0" fieldPosition="0">
        <references count="3">
          <reference field="8" count="1" selected="0">
            <x v="0"/>
          </reference>
          <reference field="30" count="1" selected="0">
            <x v="14"/>
          </reference>
          <reference field="31" count="1">
            <x v="15"/>
          </reference>
        </references>
      </pivotArea>
    </format>
    <format dxfId="1655">
      <pivotArea dataOnly="0" labelOnly="1" outline="0" fieldPosition="0">
        <references count="3">
          <reference field="8" count="1" selected="0">
            <x v="0"/>
          </reference>
          <reference field="30" count="1" selected="0">
            <x v="18"/>
          </reference>
          <reference field="31" count="1">
            <x v="0"/>
          </reference>
        </references>
      </pivotArea>
    </format>
    <format dxfId="1654">
      <pivotArea dataOnly="0" labelOnly="1" outline="0" fieldPosition="0">
        <references count="3">
          <reference field="8" count="1" selected="0">
            <x v="0"/>
          </reference>
          <reference field="30" count="1" selected="0">
            <x v="20"/>
          </reference>
          <reference field="31" count="1">
            <x v="2"/>
          </reference>
        </references>
      </pivotArea>
    </format>
    <format dxfId="1653">
      <pivotArea dataOnly="0" labelOnly="1" outline="0" fieldPosition="0">
        <references count="3">
          <reference field="8" count="1" selected="0">
            <x v="1"/>
          </reference>
          <reference field="30" count="1" selected="0">
            <x v="0"/>
          </reference>
          <reference field="31" count="3">
            <x v="0"/>
            <x v="8"/>
            <x v="13"/>
          </reference>
        </references>
      </pivotArea>
    </format>
    <format dxfId="1652">
      <pivotArea dataOnly="0" labelOnly="1" outline="0" fieldPosition="0">
        <references count="3">
          <reference field="8" count="1" selected="0">
            <x v="1"/>
          </reference>
          <reference field="30" count="1" selected="0">
            <x v="2"/>
          </reference>
          <reference field="31" count="1">
            <x v="5"/>
          </reference>
        </references>
      </pivotArea>
    </format>
    <format dxfId="1651">
      <pivotArea dataOnly="0" labelOnly="1" outline="0" fieldPosition="0">
        <references count="3">
          <reference field="8" count="1" selected="0">
            <x v="1"/>
          </reference>
          <reference field="30" count="1" selected="0">
            <x v="3"/>
          </reference>
          <reference field="31" count="1">
            <x v="16"/>
          </reference>
        </references>
      </pivotArea>
    </format>
    <format dxfId="1650">
      <pivotArea dataOnly="0" labelOnly="1" outline="0" fieldPosition="0">
        <references count="3">
          <reference field="8" count="1" selected="0">
            <x v="1"/>
          </reference>
          <reference field="30" count="1" selected="0">
            <x v="4"/>
          </reference>
          <reference field="31" count="1">
            <x v="9"/>
          </reference>
        </references>
      </pivotArea>
    </format>
    <format dxfId="1649">
      <pivotArea dataOnly="0" labelOnly="1" outline="0" fieldPosition="0">
        <references count="3">
          <reference field="8" count="1" selected="0">
            <x v="1"/>
          </reference>
          <reference field="30" count="1" selected="0">
            <x v="5"/>
          </reference>
          <reference field="31" count="1">
            <x v="12"/>
          </reference>
        </references>
      </pivotArea>
    </format>
    <format dxfId="1648">
      <pivotArea dataOnly="0" labelOnly="1" outline="0" fieldPosition="0">
        <references count="3">
          <reference field="8" count="1" selected="0">
            <x v="1"/>
          </reference>
          <reference field="30" count="1" selected="0">
            <x v="10"/>
          </reference>
          <reference field="31" count="1">
            <x v="14"/>
          </reference>
        </references>
      </pivotArea>
    </format>
    <format dxfId="1647">
      <pivotArea dataOnly="0" labelOnly="1" outline="0" fieldPosition="0">
        <references count="3">
          <reference field="8" count="1" selected="0">
            <x v="1"/>
          </reference>
          <reference field="30" count="1" selected="0">
            <x v="16"/>
          </reference>
          <reference field="31" count="1">
            <x v="19"/>
          </reference>
        </references>
      </pivotArea>
    </format>
    <format dxfId="1646">
      <pivotArea dataOnly="0" labelOnly="1" outline="0" fieldPosition="0">
        <references count="3">
          <reference field="8" count="1" selected="0">
            <x v="1"/>
          </reference>
          <reference field="30" count="1" selected="0">
            <x v="19"/>
          </reference>
          <reference field="31" count="1">
            <x v="6"/>
          </reference>
        </references>
      </pivotArea>
    </format>
    <format dxfId="1645">
      <pivotArea dataOnly="0" labelOnly="1" outline="0" fieldPosition="0">
        <references count="3">
          <reference field="8" count="1" selected="0">
            <x v="1"/>
          </reference>
          <reference field="30" count="1" selected="0">
            <x v="21"/>
          </reference>
          <reference field="31" count="1">
            <x v="18"/>
          </reference>
        </references>
      </pivotArea>
    </format>
    <format dxfId="1644">
      <pivotArea dataOnly="0" labelOnly="1" outline="0" fieldPosition="0">
        <references count="3">
          <reference field="8" count="1" selected="0">
            <x v="2"/>
          </reference>
          <reference field="30" count="1" selected="0">
            <x v="8"/>
          </reference>
          <reference field="31" count="1">
            <x v="0"/>
          </reference>
        </references>
      </pivotArea>
    </format>
    <format dxfId="1643">
      <pivotArea dataOnly="0" labelOnly="1" outline="0" fieldPosition="0">
        <references count="3">
          <reference field="8" count="1" selected="0">
            <x v="2"/>
          </reference>
          <reference field="30" count="1" selected="0">
            <x v="9"/>
          </reference>
          <reference field="31" count="1">
            <x v="7"/>
          </reference>
        </references>
      </pivotArea>
    </format>
    <format dxfId="1642">
      <pivotArea dataOnly="0" labelOnly="1" outline="0" fieldPosition="0">
        <references count="3">
          <reference field="8" count="1" selected="0">
            <x v="2"/>
          </reference>
          <reference field="30" count="1" selected="0">
            <x v="13"/>
          </reference>
          <reference field="31" count="1">
            <x v="17"/>
          </reference>
        </references>
      </pivotArea>
    </format>
    <format dxfId="1641">
      <pivotArea dataOnly="0" labelOnly="1" outline="0" fieldPosition="0">
        <references count="3">
          <reference field="8" count="1" selected="0">
            <x v="2"/>
          </reference>
          <reference field="30" count="1" selected="0">
            <x v="15"/>
          </reference>
          <reference field="31" count="1">
            <x v="0"/>
          </reference>
        </references>
      </pivotArea>
    </format>
    <format dxfId="1640">
      <pivotArea dataOnly="0" labelOnly="1" outline="0" fieldPosition="0">
        <references count="3">
          <reference field="8" count="1" selected="0">
            <x v="3"/>
          </reference>
          <reference field="30" count="1" selected="0">
            <x v="0"/>
          </reference>
          <reference field="31" count="1">
            <x v="11"/>
          </reference>
        </references>
      </pivotArea>
    </format>
    <format dxfId="1639">
      <pivotArea dataOnly="0" labelOnly="1" outline="0" fieldPosition="0">
        <references count="3">
          <reference field="8" count="1" selected="0">
            <x v="3"/>
          </reference>
          <reference field="30" count="1" selected="0">
            <x v="17"/>
          </reference>
          <reference field="31" count="1">
            <x v="0"/>
          </reference>
        </references>
      </pivotArea>
    </format>
    <format dxfId="1638">
      <pivotArea dataOnly="0" labelOnly="1" outline="0" fieldPosition="0">
        <references count="4">
          <reference field="8" count="1" selected="0">
            <x v="0"/>
          </reference>
          <reference field="30" count="1" selected="0">
            <x v="0"/>
          </reference>
          <reference field="31" count="1" selected="0">
            <x v="0"/>
          </reference>
          <reference field="32" count="2">
            <x v="4"/>
            <x v="23"/>
          </reference>
        </references>
      </pivotArea>
    </format>
    <format dxfId="1637">
      <pivotArea dataOnly="0" labelOnly="1" outline="0" fieldPosition="0">
        <references count="4">
          <reference field="8" count="1" selected="0">
            <x v="0"/>
          </reference>
          <reference field="30" count="1" selected="0">
            <x v="1"/>
          </reference>
          <reference field="31" count="1" selected="0">
            <x v="0"/>
          </reference>
          <reference field="32" count="1">
            <x v="19"/>
          </reference>
        </references>
      </pivotArea>
    </format>
    <format dxfId="1636">
      <pivotArea dataOnly="0" labelOnly="1" outline="0" fieldPosition="0">
        <references count="4">
          <reference field="8" count="1" selected="0">
            <x v="0"/>
          </reference>
          <reference field="30" count="1" selected="0">
            <x v="6"/>
          </reference>
          <reference field="31" count="1" selected="0">
            <x v="1"/>
          </reference>
          <reference field="32" count="1">
            <x v="1"/>
          </reference>
        </references>
      </pivotArea>
    </format>
    <format dxfId="1635">
      <pivotArea dataOnly="0" labelOnly="1" outline="0" fieldPosition="0">
        <references count="4">
          <reference field="8" count="1" selected="0">
            <x v="0"/>
          </reference>
          <reference field="30" count="1" selected="0">
            <x v="7"/>
          </reference>
          <reference field="31" count="1" selected="0">
            <x v="4"/>
          </reference>
          <reference field="32" count="1">
            <x v="5"/>
          </reference>
        </references>
      </pivotArea>
    </format>
    <format dxfId="1634">
      <pivotArea dataOnly="0" labelOnly="1" outline="0" fieldPosition="0">
        <references count="4">
          <reference field="8" count="1" selected="0">
            <x v="0"/>
          </reference>
          <reference field="30" count="1" selected="0">
            <x v="11"/>
          </reference>
          <reference field="31" count="1" selected="0">
            <x v="3"/>
          </reference>
          <reference field="32" count="1">
            <x v="2"/>
          </reference>
        </references>
      </pivotArea>
    </format>
    <format dxfId="1633">
      <pivotArea dataOnly="0" labelOnly="1" outline="0" fieldPosition="0">
        <references count="4">
          <reference field="8" count="1" selected="0">
            <x v="0"/>
          </reference>
          <reference field="30" count="1" selected="0">
            <x v="12"/>
          </reference>
          <reference field="31" count="1" selected="0">
            <x v="10"/>
          </reference>
          <reference field="32" count="1">
            <x v="8"/>
          </reference>
        </references>
      </pivotArea>
    </format>
    <format dxfId="1632">
      <pivotArea dataOnly="0" labelOnly="1" outline="0" fieldPosition="0">
        <references count="4">
          <reference field="8" count="1" selected="0">
            <x v="0"/>
          </reference>
          <reference field="30" count="1" selected="0">
            <x v="14"/>
          </reference>
          <reference field="31" count="1" selected="0">
            <x v="15"/>
          </reference>
          <reference field="32" count="1">
            <x v="25"/>
          </reference>
        </references>
      </pivotArea>
    </format>
    <format dxfId="1631">
      <pivotArea dataOnly="0" labelOnly="1" outline="0" fieldPosition="0">
        <references count="4">
          <reference field="8" count="1" selected="0">
            <x v="0"/>
          </reference>
          <reference field="30" count="1" selected="0">
            <x v="18"/>
          </reference>
          <reference field="31" count="1" selected="0">
            <x v="0"/>
          </reference>
          <reference field="32" count="1">
            <x v="18"/>
          </reference>
        </references>
      </pivotArea>
    </format>
    <format dxfId="1630">
      <pivotArea dataOnly="0" labelOnly="1" outline="0" fieldPosition="0">
        <references count="4">
          <reference field="8" count="1" selected="0">
            <x v="0"/>
          </reference>
          <reference field="30" count="1" selected="0">
            <x v="20"/>
          </reference>
          <reference field="31" count="1" selected="0">
            <x v="2"/>
          </reference>
          <reference field="32" count="1">
            <x v="3"/>
          </reference>
        </references>
      </pivotArea>
    </format>
    <format dxfId="1629">
      <pivotArea dataOnly="0" labelOnly="1" outline="0" fieldPosition="0">
        <references count="4">
          <reference field="8" count="1" selected="0">
            <x v="1"/>
          </reference>
          <reference field="30" count="1" selected="0">
            <x v="0"/>
          </reference>
          <reference field="31" count="1" selected="0">
            <x v="0"/>
          </reference>
          <reference field="32" count="1">
            <x v="0"/>
          </reference>
        </references>
      </pivotArea>
    </format>
    <format dxfId="1628">
      <pivotArea dataOnly="0" labelOnly="1" outline="0" fieldPosition="0">
        <references count="4">
          <reference field="8" count="1" selected="0">
            <x v="1"/>
          </reference>
          <reference field="30" count="1" selected="0">
            <x v="0"/>
          </reference>
          <reference field="31" count="1" selected="0">
            <x v="8"/>
          </reference>
          <reference field="32" count="1">
            <x v="6"/>
          </reference>
        </references>
      </pivotArea>
    </format>
    <format dxfId="1627">
      <pivotArea dataOnly="0" labelOnly="1" outline="0" fieldPosition="0">
        <references count="4">
          <reference field="8" count="1" selected="0">
            <x v="1"/>
          </reference>
          <reference field="30" count="1" selected="0">
            <x v="0"/>
          </reference>
          <reference field="31" count="1" selected="0">
            <x v="13"/>
          </reference>
          <reference field="32" count="1">
            <x v="15"/>
          </reference>
        </references>
      </pivotArea>
    </format>
    <format dxfId="1626">
      <pivotArea dataOnly="0" labelOnly="1" outline="0" fieldPosition="0">
        <references count="4">
          <reference field="8" count="1" selected="0">
            <x v="1"/>
          </reference>
          <reference field="30" count="1" selected="0">
            <x v="2"/>
          </reference>
          <reference field="31" count="1" selected="0">
            <x v="5"/>
          </reference>
          <reference field="32" count="1">
            <x v="11"/>
          </reference>
        </references>
      </pivotArea>
    </format>
    <format dxfId="1625">
      <pivotArea dataOnly="0" labelOnly="1" outline="0" fieldPosition="0">
        <references count="4">
          <reference field="8" count="1" selected="0">
            <x v="1"/>
          </reference>
          <reference field="30" count="1" selected="0">
            <x v="3"/>
          </reference>
          <reference field="31" count="1" selected="0">
            <x v="16"/>
          </reference>
          <reference field="32" count="1">
            <x v="16"/>
          </reference>
        </references>
      </pivotArea>
    </format>
    <format dxfId="1624">
      <pivotArea dataOnly="0" labelOnly="1" outline="0" fieldPosition="0">
        <references count="4">
          <reference field="8" count="1" selected="0">
            <x v="1"/>
          </reference>
          <reference field="30" count="1" selected="0">
            <x v="4"/>
          </reference>
          <reference field="31" count="1" selected="0">
            <x v="9"/>
          </reference>
          <reference field="32" count="1">
            <x v="7"/>
          </reference>
        </references>
      </pivotArea>
    </format>
    <format dxfId="1623">
      <pivotArea dataOnly="0" labelOnly="1" outline="0" fieldPosition="0">
        <references count="4">
          <reference field="8" count="1" selected="0">
            <x v="1"/>
          </reference>
          <reference field="30" count="1" selected="0">
            <x v="5"/>
          </reference>
          <reference field="31" count="1" selected="0">
            <x v="12"/>
          </reference>
          <reference field="32" count="1">
            <x v="13"/>
          </reference>
        </references>
      </pivotArea>
    </format>
    <format dxfId="1622">
      <pivotArea dataOnly="0" labelOnly="1" outline="0" fieldPosition="0">
        <references count="4">
          <reference field="8" count="1" selected="0">
            <x v="1"/>
          </reference>
          <reference field="30" count="1" selected="0">
            <x v="10"/>
          </reference>
          <reference field="31" count="1" selected="0">
            <x v="14"/>
          </reference>
          <reference field="32" count="1">
            <x v="14"/>
          </reference>
        </references>
      </pivotArea>
    </format>
    <format dxfId="1621">
      <pivotArea dataOnly="0" labelOnly="1" outline="0" fieldPosition="0">
        <references count="4">
          <reference field="8" count="1" selected="0">
            <x v="1"/>
          </reference>
          <reference field="30" count="1" selected="0">
            <x v="16"/>
          </reference>
          <reference field="31" count="1" selected="0">
            <x v="19"/>
          </reference>
          <reference field="32" count="1">
            <x v="26"/>
          </reference>
        </references>
      </pivotArea>
    </format>
    <format dxfId="1620">
      <pivotArea dataOnly="0" labelOnly="1" outline="0" fieldPosition="0">
        <references count="4">
          <reference field="8" count="1" selected="0">
            <x v="1"/>
          </reference>
          <reference field="30" count="1" selected="0">
            <x v="19"/>
          </reference>
          <reference field="31" count="1" selected="0">
            <x v="6"/>
          </reference>
          <reference field="32" count="1">
            <x v="9"/>
          </reference>
        </references>
      </pivotArea>
    </format>
    <format dxfId="1619">
      <pivotArea dataOnly="0" labelOnly="1" outline="0" fieldPosition="0">
        <references count="4">
          <reference field="8" count="1" selected="0">
            <x v="1"/>
          </reference>
          <reference field="30" count="1" selected="0">
            <x v="21"/>
          </reference>
          <reference field="31" count="1" selected="0">
            <x v="18"/>
          </reference>
          <reference field="32" count="1">
            <x v="22"/>
          </reference>
        </references>
      </pivotArea>
    </format>
    <format dxfId="1618">
      <pivotArea dataOnly="0" labelOnly="1" outline="0" fieldPosition="0">
        <references count="4">
          <reference field="8" count="1" selected="0">
            <x v="2"/>
          </reference>
          <reference field="30" count="1" selected="0">
            <x v="8"/>
          </reference>
          <reference field="31" count="1" selected="0">
            <x v="0"/>
          </reference>
          <reference field="32" count="1">
            <x v="24"/>
          </reference>
        </references>
      </pivotArea>
    </format>
    <format dxfId="1617">
      <pivotArea dataOnly="0" labelOnly="1" outline="0" fieldPosition="0">
        <references count="4">
          <reference field="8" count="1" selected="0">
            <x v="2"/>
          </reference>
          <reference field="30" count="1" selected="0">
            <x v="9"/>
          </reference>
          <reference field="31" count="1" selected="0">
            <x v="7"/>
          </reference>
          <reference field="32" count="1">
            <x v="0"/>
          </reference>
        </references>
      </pivotArea>
    </format>
    <format dxfId="1616">
      <pivotArea dataOnly="0" labelOnly="1" outline="0" fieldPosition="0">
        <references count="4">
          <reference field="8" count="1" selected="0">
            <x v="2"/>
          </reference>
          <reference field="30" count="1" selected="0">
            <x v="13"/>
          </reference>
          <reference field="31" count="1" selected="0">
            <x v="17"/>
          </reference>
          <reference field="32" count="1">
            <x v="20"/>
          </reference>
        </references>
      </pivotArea>
    </format>
    <format dxfId="1615">
      <pivotArea dataOnly="0" labelOnly="1" outline="0" fieldPosition="0">
        <references count="4">
          <reference field="8" count="1" selected="0">
            <x v="2"/>
          </reference>
          <reference field="30" count="1" selected="0">
            <x v="15"/>
          </reference>
          <reference field="31" count="1" selected="0">
            <x v="0"/>
          </reference>
          <reference field="32" count="1">
            <x v="10"/>
          </reference>
        </references>
      </pivotArea>
    </format>
    <format dxfId="1614">
      <pivotArea dataOnly="0" labelOnly="1" outline="0" fieldPosition="0">
        <references count="4">
          <reference field="8" count="1" selected="0">
            <x v="3"/>
          </reference>
          <reference field="30" count="1" selected="0">
            <x v="0"/>
          </reference>
          <reference field="31" count="1" selected="0">
            <x v="0"/>
          </reference>
          <reference field="32" count="1">
            <x v="21"/>
          </reference>
        </references>
      </pivotArea>
    </format>
    <format dxfId="1613">
      <pivotArea dataOnly="0" labelOnly="1" outline="0" fieldPosition="0">
        <references count="4">
          <reference field="8" count="1" selected="0">
            <x v="3"/>
          </reference>
          <reference field="30" count="1" selected="0">
            <x v="0"/>
          </reference>
          <reference field="31" count="1" selected="0">
            <x v="11"/>
          </reference>
          <reference field="32" count="1">
            <x v="12"/>
          </reference>
        </references>
      </pivotArea>
    </format>
    <format dxfId="1612">
      <pivotArea dataOnly="0" labelOnly="1" outline="0" fieldPosition="0">
        <references count="4">
          <reference field="8" count="1" selected="0">
            <x v="3"/>
          </reference>
          <reference field="30" count="1" selected="0">
            <x v="17"/>
          </reference>
          <reference field="31" count="1" selected="0">
            <x v="0"/>
          </reference>
          <reference field="32" count="1">
            <x v="17"/>
          </reference>
        </references>
      </pivotArea>
    </format>
    <format dxfId="1611">
      <pivotArea dataOnly="0" labelOnly="1" outline="0" fieldPosition="0">
        <references count="5">
          <reference field="8" count="1" selected="0">
            <x v="0"/>
          </reference>
          <reference field="30" count="1" selected="0">
            <x v="0"/>
          </reference>
          <reference field="31" count="1" selected="0">
            <x v="0"/>
          </reference>
          <reference field="32" count="1" selected="0">
            <x v="4"/>
          </reference>
          <reference field="33" count="1">
            <x v="0"/>
          </reference>
        </references>
      </pivotArea>
    </format>
    <format dxfId="1610">
      <pivotArea dataOnly="0" labelOnly="1" outline="0" fieldPosition="0">
        <references count="5">
          <reference field="8" count="1" selected="0">
            <x v="0"/>
          </reference>
          <reference field="30" count="1" selected="0">
            <x v="18"/>
          </reference>
          <reference field="31" count="1" selected="0">
            <x v="0"/>
          </reference>
          <reference field="32" count="1" selected="0">
            <x v="18"/>
          </reference>
          <reference field="33" count="1">
            <x v="2"/>
          </reference>
        </references>
      </pivotArea>
    </format>
    <format dxfId="1609">
      <pivotArea dataOnly="0" labelOnly="1" outline="0" fieldPosition="0">
        <references count="5">
          <reference field="8" count="1" selected="0">
            <x v="0"/>
          </reference>
          <reference field="30" count="1" selected="0">
            <x v="20"/>
          </reference>
          <reference field="31" count="1" selected="0">
            <x v="2"/>
          </reference>
          <reference field="32" count="1" selected="0">
            <x v="3"/>
          </reference>
          <reference field="33" count="1">
            <x v="1"/>
          </reference>
        </references>
      </pivotArea>
    </format>
    <format dxfId="1608">
      <pivotArea dataOnly="0" labelOnly="1" outline="0" fieldPosition="0">
        <references count="5">
          <reference field="8" count="1" selected="0">
            <x v="1"/>
          </reference>
          <reference field="30" count="1" selected="0">
            <x v="0"/>
          </reference>
          <reference field="31" count="1" selected="0">
            <x v="0"/>
          </reference>
          <reference field="32" count="1" selected="0">
            <x v="0"/>
          </reference>
          <reference field="33" count="1">
            <x v="0"/>
          </reference>
        </references>
      </pivotArea>
    </format>
    <format dxfId="1607">
      <pivotArea dataOnly="0" labelOnly="1" outline="0" fieldPosition="0">
        <references count="6">
          <reference field="8" count="1" selected="0">
            <x v="0"/>
          </reference>
          <reference field="30" count="1" selected="0">
            <x v="0"/>
          </reference>
          <reference field="31" count="1" selected="0">
            <x v="0"/>
          </reference>
          <reference field="32" count="1" selected="0">
            <x v="4"/>
          </reference>
          <reference field="33" count="1" selected="0">
            <x v="0"/>
          </reference>
          <reference field="34" count="1">
            <x v="0"/>
          </reference>
        </references>
      </pivotArea>
    </format>
    <format dxfId="1606">
      <pivotArea dataOnly="0" labelOnly="1" outline="0" fieldPosition="0">
        <references count="6">
          <reference field="8" count="1" selected="0">
            <x v="0"/>
          </reference>
          <reference field="30" count="1" selected="0">
            <x v="11"/>
          </reference>
          <reference field="31" count="1" selected="0">
            <x v="3"/>
          </reference>
          <reference field="32" count="1" selected="0">
            <x v="2"/>
          </reference>
          <reference field="33" count="1" selected="0">
            <x v="0"/>
          </reference>
          <reference field="34" count="1">
            <x v="1"/>
          </reference>
        </references>
      </pivotArea>
    </format>
    <format dxfId="1605">
      <pivotArea dataOnly="0" labelOnly="1" outline="0" fieldPosition="0">
        <references count="6">
          <reference field="8" count="1" selected="0">
            <x v="0"/>
          </reference>
          <reference field="30" count="1" selected="0">
            <x v="12"/>
          </reference>
          <reference field="31" count="1" selected="0">
            <x v="10"/>
          </reference>
          <reference field="32" count="1" selected="0">
            <x v="8"/>
          </reference>
          <reference field="33" count="1" selected="0">
            <x v="0"/>
          </reference>
          <reference field="34" count="1">
            <x v="12"/>
          </reference>
        </references>
      </pivotArea>
    </format>
    <format dxfId="1604">
      <pivotArea dataOnly="0" labelOnly="1" outline="0" fieldPosition="0">
        <references count="6">
          <reference field="8" count="1" selected="0">
            <x v="0"/>
          </reference>
          <reference field="30" count="1" selected="0">
            <x v="14"/>
          </reference>
          <reference field="31" count="1" selected="0">
            <x v="15"/>
          </reference>
          <reference field="32" count="1" selected="0">
            <x v="25"/>
          </reference>
          <reference field="33" count="1" selected="0">
            <x v="0"/>
          </reference>
          <reference field="34" count="1">
            <x v="10"/>
          </reference>
        </references>
      </pivotArea>
    </format>
    <format dxfId="1603">
      <pivotArea dataOnly="0" labelOnly="1" outline="0" fieldPosition="0">
        <references count="6">
          <reference field="8" count="1" selected="0">
            <x v="0"/>
          </reference>
          <reference field="30" count="1" selected="0">
            <x v="18"/>
          </reference>
          <reference field="31" count="1" selected="0">
            <x v="0"/>
          </reference>
          <reference field="32" count="1" selected="0">
            <x v="18"/>
          </reference>
          <reference field="33" count="1" selected="0">
            <x v="2"/>
          </reference>
          <reference field="34" count="1">
            <x v="9"/>
          </reference>
        </references>
      </pivotArea>
    </format>
    <format dxfId="1602">
      <pivotArea dataOnly="0" labelOnly="1" outline="0" fieldPosition="0">
        <references count="6">
          <reference field="8" count="1" selected="0">
            <x v="0"/>
          </reference>
          <reference field="30" count="1" selected="0">
            <x v="20"/>
          </reference>
          <reference field="31" count="1" selected="0">
            <x v="2"/>
          </reference>
          <reference field="32" count="1" selected="0">
            <x v="3"/>
          </reference>
          <reference field="33" count="1" selected="0">
            <x v="1"/>
          </reference>
          <reference field="34" count="1">
            <x v="0"/>
          </reference>
        </references>
      </pivotArea>
    </format>
    <format dxfId="1601">
      <pivotArea dataOnly="0" labelOnly="1" outline="0" fieldPosition="0">
        <references count="6">
          <reference field="8" count="1" selected="0">
            <x v="1"/>
          </reference>
          <reference field="30" count="1" selected="0">
            <x v="2"/>
          </reference>
          <reference field="31" count="1" selected="0">
            <x v="5"/>
          </reference>
          <reference field="32" count="1" selected="0">
            <x v="11"/>
          </reference>
          <reference field="33" count="1" selected="0">
            <x v="0"/>
          </reference>
          <reference field="34" count="1">
            <x v="5"/>
          </reference>
        </references>
      </pivotArea>
    </format>
    <format dxfId="1600">
      <pivotArea dataOnly="0" labelOnly="1" outline="0" fieldPosition="0">
        <references count="6">
          <reference field="8" count="1" selected="0">
            <x v="1"/>
          </reference>
          <reference field="30" count="1" selected="0">
            <x v="3"/>
          </reference>
          <reference field="31" count="1" selected="0">
            <x v="16"/>
          </reference>
          <reference field="32" count="1" selected="0">
            <x v="16"/>
          </reference>
          <reference field="33" count="1" selected="0">
            <x v="0"/>
          </reference>
          <reference field="34" count="1">
            <x v="0"/>
          </reference>
        </references>
      </pivotArea>
    </format>
    <format dxfId="1599">
      <pivotArea dataOnly="0" labelOnly="1" outline="0" fieldPosition="0">
        <references count="6">
          <reference field="8" count="1" selected="0">
            <x v="1"/>
          </reference>
          <reference field="30" count="1" selected="0">
            <x v="4"/>
          </reference>
          <reference field="31" count="1" selected="0">
            <x v="9"/>
          </reference>
          <reference field="32" count="1" selected="0">
            <x v="7"/>
          </reference>
          <reference field="33" count="1" selected="0">
            <x v="0"/>
          </reference>
          <reference field="34" count="1">
            <x v="3"/>
          </reference>
        </references>
      </pivotArea>
    </format>
    <format dxfId="1598">
      <pivotArea dataOnly="0" labelOnly="1" outline="0" fieldPosition="0">
        <references count="6">
          <reference field="8" count="1" selected="0">
            <x v="1"/>
          </reference>
          <reference field="30" count="1" selected="0">
            <x v="5"/>
          </reference>
          <reference field="31" count="1" selected="0">
            <x v="12"/>
          </reference>
          <reference field="32" count="1" selected="0">
            <x v="13"/>
          </reference>
          <reference field="33" count="1" selected="0">
            <x v="0"/>
          </reference>
          <reference field="34" count="1">
            <x v="7"/>
          </reference>
        </references>
      </pivotArea>
    </format>
    <format dxfId="1597">
      <pivotArea dataOnly="0" labelOnly="1" outline="0" fieldPosition="0">
        <references count="6">
          <reference field="8" count="1" selected="0">
            <x v="1"/>
          </reference>
          <reference field="30" count="1" selected="0">
            <x v="10"/>
          </reference>
          <reference field="31" count="1" selected="0">
            <x v="14"/>
          </reference>
          <reference field="32" count="1" selected="0">
            <x v="14"/>
          </reference>
          <reference field="33" count="1" selected="0">
            <x v="0"/>
          </reference>
          <reference field="34" count="1">
            <x v="8"/>
          </reference>
        </references>
      </pivotArea>
    </format>
    <format dxfId="1596">
      <pivotArea dataOnly="0" labelOnly="1" outline="0" fieldPosition="0">
        <references count="6">
          <reference field="8" count="1" selected="0">
            <x v="1"/>
          </reference>
          <reference field="30" count="1" selected="0">
            <x v="16"/>
          </reference>
          <reference field="31" count="1" selected="0">
            <x v="19"/>
          </reference>
          <reference field="32" count="1" selected="0">
            <x v="26"/>
          </reference>
          <reference field="33" count="1" selected="0">
            <x v="0"/>
          </reference>
          <reference field="34" count="1">
            <x v="13"/>
          </reference>
        </references>
      </pivotArea>
    </format>
    <format dxfId="1595">
      <pivotArea dataOnly="0" labelOnly="1" outline="0" fieldPosition="0">
        <references count="6">
          <reference field="8" count="1" selected="0">
            <x v="1"/>
          </reference>
          <reference field="30" count="1" selected="0">
            <x v="19"/>
          </reference>
          <reference field="31" count="1" selected="0">
            <x v="6"/>
          </reference>
          <reference field="32" count="1" selected="0">
            <x v="9"/>
          </reference>
          <reference field="33" count="1" selected="0">
            <x v="0"/>
          </reference>
          <reference field="34" count="1">
            <x v="0"/>
          </reference>
        </references>
      </pivotArea>
    </format>
    <format dxfId="1594">
      <pivotArea dataOnly="0" labelOnly="1" outline="0" fieldPosition="0">
        <references count="6">
          <reference field="8" count="1" selected="0">
            <x v="1"/>
          </reference>
          <reference field="30" count="1" selected="0">
            <x v="21"/>
          </reference>
          <reference field="31" count="1" selected="0">
            <x v="18"/>
          </reference>
          <reference field="32" count="1" selected="0">
            <x v="22"/>
          </reference>
          <reference field="33" count="1" selected="0">
            <x v="0"/>
          </reference>
          <reference field="34" count="1">
            <x v="11"/>
          </reference>
        </references>
      </pivotArea>
    </format>
    <format dxfId="1593">
      <pivotArea dataOnly="0" labelOnly="1" outline="0" fieldPosition="0">
        <references count="6">
          <reference field="8" count="1" selected="0">
            <x v="2"/>
          </reference>
          <reference field="30" count="1" selected="0">
            <x v="8"/>
          </reference>
          <reference field="31" count="1" selected="0">
            <x v="0"/>
          </reference>
          <reference field="32" count="1" selected="0">
            <x v="24"/>
          </reference>
          <reference field="33" count="1" selected="0">
            <x v="0"/>
          </reference>
          <reference field="34" count="1">
            <x v="4"/>
          </reference>
        </references>
      </pivotArea>
    </format>
    <format dxfId="1592">
      <pivotArea dataOnly="0" labelOnly="1" outline="0" fieldPosition="0">
        <references count="6">
          <reference field="8" count="1" selected="0">
            <x v="2"/>
          </reference>
          <reference field="30" count="1" selected="0">
            <x v="9"/>
          </reference>
          <reference field="31" count="1" selected="0">
            <x v="7"/>
          </reference>
          <reference field="32" count="1" selected="0">
            <x v="0"/>
          </reference>
          <reference field="33" count="1" selected="0">
            <x v="0"/>
          </reference>
          <reference field="34" count="1">
            <x v="2"/>
          </reference>
        </references>
      </pivotArea>
    </format>
    <format dxfId="1591">
      <pivotArea dataOnly="0" labelOnly="1" outline="0" fieldPosition="0">
        <references count="6">
          <reference field="8" count="1" selected="0">
            <x v="2"/>
          </reference>
          <reference field="30" count="1" selected="0">
            <x v="13"/>
          </reference>
          <reference field="31" count="1" selected="0">
            <x v="17"/>
          </reference>
          <reference field="32" count="1" selected="0">
            <x v="20"/>
          </reference>
          <reference field="33" count="1" selected="0">
            <x v="0"/>
          </reference>
          <reference field="34" count="1">
            <x v="6"/>
          </reference>
        </references>
      </pivotArea>
    </format>
    <format dxfId="1590">
      <pivotArea dataOnly="0" labelOnly="1" outline="0" fieldPosition="0">
        <references count="6">
          <reference field="8" count="1" selected="0">
            <x v="2"/>
          </reference>
          <reference field="30" count="1" selected="0">
            <x v="15"/>
          </reference>
          <reference field="31" count="1" selected="0">
            <x v="0"/>
          </reference>
          <reference field="32" count="1" selected="0">
            <x v="10"/>
          </reference>
          <reference field="33" count="1" selected="0">
            <x v="0"/>
          </reference>
          <reference field="34" count="1">
            <x v="0"/>
          </reference>
        </references>
      </pivotArea>
    </format>
    <format dxfId="1589">
      <pivotArea dataOnly="0" labelOnly="1" outline="0" fieldPosition="0">
        <references count="7">
          <reference field="8" count="1" selected="0">
            <x v="0"/>
          </reference>
          <reference field="30" count="1" selected="0">
            <x v="0"/>
          </reference>
          <reference field="31" count="1" selected="0">
            <x v="0"/>
          </reference>
          <reference field="32" count="1" selected="0">
            <x v="4"/>
          </reference>
          <reference field="33" count="1" selected="0">
            <x v="0"/>
          </reference>
          <reference field="34" count="1" selected="0">
            <x v="0"/>
          </reference>
          <reference field="35" count="1">
            <x v="0"/>
          </reference>
        </references>
      </pivotArea>
    </format>
    <format dxfId="1588">
      <pivotArea dataOnly="0" labelOnly="1" outline="0" fieldPosition="0">
        <references count="7">
          <reference field="8" count="1" selected="0">
            <x v="0"/>
          </reference>
          <reference field="30" count="1" selected="0">
            <x v="0"/>
          </reference>
          <reference field="31" count="1" selected="0">
            <x v="0"/>
          </reference>
          <reference field="32" count="1" selected="0">
            <x v="23"/>
          </reference>
          <reference field="33" count="1" selected="0">
            <x v="0"/>
          </reference>
          <reference field="34" count="1" selected="0">
            <x v="0"/>
          </reference>
          <reference field="35" count="1">
            <x v="0"/>
          </reference>
        </references>
      </pivotArea>
    </format>
    <format dxfId="1587">
      <pivotArea dataOnly="0" labelOnly="1" outline="0" fieldPosition="0">
        <references count="7">
          <reference field="8" count="1" selected="0">
            <x v="0"/>
          </reference>
          <reference field="30" count="1" selected="0">
            <x v="1"/>
          </reference>
          <reference field="31" count="1" selected="0">
            <x v="0"/>
          </reference>
          <reference field="32" count="1" selected="0">
            <x v="19"/>
          </reference>
          <reference field="33" count="1" selected="0">
            <x v="0"/>
          </reference>
          <reference field="34" count="1" selected="0">
            <x v="0"/>
          </reference>
          <reference field="35" count="1">
            <x v="0"/>
          </reference>
        </references>
      </pivotArea>
    </format>
    <format dxfId="1586">
      <pivotArea dataOnly="0" labelOnly="1" outline="0" fieldPosition="0">
        <references count="7">
          <reference field="8" count="1" selected="0">
            <x v="0"/>
          </reference>
          <reference field="30" count="1" selected="0">
            <x v="6"/>
          </reference>
          <reference field="31" count="1" selected="0">
            <x v="1"/>
          </reference>
          <reference field="32" count="1" selected="0">
            <x v="1"/>
          </reference>
          <reference field="33" count="1" selected="0">
            <x v="0"/>
          </reference>
          <reference field="34" count="1" selected="0">
            <x v="0"/>
          </reference>
          <reference field="35" count="1">
            <x v="0"/>
          </reference>
        </references>
      </pivotArea>
    </format>
    <format dxfId="1585">
      <pivotArea dataOnly="0" labelOnly="1" outline="0" fieldPosition="0">
        <references count="7">
          <reference field="8" count="1" selected="0">
            <x v="0"/>
          </reference>
          <reference field="30" count="1" selected="0">
            <x v="7"/>
          </reference>
          <reference field="31" count="1" selected="0">
            <x v="4"/>
          </reference>
          <reference field="32" count="1" selected="0">
            <x v="5"/>
          </reference>
          <reference field="33" count="1" selected="0">
            <x v="0"/>
          </reference>
          <reference field="34" count="1" selected="0">
            <x v="0"/>
          </reference>
          <reference field="35" count="1">
            <x v="0"/>
          </reference>
        </references>
      </pivotArea>
    </format>
    <format dxfId="1584">
      <pivotArea dataOnly="0" labelOnly="1" outline="0" fieldPosition="0">
        <references count="7">
          <reference field="8" count="1" selected="0">
            <x v="0"/>
          </reference>
          <reference field="30" count="1" selected="0">
            <x v="11"/>
          </reference>
          <reference field="31" count="1" selected="0">
            <x v="3"/>
          </reference>
          <reference field="32" count="1" selected="0">
            <x v="2"/>
          </reference>
          <reference field="33" count="1" selected="0">
            <x v="0"/>
          </reference>
          <reference field="34" count="1" selected="0">
            <x v="1"/>
          </reference>
          <reference field="35" count="1">
            <x v="0"/>
          </reference>
        </references>
      </pivotArea>
    </format>
    <format dxfId="1583">
      <pivotArea dataOnly="0" labelOnly="1" outline="0" fieldPosition="0">
        <references count="7">
          <reference field="8" count="1" selected="0">
            <x v="0"/>
          </reference>
          <reference field="30" count="1" selected="0">
            <x v="12"/>
          </reference>
          <reference field="31" count="1" selected="0">
            <x v="10"/>
          </reference>
          <reference field="32" count="1" selected="0">
            <x v="8"/>
          </reference>
          <reference field="33" count="1" selected="0">
            <x v="0"/>
          </reference>
          <reference field="34" count="1" selected="0">
            <x v="12"/>
          </reference>
          <reference field="35" count="1">
            <x v="0"/>
          </reference>
        </references>
      </pivotArea>
    </format>
    <format dxfId="1582">
      <pivotArea dataOnly="0" labelOnly="1" outline="0" fieldPosition="0">
        <references count="7">
          <reference field="8" count="1" selected="0">
            <x v="0"/>
          </reference>
          <reference field="30" count="1" selected="0">
            <x v="14"/>
          </reference>
          <reference field="31" count="1" selected="0">
            <x v="15"/>
          </reference>
          <reference field="32" count="1" selected="0">
            <x v="25"/>
          </reference>
          <reference field="33" count="1" selected="0">
            <x v="0"/>
          </reference>
          <reference field="34" count="1" selected="0">
            <x v="10"/>
          </reference>
          <reference field="35" count="1">
            <x v="0"/>
          </reference>
        </references>
      </pivotArea>
    </format>
    <format dxfId="1581">
      <pivotArea dataOnly="0" labelOnly="1" outline="0" fieldPosition="0">
        <references count="7">
          <reference field="8" count="1" selected="0">
            <x v="0"/>
          </reference>
          <reference field="30" count="1" selected="0">
            <x v="18"/>
          </reference>
          <reference field="31" count="1" selected="0">
            <x v="0"/>
          </reference>
          <reference field="32" count="1" selected="0">
            <x v="18"/>
          </reference>
          <reference field="33" count="1" selected="0">
            <x v="2"/>
          </reference>
          <reference field="34" count="1" selected="0">
            <x v="9"/>
          </reference>
          <reference field="35" count="1">
            <x v="0"/>
          </reference>
        </references>
      </pivotArea>
    </format>
    <format dxfId="1580">
      <pivotArea dataOnly="0" labelOnly="1" outline="0" fieldPosition="0">
        <references count="7">
          <reference field="8" count="1" selected="0">
            <x v="0"/>
          </reference>
          <reference field="30" count="1" selected="0">
            <x v="20"/>
          </reference>
          <reference field="31" count="1" selected="0">
            <x v="2"/>
          </reference>
          <reference field="32" count="1" selected="0">
            <x v="3"/>
          </reference>
          <reference field="33" count="1" selected="0">
            <x v="1"/>
          </reference>
          <reference field="34" count="1" selected="0">
            <x v="0"/>
          </reference>
          <reference field="35" count="1">
            <x v="0"/>
          </reference>
        </references>
      </pivotArea>
    </format>
    <format dxfId="1579">
      <pivotArea dataOnly="0" labelOnly="1" outline="0" fieldPosition="0">
        <references count="7">
          <reference field="8" count="1" selected="0">
            <x v="1"/>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
          </reference>
        </references>
      </pivotArea>
    </format>
    <format dxfId="1578">
      <pivotArea dataOnly="0" labelOnly="1" outline="0" fieldPosition="0">
        <references count="7">
          <reference field="8" count="1" selected="0">
            <x v="1"/>
          </reference>
          <reference field="30" count="1" selected="0">
            <x v="0"/>
          </reference>
          <reference field="31" count="1" selected="0">
            <x v="8"/>
          </reference>
          <reference field="32" count="1" selected="0">
            <x v="6"/>
          </reference>
          <reference field="33" count="1" selected="0">
            <x v="0"/>
          </reference>
          <reference field="34" count="1" selected="0">
            <x v="0"/>
          </reference>
          <reference field="35" count="1">
            <x v="0"/>
          </reference>
        </references>
      </pivotArea>
    </format>
    <format dxfId="1577">
      <pivotArea dataOnly="0" labelOnly="1" outline="0" fieldPosition="0">
        <references count="7">
          <reference field="8" count="1" selected="0">
            <x v="1"/>
          </reference>
          <reference field="30" count="1" selected="0">
            <x v="0"/>
          </reference>
          <reference field="31" count="1" selected="0">
            <x v="13"/>
          </reference>
          <reference field="32" count="1" selected="0">
            <x v="15"/>
          </reference>
          <reference field="33" count="1" selected="0">
            <x v="0"/>
          </reference>
          <reference field="34" count="1" selected="0">
            <x v="0"/>
          </reference>
          <reference field="35" count="1">
            <x v="0"/>
          </reference>
        </references>
      </pivotArea>
    </format>
    <format dxfId="1576">
      <pivotArea dataOnly="0" labelOnly="1" outline="0" fieldPosition="0">
        <references count="7">
          <reference field="8" count="1" selected="0">
            <x v="1"/>
          </reference>
          <reference field="30" count="1" selected="0">
            <x v="2"/>
          </reference>
          <reference field="31" count="1" selected="0">
            <x v="5"/>
          </reference>
          <reference field="32" count="1" selected="0">
            <x v="11"/>
          </reference>
          <reference field="33" count="1" selected="0">
            <x v="0"/>
          </reference>
          <reference field="34" count="1" selected="0">
            <x v="5"/>
          </reference>
          <reference field="35" count="1">
            <x v="0"/>
          </reference>
        </references>
      </pivotArea>
    </format>
    <format dxfId="1575">
      <pivotArea dataOnly="0" labelOnly="1" outline="0" fieldPosition="0">
        <references count="7">
          <reference field="8" count="1" selected="0">
            <x v="1"/>
          </reference>
          <reference field="30" count="1" selected="0">
            <x v="3"/>
          </reference>
          <reference field="31" count="1" selected="0">
            <x v="16"/>
          </reference>
          <reference field="32" count="1" selected="0">
            <x v="16"/>
          </reference>
          <reference field="33" count="1" selected="0">
            <x v="0"/>
          </reference>
          <reference field="34" count="1" selected="0">
            <x v="0"/>
          </reference>
          <reference field="35" count="1">
            <x v="0"/>
          </reference>
        </references>
      </pivotArea>
    </format>
    <format dxfId="1574">
      <pivotArea dataOnly="0" labelOnly="1" outline="0" fieldPosition="0">
        <references count="7">
          <reference field="8" count="1" selected="0">
            <x v="1"/>
          </reference>
          <reference field="30" count="1" selected="0">
            <x v="4"/>
          </reference>
          <reference field="31" count="1" selected="0">
            <x v="9"/>
          </reference>
          <reference field="32" count="1" selected="0">
            <x v="7"/>
          </reference>
          <reference field="33" count="1" selected="0">
            <x v="0"/>
          </reference>
          <reference field="34" count="1" selected="0">
            <x v="3"/>
          </reference>
          <reference field="35" count="1">
            <x v="0"/>
          </reference>
        </references>
      </pivotArea>
    </format>
    <format dxfId="1573">
      <pivotArea dataOnly="0" labelOnly="1" outline="0" fieldPosition="0">
        <references count="7">
          <reference field="8" count="1" selected="0">
            <x v="1"/>
          </reference>
          <reference field="30" count="1" selected="0">
            <x v="5"/>
          </reference>
          <reference field="31" count="1" selected="0">
            <x v="12"/>
          </reference>
          <reference field="32" count="1" selected="0">
            <x v="13"/>
          </reference>
          <reference field="33" count="1" selected="0">
            <x v="0"/>
          </reference>
          <reference field="34" count="1" selected="0">
            <x v="7"/>
          </reference>
          <reference field="35" count="1">
            <x v="0"/>
          </reference>
        </references>
      </pivotArea>
    </format>
    <format dxfId="1572">
      <pivotArea dataOnly="0" labelOnly="1" outline="0" fieldPosition="0">
        <references count="7">
          <reference field="8" count="1" selected="0">
            <x v="1"/>
          </reference>
          <reference field="30" count="1" selected="0">
            <x v="10"/>
          </reference>
          <reference field="31" count="1" selected="0">
            <x v="14"/>
          </reference>
          <reference field="32" count="1" selected="0">
            <x v="14"/>
          </reference>
          <reference field="33" count="1" selected="0">
            <x v="0"/>
          </reference>
          <reference field="34" count="1" selected="0">
            <x v="8"/>
          </reference>
          <reference field="35" count="1">
            <x v="0"/>
          </reference>
        </references>
      </pivotArea>
    </format>
    <format dxfId="1571">
      <pivotArea dataOnly="0" labelOnly="1" outline="0" fieldPosition="0">
        <references count="7">
          <reference field="8" count="1" selected="0">
            <x v="1"/>
          </reference>
          <reference field="30" count="1" selected="0">
            <x v="16"/>
          </reference>
          <reference field="31" count="1" selected="0">
            <x v="19"/>
          </reference>
          <reference field="32" count="1" selected="0">
            <x v="26"/>
          </reference>
          <reference field="33" count="1" selected="0">
            <x v="0"/>
          </reference>
          <reference field="34" count="1" selected="0">
            <x v="13"/>
          </reference>
          <reference field="35" count="1">
            <x v="0"/>
          </reference>
        </references>
      </pivotArea>
    </format>
    <format dxfId="1570">
      <pivotArea dataOnly="0" labelOnly="1" outline="0" fieldPosition="0">
        <references count="7">
          <reference field="8" count="1" selected="0">
            <x v="1"/>
          </reference>
          <reference field="30" count="1" selected="0">
            <x v="19"/>
          </reference>
          <reference field="31" count="1" selected="0">
            <x v="6"/>
          </reference>
          <reference field="32" count="1" selected="0">
            <x v="9"/>
          </reference>
          <reference field="33" count="1" selected="0">
            <x v="0"/>
          </reference>
          <reference field="34" count="1" selected="0">
            <x v="0"/>
          </reference>
          <reference field="35" count="1">
            <x v="2"/>
          </reference>
        </references>
      </pivotArea>
    </format>
    <format dxfId="1569">
      <pivotArea dataOnly="0" labelOnly="1" outline="0" fieldPosition="0">
        <references count="7">
          <reference field="8" count="1" selected="0">
            <x v="1"/>
          </reference>
          <reference field="30" count="1" selected="0">
            <x v="21"/>
          </reference>
          <reference field="31" count="1" selected="0">
            <x v="18"/>
          </reference>
          <reference field="32" count="1" selected="0">
            <x v="22"/>
          </reference>
          <reference field="33" count="1" selected="0">
            <x v="0"/>
          </reference>
          <reference field="34" count="1" selected="0">
            <x v="11"/>
          </reference>
          <reference field="35" count="1">
            <x v="0"/>
          </reference>
        </references>
      </pivotArea>
    </format>
    <format dxfId="1568">
      <pivotArea dataOnly="0" labelOnly="1" outline="0" fieldPosition="0">
        <references count="7">
          <reference field="8" count="1" selected="0">
            <x v="2"/>
          </reference>
          <reference field="30" count="1" selected="0">
            <x v="8"/>
          </reference>
          <reference field="31" count="1" selected="0">
            <x v="0"/>
          </reference>
          <reference field="32" count="1" selected="0">
            <x v="24"/>
          </reference>
          <reference field="33" count="1" selected="0">
            <x v="0"/>
          </reference>
          <reference field="34" count="1" selected="0">
            <x v="4"/>
          </reference>
          <reference field="35" count="1">
            <x v="0"/>
          </reference>
        </references>
      </pivotArea>
    </format>
    <format dxfId="1567">
      <pivotArea dataOnly="0" labelOnly="1" outline="0" fieldPosition="0">
        <references count="7">
          <reference field="8" count="1" selected="0">
            <x v="2"/>
          </reference>
          <reference field="30" count="1" selected="0">
            <x v="9"/>
          </reference>
          <reference field="31" count="1" selected="0">
            <x v="7"/>
          </reference>
          <reference field="32" count="1" selected="0">
            <x v="0"/>
          </reference>
          <reference field="33" count="1" selected="0">
            <x v="0"/>
          </reference>
          <reference field="34" count="1" selected="0">
            <x v="2"/>
          </reference>
          <reference field="35" count="1">
            <x v="0"/>
          </reference>
        </references>
      </pivotArea>
    </format>
    <format dxfId="1566">
      <pivotArea dataOnly="0" labelOnly="1" outline="0" fieldPosition="0">
        <references count="7">
          <reference field="8" count="1" selected="0">
            <x v="2"/>
          </reference>
          <reference field="30" count="1" selected="0">
            <x v="13"/>
          </reference>
          <reference field="31" count="1" selected="0">
            <x v="17"/>
          </reference>
          <reference field="32" count="1" selected="0">
            <x v="20"/>
          </reference>
          <reference field="33" count="1" selected="0">
            <x v="0"/>
          </reference>
          <reference field="34" count="1" selected="0">
            <x v="6"/>
          </reference>
          <reference field="35" count="1">
            <x v="0"/>
          </reference>
        </references>
      </pivotArea>
    </format>
    <format dxfId="1565">
      <pivotArea dataOnly="0" labelOnly="1" outline="0" fieldPosition="0">
        <references count="7">
          <reference field="8" count="1" selected="0">
            <x v="2"/>
          </reference>
          <reference field="30" count="1" selected="0">
            <x v="15"/>
          </reference>
          <reference field="31" count="1" selected="0">
            <x v="0"/>
          </reference>
          <reference field="32" count="1" selected="0">
            <x v="10"/>
          </reference>
          <reference field="33" count="1" selected="0">
            <x v="0"/>
          </reference>
          <reference field="34" count="1" selected="0">
            <x v="0"/>
          </reference>
          <reference field="35" count="1">
            <x v="0"/>
          </reference>
        </references>
      </pivotArea>
    </format>
    <format dxfId="1564">
      <pivotArea dataOnly="0" labelOnly="1" outline="0" fieldPosition="0">
        <references count="7">
          <reference field="8" count="1" selected="0">
            <x v="3"/>
          </reference>
          <reference field="30" count="1" selected="0">
            <x v="0"/>
          </reference>
          <reference field="31" count="1" selected="0">
            <x v="0"/>
          </reference>
          <reference field="32" count="1" selected="0">
            <x v="21"/>
          </reference>
          <reference field="33" count="1" selected="0">
            <x v="0"/>
          </reference>
          <reference field="34" count="1" selected="0">
            <x v="0"/>
          </reference>
          <reference field="35" count="1">
            <x v="0"/>
          </reference>
        </references>
      </pivotArea>
    </format>
    <format dxfId="1563">
      <pivotArea dataOnly="0" labelOnly="1" outline="0" fieldPosition="0">
        <references count="7">
          <reference field="8" count="1" selected="0">
            <x v="3"/>
          </reference>
          <reference field="30" count="1" selected="0">
            <x v="0"/>
          </reference>
          <reference field="31" count="1" selected="0">
            <x v="11"/>
          </reference>
          <reference field="32" count="1" selected="0">
            <x v="12"/>
          </reference>
          <reference field="33" count="1" selected="0">
            <x v="0"/>
          </reference>
          <reference field="34" count="1" selected="0">
            <x v="0"/>
          </reference>
          <reference field="35" count="1">
            <x v="0"/>
          </reference>
        </references>
      </pivotArea>
    </format>
    <format dxfId="1562">
      <pivotArea dataOnly="0" labelOnly="1" outline="0" fieldPosition="0">
        <references count="7">
          <reference field="8" count="1" selected="0">
            <x v="3"/>
          </reference>
          <reference field="30" count="1" selected="0">
            <x v="17"/>
          </reference>
          <reference field="31" count="1" selected="0">
            <x v="0"/>
          </reference>
          <reference field="32" count="1" selected="0">
            <x v="17"/>
          </reference>
          <reference field="33" count="1" selected="0">
            <x v="0"/>
          </reference>
          <reference field="34" count="1" selected="0">
            <x v="0"/>
          </reference>
          <reference field="35" count="1">
            <x v="0"/>
          </reference>
        </references>
      </pivotArea>
    </format>
    <format dxfId="1561">
      <pivotArea field="30" type="button" dataOnly="0" labelOnly="1" outline="0" axis="axisRow" fieldPosition="1"/>
    </format>
    <format dxfId="1560">
      <pivotArea dataOnly="0" labelOnly="1" outline="0" fieldPosition="0">
        <references count="2">
          <reference field="8" count="1" selected="0">
            <x v="0"/>
          </reference>
          <reference field="30" count="9">
            <x v="0"/>
            <x v="1"/>
            <x v="6"/>
            <x v="7"/>
            <x v="11"/>
            <x v="12"/>
            <x v="14"/>
            <x v="18"/>
            <x v="20"/>
          </reference>
        </references>
      </pivotArea>
    </format>
    <format dxfId="1559">
      <pivotArea dataOnly="0" labelOnly="1" outline="0" fieldPosition="0">
        <references count="2">
          <reference field="8" count="1" selected="0">
            <x v="1"/>
          </reference>
          <reference field="30" count="9">
            <x v="0"/>
            <x v="2"/>
            <x v="3"/>
            <x v="4"/>
            <x v="5"/>
            <x v="10"/>
            <x v="16"/>
            <x v="19"/>
            <x v="21"/>
          </reference>
        </references>
      </pivotArea>
    </format>
    <format dxfId="1558">
      <pivotArea dataOnly="0" labelOnly="1" outline="0" fieldPosition="0">
        <references count="2">
          <reference field="8" count="1" selected="0">
            <x v="2"/>
          </reference>
          <reference field="30" count="4">
            <x v="8"/>
            <x v="9"/>
            <x v="13"/>
            <x v="15"/>
          </reference>
        </references>
      </pivotArea>
    </format>
    <format dxfId="1557">
      <pivotArea dataOnly="0" labelOnly="1" outline="0" fieldPosition="0">
        <references count="2">
          <reference field="8" count="1" selected="0">
            <x v="3"/>
          </reference>
          <reference field="30" count="2">
            <x v="0"/>
            <x v="17"/>
          </reference>
        </references>
      </pivotArea>
    </format>
    <format dxfId="1556">
      <pivotArea field="30" type="button" dataOnly="0" labelOnly="1" outline="0" axis="axisRow" fieldPosition="1"/>
    </format>
    <format dxfId="1555">
      <pivotArea dataOnly="0" labelOnly="1" outline="0" fieldPosition="0">
        <references count="2">
          <reference field="8" count="1" selected="0">
            <x v="0"/>
          </reference>
          <reference field="30" count="9">
            <x v="0"/>
            <x v="1"/>
            <x v="6"/>
            <x v="7"/>
            <x v="11"/>
            <x v="12"/>
            <x v="14"/>
            <x v="18"/>
            <x v="20"/>
          </reference>
        </references>
      </pivotArea>
    </format>
    <format dxfId="1554">
      <pivotArea dataOnly="0" labelOnly="1" outline="0" fieldPosition="0">
        <references count="2">
          <reference field="8" count="1" selected="0">
            <x v="1"/>
          </reference>
          <reference field="30" count="9">
            <x v="0"/>
            <x v="2"/>
            <x v="3"/>
            <x v="4"/>
            <x v="5"/>
            <x v="10"/>
            <x v="16"/>
            <x v="19"/>
            <x v="21"/>
          </reference>
        </references>
      </pivotArea>
    </format>
    <format dxfId="1553">
      <pivotArea dataOnly="0" labelOnly="1" outline="0" fieldPosition="0">
        <references count="2">
          <reference field="8" count="1" selected="0">
            <x v="2"/>
          </reference>
          <reference field="30" count="4">
            <x v="8"/>
            <x v="9"/>
            <x v="13"/>
            <x v="15"/>
          </reference>
        </references>
      </pivotArea>
    </format>
    <format dxfId="1552">
      <pivotArea dataOnly="0" labelOnly="1" outline="0" fieldPosition="0">
        <references count="2">
          <reference field="8" count="1" selected="0">
            <x v="3"/>
          </reference>
          <reference field="30" count="2">
            <x v="0"/>
            <x v="17"/>
          </reference>
        </references>
      </pivotArea>
    </format>
    <format dxfId="1551">
      <pivotArea dataOnly="0" labelOnly="1" outline="0" fieldPosition="0">
        <references count="2">
          <reference field="8" count="1" selected="0">
            <x v="0"/>
          </reference>
          <reference field="30" count="1">
            <x v="1"/>
          </reference>
        </references>
      </pivotArea>
    </format>
    <format dxfId="1550">
      <pivotArea dataOnly="0" labelOnly="1" outline="0" fieldPosition="0">
        <references count="1">
          <reference field="30" count="0"/>
        </references>
      </pivotArea>
    </format>
    <format dxfId="1549">
      <pivotArea dataOnly="0" labelOnly="1" outline="0" fieldPosition="0">
        <references count="1">
          <reference field="30" count="0"/>
        </references>
      </pivotArea>
    </format>
    <format dxfId="1548">
      <pivotArea dataOnly="0" labelOnly="1" outline="0" fieldPosition="0">
        <references count="1">
          <reference field="30" count="0"/>
        </references>
      </pivotArea>
    </format>
    <format dxfId="1547">
      <pivotArea dataOnly="0" labelOnly="1" outline="0" fieldPosition="0">
        <references count="2">
          <reference field="8" count="1" selected="0">
            <x v="1"/>
          </reference>
          <reference field="30" count="9">
            <x v="0"/>
            <x v="2"/>
            <x v="3"/>
            <x v="4"/>
            <x v="5"/>
            <x v="10"/>
            <x v="16"/>
            <x v="19"/>
            <x v="21"/>
          </reference>
        </references>
      </pivotArea>
    </format>
    <format dxfId="1546">
      <pivotArea dataOnly="0" labelOnly="1" outline="0" fieldPosition="0">
        <references count="2">
          <reference field="8" count="1" selected="0">
            <x v="1"/>
          </reference>
          <reference field="30" count="9">
            <x v="0"/>
            <x v="2"/>
            <x v="3"/>
            <x v="4"/>
            <x v="5"/>
            <x v="10"/>
            <x v="16"/>
            <x v="19"/>
            <x v="21"/>
          </reference>
        </references>
      </pivotArea>
    </format>
    <format dxfId="1545">
      <pivotArea type="all" dataOnly="0" outline="0" fieldPosition="0"/>
    </format>
    <format dxfId="1544">
      <pivotArea field="8" type="button" dataOnly="0" labelOnly="1" outline="0" axis="axisRow" fieldPosition="0"/>
    </format>
    <format dxfId="1543">
      <pivotArea field="30" type="button" dataOnly="0" labelOnly="1" outline="0" axis="axisRow" fieldPosition="1"/>
    </format>
    <format dxfId="1542">
      <pivotArea field="31" type="button" dataOnly="0" labelOnly="1" outline="0" axis="axisRow" fieldPosition="2"/>
    </format>
    <format dxfId="1541">
      <pivotArea field="32" type="button" dataOnly="0" labelOnly="1" outline="0" axis="axisRow" fieldPosition="3"/>
    </format>
    <format dxfId="1540">
      <pivotArea field="33" type="button" dataOnly="0" labelOnly="1" outline="0" axis="axisRow" fieldPosition="4"/>
    </format>
    <format dxfId="1539">
      <pivotArea field="34" type="button" dataOnly="0" labelOnly="1" outline="0" axis="axisRow" fieldPosition="5"/>
    </format>
    <format dxfId="1538">
      <pivotArea field="35" type="button" dataOnly="0" labelOnly="1" outline="0" axis="axisRow" fieldPosition="6"/>
    </format>
    <format dxfId="1537">
      <pivotArea dataOnly="0" labelOnly="1" outline="0" fieldPosition="0">
        <references count="1">
          <reference field="8" count="0"/>
        </references>
      </pivotArea>
    </format>
    <format dxfId="1536">
      <pivotArea dataOnly="0" labelOnly="1" outline="0" fieldPosition="0">
        <references count="2">
          <reference field="8" count="1" selected="0">
            <x v="0"/>
          </reference>
          <reference field="30" count="9">
            <x v="0"/>
            <x v="1"/>
            <x v="6"/>
            <x v="7"/>
            <x v="11"/>
            <x v="12"/>
            <x v="14"/>
            <x v="18"/>
            <x v="20"/>
          </reference>
        </references>
      </pivotArea>
    </format>
    <format dxfId="1535">
      <pivotArea dataOnly="0" labelOnly="1" outline="0" fieldPosition="0">
        <references count="2">
          <reference field="8" count="1" selected="0">
            <x v="1"/>
          </reference>
          <reference field="30" count="9">
            <x v="0"/>
            <x v="2"/>
            <x v="3"/>
            <x v="4"/>
            <x v="5"/>
            <x v="10"/>
            <x v="16"/>
            <x v="19"/>
            <x v="21"/>
          </reference>
        </references>
      </pivotArea>
    </format>
    <format dxfId="1534">
      <pivotArea dataOnly="0" labelOnly="1" outline="0" fieldPosition="0">
        <references count="2">
          <reference field="8" count="1" selected="0">
            <x v="2"/>
          </reference>
          <reference field="30" count="4">
            <x v="8"/>
            <x v="9"/>
            <x v="13"/>
            <x v="15"/>
          </reference>
        </references>
      </pivotArea>
    </format>
    <format dxfId="1533">
      <pivotArea dataOnly="0" labelOnly="1" outline="0" fieldPosition="0">
        <references count="2">
          <reference field="8" count="1" selected="0">
            <x v="3"/>
          </reference>
          <reference field="30" count="2">
            <x v="0"/>
            <x v="17"/>
          </reference>
        </references>
      </pivotArea>
    </format>
    <format dxfId="1532">
      <pivotArea dataOnly="0" labelOnly="1" outline="0" fieldPosition="0">
        <references count="3">
          <reference field="8" count="1" selected="0">
            <x v="0"/>
          </reference>
          <reference field="30" count="1" selected="0">
            <x v="0"/>
          </reference>
          <reference field="31" count="1">
            <x v="0"/>
          </reference>
        </references>
      </pivotArea>
    </format>
    <format dxfId="1531">
      <pivotArea dataOnly="0" labelOnly="1" outline="0" fieldPosition="0">
        <references count="3">
          <reference field="8" count="1" selected="0">
            <x v="0"/>
          </reference>
          <reference field="30" count="1" selected="0">
            <x v="6"/>
          </reference>
          <reference field="31" count="1">
            <x v="1"/>
          </reference>
        </references>
      </pivotArea>
    </format>
    <format dxfId="1530">
      <pivotArea dataOnly="0" labelOnly="1" outline="0" fieldPosition="0">
        <references count="3">
          <reference field="8" count="1" selected="0">
            <x v="0"/>
          </reference>
          <reference field="30" count="1" selected="0">
            <x v="7"/>
          </reference>
          <reference field="31" count="1">
            <x v="4"/>
          </reference>
        </references>
      </pivotArea>
    </format>
    <format dxfId="1529">
      <pivotArea dataOnly="0" labelOnly="1" outline="0" fieldPosition="0">
        <references count="3">
          <reference field="8" count="1" selected="0">
            <x v="0"/>
          </reference>
          <reference field="30" count="1" selected="0">
            <x v="11"/>
          </reference>
          <reference field="31" count="1">
            <x v="3"/>
          </reference>
        </references>
      </pivotArea>
    </format>
    <format dxfId="1528">
      <pivotArea dataOnly="0" labelOnly="1" outline="0" fieldPosition="0">
        <references count="3">
          <reference field="8" count="1" selected="0">
            <x v="0"/>
          </reference>
          <reference field="30" count="1" selected="0">
            <x v="12"/>
          </reference>
          <reference field="31" count="1">
            <x v="10"/>
          </reference>
        </references>
      </pivotArea>
    </format>
    <format dxfId="1527">
      <pivotArea dataOnly="0" labelOnly="1" outline="0" fieldPosition="0">
        <references count="3">
          <reference field="8" count="1" selected="0">
            <x v="0"/>
          </reference>
          <reference field="30" count="1" selected="0">
            <x v="14"/>
          </reference>
          <reference field="31" count="1">
            <x v="15"/>
          </reference>
        </references>
      </pivotArea>
    </format>
    <format dxfId="1526">
      <pivotArea dataOnly="0" labelOnly="1" outline="0" fieldPosition="0">
        <references count="3">
          <reference field="8" count="1" selected="0">
            <x v="0"/>
          </reference>
          <reference field="30" count="1" selected="0">
            <x v="18"/>
          </reference>
          <reference field="31" count="1">
            <x v="0"/>
          </reference>
        </references>
      </pivotArea>
    </format>
    <format dxfId="1525">
      <pivotArea dataOnly="0" labelOnly="1" outline="0" fieldPosition="0">
        <references count="3">
          <reference field="8" count="1" selected="0">
            <x v="0"/>
          </reference>
          <reference field="30" count="1" selected="0">
            <x v="20"/>
          </reference>
          <reference field="31" count="1">
            <x v="2"/>
          </reference>
        </references>
      </pivotArea>
    </format>
    <format dxfId="1524">
      <pivotArea dataOnly="0" labelOnly="1" outline="0" fieldPosition="0">
        <references count="3">
          <reference field="8" count="1" selected="0">
            <x v="1"/>
          </reference>
          <reference field="30" count="1" selected="0">
            <x v="0"/>
          </reference>
          <reference field="31" count="3">
            <x v="0"/>
            <x v="8"/>
            <x v="13"/>
          </reference>
        </references>
      </pivotArea>
    </format>
    <format dxfId="1523">
      <pivotArea dataOnly="0" labelOnly="1" outline="0" fieldPosition="0">
        <references count="3">
          <reference field="8" count="1" selected="0">
            <x v="1"/>
          </reference>
          <reference field="30" count="1" selected="0">
            <x v="2"/>
          </reference>
          <reference field="31" count="1">
            <x v="5"/>
          </reference>
        </references>
      </pivotArea>
    </format>
    <format dxfId="1522">
      <pivotArea dataOnly="0" labelOnly="1" outline="0" fieldPosition="0">
        <references count="3">
          <reference field="8" count="1" selected="0">
            <x v="1"/>
          </reference>
          <reference field="30" count="1" selected="0">
            <x v="3"/>
          </reference>
          <reference field="31" count="1">
            <x v="16"/>
          </reference>
        </references>
      </pivotArea>
    </format>
    <format dxfId="1521">
      <pivotArea dataOnly="0" labelOnly="1" outline="0" fieldPosition="0">
        <references count="3">
          <reference field="8" count="1" selected="0">
            <x v="1"/>
          </reference>
          <reference field="30" count="1" selected="0">
            <x v="4"/>
          </reference>
          <reference field="31" count="1">
            <x v="9"/>
          </reference>
        </references>
      </pivotArea>
    </format>
    <format dxfId="1520">
      <pivotArea dataOnly="0" labelOnly="1" outline="0" fieldPosition="0">
        <references count="3">
          <reference field="8" count="1" selected="0">
            <x v="1"/>
          </reference>
          <reference field="30" count="1" selected="0">
            <x v="5"/>
          </reference>
          <reference field="31" count="1">
            <x v="12"/>
          </reference>
        </references>
      </pivotArea>
    </format>
    <format dxfId="1519">
      <pivotArea dataOnly="0" labelOnly="1" outline="0" fieldPosition="0">
        <references count="3">
          <reference field="8" count="1" selected="0">
            <x v="1"/>
          </reference>
          <reference field="30" count="1" selected="0">
            <x v="10"/>
          </reference>
          <reference field="31" count="1">
            <x v="14"/>
          </reference>
        </references>
      </pivotArea>
    </format>
    <format dxfId="1518">
      <pivotArea dataOnly="0" labelOnly="1" outline="0" fieldPosition="0">
        <references count="3">
          <reference field="8" count="1" selected="0">
            <x v="1"/>
          </reference>
          <reference field="30" count="1" selected="0">
            <x v="16"/>
          </reference>
          <reference field="31" count="1">
            <x v="19"/>
          </reference>
        </references>
      </pivotArea>
    </format>
    <format dxfId="1517">
      <pivotArea dataOnly="0" labelOnly="1" outline="0" fieldPosition="0">
        <references count="3">
          <reference field="8" count="1" selected="0">
            <x v="1"/>
          </reference>
          <reference field="30" count="1" selected="0">
            <x v="19"/>
          </reference>
          <reference field="31" count="1">
            <x v="6"/>
          </reference>
        </references>
      </pivotArea>
    </format>
    <format dxfId="1516">
      <pivotArea dataOnly="0" labelOnly="1" outline="0" fieldPosition="0">
        <references count="3">
          <reference field="8" count="1" selected="0">
            <x v="1"/>
          </reference>
          <reference field="30" count="1" selected="0">
            <x v="21"/>
          </reference>
          <reference field="31" count="1">
            <x v="18"/>
          </reference>
        </references>
      </pivotArea>
    </format>
    <format dxfId="1515">
      <pivotArea dataOnly="0" labelOnly="1" outline="0" fieldPosition="0">
        <references count="3">
          <reference field="8" count="1" selected="0">
            <x v="2"/>
          </reference>
          <reference field="30" count="1" selected="0">
            <x v="8"/>
          </reference>
          <reference field="31" count="1">
            <x v="0"/>
          </reference>
        </references>
      </pivotArea>
    </format>
    <format dxfId="1514">
      <pivotArea dataOnly="0" labelOnly="1" outline="0" fieldPosition="0">
        <references count="3">
          <reference field="8" count="1" selected="0">
            <x v="2"/>
          </reference>
          <reference field="30" count="1" selected="0">
            <x v="9"/>
          </reference>
          <reference field="31" count="1">
            <x v="7"/>
          </reference>
        </references>
      </pivotArea>
    </format>
    <format dxfId="1513">
      <pivotArea dataOnly="0" labelOnly="1" outline="0" fieldPosition="0">
        <references count="3">
          <reference field="8" count="1" selected="0">
            <x v="2"/>
          </reference>
          <reference field="30" count="1" selected="0">
            <x v="13"/>
          </reference>
          <reference field="31" count="1">
            <x v="17"/>
          </reference>
        </references>
      </pivotArea>
    </format>
    <format dxfId="1512">
      <pivotArea dataOnly="0" labelOnly="1" outline="0" fieldPosition="0">
        <references count="3">
          <reference field="8" count="1" selected="0">
            <x v="2"/>
          </reference>
          <reference field="30" count="1" selected="0">
            <x v="15"/>
          </reference>
          <reference field="31" count="1">
            <x v="0"/>
          </reference>
        </references>
      </pivotArea>
    </format>
    <format dxfId="1511">
      <pivotArea dataOnly="0" labelOnly="1" outline="0" fieldPosition="0">
        <references count="3">
          <reference field="8" count="1" selected="0">
            <x v="3"/>
          </reference>
          <reference field="30" count="1" selected="0">
            <x v="0"/>
          </reference>
          <reference field="31" count="1">
            <x v="11"/>
          </reference>
        </references>
      </pivotArea>
    </format>
    <format dxfId="1510">
      <pivotArea dataOnly="0" labelOnly="1" outline="0" fieldPosition="0">
        <references count="3">
          <reference field="8" count="1" selected="0">
            <x v="3"/>
          </reference>
          <reference field="30" count="1" selected="0">
            <x v="17"/>
          </reference>
          <reference field="31" count="1">
            <x v="0"/>
          </reference>
        </references>
      </pivotArea>
    </format>
    <format dxfId="1509">
      <pivotArea dataOnly="0" labelOnly="1" outline="0" fieldPosition="0">
        <references count="4">
          <reference field="8" count="1" selected="0">
            <x v="0"/>
          </reference>
          <reference field="30" count="1" selected="0">
            <x v="0"/>
          </reference>
          <reference field="31" count="1" selected="0">
            <x v="0"/>
          </reference>
          <reference field="32" count="2">
            <x v="4"/>
            <x v="23"/>
          </reference>
        </references>
      </pivotArea>
    </format>
    <format dxfId="1508">
      <pivotArea dataOnly="0" labelOnly="1" outline="0" fieldPosition="0">
        <references count="4">
          <reference field="8" count="1" selected="0">
            <x v="0"/>
          </reference>
          <reference field="30" count="1" selected="0">
            <x v="1"/>
          </reference>
          <reference field="31" count="1" selected="0">
            <x v="0"/>
          </reference>
          <reference field="32" count="1">
            <x v="19"/>
          </reference>
        </references>
      </pivotArea>
    </format>
    <format dxfId="1507">
      <pivotArea dataOnly="0" labelOnly="1" outline="0" fieldPosition="0">
        <references count="4">
          <reference field="8" count="1" selected="0">
            <x v="0"/>
          </reference>
          <reference field="30" count="1" selected="0">
            <x v="6"/>
          </reference>
          <reference field="31" count="1" selected="0">
            <x v="1"/>
          </reference>
          <reference field="32" count="1">
            <x v="1"/>
          </reference>
        </references>
      </pivotArea>
    </format>
    <format dxfId="1506">
      <pivotArea dataOnly="0" labelOnly="1" outline="0" fieldPosition="0">
        <references count="4">
          <reference field="8" count="1" selected="0">
            <x v="0"/>
          </reference>
          <reference field="30" count="1" selected="0">
            <x v="7"/>
          </reference>
          <reference field="31" count="1" selected="0">
            <x v="4"/>
          </reference>
          <reference field="32" count="1">
            <x v="5"/>
          </reference>
        </references>
      </pivotArea>
    </format>
    <format dxfId="1505">
      <pivotArea dataOnly="0" labelOnly="1" outline="0" fieldPosition="0">
        <references count="4">
          <reference field="8" count="1" selected="0">
            <x v="0"/>
          </reference>
          <reference field="30" count="1" selected="0">
            <x v="11"/>
          </reference>
          <reference field="31" count="1" selected="0">
            <x v="3"/>
          </reference>
          <reference field="32" count="1">
            <x v="2"/>
          </reference>
        </references>
      </pivotArea>
    </format>
    <format dxfId="1504">
      <pivotArea dataOnly="0" labelOnly="1" outline="0" fieldPosition="0">
        <references count="4">
          <reference field="8" count="1" selected="0">
            <x v="0"/>
          </reference>
          <reference field="30" count="1" selected="0">
            <x v="12"/>
          </reference>
          <reference field="31" count="1" selected="0">
            <x v="10"/>
          </reference>
          <reference field="32" count="1">
            <x v="8"/>
          </reference>
        </references>
      </pivotArea>
    </format>
    <format dxfId="1503">
      <pivotArea dataOnly="0" labelOnly="1" outline="0" fieldPosition="0">
        <references count="4">
          <reference field="8" count="1" selected="0">
            <x v="0"/>
          </reference>
          <reference field="30" count="1" selected="0">
            <x v="14"/>
          </reference>
          <reference field="31" count="1" selected="0">
            <x v="15"/>
          </reference>
          <reference field="32" count="1">
            <x v="25"/>
          </reference>
        </references>
      </pivotArea>
    </format>
    <format dxfId="1502">
      <pivotArea dataOnly="0" labelOnly="1" outline="0" fieldPosition="0">
        <references count="4">
          <reference field="8" count="1" selected="0">
            <x v="0"/>
          </reference>
          <reference field="30" count="1" selected="0">
            <x v="18"/>
          </reference>
          <reference field="31" count="1" selected="0">
            <x v="0"/>
          </reference>
          <reference field="32" count="1">
            <x v="18"/>
          </reference>
        </references>
      </pivotArea>
    </format>
    <format dxfId="1501">
      <pivotArea dataOnly="0" labelOnly="1" outline="0" fieldPosition="0">
        <references count="4">
          <reference field="8" count="1" selected="0">
            <x v="0"/>
          </reference>
          <reference field="30" count="1" selected="0">
            <x v="20"/>
          </reference>
          <reference field="31" count="1" selected="0">
            <x v="2"/>
          </reference>
          <reference field="32" count="1">
            <x v="3"/>
          </reference>
        </references>
      </pivotArea>
    </format>
    <format dxfId="1500">
      <pivotArea dataOnly="0" labelOnly="1" outline="0" fieldPosition="0">
        <references count="4">
          <reference field="8" count="1" selected="0">
            <x v="1"/>
          </reference>
          <reference field="30" count="1" selected="0">
            <x v="0"/>
          </reference>
          <reference field="31" count="1" selected="0">
            <x v="0"/>
          </reference>
          <reference field="32" count="1">
            <x v="0"/>
          </reference>
        </references>
      </pivotArea>
    </format>
    <format dxfId="1499">
      <pivotArea dataOnly="0" labelOnly="1" outline="0" fieldPosition="0">
        <references count="4">
          <reference field="8" count="1" selected="0">
            <x v="1"/>
          </reference>
          <reference field="30" count="1" selected="0">
            <x v="0"/>
          </reference>
          <reference field="31" count="1" selected="0">
            <x v="8"/>
          </reference>
          <reference field="32" count="1">
            <x v="6"/>
          </reference>
        </references>
      </pivotArea>
    </format>
    <format dxfId="1498">
      <pivotArea dataOnly="0" labelOnly="1" outline="0" fieldPosition="0">
        <references count="4">
          <reference field="8" count="1" selected="0">
            <x v="1"/>
          </reference>
          <reference field="30" count="1" selected="0">
            <x v="0"/>
          </reference>
          <reference field="31" count="1" selected="0">
            <x v="13"/>
          </reference>
          <reference field="32" count="1">
            <x v="15"/>
          </reference>
        </references>
      </pivotArea>
    </format>
    <format dxfId="1497">
      <pivotArea dataOnly="0" labelOnly="1" outline="0" fieldPosition="0">
        <references count="4">
          <reference field="8" count="1" selected="0">
            <x v="1"/>
          </reference>
          <reference field="30" count="1" selected="0">
            <x v="2"/>
          </reference>
          <reference field="31" count="1" selected="0">
            <x v="5"/>
          </reference>
          <reference field="32" count="1">
            <x v="11"/>
          </reference>
        </references>
      </pivotArea>
    </format>
    <format dxfId="1496">
      <pivotArea dataOnly="0" labelOnly="1" outline="0" fieldPosition="0">
        <references count="4">
          <reference field="8" count="1" selected="0">
            <x v="1"/>
          </reference>
          <reference field="30" count="1" selected="0">
            <x v="3"/>
          </reference>
          <reference field="31" count="1" selected="0">
            <x v="16"/>
          </reference>
          <reference field="32" count="1">
            <x v="16"/>
          </reference>
        </references>
      </pivotArea>
    </format>
    <format dxfId="1495">
      <pivotArea dataOnly="0" labelOnly="1" outline="0" fieldPosition="0">
        <references count="4">
          <reference field="8" count="1" selected="0">
            <x v="1"/>
          </reference>
          <reference field="30" count="1" selected="0">
            <x v="4"/>
          </reference>
          <reference field="31" count="1" selected="0">
            <x v="9"/>
          </reference>
          <reference field="32" count="1">
            <x v="7"/>
          </reference>
        </references>
      </pivotArea>
    </format>
    <format dxfId="1494">
      <pivotArea dataOnly="0" labelOnly="1" outline="0" fieldPosition="0">
        <references count="4">
          <reference field="8" count="1" selected="0">
            <x v="1"/>
          </reference>
          <reference field="30" count="1" selected="0">
            <x v="5"/>
          </reference>
          <reference field="31" count="1" selected="0">
            <x v="12"/>
          </reference>
          <reference field="32" count="1">
            <x v="13"/>
          </reference>
        </references>
      </pivotArea>
    </format>
    <format dxfId="1493">
      <pivotArea dataOnly="0" labelOnly="1" outline="0" fieldPosition="0">
        <references count="4">
          <reference field="8" count="1" selected="0">
            <x v="1"/>
          </reference>
          <reference field="30" count="1" selected="0">
            <x v="10"/>
          </reference>
          <reference field="31" count="1" selected="0">
            <x v="14"/>
          </reference>
          <reference field="32" count="1">
            <x v="14"/>
          </reference>
        </references>
      </pivotArea>
    </format>
    <format dxfId="1492">
      <pivotArea dataOnly="0" labelOnly="1" outline="0" fieldPosition="0">
        <references count="4">
          <reference field="8" count="1" selected="0">
            <x v="1"/>
          </reference>
          <reference field="30" count="1" selected="0">
            <x v="16"/>
          </reference>
          <reference field="31" count="1" selected="0">
            <x v="19"/>
          </reference>
          <reference field="32" count="1">
            <x v="26"/>
          </reference>
        </references>
      </pivotArea>
    </format>
    <format dxfId="1491">
      <pivotArea dataOnly="0" labelOnly="1" outline="0" fieldPosition="0">
        <references count="4">
          <reference field="8" count="1" selected="0">
            <x v="1"/>
          </reference>
          <reference field="30" count="1" selected="0">
            <x v="19"/>
          </reference>
          <reference field="31" count="1" selected="0">
            <x v="6"/>
          </reference>
          <reference field="32" count="1">
            <x v="9"/>
          </reference>
        </references>
      </pivotArea>
    </format>
    <format dxfId="1490">
      <pivotArea dataOnly="0" labelOnly="1" outline="0" fieldPosition="0">
        <references count="4">
          <reference field="8" count="1" selected="0">
            <x v="1"/>
          </reference>
          <reference field="30" count="1" selected="0">
            <x v="21"/>
          </reference>
          <reference field="31" count="1" selected="0">
            <x v="18"/>
          </reference>
          <reference field="32" count="1">
            <x v="22"/>
          </reference>
        </references>
      </pivotArea>
    </format>
    <format dxfId="1489">
      <pivotArea dataOnly="0" labelOnly="1" outline="0" fieldPosition="0">
        <references count="4">
          <reference field="8" count="1" selected="0">
            <x v="2"/>
          </reference>
          <reference field="30" count="1" selected="0">
            <x v="8"/>
          </reference>
          <reference field="31" count="1" selected="0">
            <x v="0"/>
          </reference>
          <reference field="32" count="1">
            <x v="24"/>
          </reference>
        </references>
      </pivotArea>
    </format>
    <format dxfId="1488">
      <pivotArea dataOnly="0" labelOnly="1" outline="0" fieldPosition="0">
        <references count="4">
          <reference field="8" count="1" selected="0">
            <x v="2"/>
          </reference>
          <reference field="30" count="1" selected="0">
            <x v="9"/>
          </reference>
          <reference field="31" count="1" selected="0">
            <x v="7"/>
          </reference>
          <reference field="32" count="1">
            <x v="0"/>
          </reference>
        </references>
      </pivotArea>
    </format>
    <format dxfId="1487">
      <pivotArea dataOnly="0" labelOnly="1" outline="0" fieldPosition="0">
        <references count="4">
          <reference field="8" count="1" selected="0">
            <x v="2"/>
          </reference>
          <reference field="30" count="1" selected="0">
            <x v="13"/>
          </reference>
          <reference field="31" count="1" selected="0">
            <x v="17"/>
          </reference>
          <reference field="32" count="1">
            <x v="20"/>
          </reference>
        </references>
      </pivotArea>
    </format>
    <format dxfId="1486">
      <pivotArea dataOnly="0" labelOnly="1" outline="0" fieldPosition="0">
        <references count="4">
          <reference field="8" count="1" selected="0">
            <x v="2"/>
          </reference>
          <reference field="30" count="1" selected="0">
            <x v="15"/>
          </reference>
          <reference field="31" count="1" selected="0">
            <x v="0"/>
          </reference>
          <reference field="32" count="1">
            <x v="10"/>
          </reference>
        </references>
      </pivotArea>
    </format>
    <format dxfId="1485">
      <pivotArea dataOnly="0" labelOnly="1" outline="0" fieldPosition="0">
        <references count="4">
          <reference field="8" count="1" selected="0">
            <x v="3"/>
          </reference>
          <reference field="30" count="1" selected="0">
            <x v="0"/>
          </reference>
          <reference field="31" count="1" selected="0">
            <x v="0"/>
          </reference>
          <reference field="32" count="1">
            <x v="21"/>
          </reference>
        </references>
      </pivotArea>
    </format>
    <format dxfId="1484">
      <pivotArea dataOnly="0" labelOnly="1" outline="0" fieldPosition="0">
        <references count="4">
          <reference field="8" count="1" selected="0">
            <x v="3"/>
          </reference>
          <reference field="30" count="1" selected="0">
            <x v="0"/>
          </reference>
          <reference field="31" count="1" selected="0">
            <x v="11"/>
          </reference>
          <reference field="32" count="1">
            <x v="12"/>
          </reference>
        </references>
      </pivotArea>
    </format>
    <format dxfId="1483">
      <pivotArea dataOnly="0" labelOnly="1" outline="0" fieldPosition="0">
        <references count="4">
          <reference field="8" count="1" selected="0">
            <x v="3"/>
          </reference>
          <reference field="30" count="1" selected="0">
            <x v="17"/>
          </reference>
          <reference field="31" count="1" selected="0">
            <x v="0"/>
          </reference>
          <reference field="32" count="1">
            <x v="17"/>
          </reference>
        </references>
      </pivotArea>
    </format>
    <format dxfId="1482">
      <pivotArea dataOnly="0" labelOnly="1" outline="0" fieldPosition="0">
        <references count="5">
          <reference field="8" count="1" selected="0">
            <x v="0"/>
          </reference>
          <reference field="30" count="1" selected="0">
            <x v="0"/>
          </reference>
          <reference field="31" count="1" selected="0">
            <x v="0"/>
          </reference>
          <reference field="32" count="1" selected="0">
            <x v="4"/>
          </reference>
          <reference field="33" count="1">
            <x v="0"/>
          </reference>
        </references>
      </pivotArea>
    </format>
    <format dxfId="1481">
      <pivotArea dataOnly="0" labelOnly="1" outline="0" fieldPosition="0">
        <references count="5">
          <reference field="8" count="1" selected="0">
            <x v="0"/>
          </reference>
          <reference field="30" count="1" selected="0">
            <x v="18"/>
          </reference>
          <reference field="31" count="1" selected="0">
            <x v="0"/>
          </reference>
          <reference field="32" count="1" selected="0">
            <x v="18"/>
          </reference>
          <reference field="33" count="1">
            <x v="2"/>
          </reference>
        </references>
      </pivotArea>
    </format>
    <format dxfId="1480">
      <pivotArea dataOnly="0" labelOnly="1" outline="0" fieldPosition="0">
        <references count="5">
          <reference field="8" count="1" selected="0">
            <x v="0"/>
          </reference>
          <reference field="30" count="1" selected="0">
            <x v="20"/>
          </reference>
          <reference field="31" count="1" selected="0">
            <x v="2"/>
          </reference>
          <reference field="32" count="1" selected="0">
            <x v="3"/>
          </reference>
          <reference field="33" count="1">
            <x v="1"/>
          </reference>
        </references>
      </pivotArea>
    </format>
    <format dxfId="1479">
      <pivotArea dataOnly="0" labelOnly="1" outline="0" fieldPosition="0">
        <references count="5">
          <reference field="8" count="1" selected="0">
            <x v="1"/>
          </reference>
          <reference field="30" count="1" selected="0">
            <x v="0"/>
          </reference>
          <reference field="31" count="1" selected="0">
            <x v="0"/>
          </reference>
          <reference field="32" count="1" selected="0">
            <x v="0"/>
          </reference>
          <reference field="33" count="1">
            <x v="0"/>
          </reference>
        </references>
      </pivotArea>
    </format>
    <format dxfId="1478">
      <pivotArea dataOnly="0" labelOnly="1" outline="0" fieldPosition="0">
        <references count="6">
          <reference field="8" count="1" selected="0">
            <x v="0"/>
          </reference>
          <reference field="30" count="1" selected="0">
            <x v="0"/>
          </reference>
          <reference field="31" count="1" selected="0">
            <x v="0"/>
          </reference>
          <reference field="32" count="1" selected="0">
            <x v="4"/>
          </reference>
          <reference field="33" count="1" selected="0">
            <x v="0"/>
          </reference>
          <reference field="34" count="1">
            <x v="0"/>
          </reference>
        </references>
      </pivotArea>
    </format>
    <format dxfId="1477">
      <pivotArea dataOnly="0" labelOnly="1" outline="0" fieldPosition="0">
        <references count="6">
          <reference field="8" count="1" selected="0">
            <x v="0"/>
          </reference>
          <reference field="30" count="1" selected="0">
            <x v="11"/>
          </reference>
          <reference field="31" count="1" selected="0">
            <x v="3"/>
          </reference>
          <reference field="32" count="1" selected="0">
            <x v="2"/>
          </reference>
          <reference field="33" count="1" selected="0">
            <x v="0"/>
          </reference>
          <reference field="34" count="1">
            <x v="1"/>
          </reference>
        </references>
      </pivotArea>
    </format>
    <format dxfId="1476">
      <pivotArea dataOnly="0" labelOnly="1" outline="0" fieldPosition="0">
        <references count="6">
          <reference field="8" count="1" selected="0">
            <x v="0"/>
          </reference>
          <reference field="30" count="1" selected="0">
            <x v="12"/>
          </reference>
          <reference field="31" count="1" selected="0">
            <x v="10"/>
          </reference>
          <reference field="32" count="1" selected="0">
            <x v="8"/>
          </reference>
          <reference field="33" count="1" selected="0">
            <x v="0"/>
          </reference>
          <reference field="34" count="1">
            <x v="12"/>
          </reference>
        </references>
      </pivotArea>
    </format>
    <format dxfId="1475">
      <pivotArea dataOnly="0" labelOnly="1" outline="0" fieldPosition="0">
        <references count="6">
          <reference field="8" count="1" selected="0">
            <x v="0"/>
          </reference>
          <reference field="30" count="1" selected="0">
            <x v="14"/>
          </reference>
          <reference field="31" count="1" selected="0">
            <x v="15"/>
          </reference>
          <reference field="32" count="1" selected="0">
            <x v="25"/>
          </reference>
          <reference field="33" count="1" selected="0">
            <x v="0"/>
          </reference>
          <reference field="34" count="1">
            <x v="10"/>
          </reference>
        </references>
      </pivotArea>
    </format>
    <format dxfId="1474">
      <pivotArea dataOnly="0" labelOnly="1" outline="0" fieldPosition="0">
        <references count="6">
          <reference field="8" count="1" selected="0">
            <x v="0"/>
          </reference>
          <reference field="30" count="1" selected="0">
            <x v="18"/>
          </reference>
          <reference field="31" count="1" selected="0">
            <x v="0"/>
          </reference>
          <reference field="32" count="1" selected="0">
            <x v="18"/>
          </reference>
          <reference field="33" count="1" selected="0">
            <x v="2"/>
          </reference>
          <reference field="34" count="1">
            <x v="9"/>
          </reference>
        </references>
      </pivotArea>
    </format>
    <format dxfId="1473">
      <pivotArea dataOnly="0" labelOnly="1" outline="0" fieldPosition="0">
        <references count="6">
          <reference field="8" count="1" selected="0">
            <x v="0"/>
          </reference>
          <reference field="30" count="1" selected="0">
            <x v="20"/>
          </reference>
          <reference field="31" count="1" selected="0">
            <x v="2"/>
          </reference>
          <reference field="32" count="1" selected="0">
            <x v="3"/>
          </reference>
          <reference field="33" count="1" selected="0">
            <x v="1"/>
          </reference>
          <reference field="34" count="1">
            <x v="0"/>
          </reference>
        </references>
      </pivotArea>
    </format>
    <format dxfId="1472">
      <pivotArea dataOnly="0" labelOnly="1" outline="0" fieldPosition="0">
        <references count="6">
          <reference field="8" count="1" selected="0">
            <x v="1"/>
          </reference>
          <reference field="30" count="1" selected="0">
            <x v="2"/>
          </reference>
          <reference field="31" count="1" selected="0">
            <x v="5"/>
          </reference>
          <reference field="32" count="1" selected="0">
            <x v="11"/>
          </reference>
          <reference field="33" count="1" selected="0">
            <x v="0"/>
          </reference>
          <reference field="34" count="1">
            <x v="5"/>
          </reference>
        </references>
      </pivotArea>
    </format>
    <format dxfId="1471">
      <pivotArea dataOnly="0" labelOnly="1" outline="0" fieldPosition="0">
        <references count="6">
          <reference field="8" count="1" selected="0">
            <x v="1"/>
          </reference>
          <reference field="30" count="1" selected="0">
            <x v="3"/>
          </reference>
          <reference field="31" count="1" selected="0">
            <x v="16"/>
          </reference>
          <reference field="32" count="1" selected="0">
            <x v="16"/>
          </reference>
          <reference field="33" count="1" selected="0">
            <x v="0"/>
          </reference>
          <reference field="34" count="1">
            <x v="0"/>
          </reference>
        </references>
      </pivotArea>
    </format>
    <format dxfId="1470">
      <pivotArea dataOnly="0" labelOnly="1" outline="0" fieldPosition="0">
        <references count="6">
          <reference field="8" count="1" selected="0">
            <x v="1"/>
          </reference>
          <reference field="30" count="1" selected="0">
            <x v="4"/>
          </reference>
          <reference field="31" count="1" selected="0">
            <x v="9"/>
          </reference>
          <reference field="32" count="1" selected="0">
            <x v="7"/>
          </reference>
          <reference field="33" count="1" selected="0">
            <x v="0"/>
          </reference>
          <reference field="34" count="1">
            <x v="3"/>
          </reference>
        </references>
      </pivotArea>
    </format>
    <format dxfId="1469">
      <pivotArea dataOnly="0" labelOnly="1" outline="0" fieldPosition="0">
        <references count="6">
          <reference field="8" count="1" selected="0">
            <x v="1"/>
          </reference>
          <reference field="30" count="1" selected="0">
            <x v="5"/>
          </reference>
          <reference field="31" count="1" selected="0">
            <x v="12"/>
          </reference>
          <reference field="32" count="1" selected="0">
            <x v="13"/>
          </reference>
          <reference field="33" count="1" selected="0">
            <x v="0"/>
          </reference>
          <reference field="34" count="1">
            <x v="7"/>
          </reference>
        </references>
      </pivotArea>
    </format>
    <format dxfId="1468">
      <pivotArea dataOnly="0" labelOnly="1" outline="0" fieldPosition="0">
        <references count="6">
          <reference field="8" count="1" selected="0">
            <x v="1"/>
          </reference>
          <reference field="30" count="1" selected="0">
            <x v="10"/>
          </reference>
          <reference field="31" count="1" selected="0">
            <x v="14"/>
          </reference>
          <reference field="32" count="1" selected="0">
            <x v="14"/>
          </reference>
          <reference field="33" count="1" selected="0">
            <x v="0"/>
          </reference>
          <reference field="34" count="1">
            <x v="8"/>
          </reference>
        </references>
      </pivotArea>
    </format>
    <format dxfId="1467">
      <pivotArea dataOnly="0" labelOnly="1" outline="0" fieldPosition="0">
        <references count="6">
          <reference field="8" count="1" selected="0">
            <x v="1"/>
          </reference>
          <reference field="30" count="1" selected="0">
            <x v="16"/>
          </reference>
          <reference field="31" count="1" selected="0">
            <x v="19"/>
          </reference>
          <reference field="32" count="1" selected="0">
            <x v="26"/>
          </reference>
          <reference field="33" count="1" selected="0">
            <x v="0"/>
          </reference>
          <reference field="34" count="1">
            <x v="13"/>
          </reference>
        </references>
      </pivotArea>
    </format>
    <format dxfId="1466">
      <pivotArea dataOnly="0" labelOnly="1" outline="0" fieldPosition="0">
        <references count="6">
          <reference field="8" count="1" selected="0">
            <x v="1"/>
          </reference>
          <reference field="30" count="1" selected="0">
            <x v="19"/>
          </reference>
          <reference field="31" count="1" selected="0">
            <x v="6"/>
          </reference>
          <reference field="32" count="1" selected="0">
            <x v="9"/>
          </reference>
          <reference field="33" count="1" selected="0">
            <x v="0"/>
          </reference>
          <reference field="34" count="1">
            <x v="0"/>
          </reference>
        </references>
      </pivotArea>
    </format>
    <format dxfId="1465">
      <pivotArea dataOnly="0" labelOnly="1" outline="0" fieldPosition="0">
        <references count="6">
          <reference field="8" count="1" selected="0">
            <x v="1"/>
          </reference>
          <reference field="30" count="1" selected="0">
            <x v="21"/>
          </reference>
          <reference field="31" count="1" selected="0">
            <x v="18"/>
          </reference>
          <reference field="32" count="1" selected="0">
            <x v="22"/>
          </reference>
          <reference field="33" count="1" selected="0">
            <x v="0"/>
          </reference>
          <reference field="34" count="1">
            <x v="11"/>
          </reference>
        </references>
      </pivotArea>
    </format>
    <format dxfId="1464">
      <pivotArea dataOnly="0" labelOnly="1" outline="0" fieldPosition="0">
        <references count="6">
          <reference field="8" count="1" selected="0">
            <x v="2"/>
          </reference>
          <reference field="30" count="1" selected="0">
            <x v="8"/>
          </reference>
          <reference field="31" count="1" selected="0">
            <x v="0"/>
          </reference>
          <reference field="32" count="1" selected="0">
            <x v="24"/>
          </reference>
          <reference field="33" count="1" selected="0">
            <x v="0"/>
          </reference>
          <reference field="34" count="1">
            <x v="4"/>
          </reference>
        </references>
      </pivotArea>
    </format>
    <format dxfId="1463">
      <pivotArea dataOnly="0" labelOnly="1" outline="0" fieldPosition="0">
        <references count="6">
          <reference field="8" count="1" selected="0">
            <x v="2"/>
          </reference>
          <reference field="30" count="1" selected="0">
            <x v="9"/>
          </reference>
          <reference field="31" count="1" selected="0">
            <x v="7"/>
          </reference>
          <reference field="32" count="1" selected="0">
            <x v="0"/>
          </reference>
          <reference field="33" count="1" selected="0">
            <x v="0"/>
          </reference>
          <reference field="34" count="1">
            <x v="2"/>
          </reference>
        </references>
      </pivotArea>
    </format>
    <format dxfId="1462">
      <pivotArea dataOnly="0" labelOnly="1" outline="0" fieldPosition="0">
        <references count="6">
          <reference field="8" count="1" selected="0">
            <x v="2"/>
          </reference>
          <reference field="30" count="1" selected="0">
            <x v="13"/>
          </reference>
          <reference field="31" count="1" selected="0">
            <x v="17"/>
          </reference>
          <reference field="32" count="1" selected="0">
            <x v="20"/>
          </reference>
          <reference field="33" count="1" selected="0">
            <x v="0"/>
          </reference>
          <reference field="34" count="1">
            <x v="6"/>
          </reference>
        </references>
      </pivotArea>
    </format>
    <format dxfId="1461">
      <pivotArea dataOnly="0" labelOnly="1" outline="0" fieldPosition="0">
        <references count="6">
          <reference field="8" count="1" selected="0">
            <x v="2"/>
          </reference>
          <reference field="30" count="1" selected="0">
            <x v="15"/>
          </reference>
          <reference field="31" count="1" selected="0">
            <x v="0"/>
          </reference>
          <reference field="32" count="1" selected="0">
            <x v="10"/>
          </reference>
          <reference field="33" count="1" selected="0">
            <x v="0"/>
          </reference>
          <reference field="34" count="1">
            <x v="0"/>
          </reference>
        </references>
      </pivotArea>
    </format>
    <format dxfId="1460">
      <pivotArea dataOnly="0" labelOnly="1" outline="0" fieldPosition="0">
        <references count="7">
          <reference field="8" count="1" selected="0">
            <x v="0"/>
          </reference>
          <reference field="30" count="1" selected="0">
            <x v="0"/>
          </reference>
          <reference field="31" count="1" selected="0">
            <x v="0"/>
          </reference>
          <reference field="32" count="1" selected="0">
            <x v="4"/>
          </reference>
          <reference field="33" count="1" selected="0">
            <x v="0"/>
          </reference>
          <reference field="34" count="1" selected="0">
            <x v="0"/>
          </reference>
          <reference field="35" count="1">
            <x v="0"/>
          </reference>
        </references>
      </pivotArea>
    </format>
    <format dxfId="1459">
      <pivotArea dataOnly="0" labelOnly="1" outline="0" fieldPosition="0">
        <references count="7">
          <reference field="8" count="1" selected="0">
            <x v="0"/>
          </reference>
          <reference field="30" count="1" selected="0">
            <x v="0"/>
          </reference>
          <reference field="31" count="1" selected="0">
            <x v="0"/>
          </reference>
          <reference field="32" count="1" selected="0">
            <x v="23"/>
          </reference>
          <reference field="33" count="1" selected="0">
            <x v="0"/>
          </reference>
          <reference field="34" count="1" selected="0">
            <x v="0"/>
          </reference>
          <reference field="35" count="1">
            <x v="0"/>
          </reference>
        </references>
      </pivotArea>
    </format>
    <format dxfId="1458">
      <pivotArea dataOnly="0" labelOnly="1" outline="0" fieldPosition="0">
        <references count="7">
          <reference field="8" count="1" selected="0">
            <x v="0"/>
          </reference>
          <reference field="30" count="1" selected="0">
            <x v="1"/>
          </reference>
          <reference field="31" count="1" selected="0">
            <x v="0"/>
          </reference>
          <reference field="32" count="1" selected="0">
            <x v="19"/>
          </reference>
          <reference field="33" count="1" selected="0">
            <x v="0"/>
          </reference>
          <reference field="34" count="1" selected="0">
            <x v="0"/>
          </reference>
          <reference field="35" count="1">
            <x v="0"/>
          </reference>
        </references>
      </pivotArea>
    </format>
    <format dxfId="1457">
      <pivotArea dataOnly="0" labelOnly="1" outline="0" fieldPosition="0">
        <references count="7">
          <reference field="8" count="1" selected="0">
            <x v="0"/>
          </reference>
          <reference field="30" count="1" selected="0">
            <x v="6"/>
          </reference>
          <reference field="31" count="1" selected="0">
            <x v="1"/>
          </reference>
          <reference field="32" count="1" selected="0">
            <x v="1"/>
          </reference>
          <reference field="33" count="1" selected="0">
            <x v="0"/>
          </reference>
          <reference field="34" count="1" selected="0">
            <x v="0"/>
          </reference>
          <reference field="35" count="1">
            <x v="0"/>
          </reference>
        </references>
      </pivotArea>
    </format>
    <format dxfId="1456">
      <pivotArea dataOnly="0" labelOnly="1" outline="0" fieldPosition="0">
        <references count="7">
          <reference field="8" count="1" selected="0">
            <x v="0"/>
          </reference>
          <reference field="30" count="1" selected="0">
            <x v="7"/>
          </reference>
          <reference field="31" count="1" selected="0">
            <x v="4"/>
          </reference>
          <reference field="32" count="1" selected="0">
            <x v="5"/>
          </reference>
          <reference field="33" count="1" selected="0">
            <x v="0"/>
          </reference>
          <reference field="34" count="1" selected="0">
            <x v="0"/>
          </reference>
          <reference field="35" count="1">
            <x v="0"/>
          </reference>
        </references>
      </pivotArea>
    </format>
    <format dxfId="1455">
      <pivotArea dataOnly="0" labelOnly="1" outline="0" fieldPosition="0">
        <references count="7">
          <reference field="8" count="1" selected="0">
            <x v="0"/>
          </reference>
          <reference field="30" count="1" selected="0">
            <x v="11"/>
          </reference>
          <reference field="31" count="1" selected="0">
            <x v="3"/>
          </reference>
          <reference field="32" count="1" selected="0">
            <x v="2"/>
          </reference>
          <reference field="33" count="1" selected="0">
            <x v="0"/>
          </reference>
          <reference field="34" count="1" selected="0">
            <x v="1"/>
          </reference>
          <reference field="35" count="1">
            <x v="0"/>
          </reference>
        </references>
      </pivotArea>
    </format>
    <format dxfId="1454">
      <pivotArea dataOnly="0" labelOnly="1" outline="0" fieldPosition="0">
        <references count="7">
          <reference field="8" count="1" selected="0">
            <x v="0"/>
          </reference>
          <reference field="30" count="1" selected="0">
            <x v="12"/>
          </reference>
          <reference field="31" count="1" selected="0">
            <x v="10"/>
          </reference>
          <reference field="32" count="1" selected="0">
            <x v="8"/>
          </reference>
          <reference field="33" count="1" selected="0">
            <x v="0"/>
          </reference>
          <reference field="34" count="1" selected="0">
            <x v="12"/>
          </reference>
          <reference field="35" count="1">
            <x v="0"/>
          </reference>
        </references>
      </pivotArea>
    </format>
    <format dxfId="1453">
      <pivotArea dataOnly="0" labelOnly="1" outline="0" fieldPosition="0">
        <references count="7">
          <reference field="8" count="1" selected="0">
            <x v="0"/>
          </reference>
          <reference field="30" count="1" selected="0">
            <x v="14"/>
          </reference>
          <reference field="31" count="1" selected="0">
            <x v="15"/>
          </reference>
          <reference field="32" count="1" selected="0">
            <x v="25"/>
          </reference>
          <reference field="33" count="1" selected="0">
            <x v="0"/>
          </reference>
          <reference field="34" count="1" selected="0">
            <x v="10"/>
          </reference>
          <reference field="35" count="1">
            <x v="0"/>
          </reference>
        </references>
      </pivotArea>
    </format>
    <format dxfId="1452">
      <pivotArea dataOnly="0" labelOnly="1" outline="0" fieldPosition="0">
        <references count="7">
          <reference field="8" count="1" selected="0">
            <x v="0"/>
          </reference>
          <reference field="30" count="1" selected="0">
            <x v="18"/>
          </reference>
          <reference field="31" count="1" selected="0">
            <x v="0"/>
          </reference>
          <reference field="32" count="1" selected="0">
            <x v="18"/>
          </reference>
          <reference field="33" count="1" selected="0">
            <x v="2"/>
          </reference>
          <reference field="34" count="1" selected="0">
            <x v="9"/>
          </reference>
          <reference field="35" count="1">
            <x v="0"/>
          </reference>
        </references>
      </pivotArea>
    </format>
    <format dxfId="1451">
      <pivotArea dataOnly="0" labelOnly="1" outline="0" fieldPosition="0">
        <references count="7">
          <reference field="8" count="1" selected="0">
            <x v="0"/>
          </reference>
          <reference field="30" count="1" selected="0">
            <x v="20"/>
          </reference>
          <reference field="31" count="1" selected="0">
            <x v="2"/>
          </reference>
          <reference field="32" count="1" selected="0">
            <x v="3"/>
          </reference>
          <reference field="33" count="1" selected="0">
            <x v="1"/>
          </reference>
          <reference field="34" count="1" selected="0">
            <x v="0"/>
          </reference>
          <reference field="35" count="1">
            <x v="0"/>
          </reference>
        </references>
      </pivotArea>
    </format>
    <format dxfId="1450">
      <pivotArea dataOnly="0" labelOnly="1" outline="0" fieldPosition="0">
        <references count="7">
          <reference field="8" count="1" selected="0">
            <x v="1"/>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
          </reference>
        </references>
      </pivotArea>
    </format>
    <format dxfId="1449">
      <pivotArea dataOnly="0" labelOnly="1" outline="0" fieldPosition="0">
        <references count="7">
          <reference field="8" count="1" selected="0">
            <x v="1"/>
          </reference>
          <reference field="30" count="1" selected="0">
            <x v="0"/>
          </reference>
          <reference field="31" count="1" selected="0">
            <x v="8"/>
          </reference>
          <reference field="32" count="1" selected="0">
            <x v="6"/>
          </reference>
          <reference field="33" count="1" selected="0">
            <x v="0"/>
          </reference>
          <reference field="34" count="1" selected="0">
            <x v="0"/>
          </reference>
          <reference field="35" count="1">
            <x v="0"/>
          </reference>
        </references>
      </pivotArea>
    </format>
    <format dxfId="1448">
      <pivotArea dataOnly="0" labelOnly="1" outline="0" fieldPosition="0">
        <references count="7">
          <reference field="8" count="1" selected="0">
            <x v="1"/>
          </reference>
          <reference field="30" count="1" selected="0">
            <x v="0"/>
          </reference>
          <reference field="31" count="1" selected="0">
            <x v="13"/>
          </reference>
          <reference field="32" count="1" selected="0">
            <x v="15"/>
          </reference>
          <reference field="33" count="1" selected="0">
            <x v="0"/>
          </reference>
          <reference field="34" count="1" selected="0">
            <x v="0"/>
          </reference>
          <reference field="35" count="1">
            <x v="0"/>
          </reference>
        </references>
      </pivotArea>
    </format>
    <format dxfId="1447">
      <pivotArea dataOnly="0" labelOnly="1" outline="0" fieldPosition="0">
        <references count="7">
          <reference field="8" count="1" selected="0">
            <x v="1"/>
          </reference>
          <reference field="30" count="1" selected="0">
            <x v="2"/>
          </reference>
          <reference field="31" count="1" selected="0">
            <x v="5"/>
          </reference>
          <reference field="32" count="1" selected="0">
            <x v="11"/>
          </reference>
          <reference field="33" count="1" selected="0">
            <x v="0"/>
          </reference>
          <reference field="34" count="1" selected="0">
            <x v="5"/>
          </reference>
          <reference field="35" count="1">
            <x v="0"/>
          </reference>
        </references>
      </pivotArea>
    </format>
    <format dxfId="1446">
      <pivotArea dataOnly="0" labelOnly="1" outline="0" fieldPosition="0">
        <references count="7">
          <reference field="8" count="1" selected="0">
            <x v="1"/>
          </reference>
          <reference field="30" count="1" selected="0">
            <x v="3"/>
          </reference>
          <reference field="31" count="1" selected="0">
            <x v="16"/>
          </reference>
          <reference field="32" count="1" selected="0">
            <x v="16"/>
          </reference>
          <reference field="33" count="1" selected="0">
            <x v="0"/>
          </reference>
          <reference field="34" count="1" selected="0">
            <x v="0"/>
          </reference>
          <reference field="35" count="1">
            <x v="0"/>
          </reference>
        </references>
      </pivotArea>
    </format>
    <format dxfId="1445">
      <pivotArea dataOnly="0" labelOnly="1" outline="0" fieldPosition="0">
        <references count="7">
          <reference field="8" count="1" selected="0">
            <x v="1"/>
          </reference>
          <reference field="30" count="1" selected="0">
            <x v="4"/>
          </reference>
          <reference field="31" count="1" selected="0">
            <x v="9"/>
          </reference>
          <reference field="32" count="1" selected="0">
            <x v="7"/>
          </reference>
          <reference field="33" count="1" selected="0">
            <x v="0"/>
          </reference>
          <reference field="34" count="1" selected="0">
            <x v="3"/>
          </reference>
          <reference field="35" count="1">
            <x v="0"/>
          </reference>
        </references>
      </pivotArea>
    </format>
    <format dxfId="1444">
      <pivotArea dataOnly="0" labelOnly="1" outline="0" fieldPosition="0">
        <references count="7">
          <reference field="8" count="1" selected="0">
            <x v="1"/>
          </reference>
          <reference field="30" count="1" selected="0">
            <x v="5"/>
          </reference>
          <reference field="31" count="1" selected="0">
            <x v="12"/>
          </reference>
          <reference field="32" count="1" selected="0">
            <x v="13"/>
          </reference>
          <reference field="33" count="1" selected="0">
            <x v="0"/>
          </reference>
          <reference field="34" count="1" selected="0">
            <x v="7"/>
          </reference>
          <reference field="35" count="1">
            <x v="0"/>
          </reference>
        </references>
      </pivotArea>
    </format>
    <format dxfId="1443">
      <pivotArea dataOnly="0" labelOnly="1" outline="0" fieldPosition="0">
        <references count="7">
          <reference field="8" count="1" selected="0">
            <x v="1"/>
          </reference>
          <reference field="30" count="1" selected="0">
            <x v="10"/>
          </reference>
          <reference field="31" count="1" selected="0">
            <x v="14"/>
          </reference>
          <reference field="32" count="1" selected="0">
            <x v="14"/>
          </reference>
          <reference field="33" count="1" selected="0">
            <x v="0"/>
          </reference>
          <reference field="34" count="1" selected="0">
            <x v="8"/>
          </reference>
          <reference field="35" count="1">
            <x v="0"/>
          </reference>
        </references>
      </pivotArea>
    </format>
    <format dxfId="1442">
      <pivotArea dataOnly="0" labelOnly="1" outline="0" fieldPosition="0">
        <references count="7">
          <reference field="8" count="1" selected="0">
            <x v="1"/>
          </reference>
          <reference field="30" count="1" selected="0">
            <x v="16"/>
          </reference>
          <reference field="31" count="1" selected="0">
            <x v="19"/>
          </reference>
          <reference field="32" count="1" selected="0">
            <x v="26"/>
          </reference>
          <reference field="33" count="1" selected="0">
            <x v="0"/>
          </reference>
          <reference field="34" count="1" selected="0">
            <x v="13"/>
          </reference>
          <reference field="35" count="1">
            <x v="0"/>
          </reference>
        </references>
      </pivotArea>
    </format>
    <format dxfId="1441">
      <pivotArea dataOnly="0" labelOnly="1" outline="0" fieldPosition="0">
        <references count="7">
          <reference field="8" count="1" selected="0">
            <x v="1"/>
          </reference>
          <reference field="30" count="1" selected="0">
            <x v="19"/>
          </reference>
          <reference field="31" count="1" selected="0">
            <x v="6"/>
          </reference>
          <reference field="32" count="1" selected="0">
            <x v="9"/>
          </reference>
          <reference field="33" count="1" selected="0">
            <x v="0"/>
          </reference>
          <reference field="34" count="1" selected="0">
            <x v="0"/>
          </reference>
          <reference field="35" count="1">
            <x v="2"/>
          </reference>
        </references>
      </pivotArea>
    </format>
    <format dxfId="1440">
      <pivotArea dataOnly="0" labelOnly="1" outline="0" fieldPosition="0">
        <references count="7">
          <reference field="8" count="1" selected="0">
            <x v="1"/>
          </reference>
          <reference field="30" count="1" selected="0">
            <x v="21"/>
          </reference>
          <reference field="31" count="1" selected="0">
            <x v="18"/>
          </reference>
          <reference field="32" count="1" selected="0">
            <x v="22"/>
          </reference>
          <reference field="33" count="1" selected="0">
            <x v="0"/>
          </reference>
          <reference field="34" count="1" selected="0">
            <x v="11"/>
          </reference>
          <reference field="35" count="1">
            <x v="0"/>
          </reference>
        </references>
      </pivotArea>
    </format>
    <format dxfId="1439">
      <pivotArea dataOnly="0" labelOnly="1" outline="0" fieldPosition="0">
        <references count="7">
          <reference field="8" count="1" selected="0">
            <x v="2"/>
          </reference>
          <reference field="30" count="1" selected="0">
            <x v="8"/>
          </reference>
          <reference field="31" count="1" selected="0">
            <x v="0"/>
          </reference>
          <reference field="32" count="1" selected="0">
            <x v="24"/>
          </reference>
          <reference field="33" count="1" selected="0">
            <x v="0"/>
          </reference>
          <reference field="34" count="1" selected="0">
            <x v="4"/>
          </reference>
          <reference field="35" count="1">
            <x v="0"/>
          </reference>
        </references>
      </pivotArea>
    </format>
    <format dxfId="1438">
      <pivotArea dataOnly="0" labelOnly="1" outline="0" fieldPosition="0">
        <references count="7">
          <reference field="8" count="1" selected="0">
            <x v="2"/>
          </reference>
          <reference field="30" count="1" selected="0">
            <x v="9"/>
          </reference>
          <reference field="31" count="1" selected="0">
            <x v="7"/>
          </reference>
          <reference field="32" count="1" selected="0">
            <x v="0"/>
          </reference>
          <reference field="33" count="1" selected="0">
            <x v="0"/>
          </reference>
          <reference field="34" count="1" selected="0">
            <x v="2"/>
          </reference>
          <reference field="35" count="1">
            <x v="0"/>
          </reference>
        </references>
      </pivotArea>
    </format>
    <format dxfId="1437">
      <pivotArea dataOnly="0" labelOnly="1" outline="0" fieldPosition="0">
        <references count="7">
          <reference field="8" count="1" selected="0">
            <x v="2"/>
          </reference>
          <reference field="30" count="1" selected="0">
            <x v="13"/>
          </reference>
          <reference field="31" count="1" selected="0">
            <x v="17"/>
          </reference>
          <reference field="32" count="1" selected="0">
            <x v="20"/>
          </reference>
          <reference field="33" count="1" selected="0">
            <x v="0"/>
          </reference>
          <reference field="34" count="1" selected="0">
            <x v="6"/>
          </reference>
          <reference field="35" count="1">
            <x v="0"/>
          </reference>
        </references>
      </pivotArea>
    </format>
    <format dxfId="1436">
      <pivotArea dataOnly="0" labelOnly="1" outline="0" fieldPosition="0">
        <references count="7">
          <reference field="8" count="1" selected="0">
            <x v="2"/>
          </reference>
          <reference field="30" count="1" selected="0">
            <x v="15"/>
          </reference>
          <reference field="31" count="1" selected="0">
            <x v="0"/>
          </reference>
          <reference field="32" count="1" selected="0">
            <x v="10"/>
          </reference>
          <reference field="33" count="1" selected="0">
            <x v="0"/>
          </reference>
          <reference field="34" count="1" selected="0">
            <x v="0"/>
          </reference>
          <reference field="35" count="1">
            <x v="0"/>
          </reference>
        </references>
      </pivotArea>
    </format>
    <format dxfId="1435">
      <pivotArea dataOnly="0" labelOnly="1" outline="0" fieldPosition="0">
        <references count="7">
          <reference field="8" count="1" selected="0">
            <x v="3"/>
          </reference>
          <reference field="30" count="1" selected="0">
            <x v="0"/>
          </reference>
          <reference field="31" count="1" selected="0">
            <x v="0"/>
          </reference>
          <reference field="32" count="1" selected="0">
            <x v="21"/>
          </reference>
          <reference field="33" count="1" selected="0">
            <x v="0"/>
          </reference>
          <reference field="34" count="1" selected="0">
            <x v="0"/>
          </reference>
          <reference field="35" count="1">
            <x v="0"/>
          </reference>
        </references>
      </pivotArea>
    </format>
    <format dxfId="1434">
      <pivotArea dataOnly="0" labelOnly="1" outline="0" fieldPosition="0">
        <references count="7">
          <reference field="8" count="1" selected="0">
            <x v="3"/>
          </reference>
          <reference field="30" count="1" selected="0">
            <x v="0"/>
          </reference>
          <reference field="31" count="1" selected="0">
            <x v="11"/>
          </reference>
          <reference field="32" count="1" selected="0">
            <x v="12"/>
          </reference>
          <reference field="33" count="1" selected="0">
            <x v="0"/>
          </reference>
          <reference field="34" count="1" selected="0">
            <x v="0"/>
          </reference>
          <reference field="35" count="1">
            <x v="0"/>
          </reference>
        </references>
      </pivotArea>
    </format>
    <format dxfId="1433">
      <pivotArea dataOnly="0" labelOnly="1" outline="0" fieldPosition="0">
        <references count="7">
          <reference field="8" count="1" selected="0">
            <x v="3"/>
          </reference>
          <reference field="30" count="1" selected="0">
            <x v="17"/>
          </reference>
          <reference field="31" count="1" selected="0">
            <x v="0"/>
          </reference>
          <reference field="32" count="1" selected="0">
            <x v="17"/>
          </reference>
          <reference field="33" count="1" selected="0">
            <x v="0"/>
          </reference>
          <reference field="34" count="1" selected="0">
            <x v="0"/>
          </reference>
          <reference field="35" count="1">
            <x v="0"/>
          </reference>
        </references>
      </pivotArea>
    </format>
    <format dxfId="1432">
      <pivotArea type="all" dataOnly="0" outline="0" fieldPosition="0"/>
    </format>
    <format dxfId="1431">
      <pivotArea field="8" type="button" dataOnly="0" labelOnly="1" outline="0" axis="axisRow" fieldPosition="0"/>
    </format>
    <format dxfId="1430">
      <pivotArea field="30" type="button" dataOnly="0" labelOnly="1" outline="0" axis="axisRow" fieldPosition="1"/>
    </format>
    <format dxfId="1429">
      <pivotArea field="31" type="button" dataOnly="0" labelOnly="1" outline="0" axis="axisRow" fieldPosition="2"/>
    </format>
    <format dxfId="1428">
      <pivotArea field="32" type="button" dataOnly="0" labelOnly="1" outline="0" axis="axisRow" fieldPosition="3"/>
    </format>
    <format dxfId="1427">
      <pivotArea field="33" type="button" dataOnly="0" labelOnly="1" outline="0" axis="axisRow" fieldPosition="4"/>
    </format>
    <format dxfId="1426">
      <pivotArea field="34" type="button" dataOnly="0" labelOnly="1" outline="0" axis="axisRow" fieldPosition="5"/>
    </format>
    <format dxfId="1425">
      <pivotArea field="35" type="button" dataOnly="0" labelOnly="1" outline="0" axis="axisRow" fieldPosition="6"/>
    </format>
    <format dxfId="1424">
      <pivotArea dataOnly="0" labelOnly="1" outline="0" fieldPosition="0">
        <references count="1">
          <reference field="8" count="0"/>
        </references>
      </pivotArea>
    </format>
    <format dxfId="1423">
      <pivotArea dataOnly="0" labelOnly="1" outline="0" fieldPosition="0">
        <references count="2">
          <reference field="8" count="1" selected="0">
            <x v="0"/>
          </reference>
          <reference field="30" count="9">
            <x v="0"/>
            <x v="1"/>
            <x v="6"/>
            <x v="7"/>
            <x v="11"/>
            <x v="12"/>
            <x v="14"/>
            <x v="18"/>
            <x v="20"/>
          </reference>
        </references>
      </pivotArea>
    </format>
    <format dxfId="1422">
      <pivotArea dataOnly="0" labelOnly="1" outline="0" fieldPosition="0">
        <references count="2">
          <reference field="8" count="1" selected="0">
            <x v="1"/>
          </reference>
          <reference field="30" count="9">
            <x v="0"/>
            <x v="2"/>
            <x v="3"/>
            <x v="4"/>
            <x v="5"/>
            <x v="10"/>
            <x v="16"/>
            <x v="19"/>
            <x v="21"/>
          </reference>
        </references>
      </pivotArea>
    </format>
    <format dxfId="1421">
      <pivotArea dataOnly="0" labelOnly="1" outline="0" fieldPosition="0">
        <references count="2">
          <reference field="8" count="1" selected="0">
            <x v="2"/>
          </reference>
          <reference field="30" count="4">
            <x v="8"/>
            <x v="9"/>
            <x v="13"/>
            <x v="15"/>
          </reference>
        </references>
      </pivotArea>
    </format>
    <format dxfId="1420">
      <pivotArea dataOnly="0" labelOnly="1" outline="0" fieldPosition="0">
        <references count="2">
          <reference field="8" count="1" selected="0">
            <x v="3"/>
          </reference>
          <reference field="30" count="2">
            <x v="0"/>
            <x v="17"/>
          </reference>
        </references>
      </pivotArea>
    </format>
    <format dxfId="1419">
      <pivotArea dataOnly="0" labelOnly="1" outline="0" fieldPosition="0">
        <references count="3">
          <reference field="8" count="1" selected="0">
            <x v="0"/>
          </reference>
          <reference field="30" count="1" selected="0">
            <x v="0"/>
          </reference>
          <reference field="31" count="1">
            <x v="0"/>
          </reference>
        </references>
      </pivotArea>
    </format>
    <format dxfId="1418">
      <pivotArea dataOnly="0" labelOnly="1" outline="0" fieldPosition="0">
        <references count="3">
          <reference field="8" count="1" selected="0">
            <x v="0"/>
          </reference>
          <reference field="30" count="1" selected="0">
            <x v="6"/>
          </reference>
          <reference field="31" count="1">
            <x v="1"/>
          </reference>
        </references>
      </pivotArea>
    </format>
    <format dxfId="1417">
      <pivotArea dataOnly="0" labelOnly="1" outline="0" fieldPosition="0">
        <references count="3">
          <reference field="8" count="1" selected="0">
            <x v="0"/>
          </reference>
          <reference field="30" count="1" selected="0">
            <x v="7"/>
          </reference>
          <reference field="31" count="1">
            <x v="4"/>
          </reference>
        </references>
      </pivotArea>
    </format>
    <format dxfId="1416">
      <pivotArea dataOnly="0" labelOnly="1" outline="0" fieldPosition="0">
        <references count="3">
          <reference field="8" count="1" selected="0">
            <x v="0"/>
          </reference>
          <reference field="30" count="1" selected="0">
            <x v="11"/>
          </reference>
          <reference field="31" count="1">
            <x v="3"/>
          </reference>
        </references>
      </pivotArea>
    </format>
    <format dxfId="1415">
      <pivotArea dataOnly="0" labelOnly="1" outline="0" fieldPosition="0">
        <references count="3">
          <reference field="8" count="1" selected="0">
            <x v="0"/>
          </reference>
          <reference field="30" count="1" selected="0">
            <x v="12"/>
          </reference>
          <reference field="31" count="1">
            <x v="10"/>
          </reference>
        </references>
      </pivotArea>
    </format>
    <format dxfId="1414">
      <pivotArea dataOnly="0" labelOnly="1" outline="0" fieldPosition="0">
        <references count="3">
          <reference field="8" count="1" selected="0">
            <x v="0"/>
          </reference>
          <reference field="30" count="1" selected="0">
            <x v="14"/>
          </reference>
          <reference field="31" count="1">
            <x v="15"/>
          </reference>
        </references>
      </pivotArea>
    </format>
    <format dxfId="1413">
      <pivotArea dataOnly="0" labelOnly="1" outline="0" fieldPosition="0">
        <references count="3">
          <reference field="8" count="1" selected="0">
            <x v="0"/>
          </reference>
          <reference field="30" count="1" selected="0">
            <x v="18"/>
          </reference>
          <reference field="31" count="1">
            <x v="0"/>
          </reference>
        </references>
      </pivotArea>
    </format>
    <format dxfId="1412">
      <pivotArea dataOnly="0" labelOnly="1" outline="0" fieldPosition="0">
        <references count="3">
          <reference field="8" count="1" selected="0">
            <x v="0"/>
          </reference>
          <reference field="30" count="1" selected="0">
            <x v="20"/>
          </reference>
          <reference field="31" count="1">
            <x v="2"/>
          </reference>
        </references>
      </pivotArea>
    </format>
    <format dxfId="1411">
      <pivotArea dataOnly="0" labelOnly="1" outline="0" fieldPosition="0">
        <references count="3">
          <reference field="8" count="1" selected="0">
            <x v="1"/>
          </reference>
          <reference field="30" count="1" selected="0">
            <x v="0"/>
          </reference>
          <reference field="31" count="3">
            <x v="0"/>
            <x v="8"/>
            <x v="13"/>
          </reference>
        </references>
      </pivotArea>
    </format>
    <format dxfId="1410">
      <pivotArea dataOnly="0" labelOnly="1" outline="0" fieldPosition="0">
        <references count="3">
          <reference field="8" count="1" selected="0">
            <x v="1"/>
          </reference>
          <reference field="30" count="1" selected="0">
            <x v="2"/>
          </reference>
          <reference field="31" count="1">
            <x v="5"/>
          </reference>
        </references>
      </pivotArea>
    </format>
    <format dxfId="1409">
      <pivotArea dataOnly="0" labelOnly="1" outline="0" fieldPosition="0">
        <references count="3">
          <reference field="8" count="1" selected="0">
            <x v="1"/>
          </reference>
          <reference field="30" count="1" selected="0">
            <x v="3"/>
          </reference>
          <reference field="31" count="1">
            <x v="16"/>
          </reference>
        </references>
      </pivotArea>
    </format>
    <format dxfId="1408">
      <pivotArea dataOnly="0" labelOnly="1" outline="0" fieldPosition="0">
        <references count="3">
          <reference field="8" count="1" selected="0">
            <x v="1"/>
          </reference>
          <reference field="30" count="1" selected="0">
            <x v="4"/>
          </reference>
          <reference field="31" count="1">
            <x v="9"/>
          </reference>
        </references>
      </pivotArea>
    </format>
    <format dxfId="1407">
      <pivotArea dataOnly="0" labelOnly="1" outline="0" fieldPosition="0">
        <references count="3">
          <reference field="8" count="1" selected="0">
            <x v="1"/>
          </reference>
          <reference field="30" count="1" selected="0">
            <x v="5"/>
          </reference>
          <reference field="31" count="1">
            <x v="12"/>
          </reference>
        </references>
      </pivotArea>
    </format>
    <format dxfId="1406">
      <pivotArea dataOnly="0" labelOnly="1" outline="0" fieldPosition="0">
        <references count="3">
          <reference field="8" count="1" selected="0">
            <x v="1"/>
          </reference>
          <reference field="30" count="1" selected="0">
            <x v="10"/>
          </reference>
          <reference field="31" count="1">
            <x v="14"/>
          </reference>
        </references>
      </pivotArea>
    </format>
    <format dxfId="1405">
      <pivotArea dataOnly="0" labelOnly="1" outline="0" fieldPosition="0">
        <references count="3">
          <reference field="8" count="1" selected="0">
            <x v="1"/>
          </reference>
          <reference field="30" count="1" selected="0">
            <x v="16"/>
          </reference>
          <reference field="31" count="1">
            <x v="19"/>
          </reference>
        </references>
      </pivotArea>
    </format>
    <format dxfId="1404">
      <pivotArea dataOnly="0" labelOnly="1" outline="0" fieldPosition="0">
        <references count="3">
          <reference field="8" count="1" selected="0">
            <x v="1"/>
          </reference>
          <reference field="30" count="1" selected="0">
            <x v="19"/>
          </reference>
          <reference field="31" count="1">
            <x v="6"/>
          </reference>
        </references>
      </pivotArea>
    </format>
    <format dxfId="1403">
      <pivotArea dataOnly="0" labelOnly="1" outline="0" fieldPosition="0">
        <references count="3">
          <reference field="8" count="1" selected="0">
            <x v="1"/>
          </reference>
          <reference field="30" count="1" selected="0">
            <x v="21"/>
          </reference>
          <reference field="31" count="1">
            <x v="18"/>
          </reference>
        </references>
      </pivotArea>
    </format>
    <format dxfId="1402">
      <pivotArea dataOnly="0" labelOnly="1" outline="0" fieldPosition="0">
        <references count="3">
          <reference field="8" count="1" selected="0">
            <x v="2"/>
          </reference>
          <reference field="30" count="1" selected="0">
            <x v="8"/>
          </reference>
          <reference field="31" count="1">
            <x v="0"/>
          </reference>
        </references>
      </pivotArea>
    </format>
    <format dxfId="1401">
      <pivotArea dataOnly="0" labelOnly="1" outline="0" fieldPosition="0">
        <references count="3">
          <reference field="8" count="1" selected="0">
            <x v="2"/>
          </reference>
          <reference field="30" count="1" selected="0">
            <x v="9"/>
          </reference>
          <reference field="31" count="1">
            <x v="7"/>
          </reference>
        </references>
      </pivotArea>
    </format>
    <format dxfId="1400">
      <pivotArea dataOnly="0" labelOnly="1" outline="0" fieldPosition="0">
        <references count="3">
          <reference field="8" count="1" selected="0">
            <x v="2"/>
          </reference>
          <reference field="30" count="1" selected="0">
            <x v="13"/>
          </reference>
          <reference field="31" count="1">
            <x v="17"/>
          </reference>
        </references>
      </pivotArea>
    </format>
    <format dxfId="1399">
      <pivotArea dataOnly="0" labelOnly="1" outline="0" fieldPosition="0">
        <references count="3">
          <reference field="8" count="1" selected="0">
            <x v="2"/>
          </reference>
          <reference field="30" count="1" selected="0">
            <x v="15"/>
          </reference>
          <reference field="31" count="1">
            <x v="0"/>
          </reference>
        </references>
      </pivotArea>
    </format>
    <format dxfId="1398">
      <pivotArea dataOnly="0" labelOnly="1" outline="0" fieldPosition="0">
        <references count="3">
          <reference field="8" count="1" selected="0">
            <x v="3"/>
          </reference>
          <reference field="30" count="1" selected="0">
            <x v="0"/>
          </reference>
          <reference field="31" count="1">
            <x v="11"/>
          </reference>
        </references>
      </pivotArea>
    </format>
    <format dxfId="1397">
      <pivotArea dataOnly="0" labelOnly="1" outline="0" fieldPosition="0">
        <references count="3">
          <reference field="8" count="1" selected="0">
            <x v="3"/>
          </reference>
          <reference field="30" count="1" selected="0">
            <x v="17"/>
          </reference>
          <reference field="31" count="1">
            <x v="0"/>
          </reference>
        </references>
      </pivotArea>
    </format>
    <format dxfId="1396">
      <pivotArea dataOnly="0" labelOnly="1" outline="0" fieldPosition="0">
        <references count="4">
          <reference field="8" count="1" selected="0">
            <x v="0"/>
          </reference>
          <reference field="30" count="1" selected="0">
            <x v="0"/>
          </reference>
          <reference field="31" count="1" selected="0">
            <x v="0"/>
          </reference>
          <reference field="32" count="2">
            <x v="4"/>
            <x v="23"/>
          </reference>
        </references>
      </pivotArea>
    </format>
    <format dxfId="1395">
      <pivotArea dataOnly="0" labelOnly="1" outline="0" fieldPosition="0">
        <references count="4">
          <reference field="8" count="1" selected="0">
            <x v="0"/>
          </reference>
          <reference field="30" count="1" selected="0">
            <x v="1"/>
          </reference>
          <reference field="31" count="1" selected="0">
            <x v="0"/>
          </reference>
          <reference field="32" count="1">
            <x v="19"/>
          </reference>
        </references>
      </pivotArea>
    </format>
    <format dxfId="1394">
      <pivotArea dataOnly="0" labelOnly="1" outline="0" fieldPosition="0">
        <references count="4">
          <reference field="8" count="1" selected="0">
            <x v="0"/>
          </reference>
          <reference field="30" count="1" selected="0">
            <x v="6"/>
          </reference>
          <reference field="31" count="1" selected="0">
            <x v="1"/>
          </reference>
          <reference field="32" count="1">
            <x v="1"/>
          </reference>
        </references>
      </pivotArea>
    </format>
    <format dxfId="1393">
      <pivotArea dataOnly="0" labelOnly="1" outline="0" fieldPosition="0">
        <references count="4">
          <reference field="8" count="1" selected="0">
            <x v="0"/>
          </reference>
          <reference field="30" count="1" selected="0">
            <x v="7"/>
          </reference>
          <reference field="31" count="1" selected="0">
            <x v="4"/>
          </reference>
          <reference field="32" count="1">
            <x v="5"/>
          </reference>
        </references>
      </pivotArea>
    </format>
    <format dxfId="1392">
      <pivotArea dataOnly="0" labelOnly="1" outline="0" fieldPosition="0">
        <references count="4">
          <reference field="8" count="1" selected="0">
            <x v="0"/>
          </reference>
          <reference field="30" count="1" selected="0">
            <x v="11"/>
          </reference>
          <reference field="31" count="1" selected="0">
            <x v="3"/>
          </reference>
          <reference field="32" count="1">
            <x v="2"/>
          </reference>
        </references>
      </pivotArea>
    </format>
    <format dxfId="1391">
      <pivotArea dataOnly="0" labelOnly="1" outline="0" fieldPosition="0">
        <references count="4">
          <reference field="8" count="1" selected="0">
            <x v="0"/>
          </reference>
          <reference field="30" count="1" selected="0">
            <x v="12"/>
          </reference>
          <reference field="31" count="1" selected="0">
            <x v="10"/>
          </reference>
          <reference field="32" count="1">
            <x v="8"/>
          </reference>
        </references>
      </pivotArea>
    </format>
    <format dxfId="1390">
      <pivotArea dataOnly="0" labelOnly="1" outline="0" fieldPosition="0">
        <references count="4">
          <reference field="8" count="1" selected="0">
            <x v="0"/>
          </reference>
          <reference field="30" count="1" selected="0">
            <x v="14"/>
          </reference>
          <reference field="31" count="1" selected="0">
            <x v="15"/>
          </reference>
          <reference field="32" count="1">
            <x v="25"/>
          </reference>
        </references>
      </pivotArea>
    </format>
    <format dxfId="1389">
      <pivotArea dataOnly="0" labelOnly="1" outline="0" fieldPosition="0">
        <references count="4">
          <reference field="8" count="1" selected="0">
            <x v="0"/>
          </reference>
          <reference field="30" count="1" selected="0">
            <x v="18"/>
          </reference>
          <reference field="31" count="1" selected="0">
            <x v="0"/>
          </reference>
          <reference field="32" count="1">
            <x v="18"/>
          </reference>
        </references>
      </pivotArea>
    </format>
    <format dxfId="1388">
      <pivotArea dataOnly="0" labelOnly="1" outline="0" fieldPosition="0">
        <references count="4">
          <reference field="8" count="1" selected="0">
            <x v="0"/>
          </reference>
          <reference field="30" count="1" selected="0">
            <x v="20"/>
          </reference>
          <reference field="31" count="1" selected="0">
            <x v="2"/>
          </reference>
          <reference field="32" count="1">
            <x v="3"/>
          </reference>
        </references>
      </pivotArea>
    </format>
    <format dxfId="1387">
      <pivotArea dataOnly="0" labelOnly="1" outline="0" fieldPosition="0">
        <references count="4">
          <reference field="8" count="1" selected="0">
            <x v="1"/>
          </reference>
          <reference field="30" count="1" selected="0">
            <x v="0"/>
          </reference>
          <reference field="31" count="1" selected="0">
            <x v="0"/>
          </reference>
          <reference field="32" count="1">
            <x v="0"/>
          </reference>
        </references>
      </pivotArea>
    </format>
    <format dxfId="1386">
      <pivotArea dataOnly="0" labelOnly="1" outline="0" fieldPosition="0">
        <references count="4">
          <reference field="8" count="1" selected="0">
            <x v="1"/>
          </reference>
          <reference field="30" count="1" selected="0">
            <x v="0"/>
          </reference>
          <reference field="31" count="1" selected="0">
            <x v="8"/>
          </reference>
          <reference field="32" count="1">
            <x v="6"/>
          </reference>
        </references>
      </pivotArea>
    </format>
    <format dxfId="1385">
      <pivotArea dataOnly="0" labelOnly="1" outline="0" fieldPosition="0">
        <references count="4">
          <reference field="8" count="1" selected="0">
            <x v="1"/>
          </reference>
          <reference field="30" count="1" selected="0">
            <x v="0"/>
          </reference>
          <reference field="31" count="1" selected="0">
            <x v="13"/>
          </reference>
          <reference field="32" count="1">
            <x v="15"/>
          </reference>
        </references>
      </pivotArea>
    </format>
    <format dxfId="1384">
      <pivotArea dataOnly="0" labelOnly="1" outline="0" fieldPosition="0">
        <references count="4">
          <reference field="8" count="1" selected="0">
            <x v="1"/>
          </reference>
          <reference field="30" count="1" selected="0">
            <x v="2"/>
          </reference>
          <reference field="31" count="1" selected="0">
            <x v="5"/>
          </reference>
          <reference field="32" count="1">
            <x v="11"/>
          </reference>
        </references>
      </pivotArea>
    </format>
    <format dxfId="1383">
      <pivotArea dataOnly="0" labelOnly="1" outline="0" fieldPosition="0">
        <references count="4">
          <reference field="8" count="1" selected="0">
            <x v="1"/>
          </reference>
          <reference field="30" count="1" selected="0">
            <x v="3"/>
          </reference>
          <reference field="31" count="1" selected="0">
            <x v="16"/>
          </reference>
          <reference field="32" count="1">
            <x v="16"/>
          </reference>
        </references>
      </pivotArea>
    </format>
    <format dxfId="1382">
      <pivotArea dataOnly="0" labelOnly="1" outline="0" fieldPosition="0">
        <references count="4">
          <reference field="8" count="1" selected="0">
            <x v="1"/>
          </reference>
          <reference field="30" count="1" selected="0">
            <x v="4"/>
          </reference>
          <reference field="31" count="1" selected="0">
            <x v="9"/>
          </reference>
          <reference field="32" count="1">
            <x v="7"/>
          </reference>
        </references>
      </pivotArea>
    </format>
    <format dxfId="1381">
      <pivotArea dataOnly="0" labelOnly="1" outline="0" fieldPosition="0">
        <references count="4">
          <reference field="8" count="1" selected="0">
            <x v="1"/>
          </reference>
          <reference field="30" count="1" selected="0">
            <x v="5"/>
          </reference>
          <reference field="31" count="1" selected="0">
            <x v="12"/>
          </reference>
          <reference field="32" count="1">
            <x v="13"/>
          </reference>
        </references>
      </pivotArea>
    </format>
    <format dxfId="1380">
      <pivotArea dataOnly="0" labelOnly="1" outline="0" fieldPosition="0">
        <references count="4">
          <reference field="8" count="1" selected="0">
            <x v="1"/>
          </reference>
          <reference field="30" count="1" selected="0">
            <x v="10"/>
          </reference>
          <reference field="31" count="1" selected="0">
            <x v="14"/>
          </reference>
          <reference field="32" count="1">
            <x v="14"/>
          </reference>
        </references>
      </pivotArea>
    </format>
    <format dxfId="1379">
      <pivotArea dataOnly="0" labelOnly="1" outline="0" fieldPosition="0">
        <references count="4">
          <reference field="8" count="1" selected="0">
            <x v="1"/>
          </reference>
          <reference field="30" count="1" selected="0">
            <x v="16"/>
          </reference>
          <reference field="31" count="1" selected="0">
            <x v="19"/>
          </reference>
          <reference field="32" count="1">
            <x v="26"/>
          </reference>
        </references>
      </pivotArea>
    </format>
    <format dxfId="1378">
      <pivotArea dataOnly="0" labelOnly="1" outline="0" fieldPosition="0">
        <references count="4">
          <reference field="8" count="1" selected="0">
            <x v="1"/>
          </reference>
          <reference field="30" count="1" selected="0">
            <x v="19"/>
          </reference>
          <reference field="31" count="1" selected="0">
            <x v="6"/>
          </reference>
          <reference field="32" count="1">
            <x v="9"/>
          </reference>
        </references>
      </pivotArea>
    </format>
    <format dxfId="1377">
      <pivotArea dataOnly="0" labelOnly="1" outline="0" fieldPosition="0">
        <references count="4">
          <reference field="8" count="1" selected="0">
            <x v="1"/>
          </reference>
          <reference field="30" count="1" selected="0">
            <x v="21"/>
          </reference>
          <reference field="31" count="1" selected="0">
            <x v="18"/>
          </reference>
          <reference field="32" count="1">
            <x v="22"/>
          </reference>
        </references>
      </pivotArea>
    </format>
    <format dxfId="1376">
      <pivotArea dataOnly="0" labelOnly="1" outline="0" fieldPosition="0">
        <references count="4">
          <reference field="8" count="1" selected="0">
            <x v="2"/>
          </reference>
          <reference field="30" count="1" selected="0">
            <x v="8"/>
          </reference>
          <reference field="31" count="1" selected="0">
            <x v="0"/>
          </reference>
          <reference field="32" count="1">
            <x v="24"/>
          </reference>
        </references>
      </pivotArea>
    </format>
    <format dxfId="1375">
      <pivotArea dataOnly="0" labelOnly="1" outline="0" fieldPosition="0">
        <references count="4">
          <reference field="8" count="1" selected="0">
            <x v="2"/>
          </reference>
          <reference field="30" count="1" selected="0">
            <x v="9"/>
          </reference>
          <reference field="31" count="1" selected="0">
            <x v="7"/>
          </reference>
          <reference field="32" count="1">
            <x v="0"/>
          </reference>
        </references>
      </pivotArea>
    </format>
    <format dxfId="1374">
      <pivotArea dataOnly="0" labelOnly="1" outline="0" fieldPosition="0">
        <references count="4">
          <reference field="8" count="1" selected="0">
            <x v="2"/>
          </reference>
          <reference field="30" count="1" selected="0">
            <x v="13"/>
          </reference>
          <reference field="31" count="1" selected="0">
            <x v="17"/>
          </reference>
          <reference field="32" count="1">
            <x v="20"/>
          </reference>
        </references>
      </pivotArea>
    </format>
    <format dxfId="1373">
      <pivotArea dataOnly="0" labelOnly="1" outline="0" fieldPosition="0">
        <references count="4">
          <reference field="8" count="1" selected="0">
            <x v="2"/>
          </reference>
          <reference field="30" count="1" selected="0">
            <x v="15"/>
          </reference>
          <reference field="31" count="1" selected="0">
            <x v="0"/>
          </reference>
          <reference field="32" count="1">
            <x v="10"/>
          </reference>
        </references>
      </pivotArea>
    </format>
    <format dxfId="1372">
      <pivotArea dataOnly="0" labelOnly="1" outline="0" fieldPosition="0">
        <references count="4">
          <reference field="8" count="1" selected="0">
            <x v="3"/>
          </reference>
          <reference field="30" count="1" selected="0">
            <x v="0"/>
          </reference>
          <reference field="31" count="1" selected="0">
            <x v="0"/>
          </reference>
          <reference field="32" count="1">
            <x v="21"/>
          </reference>
        </references>
      </pivotArea>
    </format>
    <format dxfId="1371">
      <pivotArea dataOnly="0" labelOnly="1" outline="0" fieldPosition="0">
        <references count="4">
          <reference field="8" count="1" selected="0">
            <x v="3"/>
          </reference>
          <reference field="30" count="1" selected="0">
            <x v="0"/>
          </reference>
          <reference field="31" count="1" selected="0">
            <x v="11"/>
          </reference>
          <reference field="32" count="1">
            <x v="12"/>
          </reference>
        </references>
      </pivotArea>
    </format>
    <format dxfId="1370">
      <pivotArea dataOnly="0" labelOnly="1" outline="0" fieldPosition="0">
        <references count="4">
          <reference field="8" count="1" selected="0">
            <x v="3"/>
          </reference>
          <reference field="30" count="1" selected="0">
            <x v="17"/>
          </reference>
          <reference field="31" count="1" selected="0">
            <x v="0"/>
          </reference>
          <reference field="32" count="1">
            <x v="17"/>
          </reference>
        </references>
      </pivotArea>
    </format>
    <format dxfId="1369">
      <pivotArea dataOnly="0" labelOnly="1" outline="0" fieldPosition="0">
        <references count="5">
          <reference field="8" count="1" selected="0">
            <x v="0"/>
          </reference>
          <reference field="30" count="1" selected="0">
            <x v="0"/>
          </reference>
          <reference field="31" count="1" selected="0">
            <x v="0"/>
          </reference>
          <reference field="32" count="1" selected="0">
            <x v="4"/>
          </reference>
          <reference field="33" count="1">
            <x v="0"/>
          </reference>
        </references>
      </pivotArea>
    </format>
    <format dxfId="1368">
      <pivotArea dataOnly="0" labelOnly="1" outline="0" fieldPosition="0">
        <references count="5">
          <reference field="8" count="1" selected="0">
            <x v="0"/>
          </reference>
          <reference field="30" count="1" selected="0">
            <x v="18"/>
          </reference>
          <reference field="31" count="1" selected="0">
            <x v="0"/>
          </reference>
          <reference field="32" count="1" selected="0">
            <x v="18"/>
          </reference>
          <reference field="33" count="1">
            <x v="2"/>
          </reference>
        </references>
      </pivotArea>
    </format>
    <format dxfId="1367">
      <pivotArea dataOnly="0" labelOnly="1" outline="0" fieldPosition="0">
        <references count="5">
          <reference field="8" count="1" selected="0">
            <x v="0"/>
          </reference>
          <reference field="30" count="1" selected="0">
            <x v="20"/>
          </reference>
          <reference field="31" count="1" selected="0">
            <x v="2"/>
          </reference>
          <reference field="32" count="1" selected="0">
            <x v="3"/>
          </reference>
          <reference field="33" count="1">
            <x v="1"/>
          </reference>
        </references>
      </pivotArea>
    </format>
    <format dxfId="1366">
      <pivotArea dataOnly="0" labelOnly="1" outline="0" fieldPosition="0">
        <references count="5">
          <reference field="8" count="1" selected="0">
            <x v="1"/>
          </reference>
          <reference field="30" count="1" selected="0">
            <x v="0"/>
          </reference>
          <reference field="31" count="1" selected="0">
            <x v="0"/>
          </reference>
          <reference field="32" count="1" selected="0">
            <x v="0"/>
          </reference>
          <reference field="33" count="1">
            <x v="0"/>
          </reference>
        </references>
      </pivotArea>
    </format>
    <format dxfId="1365">
      <pivotArea dataOnly="0" labelOnly="1" outline="0" fieldPosition="0">
        <references count="6">
          <reference field="8" count="1" selected="0">
            <x v="0"/>
          </reference>
          <reference field="30" count="1" selected="0">
            <x v="0"/>
          </reference>
          <reference field="31" count="1" selected="0">
            <x v="0"/>
          </reference>
          <reference field="32" count="1" selected="0">
            <x v="4"/>
          </reference>
          <reference field="33" count="1" selected="0">
            <x v="0"/>
          </reference>
          <reference field="34" count="1">
            <x v="0"/>
          </reference>
        </references>
      </pivotArea>
    </format>
    <format dxfId="1364">
      <pivotArea dataOnly="0" labelOnly="1" outline="0" fieldPosition="0">
        <references count="6">
          <reference field="8" count="1" selected="0">
            <x v="0"/>
          </reference>
          <reference field="30" count="1" selected="0">
            <x v="11"/>
          </reference>
          <reference field="31" count="1" selected="0">
            <x v="3"/>
          </reference>
          <reference field="32" count="1" selected="0">
            <x v="2"/>
          </reference>
          <reference field="33" count="1" selected="0">
            <x v="0"/>
          </reference>
          <reference field="34" count="1">
            <x v="1"/>
          </reference>
        </references>
      </pivotArea>
    </format>
    <format dxfId="1363">
      <pivotArea dataOnly="0" labelOnly="1" outline="0" fieldPosition="0">
        <references count="6">
          <reference field="8" count="1" selected="0">
            <x v="0"/>
          </reference>
          <reference field="30" count="1" selected="0">
            <x v="12"/>
          </reference>
          <reference field="31" count="1" selected="0">
            <x v="10"/>
          </reference>
          <reference field="32" count="1" selected="0">
            <x v="8"/>
          </reference>
          <reference field="33" count="1" selected="0">
            <x v="0"/>
          </reference>
          <reference field="34" count="1">
            <x v="12"/>
          </reference>
        </references>
      </pivotArea>
    </format>
    <format dxfId="1362">
      <pivotArea dataOnly="0" labelOnly="1" outline="0" fieldPosition="0">
        <references count="6">
          <reference field="8" count="1" selected="0">
            <x v="0"/>
          </reference>
          <reference field="30" count="1" selected="0">
            <x v="14"/>
          </reference>
          <reference field="31" count="1" selected="0">
            <x v="15"/>
          </reference>
          <reference field="32" count="1" selected="0">
            <x v="25"/>
          </reference>
          <reference field="33" count="1" selected="0">
            <x v="0"/>
          </reference>
          <reference field="34" count="1">
            <x v="10"/>
          </reference>
        </references>
      </pivotArea>
    </format>
    <format dxfId="1361">
      <pivotArea dataOnly="0" labelOnly="1" outline="0" fieldPosition="0">
        <references count="6">
          <reference field="8" count="1" selected="0">
            <x v="0"/>
          </reference>
          <reference field="30" count="1" selected="0">
            <x v="18"/>
          </reference>
          <reference field="31" count="1" selected="0">
            <x v="0"/>
          </reference>
          <reference field="32" count="1" selected="0">
            <x v="18"/>
          </reference>
          <reference field="33" count="1" selected="0">
            <x v="2"/>
          </reference>
          <reference field="34" count="1">
            <x v="9"/>
          </reference>
        </references>
      </pivotArea>
    </format>
    <format dxfId="1360">
      <pivotArea dataOnly="0" labelOnly="1" outline="0" fieldPosition="0">
        <references count="6">
          <reference field="8" count="1" selected="0">
            <x v="0"/>
          </reference>
          <reference field="30" count="1" selected="0">
            <x v="20"/>
          </reference>
          <reference field="31" count="1" selected="0">
            <x v="2"/>
          </reference>
          <reference field="32" count="1" selected="0">
            <x v="3"/>
          </reference>
          <reference field="33" count="1" selected="0">
            <x v="1"/>
          </reference>
          <reference field="34" count="1">
            <x v="0"/>
          </reference>
        </references>
      </pivotArea>
    </format>
    <format dxfId="1359">
      <pivotArea dataOnly="0" labelOnly="1" outline="0" fieldPosition="0">
        <references count="6">
          <reference field="8" count="1" selected="0">
            <x v="1"/>
          </reference>
          <reference field="30" count="1" selected="0">
            <x v="2"/>
          </reference>
          <reference field="31" count="1" selected="0">
            <x v="5"/>
          </reference>
          <reference field="32" count="1" selected="0">
            <x v="11"/>
          </reference>
          <reference field="33" count="1" selected="0">
            <x v="0"/>
          </reference>
          <reference field="34" count="1">
            <x v="5"/>
          </reference>
        </references>
      </pivotArea>
    </format>
    <format dxfId="1358">
      <pivotArea dataOnly="0" labelOnly="1" outline="0" fieldPosition="0">
        <references count="6">
          <reference field="8" count="1" selected="0">
            <x v="1"/>
          </reference>
          <reference field="30" count="1" selected="0">
            <x v="3"/>
          </reference>
          <reference field="31" count="1" selected="0">
            <x v="16"/>
          </reference>
          <reference field="32" count="1" selected="0">
            <x v="16"/>
          </reference>
          <reference field="33" count="1" selected="0">
            <x v="0"/>
          </reference>
          <reference field="34" count="1">
            <x v="0"/>
          </reference>
        </references>
      </pivotArea>
    </format>
    <format dxfId="1357">
      <pivotArea dataOnly="0" labelOnly="1" outline="0" fieldPosition="0">
        <references count="6">
          <reference field="8" count="1" selected="0">
            <x v="1"/>
          </reference>
          <reference field="30" count="1" selected="0">
            <x v="4"/>
          </reference>
          <reference field="31" count="1" selected="0">
            <x v="9"/>
          </reference>
          <reference field="32" count="1" selected="0">
            <x v="7"/>
          </reference>
          <reference field="33" count="1" selected="0">
            <x v="0"/>
          </reference>
          <reference field="34" count="1">
            <x v="3"/>
          </reference>
        </references>
      </pivotArea>
    </format>
    <format dxfId="1356">
      <pivotArea dataOnly="0" labelOnly="1" outline="0" fieldPosition="0">
        <references count="6">
          <reference field="8" count="1" selected="0">
            <x v="1"/>
          </reference>
          <reference field="30" count="1" selected="0">
            <x v="5"/>
          </reference>
          <reference field="31" count="1" selected="0">
            <x v="12"/>
          </reference>
          <reference field="32" count="1" selected="0">
            <x v="13"/>
          </reference>
          <reference field="33" count="1" selected="0">
            <x v="0"/>
          </reference>
          <reference field="34" count="1">
            <x v="7"/>
          </reference>
        </references>
      </pivotArea>
    </format>
    <format dxfId="1355">
      <pivotArea dataOnly="0" labelOnly="1" outline="0" fieldPosition="0">
        <references count="6">
          <reference field="8" count="1" selected="0">
            <x v="1"/>
          </reference>
          <reference field="30" count="1" selected="0">
            <x v="10"/>
          </reference>
          <reference field="31" count="1" selected="0">
            <x v="14"/>
          </reference>
          <reference field="32" count="1" selected="0">
            <x v="14"/>
          </reference>
          <reference field="33" count="1" selected="0">
            <x v="0"/>
          </reference>
          <reference field="34" count="1">
            <x v="8"/>
          </reference>
        </references>
      </pivotArea>
    </format>
    <format dxfId="1354">
      <pivotArea dataOnly="0" labelOnly="1" outline="0" fieldPosition="0">
        <references count="6">
          <reference field="8" count="1" selected="0">
            <x v="1"/>
          </reference>
          <reference field="30" count="1" selected="0">
            <x v="16"/>
          </reference>
          <reference field="31" count="1" selected="0">
            <x v="19"/>
          </reference>
          <reference field="32" count="1" selected="0">
            <x v="26"/>
          </reference>
          <reference field="33" count="1" selected="0">
            <x v="0"/>
          </reference>
          <reference field="34" count="1">
            <x v="13"/>
          </reference>
        </references>
      </pivotArea>
    </format>
    <format dxfId="1353">
      <pivotArea dataOnly="0" labelOnly="1" outline="0" fieldPosition="0">
        <references count="6">
          <reference field="8" count="1" selected="0">
            <x v="1"/>
          </reference>
          <reference field="30" count="1" selected="0">
            <x v="19"/>
          </reference>
          <reference field="31" count="1" selected="0">
            <x v="6"/>
          </reference>
          <reference field="32" count="1" selected="0">
            <x v="9"/>
          </reference>
          <reference field="33" count="1" selected="0">
            <x v="0"/>
          </reference>
          <reference field="34" count="1">
            <x v="0"/>
          </reference>
        </references>
      </pivotArea>
    </format>
    <format dxfId="1352">
      <pivotArea dataOnly="0" labelOnly="1" outline="0" fieldPosition="0">
        <references count="6">
          <reference field="8" count="1" selected="0">
            <x v="1"/>
          </reference>
          <reference field="30" count="1" selected="0">
            <x v="21"/>
          </reference>
          <reference field="31" count="1" selected="0">
            <x v="18"/>
          </reference>
          <reference field="32" count="1" selected="0">
            <x v="22"/>
          </reference>
          <reference field="33" count="1" selected="0">
            <x v="0"/>
          </reference>
          <reference field="34" count="1">
            <x v="11"/>
          </reference>
        </references>
      </pivotArea>
    </format>
    <format dxfId="1351">
      <pivotArea dataOnly="0" labelOnly="1" outline="0" fieldPosition="0">
        <references count="6">
          <reference field="8" count="1" selected="0">
            <x v="2"/>
          </reference>
          <reference field="30" count="1" selected="0">
            <x v="8"/>
          </reference>
          <reference field="31" count="1" selected="0">
            <x v="0"/>
          </reference>
          <reference field="32" count="1" selected="0">
            <x v="24"/>
          </reference>
          <reference field="33" count="1" selected="0">
            <x v="0"/>
          </reference>
          <reference field="34" count="1">
            <x v="4"/>
          </reference>
        </references>
      </pivotArea>
    </format>
    <format dxfId="1350">
      <pivotArea dataOnly="0" labelOnly="1" outline="0" fieldPosition="0">
        <references count="6">
          <reference field="8" count="1" selected="0">
            <x v="2"/>
          </reference>
          <reference field="30" count="1" selected="0">
            <x v="9"/>
          </reference>
          <reference field="31" count="1" selected="0">
            <x v="7"/>
          </reference>
          <reference field="32" count="1" selected="0">
            <x v="0"/>
          </reference>
          <reference field="33" count="1" selected="0">
            <x v="0"/>
          </reference>
          <reference field="34" count="1">
            <x v="2"/>
          </reference>
        </references>
      </pivotArea>
    </format>
    <format dxfId="1349">
      <pivotArea dataOnly="0" labelOnly="1" outline="0" fieldPosition="0">
        <references count="6">
          <reference field="8" count="1" selected="0">
            <x v="2"/>
          </reference>
          <reference field="30" count="1" selected="0">
            <x v="13"/>
          </reference>
          <reference field="31" count="1" selected="0">
            <x v="17"/>
          </reference>
          <reference field="32" count="1" selected="0">
            <x v="20"/>
          </reference>
          <reference field="33" count="1" selected="0">
            <x v="0"/>
          </reference>
          <reference field="34" count="1">
            <x v="6"/>
          </reference>
        </references>
      </pivotArea>
    </format>
    <format dxfId="1348">
      <pivotArea dataOnly="0" labelOnly="1" outline="0" fieldPosition="0">
        <references count="6">
          <reference field="8" count="1" selected="0">
            <x v="2"/>
          </reference>
          <reference field="30" count="1" selected="0">
            <x v="15"/>
          </reference>
          <reference field="31" count="1" selected="0">
            <x v="0"/>
          </reference>
          <reference field="32" count="1" selected="0">
            <x v="10"/>
          </reference>
          <reference field="33" count="1" selected="0">
            <x v="0"/>
          </reference>
          <reference field="34" count="1">
            <x v="0"/>
          </reference>
        </references>
      </pivotArea>
    </format>
    <format dxfId="1347">
      <pivotArea dataOnly="0" labelOnly="1" outline="0" fieldPosition="0">
        <references count="7">
          <reference field="8" count="1" selected="0">
            <x v="0"/>
          </reference>
          <reference field="30" count="1" selected="0">
            <x v="0"/>
          </reference>
          <reference field="31" count="1" selected="0">
            <x v="0"/>
          </reference>
          <reference field="32" count="1" selected="0">
            <x v="4"/>
          </reference>
          <reference field="33" count="1" selected="0">
            <x v="0"/>
          </reference>
          <reference field="34" count="1" selected="0">
            <x v="0"/>
          </reference>
          <reference field="35" count="1">
            <x v="0"/>
          </reference>
        </references>
      </pivotArea>
    </format>
    <format dxfId="1346">
      <pivotArea dataOnly="0" labelOnly="1" outline="0" fieldPosition="0">
        <references count="7">
          <reference field="8" count="1" selected="0">
            <x v="0"/>
          </reference>
          <reference field="30" count="1" selected="0">
            <x v="0"/>
          </reference>
          <reference field="31" count="1" selected="0">
            <x v="0"/>
          </reference>
          <reference field="32" count="1" selected="0">
            <x v="23"/>
          </reference>
          <reference field="33" count="1" selected="0">
            <x v="0"/>
          </reference>
          <reference field="34" count="1" selected="0">
            <x v="0"/>
          </reference>
          <reference field="35" count="1">
            <x v="0"/>
          </reference>
        </references>
      </pivotArea>
    </format>
    <format dxfId="1345">
      <pivotArea dataOnly="0" labelOnly="1" outline="0" fieldPosition="0">
        <references count="7">
          <reference field="8" count="1" selected="0">
            <x v="0"/>
          </reference>
          <reference field="30" count="1" selected="0">
            <x v="1"/>
          </reference>
          <reference field="31" count="1" selected="0">
            <x v="0"/>
          </reference>
          <reference field="32" count="1" selected="0">
            <x v="19"/>
          </reference>
          <reference field="33" count="1" selected="0">
            <x v="0"/>
          </reference>
          <reference field="34" count="1" selected="0">
            <x v="0"/>
          </reference>
          <reference field="35" count="1">
            <x v="0"/>
          </reference>
        </references>
      </pivotArea>
    </format>
    <format dxfId="1344">
      <pivotArea dataOnly="0" labelOnly="1" outline="0" fieldPosition="0">
        <references count="7">
          <reference field="8" count="1" selected="0">
            <x v="0"/>
          </reference>
          <reference field="30" count="1" selected="0">
            <x v="6"/>
          </reference>
          <reference field="31" count="1" selected="0">
            <x v="1"/>
          </reference>
          <reference field="32" count="1" selected="0">
            <x v="1"/>
          </reference>
          <reference field="33" count="1" selected="0">
            <x v="0"/>
          </reference>
          <reference field="34" count="1" selected="0">
            <x v="0"/>
          </reference>
          <reference field="35" count="1">
            <x v="0"/>
          </reference>
        </references>
      </pivotArea>
    </format>
    <format dxfId="1343">
      <pivotArea dataOnly="0" labelOnly="1" outline="0" fieldPosition="0">
        <references count="7">
          <reference field="8" count="1" selected="0">
            <x v="0"/>
          </reference>
          <reference field="30" count="1" selected="0">
            <x v="7"/>
          </reference>
          <reference field="31" count="1" selected="0">
            <x v="4"/>
          </reference>
          <reference field="32" count="1" selected="0">
            <x v="5"/>
          </reference>
          <reference field="33" count="1" selected="0">
            <x v="0"/>
          </reference>
          <reference field="34" count="1" selected="0">
            <x v="0"/>
          </reference>
          <reference field="35" count="1">
            <x v="0"/>
          </reference>
        </references>
      </pivotArea>
    </format>
    <format dxfId="1342">
      <pivotArea dataOnly="0" labelOnly="1" outline="0" fieldPosition="0">
        <references count="7">
          <reference field="8" count="1" selected="0">
            <x v="0"/>
          </reference>
          <reference field="30" count="1" selected="0">
            <x v="11"/>
          </reference>
          <reference field="31" count="1" selected="0">
            <x v="3"/>
          </reference>
          <reference field="32" count="1" selected="0">
            <x v="2"/>
          </reference>
          <reference field="33" count="1" selected="0">
            <x v="0"/>
          </reference>
          <reference field="34" count="1" selected="0">
            <x v="1"/>
          </reference>
          <reference field="35" count="1">
            <x v="0"/>
          </reference>
        </references>
      </pivotArea>
    </format>
    <format dxfId="1341">
      <pivotArea dataOnly="0" labelOnly="1" outline="0" fieldPosition="0">
        <references count="7">
          <reference field="8" count="1" selected="0">
            <x v="0"/>
          </reference>
          <reference field="30" count="1" selected="0">
            <x v="12"/>
          </reference>
          <reference field="31" count="1" selected="0">
            <x v="10"/>
          </reference>
          <reference field="32" count="1" selected="0">
            <x v="8"/>
          </reference>
          <reference field="33" count="1" selected="0">
            <x v="0"/>
          </reference>
          <reference field="34" count="1" selected="0">
            <x v="12"/>
          </reference>
          <reference field="35" count="1">
            <x v="0"/>
          </reference>
        </references>
      </pivotArea>
    </format>
    <format dxfId="1340">
      <pivotArea dataOnly="0" labelOnly="1" outline="0" fieldPosition="0">
        <references count="7">
          <reference field="8" count="1" selected="0">
            <x v="0"/>
          </reference>
          <reference field="30" count="1" selected="0">
            <x v="14"/>
          </reference>
          <reference field="31" count="1" selected="0">
            <x v="15"/>
          </reference>
          <reference field="32" count="1" selected="0">
            <x v="25"/>
          </reference>
          <reference field="33" count="1" selected="0">
            <x v="0"/>
          </reference>
          <reference field="34" count="1" selected="0">
            <x v="10"/>
          </reference>
          <reference field="35" count="1">
            <x v="0"/>
          </reference>
        </references>
      </pivotArea>
    </format>
    <format dxfId="1339">
      <pivotArea dataOnly="0" labelOnly="1" outline="0" fieldPosition="0">
        <references count="7">
          <reference field="8" count="1" selected="0">
            <x v="0"/>
          </reference>
          <reference field="30" count="1" selected="0">
            <x v="18"/>
          </reference>
          <reference field="31" count="1" selected="0">
            <x v="0"/>
          </reference>
          <reference field="32" count="1" selected="0">
            <x v="18"/>
          </reference>
          <reference field="33" count="1" selected="0">
            <x v="2"/>
          </reference>
          <reference field="34" count="1" selected="0">
            <x v="9"/>
          </reference>
          <reference field="35" count="1">
            <x v="0"/>
          </reference>
        </references>
      </pivotArea>
    </format>
    <format dxfId="1338">
      <pivotArea dataOnly="0" labelOnly="1" outline="0" fieldPosition="0">
        <references count="7">
          <reference field="8" count="1" selected="0">
            <x v="0"/>
          </reference>
          <reference field="30" count="1" selected="0">
            <x v="20"/>
          </reference>
          <reference field="31" count="1" selected="0">
            <x v="2"/>
          </reference>
          <reference field="32" count="1" selected="0">
            <x v="3"/>
          </reference>
          <reference field="33" count="1" selected="0">
            <x v="1"/>
          </reference>
          <reference field="34" count="1" selected="0">
            <x v="0"/>
          </reference>
          <reference field="35" count="1">
            <x v="0"/>
          </reference>
        </references>
      </pivotArea>
    </format>
    <format dxfId="1337">
      <pivotArea dataOnly="0" labelOnly="1" outline="0" fieldPosition="0">
        <references count="7">
          <reference field="8" count="1" selected="0">
            <x v="1"/>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
          </reference>
        </references>
      </pivotArea>
    </format>
    <format dxfId="1336">
      <pivotArea dataOnly="0" labelOnly="1" outline="0" fieldPosition="0">
        <references count="7">
          <reference field="8" count="1" selected="0">
            <x v="1"/>
          </reference>
          <reference field="30" count="1" selected="0">
            <x v="0"/>
          </reference>
          <reference field="31" count="1" selected="0">
            <x v="8"/>
          </reference>
          <reference field="32" count="1" selected="0">
            <x v="6"/>
          </reference>
          <reference field="33" count="1" selected="0">
            <x v="0"/>
          </reference>
          <reference field="34" count="1" selected="0">
            <x v="0"/>
          </reference>
          <reference field="35" count="1">
            <x v="0"/>
          </reference>
        </references>
      </pivotArea>
    </format>
    <format dxfId="1335">
      <pivotArea dataOnly="0" labelOnly="1" outline="0" fieldPosition="0">
        <references count="7">
          <reference field="8" count="1" selected="0">
            <x v="1"/>
          </reference>
          <reference field="30" count="1" selected="0">
            <x v="0"/>
          </reference>
          <reference field="31" count="1" selected="0">
            <x v="13"/>
          </reference>
          <reference field="32" count="1" selected="0">
            <x v="15"/>
          </reference>
          <reference field="33" count="1" selected="0">
            <x v="0"/>
          </reference>
          <reference field="34" count="1" selected="0">
            <x v="0"/>
          </reference>
          <reference field="35" count="1">
            <x v="0"/>
          </reference>
        </references>
      </pivotArea>
    </format>
    <format dxfId="1334">
      <pivotArea dataOnly="0" labelOnly="1" outline="0" fieldPosition="0">
        <references count="7">
          <reference field="8" count="1" selected="0">
            <x v="1"/>
          </reference>
          <reference field="30" count="1" selected="0">
            <x v="2"/>
          </reference>
          <reference field="31" count="1" selected="0">
            <x v="5"/>
          </reference>
          <reference field="32" count="1" selected="0">
            <x v="11"/>
          </reference>
          <reference field="33" count="1" selected="0">
            <x v="0"/>
          </reference>
          <reference field="34" count="1" selected="0">
            <x v="5"/>
          </reference>
          <reference field="35" count="1">
            <x v="0"/>
          </reference>
        </references>
      </pivotArea>
    </format>
    <format dxfId="1333">
      <pivotArea dataOnly="0" labelOnly="1" outline="0" fieldPosition="0">
        <references count="7">
          <reference field="8" count="1" selected="0">
            <x v="1"/>
          </reference>
          <reference field="30" count="1" selected="0">
            <x v="3"/>
          </reference>
          <reference field="31" count="1" selected="0">
            <x v="16"/>
          </reference>
          <reference field="32" count="1" selected="0">
            <x v="16"/>
          </reference>
          <reference field="33" count="1" selected="0">
            <x v="0"/>
          </reference>
          <reference field="34" count="1" selected="0">
            <x v="0"/>
          </reference>
          <reference field="35" count="1">
            <x v="0"/>
          </reference>
        </references>
      </pivotArea>
    </format>
    <format dxfId="1332">
      <pivotArea dataOnly="0" labelOnly="1" outline="0" fieldPosition="0">
        <references count="7">
          <reference field="8" count="1" selected="0">
            <x v="1"/>
          </reference>
          <reference field="30" count="1" selected="0">
            <x v="4"/>
          </reference>
          <reference field="31" count="1" selected="0">
            <x v="9"/>
          </reference>
          <reference field="32" count="1" selected="0">
            <x v="7"/>
          </reference>
          <reference field="33" count="1" selected="0">
            <x v="0"/>
          </reference>
          <reference field="34" count="1" selected="0">
            <x v="3"/>
          </reference>
          <reference field="35" count="1">
            <x v="0"/>
          </reference>
        </references>
      </pivotArea>
    </format>
    <format dxfId="1331">
      <pivotArea dataOnly="0" labelOnly="1" outline="0" fieldPosition="0">
        <references count="7">
          <reference field="8" count="1" selected="0">
            <x v="1"/>
          </reference>
          <reference field="30" count="1" selected="0">
            <x v="5"/>
          </reference>
          <reference field="31" count="1" selected="0">
            <x v="12"/>
          </reference>
          <reference field="32" count="1" selected="0">
            <x v="13"/>
          </reference>
          <reference field="33" count="1" selected="0">
            <x v="0"/>
          </reference>
          <reference field="34" count="1" selected="0">
            <x v="7"/>
          </reference>
          <reference field="35" count="1">
            <x v="0"/>
          </reference>
        </references>
      </pivotArea>
    </format>
    <format dxfId="1330">
      <pivotArea dataOnly="0" labelOnly="1" outline="0" fieldPosition="0">
        <references count="7">
          <reference field="8" count="1" selected="0">
            <x v="1"/>
          </reference>
          <reference field="30" count="1" selected="0">
            <x v="10"/>
          </reference>
          <reference field="31" count="1" selected="0">
            <x v="14"/>
          </reference>
          <reference field="32" count="1" selected="0">
            <x v="14"/>
          </reference>
          <reference field="33" count="1" selected="0">
            <x v="0"/>
          </reference>
          <reference field="34" count="1" selected="0">
            <x v="8"/>
          </reference>
          <reference field="35" count="1">
            <x v="0"/>
          </reference>
        </references>
      </pivotArea>
    </format>
    <format dxfId="1329">
      <pivotArea dataOnly="0" labelOnly="1" outline="0" fieldPosition="0">
        <references count="7">
          <reference field="8" count="1" selected="0">
            <x v="1"/>
          </reference>
          <reference field="30" count="1" selected="0">
            <x v="16"/>
          </reference>
          <reference field="31" count="1" selected="0">
            <x v="19"/>
          </reference>
          <reference field="32" count="1" selected="0">
            <x v="26"/>
          </reference>
          <reference field="33" count="1" selected="0">
            <x v="0"/>
          </reference>
          <reference field="34" count="1" selected="0">
            <x v="13"/>
          </reference>
          <reference field="35" count="1">
            <x v="0"/>
          </reference>
        </references>
      </pivotArea>
    </format>
    <format dxfId="1328">
      <pivotArea dataOnly="0" labelOnly="1" outline="0" fieldPosition="0">
        <references count="7">
          <reference field="8" count="1" selected="0">
            <x v="1"/>
          </reference>
          <reference field="30" count="1" selected="0">
            <x v="19"/>
          </reference>
          <reference field="31" count="1" selected="0">
            <x v="6"/>
          </reference>
          <reference field="32" count="1" selected="0">
            <x v="9"/>
          </reference>
          <reference field="33" count="1" selected="0">
            <x v="0"/>
          </reference>
          <reference field="34" count="1" selected="0">
            <x v="0"/>
          </reference>
          <reference field="35" count="1">
            <x v="2"/>
          </reference>
        </references>
      </pivotArea>
    </format>
    <format dxfId="1327">
      <pivotArea dataOnly="0" labelOnly="1" outline="0" fieldPosition="0">
        <references count="7">
          <reference field="8" count="1" selected="0">
            <x v="1"/>
          </reference>
          <reference field="30" count="1" selected="0">
            <x v="21"/>
          </reference>
          <reference field="31" count="1" selected="0">
            <x v="18"/>
          </reference>
          <reference field="32" count="1" selected="0">
            <x v="22"/>
          </reference>
          <reference field="33" count="1" selected="0">
            <x v="0"/>
          </reference>
          <reference field="34" count="1" selected="0">
            <x v="11"/>
          </reference>
          <reference field="35" count="1">
            <x v="0"/>
          </reference>
        </references>
      </pivotArea>
    </format>
    <format dxfId="1326">
      <pivotArea dataOnly="0" labelOnly="1" outline="0" fieldPosition="0">
        <references count="7">
          <reference field="8" count="1" selected="0">
            <x v="2"/>
          </reference>
          <reference field="30" count="1" selected="0">
            <x v="8"/>
          </reference>
          <reference field="31" count="1" selected="0">
            <x v="0"/>
          </reference>
          <reference field="32" count="1" selected="0">
            <x v="24"/>
          </reference>
          <reference field="33" count="1" selected="0">
            <x v="0"/>
          </reference>
          <reference field="34" count="1" selected="0">
            <x v="4"/>
          </reference>
          <reference field="35" count="1">
            <x v="0"/>
          </reference>
        </references>
      </pivotArea>
    </format>
    <format dxfId="1325">
      <pivotArea dataOnly="0" labelOnly="1" outline="0" fieldPosition="0">
        <references count="7">
          <reference field="8" count="1" selected="0">
            <x v="2"/>
          </reference>
          <reference field="30" count="1" selected="0">
            <x v="9"/>
          </reference>
          <reference field="31" count="1" selected="0">
            <x v="7"/>
          </reference>
          <reference field="32" count="1" selected="0">
            <x v="0"/>
          </reference>
          <reference field="33" count="1" selected="0">
            <x v="0"/>
          </reference>
          <reference field="34" count="1" selected="0">
            <x v="2"/>
          </reference>
          <reference field="35" count="1">
            <x v="0"/>
          </reference>
        </references>
      </pivotArea>
    </format>
    <format dxfId="1324">
      <pivotArea dataOnly="0" labelOnly="1" outline="0" fieldPosition="0">
        <references count="7">
          <reference field="8" count="1" selected="0">
            <x v="2"/>
          </reference>
          <reference field="30" count="1" selected="0">
            <x v="13"/>
          </reference>
          <reference field="31" count="1" selected="0">
            <x v="17"/>
          </reference>
          <reference field="32" count="1" selected="0">
            <x v="20"/>
          </reference>
          <reference field="33" count="1" selected="0">
            <x v="0"/>
          </reference>
          <reference field="34" count="1" selected="0">
            <x v="6"/>
          </reference>
          <reference field="35" count="1">
            <x v="0"/>
          </reference>
        </references>
      </pivotArea>
    </format>
    <format dxfId="1323">
      <pivotArea dataOnly="0" labelOnly="1" outline="0" fieldPosition="0">
        <references count="7">
          <reference field="8" count="1" selected="0">
            <x v="2"/>
          </reference>
          <reference field="30" count="1" selected="0">
            <x v="15"/>
          </reference>
          <reference field="31" count="1" selected="0">
            <x v="0"/>
          </reference>
          <reference field="32" count="1" selected="0">
            <x v="10"/>
          </reference>
          <reference field="33" count="1" selected="0">
            <x v="0"/>
          </reference>
          <reference field="34" count="1" selected="0">
            <x v="0"/>
          </reference>
          <reference field="35" count="1">
            <x v="0"/>
          </reference>
        </references>
      </pivotArea>
    </format>
    <format dxfId="1322">
      <pivotArea dataOnly="0" labelOnly="1" outline="0" fieldPosition="0">
        <references count="7">
          <reference field="8" count="1" selected="0">
            <x v="3"/>
          </reference>
          <reference field="30" count="1" selected="0">
            <x v="0"/>
          </reference>
          <reference field="31" count="1" selected="0">
            <x v="0"/>
          </reference>
          <reference field="32" count="1" selected="0">
            <x v="21"/>
          </reference>
          <reference field="33" count="1" selected="0">
            <x v="0"/>
          </reference>
          <reference field="34" count="1" selected="0">
            <x v="0"/>
          </reference>
          <reference field="35" count="1">
            <x v="0"/>
          </reference>
        </references>
      </pivotArea>
    </format>
    <format dxfId="1321">
      <pivotArea dataOnly="0" labelOnly="1" outline="0" fieldPosition="0">
        <references count="7">
          <reference field="8" count="1" selected="0">
            <x v="3"/>
          </reference>
          <reference field="30" count="1" selected="0">
            <x v="0"/>
          </reference>
          <reference field="31" count="1" selected="0">
            <x v="11"/>
          </reference>
          <reference field="32" count="1" selected="0">
            <x v="12"/>
          </reference>
          <reference field="33" count="1" selected="0">
            <x v="0"/>
          </reference>
          <reference field="34" count="1" selected="0">
            <x v="0"/>
          </reference>
          <reference field="35" count="1">
            <x v="0"/>
          </reference>
        </references>
      </pivotArea>
    </format>
    <format dxfId="1320">
      <pivotArea dataOnly="0" labelOnly="1" outline="0" fieldPosition="0">
        <references count="7">
          <reference field="8" count="1" selected="0">
            <x v="3"/>
          </reference>
          <reference field="30" count="1" selected="0">
            <x v="17"/>
          </reference>
          <reference field="31" count="1" selected="0">
            <x v="0"/>
          </reference>
          <reference field="32" count="1" selected="0">
            <x v="17"/>
          </reference>
          <reference field="33" count="1" selected="0">
            <x v="0"/>
          </reference>
          <reference field="34" count="1" selected="0">
            <x v="0"/>
          </reference>
          <reference field="35"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E75:K103" firstHeaderRow="1" firstDataRow="1" firstDataCol="7"/>
  <pivotFields count="129">
    <pivotField compact="0" numFmtId="22" outline="0" showAll="0" defaultSubtotal="0"/>
    <pivotField compact="0" numFmtId="22" outline="0" showAll="0" defaultSubtotal="0"/>
    <pivotField compact="0" numFmtId="22"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Localité de l'entreprise" axis="axisRow" compact="0" outline="0" showAll="0" defaultSubtotal="0">
      <items count="4">
        <item x="1"/>
        <item x="0"/>
        <item x="3"/>
        <item n="Zémio, RCA"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9">
        <item x="8"/>
        <item x="11"/>
        <item x="17"/>
        <item x="3"/>
        <item x="0"/>
        <item x="13"/>
        <item x="12"/>
        <item x="4"/>
        <item x="16"/>
        <item x="10"/>
        <item x="5"/>
        <item x="14"/>
        <item x="15"/>
        <item x="2"/>
        <item x="1"/>
        <item x="9"/>
        <item x="7"/>
        <item x="18"/>
        <item x="6"/>
      </items>
    </pivotField>
    <pivotField axis="axisRow" compact="0" outline="0" showAll="0" defaultSubtotal="0">
      <items count="10">
        <item x="4"/>
        <item x="3"/>
        <item x="0"/>
        <item x="9"/>
        <item x="7"/>
        <item x="5"/>
        <item x="6"/>
        <item x="1"/>
        <item x="8"/>
        <item x="2"/>
      </items>
    </pivotField>
    <pivotField axis="axisRow" compact="0" outline="0" showAll="0" defaultSubtotal="0">
      <items count="17">
        <item x="9"/>
        <item x="5"/>
        <item x="15"/>
        <item x="0"/>
        <item x="6"/>
        <item x="7"/>
        <item x="8"/>
        <item x="10"/>
        <item x="12"/>
        <item x="14"/>
        <item x="13"/>
        <item x="2"/>
        <item x="3"/>
        <item x="4"/>
        <item x="1"/>
        <item m="1" x="16"/>
        <item x="11"/>
      </items>
    </pivotField>
    <pivotField axis="axisRow" compact="0" outline="0" showAll="0" defaultSubtotal="0">
      <items count="3">
        <item x="0"/>
        <item x="2"/>
        <item x="1"/>
      </items>
    </pivotField>
    <pivotField axis="axisRow" compact="0" outline="0" showAll="0" defaultSubtotal="0">
      <items count="12">
        <item x="1"/>
        <item x="5"/>
        <item x="10"/>
        <item x="0"/>
        <item x="6"/>
        <item x="7"/>
        <item x="8"/>
        <item x="4"/>
        <item x="2"/>
        <item m="1" x="11"/>
        <item x="3"/>
        <item x="9"/>
      </items>
    </pivotField>
    <pivotField axis="axisRow"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7">
    <field x="8"/>
    <field x="23"/>
    <field x="24"/>
    <field x="25"/>
    <field x="27"/>
    <field x="26"/>
    <field x="28"/>
  </rowFields>
  <rowItems count="28">
    <i>
      <x/>
      <x/>
      <x/>
      <x v="11"/>
      <x/>
      <x/>
      <x/>
    </i>
    <i r="1">
      <x v="3"/>
      <x v="9"/>
      <x v="11"/>
      <x v="10"/>
      <x/>
      <x/>
    </i>
    <i r="1">
      <x v="7"/>
      <x v="9"/>
      <x v="11"/>
      <x/>
      <x/>
      <x/>
    </i>
    <i r="1">
      <x v="10"/>
      <x v="9"/>
      <x v="12"/>
      <x/>
      <x/>
      <x/>
    </i>
    <i r="1">
      <x v="13"/>
      <x v="9"/>
      <x v="14"/>
      <x v="8"/>
      <x/>
      <x/>
    </i>
    <i r="1">
      <x v="15"/>
      <x/>
      <x v="11"/>
      <x/>
      <x/>
      <x/>
    </i>
    <i r="4">
      <x v="7"/>
      <x v="1"/>
      <x/>
    </i>
    <i r="1">
      <x v="16"/>
      <x v="1"/>
      <x v="13"/>
      <x v="10"/>
      <x/>
      <x/>
    </i>
    <i r="1">
      <x v="18"/>
      <x v="9"/>
      <x v="11"/>
      <x/>
      <x v="2"/>
      <x/>
    </i>
    <i>
      <x v="1"/>
      <x/>
      <x/>
      <x/>
      <x/>
      <x/>
      <x v="1"/>
    </i>
    <i r="6">
      <x v="2"/>
    </i>
    <i r="2">
      <x v="2"/>
      <x v="1"/>
      <x/>
      <x/>
      <x/>
    </i>
    <i r="6">
      <x v="1"/>
    </i>
    <i r="2">
      <x v="6"/>
      <x v="5"/>
      <x/>
      <x/>
      <x/>
    </i>
    <i r="1">
      <x v="1"/>
      <x v="2"/>
      <x v="7"/>
      <x v="6"/>
      <x/>
      <x/>
    </i>
    <i r="2">
      <x v="5"/>
      <x v="4"/>
      <x v="4"/>
      <x/>
      <x/>
    </i>
    <i r="1">
      <x v="4"/>
      <x v="2"/>
      <x v="3"/>
      <x v="3"/>
      <x/>
      <x/>
    </i>
    <i r="1">
      <x v="5"/>
      <x v="8"/>
      <x v="16"/>
      <x v="11"/>
      <x/>
      <x/>
    </i>
    <i r="1">
      <x v="6"/>
      <x v="4"/>
      <x v="6"/>
      <x v="5"/>
      <x/>
      <x/>
    </i>
    <i r="1">
      <x v="9"/>
      <x v="2"/>
      <x v="1"/>
      <x v="1"/>
      <x/>
      <x/>
    </i>
    <i r="1">
      <x v="14"/>
      <x v="7"/>
      <x v="3"/>
      <x/>
      <x/>
      <x/>
    </i>
    <i>
      <x v="2"/>
      <x v="2"/>
      <x v="2"/>
      <x/>
      <x v="1"/>
      <x/>
      <x/>
    </i>
    <i r="1">
      <x v="8"/>
      <x/>
      <x v="9"/>
      <x v="1"/>
      <x/>
      <x/>
    </i>
    <i r="1">
      <x v="12"/>
      <x/>
      <x v="1"/>
      <x/>
      <x/>
      <x/>
    </i>
    <i r="1">
      <x v="17"/>
      <x v="3"/>
      <x v="2"/>
      <x v="2"/>
      <x/>
      <x/>
    </i>
    <i>
      <x v="3"/>
      <x/>
      <x/>
      <x v="10"/>
      <x/>
      <x/>
      <x/>
    </i>
    <i r="2">
      <x v="2"/>
      <x v="1"/>
      <x/>
      <x/>
      <x/>
    </i>
    <i r="1">
      <x v="11"/>
      <x/>
      <x v="8"/>
      <x/>
      <x/>
      <x/>
    </i>
  </rowItems>
  <colItems count="1">
    <i/>
  </colItems>
  <formats count="1003">
    <format dxfId="3061">
      <pivotArea field="8" type="button" dataOnly="0" labelOnly="1" outline="0" axis="axisRow" fieldPosition="0"/>
    </format>
    <format dxfId="3060">
      <pivotArea field="23" type="button" dataOnly="0" labelOnly="1" outline="0" axis="axisRow" fieldPosition="1"/>
    </format>
    <format dxfId="3059">
      <pivotArea field="24" type="button" dataOnly="0" labelOnly="1" outline="0" axis="axisRow" fieldPosition="2"/>
    </format>
    <format dxfId="3058">
      <pivotArea field="25" type="button" dataOnly="0" labelOnly="1" outline="0" axis="axisRow" fieldPosition="3"/>
    </format>
    <format dxfId="3057">
      <pivotArea field="27" type="button" dataOnly="0" labelOnly="1" outline="0" axis="axisRow" fieldPosition="4"/>
    </format>
    <format dxfId="3056">
      <pivotArea field="26" type="button" dataOnly="0" labelOnly="1" outline="0" axis="axisRow" fieldPosition="5"/>
    </format>
    <format dxfId="3055">
      <pivotArea field="28" type="button" dataOnly="0" labelOnly="1" outline="0" axis="axisRow" fieldPosition="6"/>
    </format>
    <format dxfId="3054">
      <pivotArea field="8" type="button" dataOnly="0" labelOnly="1" outline="0" axis="axisRow" fieldPosition="0"/>
    </format>
    <format dxfId="3053">
      <pivotArea field="23" type="button" dataOnly="0" labelOnly="1" outline="0" axis="axisRow" fieldPosition="1"/>
    </format>
    <format dxfId="3052">
      <pivotArea field="24" type="button" dataOnly="0" labelOnly="1" outline="0" axis="axisRow" fieldPosition="2"/>
    </format>
    <format dxfId="3051">
      <pivotArea field="25" type="button" dataOnly="0" labelOnly="1" outline="0" axis="axisRow" fieldPosition="3"/>
    </format>
    <format dxfId="3050">
      <pivotArea field="27" type="button" dataOnly="0" labelOnly="1" outline="0" axis="axisRow" fieldPosition="4"/>
    </format>
    <format dxfId="3049">
      <pivotArea field="26" type="button" dataOnly="0" labelOnly="1" outline="0" axis="axisRow" fieldPosition="5"/>
    </format>
    <format dxfId="3048">
      <pivotArea field="28" type="button" dataOnly="0" labelOnly="1" outline="0" axis="axisRow" fieldPosition="6"/>
    </format>
    <format dxfId="3047">
      <pivotArea dataOnly="0" labelOnly="1" outline="0" fieldPosition="0">
        <references count="1">
          <reference field="8" count="0"/>
        </references>
      </pivotArea>
    </format>
    <format dxfId="3046">
      <pivotArea dataOnly="0" labelOnly="1" outline="0" fieldPosition="0">
        <references count="2">
          <reference field="8" count="1" selected="0">
            <x v="0"/>
          </reference>
          <reference field="23" count="8">
            <x v="0"/>
            <x v="3"/>
            <x v="7"/>
            <x v="10"/>
            <x v="13"/>
            <x v="15"/>
            <x v="16"/>
            <x v="18"/>
          </reference>
        </references>
      </pivotArea>
    </format>
    <format dxfId="3045">
      <pivotArea dataOnly="0" labelOnly="1" outline="0" fieldPosition="0">
        <references count="2">
          <reference field="8" count="1" selected="0">
            <x v="1"/>
          </reference>
          <reference field="23" count="7">
            <x v="0"/>
            <x v="1"/>
            <x v="4"/>
            <x v="5"/>
            <x v="6"/>
            <x v="9"/>
            <x v="14"/>
          </reference>
        </references>
      </pivotArea>
    </format>
    <format dxfId="3044">
      <pivotArea dataOnly="0" labelOnly="1" outline="0" fieldPosition="0">
        <references count="2">
          <reference field="8" count="1" selected="0">
            <x v="2"/>
          </reference>
          <reference field="23" count="4">
            <x v="2"/>
            <x v="8"/>
            <x v="12"/>
            <x v="17"/>
          </reference>
        </references>
      </pivotArea>
    </format>
    <format dxfId="3043">
      <pivotArea dataOnly="0" labelOnly="1" outline="0" fieldPosition="0">
        <references count="2">
          <reference field="8" count="1" selected="0">
            <x v="3"/>
          </reference>
          <reference field="23" count="2">
            <x v="0"/>
            <x v="11"/>
          </reference>
        </references>
      </pivotArea>
    </format>
    <format dxfId="3042">
      <pivotArea dataOnly="0" labelOnly="1" outline="0" fieldPosition="0">
        <references count="3">
          <reference field="8" count="1" selected="0">
            <x v="0"/>
          </reference>
          <reference field="23" count="1" selected="0">
            <x v="0"/>
          </reference>
          <reference field="24" count="1">
            <x v="0"/>
          </reference>
        </references>
      </pivotArea>
    </format>
    <format dxfId="3041">
      <pivotArea dataOnly="0" labelOnly="1" outline="0" fieldPosition="0">
        <references count="3">
          <reference field="8" count="1" selected="0">
            <x v="0"/>
          </reference>
          <reference field="23" count="1" selected="0">
            <x v="3"/>
          </reference>
          <reference field="24" count="1">
            <x v="9"/>
          </reference>
        </references>
      </pivotArea>
    </format>
    <format dxfId="3040">
      <pivotArea dataOnly="0" labelOnly="1" outline="0" fieldPosition="0">
        <references count="3">
          <reference field="8" count="1" selected="0">
            <x v="0"/>
          </reference>
          <reference field="23" count="1" selected="0">
            <x v="15"/>
          </reference>
          <reference field="24" count="1">
            <x v="0"/>
          </reference>
        </references>
      </pivotArea>
    </format>
    <format dxfId="3039">
      <pivotArea dataOnly="0" labelOnly="1" outline="0" fieldPosition="0">
        <references count="3">
          <reference field="8" count="1" selected="0">
            <x v="0"/>
          </reference>
          <reference field="23" count="1" selected="0">
            <x v="16"/>
          </reference>
          <reference field="24" count="1">
            <x v="1"/>
          </reference>
        </references>
      </pivotArea>
    </format>
    <format dxfId="3038">
      <pivotArea dataOnly="0" labelOnly="1" outline="0" fieldPosition="0">
        <references count="3">
          <reference field="8" count="1" selected="0">
            <x v="0"/>
          </reference>
          <reference field="23" count="1" selected="0">
            <x v="18"/>
          </reference>
          <reference field="24" count="1">
            <x v="9"/>
          </reference>
        </references>
      </pivotArea>
    </format>
    <format dxfId="3037">
      <pivotArea dataOnly="0" labelOnly="1" outline="0" fieldPosition="0">
        <references count="3">
          <reference field="8" count="1" selected="0">
            <x v="1"/>
          </reference>
          <reference field="23" count="1" selected="0">
            <x v="0"/>
          </reference>
          <reference field="24" count="3">
            <x v="0"/>
            <x v="2"/>
            <x v="6"/>
          </reference>
        </references>
      </pivotArea>
    </format>
    <format dxfId="3036">
      <pivotArea dataOnly="0" labelOnly="1" outline="0" fieldPosition="0">
        <references count="3">
          <reference field="8" count="1" selected="0">
            <x v="1"/>
          </reference>
          <reference field="23" count="1" selected="0">
            <x v="1"/>
          </reference>
          <reference field="24" count="2">
            <x v="2"/>
            <x v="5"/>
          </reference>
        </references>
      </pivotArea>
    </format>
    <format dxfId="3035">
      <pivotArea dataOnly="0" labelOnly="1" outline="0" fieldPosition="0">
        <references count="3">
          <reference field="8" count="1" selected="0">
            <x v="1"/>
          </reference>
          <reference field="23" count="1" selected="0">
            <x v="4"/>
          </reference>
          <reference field="24" count="1">
            <x v="2"/>
          </reference>
        </references>
      </pivotArea>
    </format>
    <format dxfId="3034">
      <pivotArea dataOnly="0" labelOnly="1" outline="0" fieldPosition="0">
        <references count="3">
          <reference field="8" count="1" selected="0">
            <x v="1"/>
          </reference>
          <reference field="23" count="1" selected="0">
            <x v="5"/>
          </reference>
          <reference field="24" count="1">
            <x v="8"/>
          </reference>
        </references>
      </pivotArea>
    </format>
    <format dxfId="3033">
      <pivotArea dataOnly="0" labelOnly="1" outline="0" fieldPosition="0">
        <references count="3">
          <reference field="8" count="1" selected="0">
            <x v="1"/>
          </reference>
          <reference field="23" count="1" selected="0">
            <x v="6"/>
          </reference>
          <reference field="24" count="1">
            <x v="4"/>
          </reference>
        </references>
      </pivotArea>
    </format>
    <format dxfId="3032">
      <pivotArea dataOnly="0" labelOnly="1" outline="0" fieldPosition="0">
        <references count="3">
          <reference field="8" count="1" selected="0">
            <x v="1"/>
          </reference>
          <reference field="23" count="1" selected="0">
            <x v="9"/>
          </reference>
          <reference field="24" count="1">
            <x v="2"/>
          </reference>
        </references>
      </pivotArea>
    </format>
    <format dxfId="3031">
      <pivotArea dataOnly="0" labelOnly="1" outline="0" fieldPosition="0">
        <references count="3">
          <reference field="8" count="1" selected="0">
            <x v="1"/>
          </reference>
          <reference field="23" count="1" selected="0">
            <x v="14"/>
          </reference>
          <reference field="24" count="1">
            <x v="7"/>
          </reference>
        </references>
      </pivotArea>
    </format>
    <format dxfId="3030">
      <pivotArea dataOnly="0" labelOnly="1" outline="0" fieldPosition="0">
        <references count="3">
          <reference field="8" count="1" selected="0">
            <x v="2"/>
          </reference>
          <reference field="23" count="1" selected="0">
            <x v="2"/>
          </reference>
          <reference field="24" count="1">
            <x v="2"/>
          </reference>
        </references>
      </pivotArea>
    </format>
    <format dxfId="3029">
      <pivotArea dataOnly="0" labelOnly="1" outline="0" fieldPosition="0">
        <references count="3">
          <reference field="8" count="1" selected="0">
            <x v="2"/>
          </reference>
          <reference field="23" count="1" selected="0">
            <x v="8"/>
          </reference>
          <reference field="24" count="1">
            <x v="0"/>
          </reference>
        </references>
      </pivotArea>
    </format>
    <format dxfId="3028">
      <pivotArea dataOnly="0" labelOnly="1" outline="0" fieldPosition="0">
        <references count="3">
          <reference field="8" count="1" selected="0">
            <x v="2"/>
          </reference>
          <reference field="23" count="1" selected="0">
            <x v="17"/>
          </reference>
          <reference field="24" count="1">
            <x v="3"/>
          </reference>
        </references>
      </pivotArea>
    </format>
    <format dxfId="3027">
      <pivotArea dataOnly="0" labelOnly="1" outline="0" fieldPosition="0">
        <references count="3">
          <reference field="8" count="1" selected="0">
            <x v="3"/>
          </reference>
          <reference field="23" count="1" selected="0">
            <x v="0"/>
          </reference>
          <reference field="24" count="2">
            <x v="0"/>
            <x v="2"/>
          </reference>
        </references>
      </pivotArea>
    </format>
    <format dxfId="3026">
      <pivotArea dataOnly="0" labelOnly="1" outline="0" fieldPosition="0">
        <references count="3">
          <reference field="8" count="1" selected="0">
            <x v="3"/>
          </reference>
          <reference field="23" count="1" selected="0">
            <x v="11"/>
          </reference>
          <reference field="24" count="1">
            <x v="0"/>
          </reference>
        </references>
      </pivotArea>
    </format>
    <format dxfId="3025">
      <pivotArea dataOnly="0" labelOnly="1" outline="0" fieldPosition="0">
        <references count="4">
          <reference field="8" count="1" selected="0">
            <x v="0"/>
          </reference>
          <reference field="23" count="1" selected="0">
            <x v="0"/>
          </reference>
          <reference field="24" count="1" selected="0">
            <x v="0"/>
          </reference>
          <reference field="25" count="1">
            <x v="11"/>
          </reference>
        </references>
      </pivotArea>
    </format>
    <format dxfId="3024">
      <pivotArea dataOnly="0" labelOnly="1" outline="0" fieldPosition="0">
        <references count="4">
          <reference field="8" count="1" selected="0">
            <x v="0"/>
          </reference>
          <reference field="23" count="1" selected="0">
            <x v="10"/>
          </reference>
          <reference field="24" count="1" selected="0">
            <x v="9"/>
          </reference>
          <reference field="25" count="1">
            <x v="12"/>
          </reference>
        </references>
      </pivotArea>
    </format>
    <format dxfId="3023">
      <pivotArea dataOnly="0" labelOnly="1" outline="0" fieldPosition="0">
        <references count="4">
          <reference field="8" count="1" selected="0">
            <x v="0"/>
          </reference>
          <reference field="23" count="1" selected="0">
            <x v="13"/>
          </reference>
          <reference field="24" count="1" selected="0">
            <x v="9"/>
          </reference>
          <reference field="25" count="1">
            <x v="14"/>
          </reference>
        </references>
      </pivotArea>
    </format>
    <format dxfId="3022">
      <pivotArea dataOnly="0" labelOnly="1" outline="0" fieldPosition="0">
        <references count="4">
          <reference field="8" count="1" selected="0">
            <x v="0"/>
          </reference>
          <reference field="23" count="1" selected="0">
            <x v="15"/>
          </reference>
          <reference field="24" count="1" selected="0">
            <x v="0"/>
          </reference>
          <reference field="25" count="1">
            <x v="11"/>
          </reference>
        </references>
      </pivotArea>
    </format>
    <format dxfId="3021">
      <pivotArea dataOnly="0" labelOnly="1" outline="0" fieldPosition="0">
        <references count="4">
          <reference field="8" count="1" selected="0">
            <x v="0"/>
          </reference>
          <reference field="23" count="1" selected="0">
            <x v="16"/>
          </reference>
          <reference field="24" count="1" selected="0">
            <x v="1"/>
          </reference>
          <reference field="25" count="1">
            <x v="13"/>
          </reference>
        </references>
      </pivotArea>
    </format>
    <format dxfId="3020">
      <pivotArea dataOnly="0" labelOnly="1" outline="0" fieldPosition="0">
        <references count="4">
          <reference field="8" count="1" selected="0">
            <x v="0"/>
          </reference>
          <reference field="23" count="1" selected="0">
            <x v="18"/>
          </reference>
          <reference field="24" count="1" selected="0">
            <x v="9"/>
          </reference>
          <reference field="25" count="1">
            <x v="11"/>
          </reference>
        </references>
      </pivotArea>
    </format>
    <format dxfId="3019">
      <pivotArea dataOnly="0" labelOnly="1" outline="0" fieldPosition="0">
        <references count="4">
          <reference field="8" count="1" selected="0">
            <x v="1"/>
          </reference>
          <reference field="23" count="1" selected="0">
            <x v="0"/>
          </reference>
          <reference field="24" count="1" selected="0">
            <x v="0"/>
          </reference>
          <reference field="25" count="1">
            <x v="0"/>
          </reference>
        </references>
      </pivotArea>
    </format>
    <format dxfId="3018">
      <pivotArea dataOnly="0" labelOnly="1" outline="0" fieldPosition="0">
        <references count="4">
          <reference field="8" count="1" selected="0">
            <x v="1"/>
          </reference>
          <reference field="23" count="1" selected="0">
            <x v="0"/>
          </reference>
          <reference field="24" count="1" selected="0">
            <x v="2"/>
          </reference>
          <reference field="25" count="1">
            <x v="1"/>
          </reference>
        </references>
      </pivotArea>
    </format>
    <format dxfId="3017">
      <pivotArea dataOnly="0" labelOnly="1" outline="0" fieldPosition="0">
        <references count="4">
          <reference field="8" count="1" selected="0">
            <x v="1"/>
          </reference>
          <reference field="23" count="1" selected="0">
            <x v="0"/>
          </reference>
          <reference field="24" count="1" selected="0">
            <x v="6"/>
          </reference>
          <reference field="25" count="1">
            <x v="5"/>
          </reference>
        </references>
      </pivotArea>
    </format>
    <format dxfId="3016">
      <pivotArea dataOnly="0" labelOnly="1" outline="0" fieldPosition="0">
        <references count="4">
          <reference field="8" count="1" selected="0">
            <x v="1"/>
          </reference>
          <reference field="23" count="1" selected="0">
            <x v="1"/>
          </reference>
          <reference field="24" count="1" selected="0">
            <x v="2"/>
          </reference>
          <reference field="25" count="1">
            <x v="7"/>
          </reference>
        </references>
      </pivotArea>
    </format>
    <format dxfId="3015">
      <pivotArea dataOnly="0" labelOnly="1" outline="0" fieldPosition="0">
        <references count="4">
          <reference field="8" count="1" selected="0">
            <x v="1"/>
          </reference>
          <reference field="23" count="1" selected="0">
            <x v="1"/>
          </reference>
          <reference field="24" count="1" selected="0">
            <x v="5"/>
          </reference>
          <reference field="25" count="1">
            <x v="4"/>
          </reference>
        </references>
      </pivotArea>
    </format>
    <format dxfId="3014">
      <pivotArea dataOnly="0" labelOnly="1" outline="0" fieldPosition="0">
        <references count="4">
          <reference field="8" count="1" selected="0">
            <x v="1"/>
          </reference>
          <reference field="23" count="1" selected="0">
            <x v="4"/>
          </reference>
          <reference field="24" count="1" selected="0">
            <x v="2"/>
          </reference>
          <reference field="25" count="1">
            <x v="3"/>
          </reference>
        </references>
      </pivotArea>
    </format>
    <format dxfId="3013">
      <pivotArea dataOnly="0" labelOnly="1" outline="0" fieldPosition="0">
        <references count="4">
          <reference field="8" count="1" selected="0">
            <x v="1"/>
          </reference>
          <reference field="23" count="1" selected="0">
            <x v="5"/>
          </reference>
          <reference field="24" count="1" selected="0">
            <x v="8"/>
          </reference>
          <reference field="25" count="1">
            <x v="15"/>
          </reference>
        </references>
      </pivotArea>
    </format>
    <format dxfId="3012">
      <pivotArea dataOnly="0" labelOnly="1" outline="0" fieldPosition="0">
        <references count="4">
          <reference field="8" count="1" selected="0">
            <x v="1"/>
          </reference>
          <reference field="23" count="1" selected="0">
            <x v="6"/>
          </reference>
          <reference field="24" count="1" selected="0">
            <x v="4"/>
          </reference>
          <reference field="25" count="1">
            <x v="6"/>
          </reference>
        </references>
      </pivotArea>
    </format>
    <format dxfId="3011">
      <pivotArea dataOnly="0" labelOnly="1" outline="0" fieldPosition="0">
        <references count="4">
          <reference field="8" count="1" selected="0">
            <x v="1"/>
          </reference>
          <reference field="23" count="1" selected="0">
            <x v="9"/>
          </reference>
          <reference field="24" count="1" selected="0">
            <x v="2"/>
          </reference>
          <reference field="25" count="1">
            <x v="1"/>
          </reference>
        </references>
      </pivotArea>
    </format>
    <format dxfId="3010">
      <pivotArea dataOnly="0" labelOnly="1" outline="0" fieldPosition="0">
        <references count="4">
          <reference field="8" count="1" selected="0">
            <x v="1"/>
          </reference>
          <reference field="23" count="1" selected="0">
            <x v="14"/>
          </reference>
          <reference field="24" count="1" selected="0">
            <x v="7"/>
          </reference>
          <reference field="25" count="1">
            <x v="3"/>
          </reference>
        </references>
      </pivotArea>
    </format>
    <format dxfId="3009">
      <pivotArea dataOnly="0" labelOnly="1" outline="0" fieldPosition="0">
        <references count="4">
          <reference field="8" count="1" selected="0">
            <x v="2"/>
          </reference>
          <reference field="23" count="1" selected="0">
            <x v="2"/>
          </reference>
          <reference field="24" count="1" selected="0">
            <x v="2"/>
          </reference>
          <reference field="25" count="1">
            <x v="0"/>
          </reference>
        </references>
      </pivotArea>
    </format>
    <format dxfId="3008">
      <pivotArea dataOnly="0" labelOnly="1" outline="0" fieldPosition="0">
        <references count="4">
          <reference field="8" count="1" selected="0">
            <x v="2"/>
          </reference>
          <reference field="23" count="1" selected="0">
            <x v="8"/>
          </reference>
          <reference field="24" count="1" selected="0">
            <x v="0"/>
          </reference>
          <reference field="25" count="1">
            <x v="9"/>
          </reference>
        </references>
      </pivotArea>
    </format>
    <format dxfId="3007">
      <pivotArea dataOnly="0" labelOnly="1" outline="0" fieldPosition="0">
        <references count="4">
          <reference field="8" count="1" selected="0">
            <x v="2"/>
          </reference>
          <reference field="23" count="1" selected="0">
            <x v="12"/>
          </reference>
          <reference field="24" count="1" selected="0">
            <x v="0"/>
          </reference>
          <reference field="25" count="1">
            <x v="1"/>
          </reference>
        </references>
      </pivotArea>
    </format>
    <format dxfId="3006">
      <pivotArea dataOnly="0" labelOnly="1" outline="0" fieldPosition="0">
        <references count="4">
          <reference field="8" count="1" selected="0">
            <x v="2"/>
          </reference>
          <reference field="23" count="1" selected="0">
            <x v="17"/>
          </reference>
          <reference field="24" count="1" selected="0">
            <x v="3"/>
          </reference>
          <reference field="25" count="1">
            <x v="2"/>
          </reference>
        </references>
      </pivotArea>
    </format>
    <format dxfId="3005">
      <pivotArea dataOnly="0" labelOnly="1" outline="0" fieldPosition="0">
        <references count="4">
          <reference field="8" count="1" selected="0">
            <x v="3"/>
          </reference>
          <reference field="23" count="1" selected="0">
            <x v="0"/>
          </reference>
          <reference field="24" count="1" selected="0">
            <x v="0"/>
          </reference>
          <reference field="25" count="1">
            <x v="10"/>
          </reference>
        </references>
      </pivotArea>
    </format>
    <format dxfId="3004">
      <pivotArea dataOnly="0" labelOnly="1" outline="0" fieldPosition="0">
        <references count="4">
          <reference field="8" count="1" selected="0">
            <x v="3"/>
          </reference>
          <reference field="23" count="1" selected="0">
            <x v="0"/>
          </reference>
          <reference field="24" count="1" selected="0">
            <x v="2"/>
          </reference>
          <reference field="25" count="1">
            <x v="1"/>
          </reference>
        </references>
      </pivotArea>
    </format>
    <format dxfId="3003">
      <pivotArea dataOnly="0" labelOnly="1" outline="0" fieldPosition="0">
        <references count="4">
          <reference field="8" count="1" selected="0">
            <x v="3"/>
          </reference>
          <reference field="23" count="1" selected="0">
            <x v="11"/>
          </reference>
          <reference field="24" count="1" selected="0">
            <x v="0"/>
          </reference>
          <reference field="25" count="1">
            <x v="8"/>
          </reference>
        </references>
      </pivotArea>
    </format>
    <format dxfId="3002">
      <pivotArea dataOnly="0" labelOnly="1" outline="0" fieldPosition="0">
        <references count="5">
          <reference field="8" count="1" selected="0">
            <x v="0"/>
          </reference>
          <reference field="23" count="1" selected="0">
            <x v="0"/>
          </reference>
          <reference field="24" count="1" selected="0">
            <x v="0"/>
          </reference>
          <reference field="25" count="1" selected="0">
            <x v="11"/>
          </reference>
          <reference field="27" count="1">
            <x v="0"/>
          </reference>
        </references>
      </pivotArea>
    </format>
    <format dxfId="3001">
      <pivotArea dataOnly="0" labelOnly="1" outline="0" fieldPosition="0">
        <references count="5">
          <reference field="8" count="1" selected="0">
            <x v="0"/>
          </reference>
          <reference field="23" count="1" selected="0">
            <x v="3"/>
          </reference>
          <reference field="24" count="1" selected="0">
            <x v="9"/>
          </reference>
          <reference field="25" count="1" selected="0">
            <x v="11"/>
          </reference>
          <reference field="27" count="1">
            <x v="10"/>
          </reference>
        </references>
      </pivotArea>
    </format>
    <format dxfId="3000">
      <pivotArea dataOnly="0" labelOnly="1" outline="0" fieldPosition="0">
        <references count="5">
          <reference field="8" count="1" selected="0">
            <x v="0"/>
          </reference>
          <reference field="23" count="1" selected="0">
            <x v="7"/>
          </reference>
          <reference field="24" count="1" selected="0">
            <x v="9"/>
          </reference>
          <reference field="25" count="1" selected="0">
            <x v="11"/>
          </reference>
          <reference field="27" count="1">
            <x v="0"/>
          </reference>
        </references>
      </pivotArea>
    </format>
    <format dxfId="2999">
      <pivotArea dataOnly="0" labelOnly="1" outline="0" fieldPosition="0">
        <references count="5">
          <reference field="8" count="1" selected="0">
            <x v="0"/>
          </reference>
          <reference field="23" count="1" selected="0">
            <x v="13"/>
          </reference>
          <reference field="24" count="1" selected="0">
            <x v="9"/>
          </reference>
          <reference field="25" count="1" selected="0">
            <x v="14"/>
          </reference>
          <reference field="27" count="1">
            <x v="8"/>
          </reference>
        </references>
      </pivotArea>
    </format>
    <format dxfId="2998">
      <pivotArea dataOnly="0" labelOnly="1" outline="0" fieldPosition="0">
        <references count="5">
          <reference field="8" count="1" selected="0">
            <x v="0"/>
          </reference>
          <reference field="23" count="1" selected="0">
            <x v="15"/>
          </reference>
          <reference field="24" count="1" selected="0">
            <x v="0"/>
          </reference>
          <reference field="25" count="1" selected="0">
            <x v="11"/>
          </reference>
          <reference field="27" count="2">
            <x v="0"/>
            <x v="7"/>
          </reference>
        </references>
      </pivotArea>
    </format>
    <format dxfId="2997">
      <pivotArea dataOnly="0" labelOnly="1" outline="0" fieldPosition="0">
        <references count="5">
          <reference field="8" count="1" selected="0">
            <x v="0"/>
          </reference>
          <reference field="23" count="1" selected="0">
            <x v="16"/>
          </reference>
          <reference field="24" count="1" selected="0">
            <x v="1"/>
          </reference>
          <reference field="25" count="1" selected="0">
            <x v="13"/>
          </reference>
          <reference field="27" count="1">
            <x v="10"/>
          </reference>
        </references>
      </pivotArea>
    </format>
    <format dxfId="2996">
      <pivotArea dataOnly="0" labelOnly="1" outline="0" fieldPosition="0">
        <references count="5">
          <reference field="8" count="1" selected="0">
            <x v="0"/>
          </reference>
          <reference field="23" count="1" selected="0">
            <x v="18"/>
          </reference>
          <reference field="24" count="1" selected="0">
            <x v="9"/>
          </reference>
          <reference field="25" count="1" selected="0">
            <x v="11"/>
          </reference>
          <reference field="27" count="1">
            <x v="0"/>
          </reference>
        </references>
      </pivotArea>
    </format>
    <format dxfId="2995">
      <pivotArea dataOnly="0" labelOnly="1" outline="0" fieldPosition="0">
        <references count="5">
          <reference field="8" count="1" selected="0">
            <x v="1"/>
          </reference>
          <reference field="23" count="1" selected="0">
            <x v="1"/>
          </reference>
          <reference field="24" count="1" selected="0">
            <x v="2"/>
          </reference>
          <reference field="25" count="1" selected="0">
            <x v="7"/>
          </reference>
          <reference field="27" count="1">
            <x v="6"/>
          </reference>
        </references>
      </pivotArea>
    </format>
    <format dxfId="2994">
      <pivotArea dataOnly="0" labelOnly="1" outline="0" fieldPosition="0">
        <references count="5">
          <reference field="8" count="1" selected="0">
            <x v="1"/>
          </reference>
          <reference field="23" count="1" selected="0">
            <x v="1"/>
          </reference>
          <reference field="24" count="1" selected="0">
            <x v="5"/>
          </reference>
          <reference field="25" count="1" selected="0">
            <x v="4"/>
          </reference>
          <reference field="27" count="1">
            <x v="4"/>
          </reference>
        </references>
      </pivotArea>
    </format>
    <format dxfId="2993">
      <pivotArea dataOnly="0" labelOnly="1" outline="0" fieldPosition="0">
        <references count="5">
          <reference field="8" count="1" selected="0">
            <x v="1"/>
          </reference>
          <reference field="23" count="1" selected="0">
            <x v="4"/>
          </reference>
          <reference field="24" count="1" selected="0">
            <x v="2"/>
          </reference>
          <reference field="25" count="1" selected="0">
            <x v="3"/>
          </reference>
          <reference field="27" count="1">
            <x v="3"/>
          </reference>
        </references>
      </pivotArea>
    </format>
    <format dxfId="2992">
      <pivotArea dataOnly="0" labelOnly="1" outline="0" fieldPosition="0">
        <references count="5">
          <reference field="8" count="1" selected="0">
            <x v="1"/>
          </reference>
          <reference field="23" count="1" selected="0">
            <x v="5"/>
          </reference>
          <reference field="24" count="1" selected="0">
            <x v="8"/>
          </reference>
          <reference field="25" count="1" selected="0">
            <x v="15"/>
          </reference>
          <reference field="27" count="1">
            <x v="9"/>
          </reference>
        </references>
      </pivotArea>
    </format>
    <format dxfId="2991">
      <pivotArea dataOnly="0" labelOnly="1" outline="0" fieldPosition="0">
        <references count="5">
          <reference field="8" count="1" selected="0">
            <x v="1"/>
          </reference>
          <reference field="23" count="1" selected="0">
            <x v="6"/>
          </reference>
          <reference field="24" count="1" selected="0">
            <x v="4"/>
          </reference>
          <reference field="25" count="1" selected="0">
            <x v="6"/>
          </reference>
          <reference field="27" count="1">
            <x v="5"/>
          </reference>
        </references>
      </pivotArea>
    </format>
    <format dxfId="2990">
      <pivotArea dataOnly="0" labelOnly="1" outline="0" fieldPosition="0">
        <references count="5">
          <reference field="8" count="1" selected="0">
            <x v="1"/>
          </reference>
          <reference field="23" count="1" selected="0">
            <x v="9"/>
          </reference>
          <reference field="24" count="1" selected="0">
            <x v="2"/>
          </reference>
          <reference field="25" count="1" selected="0">
            <x v="1"/>
          </reference>
          <reference field="27" count="1">
            <x v="1"/>
          </reference>
        </references>
      </pivotArea>
    </format>
    <format dxfId="2989">
      <pivotArea dataOnly="0" labelOnly="1" outline="0" fieldPosition="0">
        <references count="5">
          <reference field="8" count="1" selected="0">
            <x v="1"/>
          </reference>
          <reference field="23" count="1" selected="0">
            <x v="14"/>
          </reference>
          <reference field="24" count="1" selected="0">
            <x v="7"/>
          </reference>
          <reference field="25" count="1" selected="0">
            <x v="3"/>
          </reference>
          <reference field="27" count="1">
            <x v="0"/>
          </reference>
        </references>
      </pivotArea>
    </format>
    <format dxfId="2988">
      <pivotArea dataOnly="0" labelOnly="1" outline="0" fieldPosition="0">
        <references count="5">
          <reference field="8" count="1" selected="0">
            <x v="2"/>
          </reference>
          <reference field="23" count="1" selected="0">
            <x v="2"/>
          </reference>
          <reference field="24" count="1" selected="0">
            <x v="2"/>
          </reference>
          <reference field="25" count="1" selected="0">
            <x v="0"/>
          </reference>
          <reference field="27" count="1">
            <x v="1"/>
          </reference>
        </references>
      </pivotArea>
    </format>
    <format dxfId="2987">
      <pivotArea dataOnly="0" labelOnly="1" outline="0" fieldPosition="0">
        <references count="5">
          <reference field="8" count="1" selected="0">
            <x v="2"/>
          </reference>
          <reference field="23" count="1" selected="0">
            <x v="12"/>
          </reference>
          <reference field="24" count="1" selected="0">
            <x v="0"/>
          </reference>
          <reference field="25" count="1" selected="0">
            <x v="1"/>
          </reference>
          <reference field="27" count="1">
            <x v="0"/>
          </reference>
        </references>
      </pivotArea>
    </format>
    <format dxfId="2986">
      <pivotArea dataOnly="0" labelOnly="1" outline="0" fieldPosition="0">
        <references count="5">
          <reference field="8" count="1" selected="0">
            <x v="2"/>
          </reference>
          <reference field="23" count="1" selected="0">
            <x v="17"/>
          </reference>
          <reference field="24" count="1" selected="0">
            <x v="3"/>
          </reference>
          <reference field="25" count="1" selected="0">
            <x v="2"/>
          </reference>
          <reference field="27" count="1">
            <x v="2"/>
          </reference>
        </references>
      </pivotArea>
    </format>
    <format dxfId="2985">
      <pivotArea dataOnly="0" labelOnly="1" outline="0" fieldPosition="0">
        <references count="5">
          <reference field="8" count="1" selected="0">
            <x v="3"/>
          </reference>
          <reference field="23" count="1" selected="0">
            <x v="0"/>
          </reference>
          <reference field="24" count="1" selected="0">
            <x v="0"/>
          </reference>
          <reference field="25" count="1" selected="0">
            <x v="10"/>
          </reference>
          <reference field="27" count="1">
            <x v="0"/>
          </reference>
        </references>
      </pivotArea>
    </format>
    <format dxfId="2984">
      <pivotArea dataOnly="0" labelOnly="1" outline="0" fieldPosition="0">
        <references count="6">
          <reference field="8" count="1" selected="0">
            <x v="0"/>
          </reference>
          <reference field="23" count="1" selected="0">
            <x v="0"/>
          </reference>
          <reference field="24" count="1" selected="0">
            <x v="0"/>
          </reference>
          <reference field="25" count="1" selected="0">
            <x v="11"/>
          </reference>
          <reference field="26" count="1">
            <x v="0"/>
          </reference>
          <reference field="27" count="1" selected="0">
            <x v="0"/>
          </reference>
        </references>
      </pivotArea>
    </format>
    <format dxfId="2983">
      <pivotArea dataOnly="0" labelOnly="1" outline="0" fieldPosition="0">
        <references count="6">
          <reference field="8" count="1" selected="0">
            <x v="0"/>
          </reference>
          <reference field="23" count="1" selected="0">
            <x v="15"/>
          </reference>
          <reference field="24" count="1" selected="0">
            <x v="0"/>
          </reference>
          <reference field="25" count="1" selected="0">
            <x v="11"/>
          </reference>
          <reference field="26" count="1">
            <x v="1"/>
          </reference>
          <reference field="27" count="1" selected="0">
            <x v="7"/>
          </reference>
        </references>
      </pivotArea>
    </format>
    <format dxfId="2982">
      <pivotArea dataOnly="0" labelOnly="1" outline="0" fieldPosition="0">
        <references count="6">
          <reference field="8" count="1" selected="0">
            <x v="0"/>
          </reference>
          <reference field="23" count="1" selected="0">
            <x v="16"/>
          </reference>
          <reference field="24" count="1" selected="0">
            <x v="1"/>
          </reference>
          <reference field="25" count="1" selected="0">
            <x v="13"/>
          </reference>
          <reference field="26" count="1">
            <x v="0"/>
          </reference>
          <reference field="27" count="1" selected="0">
            <x v="10"/>
          </reference>
        </references>
      </pivotArea>
    </format>
    <format dxfId="2981">
      <pivotArea dataOnly="0" labelOnly="1" outline="0" fieldPosition="0">
        <references count="6">
          <reference field="8" count="1" selected="0">
            <x v="0"/>
          </reference>
          <reference field="23" count="1" selected="0">
            <x v="18"/>
          </reference>
          <reference field="24" count="1" selected="0">
            <x v="9"/>
          </reference>
          <reference field="25" count="1" selected="0">
            <x v="11"/>
          </reference>
          <reference field="26" count="1">
            <x v="2"/>
          </reference>
          <reference field="27" count="1" selected="0">
            <x v="0"/>
          </reference>
        </references>
      </pivotArea>
    </format>
    <format dxfId="2980">
      <pivotArea dataOnly="0" labelOnly="1" outline="0" fieldPosition="0">
        <references count="6">
          <reference field="8" count="1" selected="0">
            <x v="1"/>
          </reference>
          <reference field="23" count="1" selected="0">
            <x v="0"/>
          </reference>
          <reference field="24" count="1" selected="0">
            <x v="0"/>
          </reference>
          <reference field="25" count="1" selected="0">
            <x v="0"/>
          </reference>
          <reference field="26" count="1">
            <x v="0"/>
          </reference>
          <reference field="27" count="1" selected="0">
            <x v="0"/>
          </reference>
        </references>
      </pivotArea>
    </format>
    <format dxfId="2979">
      <pivotArea dataOnly="0" labelOnly="1" outline="0" fieldPosition="0">
        <references count="7">
          <reference field="8" count="1" selected="0">
            <x v="0"/>
          </reference>
          <reference field="23" count="1" selected="0">
            <x v="0"/>
          </reference>
          <reference field="24" count="1" selected="0">
            <x v="0"/>
          </reference>
          <reference field="25" count="1" selected="0">
            <x v="11"/>
          </reference>
          <reference field="26" count="1" selected="0">
            <x v="0"/>
          </reference>
          <reference field="27" count="1" selected="0">
            <x v="0"/>
          </reference>
          <reference field="28" count="1">
            <x v="0"/>
          </reference>
        </references>
      </pivotArea>
    </format>
    <format dxfId="2978">
      <pivotArea dataOnly="0" labelOnly="1" outline="0" fieldPosition="0">
        <references count="7">
          <reference field="8" count="1" selected="0">
            <x v="0"/>
          </reference>
          <reference field="23" count="1" selected="0">
            <x v="3"/>
          </reference>
          <reference field="24" count="1" selected="0">
            <x v="9"/>
          </reference>
          <reference field="25" count="1" selected="0">
            <x v="11"/>
          </reference>
          <reference field="26" count="1" selected="0">
            <x v="0"/>
          </reference>
          <reference field="27" count="1" selected="0">
            <x v="10"/>
          </reference>
          <reference field="28" count="1">
            <x v="0"/>
          </reference>
        </references>
      </pivotArea>
    </format>
    <format dxfId="2977">
      <pivotArea dataOnly="0" labelOnly="1" outline="0" fieldPosition="0">
        <references count="7">
          <reference field="8" count="1" selected="0">
            <x v="0"/>
          </reference>
          <reference field="23" count="1" selected="0">
            <x v="7"/>
          </reference>
          <reference field="24" count="1" selected="0">
            <x v="9"/>
          </reference>
          <reference field="25" count="1" selected="0">
            <x v="11"/>
          </reference>
          <reference field="26" count="1" selected="0">
            <x v="0"/>
          </reference>
          <reference field="27" count="1" selected="0">
            <x v="0"/>
          </reference>
          <reference field="28" count="1">
            <x v="0"/>
          </reference>
        </references>
      </pivotArea>
    </format>
    <format dxfId="2976">
      <pivotArea dataOnly="0" labelOnly="1" outline="0" fieldPosition="0">
        <references count="7">
          <reference field="8" count="1" selected="0">
            <x v="0"/>
          </reference>
          <reference field="23" count="1" selected="0">
            <x v="10"/>
          </reference>
          <reference field="24" count="1" selected="0">
            <x v="9"/>
          </reference>
          <reference field="25" count="1" selected="0">
            <x v="12"/>
          </reference>
          <reference field="26" count="1" selected="0">
            <x v="0"/>
          </reference>
          <reference field="27" count="1" selected="0">
            <x v="0"/>
          </reference>
          <reference field="28" count="1">
            <x v="0"/>
          </reference>
        </references>
      </pivotArea>
    </format>
    <format dxfId="2975">
      <pivotArea dataOnly="0" labelOnly="1" outline="0" fieldPosition="0">
        <references count="7">
          <reference field="8" count="1" selected="0">
            <x v="0"/>
          </reference>
          <reference field="23" count="1" selected="0">
            <x v="13"/>
          </reference>
          <reference field="24" count="1" selected="0">
            <x v="9"/>
          </reference>
          <reference field="25" count="1" selected="0">
            <x v="14"/>
          </reference>
          <reference field="26" count="1" selected="0">
            <x v="0"/>
          </reference>
          <reference field="27" count="1" selected="0">
            <x v="8"/>
          </reference>
          <reference field="28" count="1">
            <x v="0"/>
          </reference>
        </references>
      </pivotArea>
    </format>
    <format dxfId="2974">
      <pivotArea dataOnly="0" labelOnly="1" outline="0" fieldPosition="0">
        <references count="7">
          <reference field="8" count="1" selected="0">
            <x v="0"/>
          </reference>
          <reference field="23" count="1" selected="0">
            <x v="15"/>
          </reference>
          <reference field="24" count="1" selected="0">
            <x v="0"/>
          </reference>
          <reference field="25" count="1" selected="0">
            <x v="11"/>
          </reference>
          <reference field="26" count="1" selected="0">
            <x v="0"/>
          </reference>
          <reference field="27" count="1" selected="0">
            <x v="0"/>
          </reference>
          <reference field="28" count="1">
            <x v="0"/>
          </reference>
        </references>
      </pivotArea>
    </format>
    <format dxfId="2973">
      <pivotArea dataOnly="0" labelOnly="1" outline="0" fieldPosition="0">
        <references count="7">
          <reference field="8" count="1" selected="0">
            <x v="0"/>
          </reference>
          <reference field="23" count="1" selected="0">
            <x v="15"/>
          </reference>
          <reference field="24" count="1" selected="0">
            <x v="0"/>
          </reference>
          <reference field="25" count="1" selected="0">
            <x v="11"/>
          </reference>
          <reference field="26" count="1" selected="0">
            <x v="1"/>
          </reference>
          <reference field="27" count="1" selected="0">
            <x v="7"/>
          </reference>
          <reference field="28" count="1">
            <x v="0"/>
          </reference>
        </references>
      </pivotArea>
    </format>
    <format dxfId="2972">
      <pivotArea dataOnly="0" labelOnly="1" outline="0" fieldPosition="0">
        <references count="7">
          <reference field="8" count="1" selected="0">
            <x v="0"/>
          </reference>
          <reference field="23" count="1" selected="0">
            <x v="16"/>
          </reference>
          <reference field="24" count="1" selected="0">
            <x v="1"/>
          </reference>
          <reference field="25" count="1" selected="0">
            <x v="13"/>
          </reference>
          <reference field="26" count="1" selected="0">
            <x v="0"/>
          </reference>
          <reference field="27" count="1" selected="0">
            <x v="10"/>
          </reference>
          <reference field="28" count="1">
            <x v="0"/>
          </reference>
        </references>
      </pivotArea>
    </format>
    <format dxfId="2971">
      <pivotArea dataOnly="0" labelOnly="1" outline="0" fieldPosition="0">
        <references count="7">
          <reference field="8" count="1" selected="0">
            <x v="0"/>
          </reference>
          <reference field="23" count="1" selected="0">
            <x v="18"/>
          </reference>
          <reference field="24" count="1" selected="0">
            <x v="9"/>
          </reference>
          <reference field="25" count="1" selected="0">
            <x v="11"/>
          </reference>
          <reference field="26" count="1" selected="0">
            <x v="2"/>
          </reference>
          <reference field="27" count="1" selected="0">
            <x v="0"/>
          </reference>
          <reference field="28" count="1">
            <x v="0"/>
          </reference>
        </references>
      </pivotArea>
    </format>
    <format dxfId="2970">
      <pivotArea dataOnly="0" labelOnly="1" outline="0" fieldPosition="0">
        <references count="7">
          <reference field="8" count="1" selected="0">
            <x v="1"/>
          </reference>
          <reference field="23" count="1" selected="0">
            <x v="0"/>
          </reference>
          <reference field="24" count="1" selected="0">
            <x v="0"/>
          </reference>
          <reference field="25" count="1" selected="0">
            <x v="0"/>
          </reference>
          <reference field="26" count="1" selected="0">
            <x v="0"/>
          </reference>
          <reference field="27" count="1" selected="0">
            <x v="0"/>
          </reference>
          <reference field="28" count="2">
            <x v="1"/>
            <x v="2"/>
          </reference>
        </references>
      </pivotArea>
    </format>
    <format dxfId="2969">
      <pivotArea dataOnly="0" labelOnly="1" outline="0" fieldPosition="0">
        <references count="7">
          <reference field="8" count="1" selected="0">
            <x v="1"/>
          </reference>
          <reference field="23" count="1" selected="0">
            <x v="0"/>
          </reference>
          <reference field="24" count="1" selected="0">
            <x v="2"/>
          </reference>
          <reference field="25" count="1" selected="0">
            <x v="1"/>
          </reference>
          <reference field="26" count="1" selected="0">
            <x v="0"/>
          </reference>
          <reference field="27" count="1" selected="0">
            <x v="0"/>
          </reference>
          <reference field="28" count="2">
            <x v="0"/>
            <x v="1"/>
          </reference>
        </references>
      </pivotArea>
    </format>
    <format dxfId="2968">
      <pivotArea dataOnly="0" labelOnly="1" outline="0" fieldPosition="0">
        <references count="7">
          <reference field="8" count="1" selected="0">
            <x v="1"/>
          </reference>
          <reference field="23" count="1" selected="0">
            <x v="0"/>
          </reference>
          <reference field="24" count="1" selected="0">
            <x v="6"/>
          </reference>
          <reference field="25" count="1" selected="0">
            <x v="5"/>
          </reference>
          <reference field="26" count="1" selected="0">
            <x v="0"/>
          </reference>
          <reference field="27" count="1" selected="0">
            <x v="0"/>
          </reference>
          <reference field="28" count="1">
            <x v="0"/>
          </reference>
        </references>
      </pivotArea>
    </format>
    <format dxfId="2967">
      <pivotArea dataOnly="0" labelOnly="1" outline="0" fieldPosition="0">
        <references count="7">
          <reference field="8" count="1" selected="0">
            <x v="1"/>
          </reference>
          <reference field="23" count="1" selected="0">
            <x v="1"/>
          </reference>
          <reference field="24" count="1" selected="0">
            <x v="2"/>
          </reference>
          <reference field="25" count="1" selected="0">
            <x v="7"/>
          </reference>
          <reference field="26" count="1" selected="0">
            <x v="0"/>
          </reference>
          <reference field="27" count="1" selected="0">
            <x v="6"/>
          </reference>
          <reference field="28" count="1">
            <x v="0"/>
          </reference>
        </references>
      </pivotArea>
    </format>
    <format dxfId="2966">
      <pivotArea dataOnly="0" labelOnly="1" outline="0" fieldPosition="0">
        <references count="7">
          <reference field="8" count="1" selected="0">
            <x v="1"/>
          </reference>
          <reference field="23" count="1" selected="0">
            <x v="1"/>
          </reference>
          <reference field="24" count="1" selected="0">
            <x v="5"/>
          </reference>
          <reference field="25" count="1" selected="0">
            <x v="4"/>
          </reference>
          <reference field="26" count="1" selected="0">
            <x v="0"/>
          </reference>
          <reference field="27" count="1" selected="0">
            <x v="4"/>
          </reference>
          <reference field="28" count="1">
            <x v="0"/>
          </reference>
        </references>
      </pivotArea>
    </format>
    <format dxfId="2965">
      <pivotArea dataOnly="0" labelOnly="1" outline="0" fieldPosition="0">
        <references count="7">
          <reference field="8" count="1" selected="0">
            <x v="1"/>
          </reference>
          <reference field="23" count="1" selected="0">
            <x v="4"/>
          </reference>
          <reference field="24" count="1" selected="0">
            <x v="2"/>
          </reference>
          <reference field="25" count="1" selected="0">
            <x v="3"/>
          </reference>
          <reference field="26" count="1" selected="0">
            <x v="0"/>
          </reference>
          <reference field="27" count="1" selected="0">
            <x v="3"/>
          </reference>
          <reference field="28" count="1">
            <x v="0"/>
          </reference>
        </references>
      </pivotArea>
    </format>
    <format dxfId="2964">
      <pivotArea dataOnly="0" labelOnly="1" outline="0" fieldPosition="0">
        <references count="7">
          <reference field="8" count="1" selected="0">
            <x v="1"/>
          </reference>
          <reference field="23" count="1" selected="0">
            <x v="5"/>
          </reference>
          <reference field="24" count="1" selected="0">
            <x v="8"/>
          </reference>
          <reference field="25" count="1" selected="0">
            <x v="15"/>
          </reference>
          <reference field="26" count="1" selected="0">
            <x v="0"/>
          </reference>
          <reference field="27" count="1" selected="0">
            <x v="9"/>
          </reference>
          <reference field="28" count="1">
            <x v="0"/>
          </reference>
        </references>
      </pivotArea>
    </format>
    <format dxfId="2963">
      <pivotArea dataOnly="0" labelOnly="1" outline="0" fieldPosition="0">
        <references count="7">
          <reference field="8" count="1" selected="0">
            <x v="1"/>
          </reference>
          <reference field="23" count="1" selected="0">
            <x v="6"/>
          </reference>
          <reference field="24" count="1" selected="0">
            <x v="4"/>
          </reference>
          <reference field="25" count="1" selected="0">
            <x v="6"/>
          </reference>
          <reference field="26" count="1" selected="0">
            <x v="0"/>
          </reference>
          <reference field="27" count="1" selected="0">
            <x v="5"/>
          </reference>
          <reference field="28" count="1">
            <x v="0"/>
          </reference>
        </references>
      </pivotArea>
    </format>
    <format dxfId="2962">
      <pivotArea dataOnly="0" labelOnly="1" outline="0" fieldPosition="0">
        <references count="7">
          <reference field="8" count="1" selected="0">
            <x v="1"/>
          </reference>
          <reference field="23" count="1" selected="0">
            <x v="9"/>
          </reference>
          <reference field="24" count="1" selected="0">
            <x v="2"/>
          </reference>
          <reference field="25" count="1" selected="0">
            <x v="1"/>
          </reference>
          <reference field="26" count="1" selected="0">
            <x v="0"/>
          </reference>
          <reference field="27" count="1" selected="0">
            <x v="1"/>
          </reference>
          <reference field="28" count="1">
            <x v="0"/>
          </reference>
        </references>
      </pivotArea>
    </format>
    <format dxfId="2961">
      <pivotArea dataOnly="0" labelOnly="1" outline="0" fieldPosition="0">
        <references count="7">
          <reference field="8" count="1" selected="0">
            <x v="1"/>
          </reference>
          <reference field="23" count="1" selected="0">
            <x v="14"/>
          </reference>
          <reference field="24" count="1" selected="0">
            <x v="7"/>
          </reference>
          <reference field="25" count="1" selected="0">
            <x v="3"/>
          </reference>
          <reference field="26" count="1" selected="0">
            <x v="0"/>
          </reference>
          <reference field="27" count="1" selected="0">
            <x v="0"/>
          </reference>
          <reference field="28" count="1">
            <x v="0"/>
          </reference>
        </references>
      </pivotArea>
    </format>
    <format dxfId="2960">
      <pivotArea dataOnly="0" labelOnly="1" outline="0" fieldPosition="0">
        <references count="7">
          <reference field="8" count="1" selected="0">
            <x v="2"/>
          </reference>
          <reference field="23" count="1" selected="0">
            <x v="2"/>
          </reference>
          <reference field="24" count="1" selected="0">
            <x v="2"/>
          </reference>
          <reference field="25" count="1" selected="0">
            <x v="0"/>
          </reference>
          <reference field="26" count="1" selected="0">
            <x v="0"/>
          </reference>
          <reference field="27" count="1" selected="0">
            <x v="1"/>
          </reference>
          <reference field="28" count="1">
            <x v="0"/>
          </reference>
        </references>
      </pivotArea>
    </format>
    <format dxfId="2959">
      <pivotArea dataOnly="0" labelOnly="1" outline="0" fieldPosition="0">
        <references count="7">
          <reference field="8" count="1" selected="0">
            <x v="2"/>
          </reference>
          <reference field="23" count="1" selected="0">
            <x v="8"/>
          </reference>
          <reference field="24" count="1" selected="0">
            <x v="0"/>
          </reference>
          <reference field="25" count="1" selected="0">
            <x v="9"/>
          </reference>
          <reference field="26" count="1" selected="0">
            <x v="0"/>
          </reference>
          <reference field="27" count="1" selected="0">
            <x v="1"/>
          </reference>
          <reference field="28" count="1">
            <x v="0"/>
          </reference>
        </references>
      </pivotArea>
    </format>
    <format dxfId="2958">
      <pivotArea dataOnly="0" labelOnly="1" outline="0" fieldPosition="0">
        <references count="7">
          <reference field="8" count="1" selected="0">
            <x v="2"/>
          </reference>
          <reference field="23" count="1" selected="0">
            <x v="12"/>
          </reference>
          <reference field="24" count="1" selected="0">
            <x v="0"/>
          </reference>
          <reference field="25" count="1" selected="0">
            <x v="1"/>
          </reference>
          <reference field="26" count="1" selected="0">
            <x v="0"/>
          </reference>
          <reference field="27" count="1" selected="0">
            <x v="0"/>
          </reference>
          <reference field="28" count="1">
            <x v="0"/>
          </reference>
        </references>
      </pivotArea>
    </format>
    <format dxfId="2957">
      <pivotArea dataOnly="0" labelOnly="1" outline="0" fieldPosition="0">
        <references count="7">
          <reference field="8" count="1" selected="0">
            <x v="2"/>
          </reference>
          <reference field="23" count="1" selected="0">
            <x v="17"/>
          </reference>
          <reference field="24" count="1" selected="0">
            <x v="3"/>
          </reference>
          <reference field="25" count="1" selected="0">
            <x v="2"/>
          </reference>
          <reference field="26" count="1" selected="0">
            <x v="0"/>
          </reference>
          <reference field="27" count="1" selected="0">
            <x v="2"/>
          </reference>
          <reference field="28" count="1">
            <x v="0"/>
          </reference>
        </references>
      </pivotArea>
    </format>
    <format dxfId="2956">
      <pivotArea dataOnly="0" labelOnly="1" outline="0" fieldPosition="0">
        <references count="7">
          <reference field="8" count="1" selected="0">
            <x v="3"/>
          </reference>
          <reference field="23" count="1" selected="0">
            <x v="0"/>
          </reference>
          <reference field="24" count="1" selected="0">
            <x v="0"/>
          </reference>
          <reference field="25" count="1" selected="0">
            <x v="10"/>
          </reference>
          <reference field="26" count="1" selected="0">
            <x v="0"/>
          </reference>
          <reference field="27" count="1" selected="0">
            <x v="0"/>
          </reference>
          <reference field="28" count="1">
            <x v="0"/>
          </reference>
        </references>
      </pivotArea>
    </format>
    <format dxfId="2955">
      <pivotArea dataOnly="0" labelOnly="1" outline="0" fieldPosition="0">
        <references count="7">
          <reference field="8" count="1" selected="0">
            <x v="3"/>
          </reference>
          <reference field="23" count="1" selected="0">
            <x v="0"/>
          </reference>
          <reference field="24" count="1" selected="0">
            <x v="2"/>
          </reference>
          <reference field="25" count="1" selected="0">
            <x v="1"/>
          </reference>
          <reference field="26" count="1" selected="0">
            <x v="0"/>
          </reference>
          <reference field="27" count="1" selected="0">
            <x v="0"/>
          </reference>
          <reference field="28" count="1">
            <x v="0"/>
          </reference>
        </references>
      </pivotArea>
    </format>
    <format dxfId="2954">
      <pivotArea dataOnly="0" labelOnly="1" outline="0" fieldPosition="0">
        <references count="7">
          <reference field="8" count="1" selected="0">
            <x v="3"/>
          </reference>
          <reference field="23" count="1" selected="0">
            <x v="11"/>
          </reference>
          <reference field="24" count="1" selected="0">
            <x v="0"/>
          </reference>
          <reference field="25" count="1" selected="0">
            <x v="8"/>
          </reference>
          <reference field="26" count="1" selected="0">
            <x v="0"/>
          </reference>
          <reference field="27" count="1" selected="0">
            <x v="0"/>
          </reference>
          <reference field="28" count="1">
            <x v="0"/>
          </reference>
        </references>
      </pivotArea>
    </format>
    <format dxfId="2953">
      <pivotArea dataOnly="0" labelOnly="1" outline="0" fieldPosition="0">
        <references count="2">
          <reference field="8" count="1" selected="0">
            <x v="0"/>
          </reference>
          <reference field="23" count="8">
            <x v="0"/>
            <x v="3"/>
            <x v="7"/>
            <x v="10"/>
            <x v="13"/>
            <x v="15"/>
            <x v="16"/>
            <x v="18"/>
          </reference>
        </references>
      </pivotArea>
    </format>
    <format dxfId="2952">
      <pivotArea dataOnly="0" labelOnly="1" outline="0" fieldPosition="0">
        <references count="2">
          <reference field="8" count="1" selected="0">
            <x v="1"/>
          </reference>
          <reference field="23" count="7">
            <x v="0"/>
            <x v="1"/>
            <x v="4"/>
            <x v="5"/>
            <x v="6"/>
            <x v="9"/>
            <x v="14"/>
          </reference>
        </references>
      </pivotArea>
    </format>
    <format dxfId="2951">
      <pivotArea dataOnly="0" labelOnly="1" outline="0" fieldPosition="0">
        <references count="2">
          <reference field="8" count="1" selected="0">
            <x v="2"/>
          </reference>
          <reference field="23" count="4">
            <x v="2"/>
            <x v="8"/>
            <x v="12"/>
            <x v="17"/>
          </reference>
        </references>
      </pivotArea>
    </format>
    <format dxfId="2950">
      <pivotArea dataOnly="0" labelOnly="1" outline="0" fieldPosition="0">
        <references count="2">
          <reference field="8" count="1" selected="0">
            <x v="3"/>
          </reference>
          <reference field="23" count="2">
            <x v="0"/>
            <x v="11"/>
          </reference>
        </references>
      </pivotArea>
    </format>
    <format dxfId="2949">
      <pivotArea dataOnly="0" labelOnly="1" outline="0" fieldPosition="0">
        <references count="3">
          <reference field="8" count="1" selected="0">
            <x v="0"/>
          </reference>
          <reference field="23" count="1" selected="0">
            <x v="0"/>
          </reference>
          <reference field="24" count="1">
            <x v="0"/>
          </reference>
        </references>
      </pivotArea>
    </format>
    <format dxfId="2948">
      <pivotArea dataOnly="0" labelOnly="1" outline="0" fieldPosition="0">
        <references count="3">
          <reference field="8" count="1" selected="0">
            <x v="0"/>
          </reference>
          <reference field="23" count="1" selected="0">
            <x v="3"/>
          </reference>
          <reference field="24" count="1">
            <x v="9"/>
          </reference>
        </references>
      </pivotArea>
    </format>
    <format dxfId="2947">
      <pivotArea dataOnly="0" labelOnly="1" outline="0" fieldPosition="0">
        <references count="3">
          <reference field="8" count="1" selected="0">
            <x v="0"/>
          </reference>
          <reference field="23" count="1" selected="0">
            <x v="15"/>
          </reference>
          <reference field="24" count="1">
            <x v="0"/>
          </reference>
        </references>
      </pivotArea>
    </format>
    <format dxfId="2946">
      <pivotArea dataOnly="0" labelOnly="1" outline="0" fieldPosition="0">
        <references count="3">
          <reference field="8" count="1" selected="0">
            <x v="0"/>
          </reference>
          <reference field="23" count="1" selected="0">
            <x v="16"/>
          </reference>
          <reference field="24" count="1">
            <x v="1"/>
          </reference>
        </references>
      </pivotArea>
    </format>
    <format dxfId="2945">
      <pivotArea dataOnly="0" labelOnly="1" outline="0" fieldPosition="0">
        <references count="3">
          <reference field="8" count="1" selected="0">
            <x v="0"/>
          </reference>
          <reference field="23" count="1" selected="0">
            <x v="18"/>
          </reference>
          <reference field="24" count="1">
            <x v="9"/>
          </reference>
        </references>
      </pivotArea>
    </format>
    <format dxfId="2944">
      <pivotArea dataOnly="0" labelOnly="1" outline="0" fieldPosition="0">
        <references count="3">
          <reference field="8" count="1" selected="0">
            <x v="1"/>
          </reference>
          <reference field="23" count="1" selected="0">
            <x v="0"/>
          </reference>
          <reference field="24" count="3">
            <x v="0"/>
            <x v="2"/>
            <x v="6"/>
          </reference>
        </references>
      </pivotArea>
    </format>
    <format dxfId="2943">
      <pivotArea dataOnly="0" labelOnly="1" outline="0" fieldPosition="0">
        <references count="3">
          <reference field="8" count="1" selected="0">
            <x v="1"/>
          </reference>
          <reference field="23" count="1" selected="0">
            <x v="1"/>
          </reference>
          <reference field="24" count="2">
            <x v="2"/>
            <x v="5"/>
          </reference>
        </references>
      </pivotArea>
    </format>
    <format dxfId="2942">
      <pivotArea dataOnly="0" labelOnly="1" outline="0" fieldPosition="0">
        <references count="3">
          <reference field="8" count="1" selected="0">
            <x v="1"/>
          </reference>
          <reference field="23" count="1" selected="0">
            <x v="4"/>
          </reference>
          <reference field="24" count="1">
            <x v="2"/>
          </reference>
        </references>
      </pivotArea>
    </format>
    <format dxfId="2941">
      <pivotArea dataOnly="0" labelOnly="1" outline="0" fieldPosition="0">
        <references count="3">
          <reference field="8" count="1" selected="0">
            <x v="1"/>
          </reference>
          <reference field="23" count="1" selected="0">
            <x v="5"/>
          </reference>
          <reference field="24" count="1">
            <x v="8"/>
          </reference>
        </references>
      </pivotArea>
    </format>
    <format dxfId="2940">
      <pivotArea dataOnly="0" labelOnly="1" outline="0" fieldPosition="0">
        <references count="3">
          <reference field="8" count="1" selected="0">
            <x v="1"/>
          </reference>
          <reference field="23" count="1" selected="0">
            <x v="6"/>
          </reference>
          <reference field="24" count="1">
            <x v="4"/>
          </reference>
        </references>
      </pivotArea>
    </format>
    <format dxfId="2939">
      <pivotArea dataOnly="0" labelOnly="1" outline="0" fieldPosition="0">
        <references count="3">
          <reference field="8" count="1" selected="0">
            <x v="1"/>
          </reference>
          <reference field="23" count="1" selected="0">
            <x v="9"/>
          </reference>
          <reference field="24" count="1">
            <x v="2"/>
          </reference>
        </references>
      </pivotArea>
    </format>
    <format dxfId="2938">
      <pivotArea dataOnly="0" labelOnly="1" outline="0" fieldPosition="0">
        <references count="3">
          <reference field="8" count="1" selected="0">
            <x v="1"/>
          </reference>
          <reference field="23" count="1" selected="0">
            <x v="14"/>
          </reference>
          <reference field="24" count="1">
            <x v="7"/>
          </reference>
        </references>
      </pivotArea>
    </format>
    <format dxfId="2937">
      <pivotArea dataOnly="0" labelOnly="1" outline="0" fieldPosition="0">
        <references count="3">
          <reference field="8" count="1" selected="0">
            <x v="2"/>
          </reference>
          <reference field="23" count="1" selected="0">
            <x v="2"/>
          </reference>
          <reference field="24" count="1">
            <x v="2"/>
          </reference>
        </references>
      </pivotArea>
    </format>
    <format dxfId="2936">
      <pivotArea dataOnly="0" labelOnly="1" outline="0" fieldPosition="0">
        <references count="3">
          <reference field="8" count="1" selected="0">
            <x v="2"/>
          </reference>
          <reference field="23" count="1" selected="0">
            <x v="8"/>
          </reference>
          <reference field="24" count="1">
            <x v="0"/>
          </reference>
        </references>
      </pivotArea>
    </format>
    <format dxfId="2935">
      <pivotArea dataOnly="0" labelOnly="1" outline="0" fieldPosition="0">
        <references count="3">
          <reference field="8" count="1" selected="0">
            <x v="2"/>
          </reference>
          <reference field="23" count="1" selected="0">
            <x v="17"/>
          </reference>
          <reference field="24" count="1">
            <x v="3"/>
          </reference>
        </references>
      </pivotArea>
    </format>
    <format dxfId="2934">
      <pivotArea dataOnly="0" labelOnly="1" outline="0" fieldPosition="0">
        <references count="3">
          <reference field="8" count="1" selected="0">
            <x v="3"/>
          </reference>
          <reference field="23" count="1" selected="0">
            <x v="0"/>
          </reference>
          <reference field="24" count="2">
            <x v="0"/>
            <x v="2"/>
          </reference>
        </references>
      </pivotArea>
    </format>
    <format dxfId="2933">
      <pivotArea dataOnly="0" labelOnly="1" outline="0" fieldPosition="0">
        <references count="3">
          <reference field="8" count="1" selected="0">
            <x v="3"/>
          </reference>
          <reference field="23" count="1" selected="0">
            <x v="11"/>
          </reference>
          <reference field="24" count="1">
            <x v="0"/>
          </reference>
        </references>
      </pivotArea>
    </format>
    <format dxfId="2932">
      <pivotArea dataOnly="0" labelOnly="1" outline="0" fieldPosition="0">
        <references count="4">
          <reference field="8" count="1" selected="0">
            <x v="0"/>
          </reference>
          <reference field="23" count="1" selected="0">
            <x v="0"/>
          </reference>
          <reference field="24" count="1" selected="0">
            <x v="0"/>
          </reference>
          <reference field="25" count="1">
            <x v="11"/>
          </reference>
        </references>
      </pivotArea>
    </format>
    <format dxfId="2931">
      <pivotArea dataOnly="0" labelOnly="1" outline="0" fieldPosition="0">
        <references count="4">
          <reference field="8" count="1" selected="0">
            <x v="0"/>
          </reference>
          <reference field="23" count="1" selected="0">
            <x v="10"/>
          </reference>
          <reference field="24" count="1" selected="0">
            <x v="9"/>
          </reference>
          <reference field="25" count="1">
            <x v="12"/>
          </reference>
        </references>
      </pivotArea>
    </format>
    <format dxfId="2930">
      <pivotArea dataOnly="0" labelOnly="1" outline="0" fieldPosition="0">
        <references count="4">
          <reference field="8" count="1" selected="0">
            <x v="0"/>
          </reference>
          <reference field="23" count="1" selected="0">
            <x v="13"/>
          </reference>
          <reference field="24" count="1" selected="0">
            <x v="9"/>
          </reference>
          <reference field="25" count="1">
            <x v="14"/>
          </reference>
        </references>
      </pivotArea>
    </format>
    <format dxfId="2929">
      <pivotArea dataOnly="0" labelOnly="1" outline="0" fieldPosition="0">
        <references count="4">
          <reference field="8" count="1" selected="0">
            <x v="0"/>
          </reference>
          <reference field="23" count="1" selected="0">
            <x v="15"/>
          </reference>
          <reference field="24" count="1" selected="0">
            <x v="0"/>
          </reference>
          <reference field="25" count="1">
            <x v="11"/>
          </reference>
        </references>
      </pivotArea>
    </format>
    <format dxfId="2928">
      <pivotArea dataOnly="0" labelOnly="1" outline="0" fieldPosition="0">
        <references count="4">
          <reference field="8" count="1" selected="0">
            <x v="0"/>
          </reference>
          <reference field="23" count="1" selected="0">
            <x v="16"/>
          </reference>
          <reference field="24" count="1" selected="0">
            <x v="1"/>
          </reference>
          <reference field="25" count="1">
            <x v="13"/>
          </reference>
        </references>
      </pivotArea>
    </format>
    <format dxfId="2927">
      <pivotArea dataOnly="0" labelOnly="1" outline="0" fieldPosition="0">
        <references count="4">
          <reference field="8" count="1" selected="0">
            <x v="0"/>
          </reference>
          <reference field="23" count="1" selected="0">
            <x v="18"/>
          </reference>
          <reference field="24" count="1" selected="0">
            <x v="9"/>
          </reference>
          <reference field="25" count="1">
            <x v="11"/>
          </reference>
        </references>
      </pivotArea>
    </format>
    <format dxfId="2926">
      <pivotArea dataOnly="0" labelOnly="1" outline="0" fieldPosition="0">
        <references count="4">
          <reference field="8" count="1" selected="0">
            <x v="1"/>
          </reference>
          <reference field="23" count="1" selected="0">
            <x v="0"/>
          </reference>
          <reference field="24" count="1" selected="0">
            <x v="0"/>
          </reference>
          <reference field="25" count="1">
            <x v="0"/>
          </reference>
        </references>
      </pivotArea>
    </format>
    <format dxfId="2925">
      <pivotArea dataOnly="0" labelOnly="1" outline="0" fieldPosition="0">
        <references count="4">
          <reference field="8" count="1" selected="0">
            <x v="1"/>
          </reference>
          <reference field="23" count="1" selected="0">
            <x v="0"/>
          </reference>
          <reference field="24" count="1" selected="0">
            <x v="2"/>
          </reference>
          <reference field="25" count="1">
            <x v="1"/>
          </reference>
        </references>
      </pivotArea>
    </format>
    <format dxfId="2924">
      <pivotArea dataOnly="0" labelOnly="1" outline="0" fieldPosition="0">
        <references count="4">
          <reference field="8" count="1" selected="0">
            <x v="1"/>
          </reference>
          <reference field="23" count="1" selected="0">
            <x v="0"/>
          </reference>
          <reference field="24" count="1" selected="0">
            <x v="6"/>
          </reference>
          <reference field="25" count="1">
            <x v="5"/>
          </reference>
        </references>
      </pivotArea>
    </format>
    <format dxfId="2923">
      <pivotArea dataOnly="0" labelOnly="1" outline="0" fieldPosition="0">
        <references count="4">
          <reference field="8" count="1" selected="0">
            <x v="1"/>
          </reference>
          <reference field="23" count="1" selected="0">
            <x v="1"/>
          </reference>
          <reference field="24" count="1" selected="0">
            <x v="2"/>
          </reference>
          <reference field="25" count="1">
            <x v="7"/>
          </reference>
        </references>
      </pivotArea>
    </format>
    <format dxfId="2922">
      <pivotArea dataOnly="0" labelOnly="1" outline="0" fieldPosition="0">
        <references count="4">
          <reference field="8" count="1" selected="0">
            <x v="1"/>
          </reference>
          <reference field="23" count="1" selected="0">
            <x v="1"/>
          </reference>
          <reference field="24" count="1" selected="0">
            <x v="5"/>
          </reference>
          <reference field="25" count="1">
            <x v="4"/>
          </reference>
        </references>
      </pivotArea>
    </format>
    <format dxfId="2921">
      <pivotArea dataOnly="0" labelOnly="1" outline="0" fieldPosition="0">
        <references count="4">
          <reference field="8" count="1" selected="0">
            <x v="1"/>
          </reference>
          <reference field="23" count="1" selected="0">
            <x v="4"/>
          </reference>
          <reference field="24" count="1" selected="0">
            <x v="2"/>
          </reference>
          <reference field="25" count="1">
            <x v="3"/>
          </reference>
        </references>
      </pivotArea>
    </format>
    <format dxfId="2920">
      <pivotArea dataOnly="0" labelOnly="1" outline="0" fieldPosition="0">
        <references count="4">
          <reference field="8" count="1" selected="0">
            <x v="1"/>
          </reference>
          <reference field="23" count="1" selected="0">
            <x v="5"/>
          </reference>
          <reference field="24" count="1" selected="0">
            <x v="8"/>
          </reference>
          <reference field="25" count="1">
            <x v="15"/>
          </reference>
        </references>
      </pivotArea>
    </format>
    <format dxfId="2919">
      <pivotArea dataOnly="0" labelOnly="1" outline="0" fieldPosition="0">
        <references count="4">
          <reference field="8" count="1" selected="0">
            <x v="1"/>
          </reference>
          <reference field="23" count="1" selected="0">
            <x v="6"/>
          </reference>
          <reference field="24" count="1" selected="0">
            <x v="4"/>
          </reference>
          <reference field="25" count="1">
            <x v="6"/>
          </reference>
        </references>
      </pivotArea>
    </format>
    <format dxfId="2918">
      <pivotArea dataOnly="0" labelOnly="1" outline="0" fieldPosition="0">
        <references count="4">
          <reference field="8" count="1" selected="0">
            <x v="1"/>
          </reference>
          <reference field="23" count="1" selected="0">
            <x v="9"/>
          </reference>
          <reference field="24" count="1" selected="0">
            <x v="2"/>
          </reference>
          <reference field="25" count="1">
            <x v="1"/>
          </reference>
        </references>
      </pivotArea>
    </format>
    <format dxfId="2917">
      <pivotArea dataOnly="0" labelOnly="1" outline="0" fieldPosition="0">
        <references count="4">
          <reference field="8" count="1" selected="0">
            <x v="1"/>
          </reference>
          <reference field="23" count="1" selected="0">
            <x v="14"/>
          </reference>
          <reference field="24" count="1" selected="0">
            <x v="7"/>
          </reference>
          <reference field="25" count="1">
            <x v="3"/>
          </reference>
        </references>
      </pivotArea>
    </format>
    <format dxfId="2916">
      <pivotArea dataOnly="0" labelOnly="1" outline="0" fieldPosition="0">
        <references count="4">
          <reference field="8" count="1" selected="0">
            <x v="2"/>
          </reference>
          <reference field="23" count="1" selected="0">
            <x v="2"/>
          </reference>
          <reference field="24" count="1" selected="0">
            <x v="2"/>
          </reference>
          <reference field="25" count="1">
            <x v="0"/>
          </reference>
        </references>
      </pivotArea>
    </format>
    <format dxfId="2915">
      <pivotArea dataOnly="0" labelOnly="1" outline="0" fieldPosition="0">
        <references count="4">
          <reference field="8" count="1" selected="0">
            <x v="2"/>
          </reference>
          <reference field="23" count="1" selected="0">
            <x v="8"/>
          </reference>
          <reference field="24" count="1" selected="0">
            <x v="0"/>
          </reference>
          <reference field="25" count="1">
            <x v="9"/>
          </reference>
        </references>
      </pivotArea>
    </format>
    <format dxfId="2914">
      <pivotArea dataOnly="0" labelOnly="1" outline="0" fieldPosition="0">
        <references count="4">
          <reference field="8" count="1" selected="0">
            <x v="2"/>
          </reference>
          <reference field="23" count="1" selected="0">
            <x v="12"/>
          </reference>
          <reference field="24" count="1" selected="0">
            <x v="0"/>
          </reference>
          <reference field="25" count="1">
            <x v="1"/>
          </reference>
        </references>
      </pivotArea>
    </format>
    <format dxfId="2913">
      <pivotArea dataOnly="0" labelOnly="1" outline="0" fieldPosition="0">
        <references count="4">
          <reference field="8" count="1" selected="0">
            <x v="2"/>
          </reference>
          <reference field="23" count="1" selected="0">
            <x v="17"/>
          </reference>
          <reference field="24" count="1" selected="0">
            <x v="3"/>
          </reference>
          <reference field="25" count="1">
            <x v="2"/>
          </reference>
        </references>
      </pivotArea>
    </format>
    <format dxfId="2912">
      <pivotArea dataOnly="0" labelOnly="1" outline="0" fieldPosition="0">
        <references count="4">
          <reference field="8" count="1" selected="0">
            <x v="3"/>
          </reference>
          <reference field="23" count="1" selected="0">
            <x v="0"/>
          </reference>
          <reference field="24" count="1" selected="0">
            <x v="0"/>
          </reference>
          <reference field="25" count="1">
            <x v="10"/>
          </reference>
        </references>
      </pivotArea>
    </format>
    <format dxfId="2911">
      <pivotArea dataOnly="0" labelOnly="1" outline="0" fieldPosition="0">
        <references count="4">
          <reference field="8" count="1" selected="0">
            <x v="3"/>
          </reference>
          <reference field="23" count="1" selected="0">
            <x v="0"/>
          </reference>
          <reference field="24" count="1" selected="0">
            <x v="2"/>
          </reference>
          <reference field="25" count="1">
            <x v="1"/>
          </reference>
        </references>
      </pivotArea>
    </format>
    <format dxfId="2910">
      <pivotArea dataOnly="0" labelOnly="1" outline="0" fieldPosition="0">
        <references count="4">
          <reference field="8" count="1" selected="0">
            <x v="3"/>
          </reference>
          <reference field="23" count="1" selected="0">
            <x v="11"/>
          </reference>
          <reference field="24" count="1" selected="0">
            <x v="0"/>
          </reference>
          <reference field="25" count="1">
            <x v="8"/>
          </reference>
        </references>
      </pivotArea>
    </format>
    <format dxfId="2909">
      <pivotArea dataOnly="0" labelOnly="1" outline="0" fieldPosition="0">
        <references count="5">
          <reference field="8" count="1" selected="0">
            <x v="0"/>
          </reference>
          <reference field="23" count="1" selected="0">
            <x v="0"/>
          </reference>
          <reference field="24" count="1" selected="0">
            <x v="0"/>
          </reference>
          <reference field="25" count="1" selected="0">
            <x v="11"/>
          </reference>
          <reference field="27" count="1">
            <x v="0"/>
          </reference>
        </references>
      </pivotArea>
    </format>
    <format dxfId="2908">
      <pivotArea dataOnly="0" labelOnly="1" outline="0" fieldPosition="0">
        <references count="5">
          <reference field="8" count="1" selected="0">
            <x v="0"/>
          </reference>
          <reference field="23" count="1" selected="0">
            <x v="3"/>
          </reference>
          <reference field="24" count="1" selected="0">
            <x v="9"/>
          </reference>
          <reference field="25" count="1" selected="0">
            <x v="11"/>
          </reference>
          <reference field="27" count="1">
            <x v="10"/>
          </reference>
        </references>
      </pivotArea>
    </format>
    <format dxfId="2907">
      <pivotArea dataOnly="0" labelOnly="1" outline="0" fieldPosition="0">
        <references count="5">
          <reference field="8" count="1" selected="0">
            <x v="0"/>
          </reference>
          <reference field="23" count="1" selected="0">
            <x v="7"/>
          </reference>
          <reference field="24" count="1" selected="0">
            <x v="9"/>
          </reference>
          <reference field="25" count="1" selected="0">
            <x v="11"/>
          </reference>
          <reference field="27" count="1">
            <x v="0"/>
          </reference>
        </references>
      </pivotArea>
    </format>
    <format dxfId="2906">
      <pivotArea dataOnly="0" labelOnly="1" outline="0" fieldPosition="0">
        <references count="5">
          <reference field="8" count="1" selected="0">
            <x v="0"/>
          </reference>
          <reference field="23" count="1" selected="0">
            <x v="13"/>
          </reference>
          <reference field="24" count="1" selected="0">
            <x v="9"/>
          </reference>
          <reference field="25" count="1" selected="0">
            <x v="14"/>
          </reference>
          <reference field="27" count="1">
            <x v="8"/>
          </reference>
        </references>
      </pivotArea>
    </format>
    <format dxfId="2905">
      <pivotArea dataOnly="0" labelOnly="1" outline="0" fieldPosition="0">
        <references count="5">
          <reference field="8" count="1" selected="0">
            <x v="0"/>
          </reference>
          <reference field="23" count="1" selected="0">
            <x v="15"/>
          </reference>
          <reference field="24" count="1" selected="0">
            <x v="0"/>
          </reference>
          <reference field="25" count="1" selected="0">
            <x v="11"/>
          </reference>
          <reference field="27" count="2">
            <x v="0"/>
            <x v="7"/>
          </reference>
        </references>
      </pivotArea>
    </format>
    <format dxfId="2904">
      <pivotArea dataOnly="0" labelOnly="1" outline="0" fieldPosition="0">
        <references count="5">
          <reference field="8" count="1" selected="0">
            <x v="0"/>
          </reference>
          <reference field="23" count="1" selected="0">
            <x v="16"/>
          </reference>
          <reference field="24" count="1" selected="0">
            <x v="1"/>
          </reference>
          <reference field="25" count="1" selected="0">
            <x v="13"/>
          </reference>
          <reference field="27" count="1">
            <x v="10"/>
          </reference>
        </references>
      </pivotArea>
    </format>
    <format dxfId="2903">
      <pivotArea dataOnly="0" labelOnly="1" outline="0" fieldPosition="0">
        <references count="5">
          <reference field="8" count="1" selected="0">
            <x v="0"/>
          </reference>
          <reference field="23" count="1" selected="0">
            <x v="18"/>
          </reference>
          <reference field="24" count="1" selected="0">
            <x v="9"/>
          </reference>
          <reference field="25" count="1" selected="0">
            <x v="11"/>
          </reference>
          <reference field="27" count="1">
            <x v="0"/>
          </reference>
        </references>
      </pivotArea>
    </format>
    <format dxfId="2902">
      <pivotArea dataOnly="0" labelOnly="1" outline="0" fieldPosition="0">
        <references count="5">
          <reference field="8" count="1" selected="0">
            <x v="1"/>
          </reference>
          <reference field="23" count="1" selected="0">
            <x v="1"/>
          </reference>
          <reference field="24" count="1" selected="0">
            <x v="2"/>
          </reference>
          <reference field="25" count="1" selected="0">
            <x v="7"/>
          </reference>
          <reference field="27" count="1">
            <x v="6"/>
          </reference>
        </references>
      </pivotArea>
    </format>
    <format dxfId="2901">
      <pivotArea dataOnly="0" labelOnly="1" outline="0" fieldPosition="0">
        <references count="5">
          <reference field="8" count="1" selected="0">
            <x v="1"/>
          </reference>
          <reference field="23" count="1" selected="0">
            <x v="1"/>
          </reference>
          <reference field="24" count="1" selected="0">
            <x v="5"/>
          </reference>
          <reference field="25" count="1" selected="0">
            <x v="4"/>
          </reference>
          <reference field="27" count="1">
            <x v="4"/>
          </reference>
        </references>
      </pivotArea>
    </format>
    <format dxfId="2900">
      <pivotArea dataOnly="0" labelOnly="1" outline="0" fieldPosition="0">
        <references count="5">
          <reference field="8" count="1" selected="0">
            <x v="1"/>
          </reference>
          <reference field="23" count="1" selected="0">
            <x v="4"/>
          </reference>
          <reference field="24" count="1" selected="0">
            <x v="2"/>
          </reference>
          <reference field="25" count="1" selected="0">
            <x v="3"/>
          </reference>
          <reference field="27" count="1">
            <x v="3"/>
          </reference>
        </references>
      </pivotArea>
    </format>
    <format dxfId="2899">
      <pivotArea dataOnly="0" labelOnly="1" outline="0" fieldPosition="0">
        <references count="5">
          <reference field="8" count="1" selected="0">
            <x v="1"/>
          </reference>
          <reference field="23" count="1" selected="0">
            <x v="5"/>
          </reference>
          <reference field="24" count="1" selected="0">
            <x v="8"/>
          </reference>
          <reference field="25" count="1" selected="0">
            <x v="15"/>
          </reference>
          <reference field="27" count="1">
            <x v="9"/>
          </reference>
        </references>
      </pivotArea>
    </format>
    <format dxfId="2898">
      <pivotArea dataOnly="0" labelOnly="1" outline="0" fieldPosition="0">
        <references count="5">
          <reference field="8" count="1" selected="0">
            <x v="1"/>
          </reference>
          <reference field="23" count="1" selected="0">
            <x v="6"/>
          </reference>
          <reference field="24" count="1" selected="0">
            <x v="4"/>
          </reference>
          <reference field="25" count="1" selected="0">
            <x v="6"/>
          </reference>
          <reference field="27" count="1">
            <x v="5"/>
          </reference>
        </references>
      </pivotArea>
    </format>
    <format dxfId="2897">
      <pivotArea dataOnly="0" labelOnly="1" outline="0" fieldPosition="0">
        <references count="5">
          <reference field="8" count="1" selected="0">
            <x v="1"/>
          </reference>
          <reference field="23" count="1" selected="0">
            <x v="9"/>
          </reference>
          <reference field="24" count="1" selected="0">
            <x v="2"/>
          </reference>
          <reference field="25" count="1" selected="0">
            <x v="1"/>
          </reference>
          <reference field="27" count="1">
            <x v="1"/>
          </reference>
        </references>
      </pivotArea>
    </format>
    <format dxfId="2896">
      <pivotArea dataOnly="0" labelOnly="1" outline="0" fieldPosition="0">
        <references count="5">
          <reference field="8" count="1" selected="0">
            <x v="1"/>
          </reference>
          <reference field="23" count="1" selected="0">
            <x v="14"/>
          </reference>
          <reference field="24" count="1" selected="0">
            <x v="7"/>
          </reference>
          <reference field="25" count="1" selected="0">
            <x v="3"/>
          </reference>
          <reference field="27" count="1">
            <x v="0"/>
          </reference>
        </references>
      </pivotArea>
    </format>
    <format dxfId="2895">
      <pivotArea dataOnly="0" labelOnly="1" outline="0" fieldPosition="0">
        <references count="5">
          <reference field="8" count="1" selected="0">
            <x v="2"/>
          </reference>
          <reference field="23" count="1" selected="0">
            <x v="2"/>
          </reference>
          <reference field="24" count="1" selected="0">
            <x v="2"/>
          </reference>
          <reference field="25" count="1" selected="0">
            <x v="0"/>
          </reference>
          <reference field="27" count="1">
            <x v="1"/>
          </reference>
        </references>
      </pivotArea>
    </format>
    <format dxfId="2894">
      <pivotArea dataOnly="0" labelOnly="1" outline="0" fieldPosition="0">
        <references count="5">
          <reference field="8" count="1" selected="0">
            <x v="2"/>
          </reference>
          <reference field="23" count="1" selected="0">
            <x v="12"/>
          </reference>
          <reference field="24" count="1" selected="0">
            <x v="0"/>
          </reference>
          <reference field="25" count="1" selected="0">
            <x v="1"/>
          </reference>
          <reference field="27" count="1">
            <x v="0"/>
          </reference>
        </references>
      </pivotArea>
    </format>
    <format dxfId="2893">
      <pivotArea dataOnly="0" labelOnly="1" outline="0" fieldPosition="0">
        <references count="5">
          <reference field="8" count="1" selected="0">
            <x v="2"/>
          </reference>
          <reference field="23" count="1" selected="0">
            <x v="17"/>
          </reference>
          <reference field="24" count="1" selected="0">
            <x v="3"/>
          </reference>
          <reference field="25" count="1" selected="0">
            <x v="2"/>
          </reference>
          <reference field="27" count="1">
            <x v="2"/>
          </reference>
        </references>
      </pivotArea>
    </format>
    <format dxfId="2892">
      <pivotArea dataOnly="0" labelOnly="1" outline="0" fieldPosition="0">
        <references count="5">
          <reference field="8" count="1" selected="0">
            <x v="3"/>
          </reference>
          <reference field="23" count="1" selected="0">
            <x v="0"/>
          </reference>
          <reference field="24" count="1" selected="0">
            <x v="0"/>
          </reference>
          <reference field="25" count="1" selected="0">
            <x v="10"/>
          </reference>
          <reference field="27" count="1">
            <x v="0"/>
          </reference>
        </references>
      </pivotArea>
    </format>
    <format dxfId="2891">
      <pivotArea dataOnly="0" labelOnly="1" outline="0" fieldPosition="0">
        <references count="6">
          <reference field="8" count="1" selected="0">
            <x v="0"/>
          </reference>
          <reference field="23" count="1" selected="0">
            <x v="0"/>
          </reference>
          <reference field="24" count="1" selected="0">
            <x v="0"/>
          </reference>
          <reference field="25" count="1" selected="0">
            <x v="11"/>
          </reference>
          <reference field="26" count="1">
            <x v="0"/>
          </reference>
          <reference field="27" count="1" selected="0">
            <x v="0"/>
          </reference>
        </references>
      </pivotArea>
    </format>
    <format dxfId="2890">
      <pivotArea dataOnly="0" labelOnly="1" outline="0" fieldPosition="0">
        <references count="6">
          <reference field="8" count="1" selected="0">
            <x v="0"/>
          </reference>
          <reference field="23" count="1" selected="0">
            <x v="15"/>
          </reference>
          <reference field="24" count="1" selected="0">
            <x v="0"/>
          </reference>
          <reference field="25" count="1" selected="0">
            <x v="11"/>
          </reference>
          <reference field="26" count="1">
            <x v="1"/>
          </reference>
          <reference field="27" count="1" selected="0">
            <x v="7"/>
          </reference>
        </references>
      </pivotArea>
    </format>
    <format dxfId="2889">
      <pivotArea dataOnly="0" labelOnly="1" outline="0" fieldPosition="0">
        <references count="6">
          <reference field="8" count="1" selected="0">
            <x v="0"/>
          </reference>
          <reference field="23" count="1" selected="0">
            <x v="16"/>
          </reference>
          <reference field="24" count="1" selected="0">
            <x v="1"/>
          </reference>
          <reference field="25" count="1" selected="0">
            <x v="13"/>
          </reference>
          <reference field="26" count="1">
            <x v="0"/>
          </reference>
          <reference field="27" count="1" selected="0">
            <x v="10"/>
          </reference>
        </references>
      </pivotArea>
    </format>
    <format dxfId="2888">
      <pivotArea dataOnly="0" labelOnly="1" outline="0" fieldPosition="0">
        <references count="6">
          <reference field="8" count="1" selected="0">
            <x v="0"/>
          </reference>
          <reference field="23" count="1" selected="0">
            <x v="18"/>
          </reference>
          <reference field="24" count="1" selected="0">
            <x v="9"/>
          </reference>
          <reference field="25" count="1" selected="0">
            <x v="11"/>
          </reference>
          <reference field="26" count="1">
            <x v="2"/>
          </reference>
          <reference field="27" count="1" selected="0">
            <x v="0"/>
          </reference>
        </references>
      </pivotArea>
    </format>
    <format dxfId="2887">
      <pivotArea dataOnly="0" labelOnly="1" outline="0" fieldPosition="0">
        <references count="6">
          <reference field="8" count="1" selected="0">
            <x v="1"/>
          </reference>
          <reference field="23" count="1" selected="0">
            <x v="0"/>
          </reference>
          <reference field="24" count="1" selected="0">
            <x v="0"/>
          </reference>
          <reference field="25" count="1" selected="0">
            <x v="0"/>
          </reference>
          <reference field="26" count="1">
            <x v="0"/>
          </reference>
          <reference field="27" count="1" selected="0">
            <x v="0"/>
          </reference>
        </references>
      </pivotArea>
    </format>
    <format dxfId="2886">
      <pivotArea dataOnly="0" labelOnly="1" outline="0" fieldPosition="0">
        <references count="7">
          <reference field="8" count="1" selected="0">
            <x v="0"/>
          </reference>
          <reference field="23" count="1" selected="0">
            <x v="0"/>
          </reference>
          <reference field="24" count="1" selected="0">
            <x v="0"/>
          </reference>
          <reference field="25" count="1" selected="0">
            <x v="11"/>
          </reference>
          <reference field="26" count="1" selected="0">
            <x v="0"/>
          </reference>
          <reference field="27" count="1" selected="0">
            <x v="0"/>
          </reference>
          <reference field="28" count="1">
            <x v="0"/>
          </reference>
        </references>
      </pivotArea>
    </format>
    <format dxfId="2885">
      <pivotArea dataOnly="0" labelOnly="1" outline="0" fieldPosition="0">
        <references count="7">
          <reference field="8" count="1" selected="0">
            <x v="0"/>
          </reference>
          <reference field="23" count="1" selected="0">
            <x v="3"/>
          </reference>
          <reference field="24" count="1" selected="0">
            <x v="9"/>
          </reference>
          <reference field="25" count="1" selected="0">
            <x v="11"/>
          </reference>
          <reference field="26" count="1" selected="0">
            <x v="0"/>
          </reference>
          <reference field="27" count="1" selected="0">
            <x v="10"/>
          </reference>
          <reference field="28" count="1">
            <x v="0"/>
          </reference>
        </references>
      </pivotArea>
    </format>
    <format dxfId="2884">
      <pivotArea dataOnly="0" labelOnly="1" outline="0" fieldPosition="0">
        <references count="7">
          <reference field="8" count="1" selected="0">
            <x v="0"/>
          </reference>
          <reference field="23" count="1" selected="0">
            <x v="7"/>
          </reference>
          <reference field="24" count="1" selected="0">
            <x v="9"/>
          </reference>
          <reference field="25" count="1" selected="0">
            <x v="11"/>
          </reference>
          <reference field="26" count="1" selected="0">
            <x v="0"/>
          </reference>
          <reference field="27" count="1" selected="0">
            <x v="0"/>
          </reference>
          <reference field="28" count="1">
            <x v="0"/>
          </reference>
        </references>
      </pivotArea>
    </format>
    <format dxfId="2883">
      <pivotArea dataOnly="0" labelOnly="1" outline="0" fieldPosition="0">
        <references count="7">
          <reference field="8" count="1" selected="0">
            <x v="0"/>
          </reference>
          <reference field="23" count="1" selected="0">
            <x v="10"/>
          </reference>
          <reference field="24" count="1" selected="0">
            <x v="9"/>
          </reference>
          <reference field="25" count="1" selected="0">
            <x v="12"/>
          </reference>
          <reference field="26" count="1" selected="0">
            <x v="0"/>
          </reference>
          <reference field="27" count="1" selected="0">
            <x v="0"/>
          </reference>
          <reference field="28" count="1">
            <x v="0"/>
          </reference>
        </references>
      </pivotArea>
    </format>
    <format dxfId="2882">
      <pivotArea dataOnly="0" labelOnly="1" outline="0" fieldPosition="0">
        <references count="7">
          <reference field="8" count="1" selected="0">
            <x v="0"/>
          </reference>
          <reference field="23" count="1" selected="0">
            <x v="13"/>
          </reference>
          <reference field="24" count="1" selected="0">
            <x v="9"/>
          </reference>
          <reference field="25" count="1" selected="0">
            <x v="14"/>
          </reference>
          <reference field="26" count="1" selected="0">
            <x v="0"/>
          </reference>
          <reference field="27" count="1" selected="0">
            <x v="8"/>
          </reference>
          <reference field="28" count="1">
            <x v="0"/>
          </reference>
        </references>
      </pivotArea>
    </format>
    <format dxfId="2881">
      <pivotArea dataOnly="0" labelOnly="1" outline="0" fieldPosition="0">
        <references count="7">
          <reference field="8" count="1" selected="0">
            <x v="0"/>
          </reference>
          <reference field="23" count="1" selected="0">
            <x v="15"/>
          </reference>
          <reference field="24" count="1" selected="0">
            <x v="0"/>
          </reference>
          <reference field="25" count="1" selected="0">
            <x v="11"/>
          </reference>
          <reference field="26" count="1" selected="0">
            <x v="0"/>
          </reference>
          <reference field="27" count="1" selected="0">
            <x v="0"/>
          </reference>
          <reference field="28" count="1">
            <x v="0"/>
          </reference>
        </references>
      </pivotArea>
    </format>
    <format dxfId="2880">
      <pivotArea dataOnly="0" labelOnly="1" outline="0" fieldPosition="0">
        <references count="7">
          <reference field="8" count="1" selected="0">
            <x v="0"/>
          </reference>
          <reference field="23" count="1" selected="0">
            <x v="15"/>
          </reference>
          <reference field="24" count="1" selected="0">
            <x v="0"/>
          </reference>
          <reference field="25" count="1" selected="0">
            <x v="11"/>
          </reference>
          <reference field="26" count="1" selected="0">
            <x v="1"/>
          </reference>
          <reference field="27" count="1" selected="0">
            <x v="7"/>
          </reference>
          <reference field="28" count="1">
            <x v="0"/>
          </reference>
        </references>
      </pivotArea>
    </format>
    <format dxfId="2879">
      <pivotArea dataOnly="0" labelOnly="1" outline="0" fieldPosition="0">
        <references count="7">
          <reference field="8" count="1" selected="0">
            <x v="0"/>
          </reference>
          <reference field="23" count="1" selected="0">
            <x v="16"/>
          </reference>
          <reference field="24" count="1" selected="0">
            <x v="1"/>
          </reference>
          <reference field="25" count="1" selected="0">
            <x v="13"/>
          </reference>
          <reference field="26" count="1" selected="0">
            <x v="0"/>
          </reference>
          <reference field="27" count="1" selected="0">
            <x v="10"/>
          </reference>
          <reference field="28" count="1">
            <x v="0"/>
          </reference>
        </references>
      </pivotArea>
    </format>
    <format dxfId="2878">
      <pivotArea dataOnly="0" labelOnly="1" outline="0" fieldPosition="0">
        <references count="7">
          <reference field="8" count="1" selected="0">
            <x v="0"/>
          </reference>
          <reference field="23" count="1" selected="0">
            <x v="18"/>
          </reference>
          <reference field="24" count="1" selected="0">
            <x v="9"/>
          </reference>
          <reference field="25" count="1" selected="0">
            <x v="11"/>
          </reference>
          <reference field="26" count="1" selected="0">
            <x v="2"/>
          </reference>
          <reference field="27" count="1" selected="0">
            <x v="0"/>
          </reference>
          <reference field="28" count="1">
            <x v="0"/>
          </reference>
        </references>
      </pivotArea>
    </format>
    <format dxfId="2877">
      <pivotArea dataOnly="0" labelOnly="1" outline="0" fieldPosition="0">
        <references count="7">
          <reference field="8" count="1" selected="0">
            <x v="1"/>
          </reference>
          <reference field="23" count="1" selected="0">
            <x v="0"/>
          </reference>
          <reference field="24" count="1" selected="0">
            <x v="0"/>
          </reference>
          <reference field="25" count="1" selected="0">
            <x v="0"/>
          </reference>
          <reference field="26" count="1" selected="0">
            <x v="0"/>
          </reference>
          <reference field="27" count="1" selected="0">
            <x v="0"/>
          </reference>
          <reference field="28" count="2">
            <x v="1"/>
            <x v="2"/>
          </reference>
        </references>
      </pivotArea>
    </format>
    <format dxfId="2876">
      <pivotArea dataOnly="0" labelOnly="1" outline="0" fieldPosition="0">
        <references count="7">
          <reference field="8" count="1" selected="0">
            <x v="1"/>
          </reference>
          <reference field="23" count="1" selected="0">
            <x v="0"/>
          </reference>
          <reference field="24" count="1" selected="0">
            <x v="2"/>
          </reference>
          <reference field="25" count="1" selected="0">
            <x v="1"/>
          </reference>
          <reference field="26" count="1" selected="0">
            <x v="0"/>
          </reference>
          <reference field="27" count="1" selected="0">
            <x v="0"/>
          </reference>
          <reference field="28" count="2">
            <x v="0"/>
            <x v="1"/>
          </reference>
        </references>
      </pivotArea>
    </format>
    <format dxfId="2875">
      <pivotArea dataOnly="0" labelOnly="1" outline="0" fieldPosition="0">
        <references count="7">
          <reference field="8" count="1" selected="0">
            <x v="1"/>
          </reference>
          <reference field="23" count="1" selected="0">
            <x v="0"/>
          </reference>
          <reference field="24" count="1" selected="0">
            <x v="6"/>
          </reference>
          <reference field="25" count="1" selected="0">
            <x v="5"/>
          </reference>
          <reference field="26" count="1" selected="0">
            <x v="0"/>
          </reference>
          <reference field="27" count="1" selected="0">
            <x v="0"/>
          </reference>
          <reference field="28" count="1">
            <x v="0"/>
          </reference>
        </references>
      </pivotArea>
    </format>
    <format dxfId="2874">
      <pivotArea dataOnly="0" labelOnly="1" outline="0" fieldPosition="0">
        <references count="7">
          <reference field="8" count="1" selected="0">
            <x v="1"/>
          </reference>
          <reference field="23" count="1" selected="0">
            <x v="1"/>
          </reference>
          <reference field="24" count="1" selected="0">
            <x v="2"/>
          </reference>
          <reference field="25" count="1" selected="0">
            <x v="7"/>
          </reference>
          <reference field="26" count="1" selected="0">
            <x v="0"/>
          </reference>
          <reference field="27" count="1" selected="0">
            <x v="6"/>
          </reference>
          <reference field="28" count="1">
            <x v="0"/>
          </reference>
        </references>
      </pivotArea>
    </format>
    <format dxfId="2873">
      <pivotArea dataOnly="0" labelOnly="1" outline="0" fieldPosition="0">
        <references count="7">
          <reference field="8" count="1" selected="0">
            <x v="1"/>
          </reference>
          <reference field="23" count="1" selected="0">
            <x v="1"/>
          </reference>
          <reference field="24" count="1" selected="0">
            <x v="5"/>
          </reference>
          <reference field="25" count="1" selected="0">
            <x v="4"/>
          </reference>
          <reference field="26" count="1" selected="0">
            <x v="0"/>
          </reference>
          <reference field="27" count="1" selected="0">
            <x v="4"/>
          </reference>
          <reference field="28" count="1">
            <x v="0"/>
          </reference>
        </references>
      </pivotArea>
    </format>
    <format dxfId="2872">
      <pivotArea dataOnly="0" labelOnly="1" outline="0" fieldPosition="0">
        <references count="7">
          <reference field="8" count="1" selected="0">
            <x v="1"/>
          </reference>
          <reference field="23" count="1" selected="0">
            <x v="4"/>
          </reference>
          <reference field="24" count="1" selected="0">
            <x v="2"/>
          </reference>
          <reference field="25" count="1" selected="0">
            <x v="3"/>
          </reference>
          <reference field="26" count="1" selected="0">
            <x v="0"/>
          </reference>
          <reference field="27" count="1" selected="0">
            <x v="3"/>
          </reference>
          <reference field="28" count="1">
            <x v="0"/>
          </reference>
        </references>
      </pivotArea>
    </format>
    <format dxfId="2871">
      <pivotArea dataOnly="0" labelOnly="1" outline="0" fieldPosition="0">
        <references count="7">
          <reference field="8" count="1" selected="0">
            <x v="1"/>
          </reference>
          <reference field="23" count="1" selected="0">
            <x v="5"/>
          </reference>
          <reference field="24" count="1" selected="0">
            <x v="8"/>
          </reference>
          <reference field="25" count="1" selected="0">
            <x v="15"/>
          </reference>
          <reference field="26" count="1" selected="0">
            <x v="0"/>
          </reference>
          <reference field="27" count="1" selected="0">
            <x v="9"/>
          </reference>
          <reference field="28" count="1">
            <x v="0"/>
          </reference>
        </references>
      </pivotArea>
    </format>
    <format dxfId="2870">
      <pivotArea dataOnly="0" labelOnly="1" outline="0" fieldPosition="0">
        <references count="7">
          <reference field="8" count="1" selected="0">
            <x v="1"/>
          </reference>
          <reference field="23" count="1" selected="0">
            <x v="6"/>
          </reference>
          <reference field="24" count="1" selected="0">
            <x v="4"/>
          </reference>
          <reference field="25" count="1" selected="0">
            <x v="6"/>
          </reference>
          <reference field="26" count="1" selected="0">
            <x v="0"/>
          </reference>
          <reference field="27" count="1" selected="0">
            <x v="5"/>
          </reference>
          <reference field="28" count="1">
            <x v="0"/>
          </reference>
        </references>
      </pivotArea>
    </format>
    <format dxfId="2869">
      <pivotArea dataOnly="0" labelOnly="1" outline="0" fieldPosition="0">
        <references count="7">
          <reference field="8" count="1" selected="0">
            <x v="1"/>
          </reference>
          <reference field="23" count="1" selected="0">
            <x v="9"/>
          </reference>
          <reference field="24" count="1" selected="0">
            <x v="2"/>
          </reference>
          <reference field="25" count="1" selected="0">
            <x v="1"/>
          </reference>
          <reference field="26" count="1" selected="0">
            <x v="0"/>
          </reference>
          <reference field="27" count="1" selected="0">
            <x v="1"/>
          </reference>
          <reference field="28" count="1">
            <x v="0"/>
          </reference>
        </references>
      </pivotArea>
    </format>
    <format dxfId="2868">
      <pivotArea dataOnly="0" labelOnly="1" outline="0" fieldPosition="0">
        <references count="7">
          <reference field="8" count="1" selected="0">
            <x v="1"/>
          </reference>
          <reference field="23" count="1" selected="0">
            <x v="14"/>
          </reference>
          <reference field="24" count="1" selected="0">
            <x v="7"/>
          </reference>
          <reference field="25" count="1" selected="0">
            <x v="3"/>
          </reference>
          <reference field="26" count="1" selected="0">
            <x v="0"/>
          </reference>
          <reference field="27" count="1" selected="0">
            <x v="0"/>
          </reference>
          <reference field="28" count="1">
            <x v="0"/>
          </reference>
        </references>
      </pivotArea>
    </format>
    <format dxfId="2867">
      <pivotArea dataOnly="0" labelOnly="1" outline="0" fieldPosition="0">
        <references count="7">
          <reference field="8" count="1" selected="0">
            <x v="2"/>
          </reference>
          <reference field="23" count="1" selected="0">
            <x v="2"/>
          </reference>
          <reference field="24" count="1" selected="0">
            <x v="2"/>
          </reference>
          <reference field="25" count="1" selected="0">
            <x v="0"/>
          </reference>
          <reference field="26" count="1" selected="0">
            <x v="0"/>
          </reference>
          <reference field="27" count="1" selected="0">
            <x v="1"/>
          </reference>
          <reference field="28" count="1">
            <x v="0"/>
          </reference>
        </references>
      </pivotArea>
    </format>
    <format dxfId="2866">
      <pivotArea dataOnly="0" labelOnly="1" outline="0" fieldPosition="0">
        <references count="7">
          <reference field="8" count="1" selected="0">
            <x v="2"/>
          </reference>
          <reference field="23" count="1" selected="0">
            <x v="8"/>
          </reference>
          <reference field="24" count="1" selected="0">
            <x v="0"/>
          </reference>
          <reference field="25" count="1" selected="0">
            <x v="9"/>
          </reference>
          <reference field="26" count="1" selected="0">
            <x v="0"/>
          </reference>
          <reference field="27" count="1" selected="0">
            <x v="1"/>
          </reference>
          <reference field="28" count="1">
            <x v="0"/>
          </reference>
        </references>
      </pivotArea>
    </format>
    <format dxfId="2865">
      <pivotArea dataOnly="0" labelOnly="1" outline="0" fieldPosition="0">
        <references count="7">
          <reference field="8" count="1" selected="0">
            <x v="2"/>
          </reference>
          <reference field="23" count="1" selected="0">
            <x v="12"/>
          </reference>
          <reference field="24" count="1" selected="0">
            <x v="0"/>
          </reference>
          <reference field="25" count="1" selected="0">
            <x v="1"/>
          </reference>
          <reference field="26" count="1" selected="0">
            <x v="0"/>
          </reference>
          <reference field="27" count="1" selected="0">
            <x v="0"/>
          </reference>
          <reference field="28" count="1">
            <x v="0"/>
          </reference>
        </references>
      </pivotArea>
    </format>
    <format dxfId="2864">
      <pivotArea dataOnly="0" labelOnly="1" outline="0" fieldPosition="0">
        <references count="7">
          <reference field="8" count="1" selected="0">
            <x v="2"/>
          </reference>
          <reference field="23" count="1" selected="0">
            <x v="17"/>
          </reference>
          <reference field="24" count="1" selected="0">
            <x v="3"/>
          </reference>
          <reference field="25" count="1" selected="0">
            <x v="2"/>
          </reference>
          <reference field="26" count="1" selected="0">
            <x v="0"/>
          </reference>
          <reference field="27" count="1" selected="0">
            <x v="2"/>
          </reference>
          <reference field="28" count="1">
            <x v="0"/>
          </reference>
        </references>
      </pivotArea>
    </format>
    <format dxfId="2863">
      <pivotArea dataOnly="0" labelOnly="1" outline="0" fieldPosition="0">
        <references count="7">
          <reference field="8" count="1" selected="0">
            <x v="3"/>
          </reference>
          <reference field="23" count="1" selected="0">
            <x v="0"/>
          </reference>
          <reference field="24" count="1" selected="0">
            <x v="0"/>
          </reference>
          <reference field="25" count="1" selected="0">
            <x v="10"/>
          </reference>
          <reference field="26" count="1" selected="0">
            <x v="0"/>
          </reference>
          <reference field="27" count="1" selected="0">
            <x v="0"/>
          </reference>
          <reference field="28" count="1">
            <x v="0"/>
          </reference>
        </references>
      </pivotArea>
    </format>
    <format dxfId="2862">
      <pivotArea dataOnly="0" labelOnly="1" outline="0" fieldPosition="0">
        <references count="7">
          <reference field="8" count="1" selected="0">
            <x v="3"/>
          </reference>
          <reference field="23" count="1" selected="0">
            <x v="0"/>
          </reference>
          <reference field="24" count="1" selected="0">
            <x v="2"/>
          </reference>
          <reference field="25" count="1" selected="0">
            <x v="1"/>
          </reference>
          <reference field="26" count="1" selected="0">
            <x v="0"/>
          </reference>
          <reference field="27" count="1" selected="0">
            <x v="0"/>
          </reference>
          <reference field="28" count="1">
            <x v="0"/>
          </reference>
        </references>
      </pivotArea>
    </format>
    <format dxfId="2861">
      <pivotArea dataOnly="0" labelOnly="1" outline="0" fieldPosition="0">
        <references count="7">
          <reference field="8" count="1" selected="0">
            <x v="3"/>
          </reference>
          <reference field="23" count="1" selected="0">
            <x v="11"/>
          </reference>
          <reference field="24" count="1" selected="0">
            <x v="0"/>
          </reference>
          <reference field="25" count="1" selected="0">
            <x v="8"/>
          </reference>
          <reference field="26" count="1" selected="0">
            <x v="0"/>
          </reference>
          <reference field="27" count="1" selected="0">
            <x v="0"/>
          </reference>
          <reference field="28" count="1">
            <x v="0"/>
          </reference>
        </references>
      </pivotArea>
    </format>
    <format dxfId="2860">
      <pivotArea dataOnly="0" labelOnly="1" outline="0" fieldPosition="0">
        <references count="2">
          <reference field="8" count="1" selected="0">
            <x v="0"/>
          </reference>
          <reference field="23" count="8">
            <x v="0"/>
            <x v="3"/>
            <x v="7"/>
            <x v="10"/>
            <x v="13"/>
            <x v="15"/>
            <x v="16"/>
            <x v="18"/>
          </reference>
        </references>
      </pivotArea>
    </format>
    <format dxfId="2859">
      <pivotArea dataOnly="0" labelOnly="1" outline="0" fieldPosition="0">
        <references count="2">
          <reference field="8" count="1" selected="0">
            <x v="1"/>
          </reference>
          <reference field="23" count="7">
            <x v="0"/>
            <x v="1"/>
            <x v="4"/>
            <x v="5"/>
            <x v="6"/>
            <x v="9"/>
            <x v="14"/>
          </reference>
        </references>
      </pivotArea>
    </format>
    <format dxfId="2858">
      <pivotArea dataOnly="0" labelOnly="1" outline="0" fieldPosition="0">
        <references count="2">
          <reference field="8" count="1" selected="0">
            <x v="2"/>
          </reference>
          <reference field="23" count="4">
            <x v="2"/>
            <x v="8"/>
            <x v="12"/>
            <x v="17"/>
          </reference>
        </references>
      </pivotArea>
    </format>
    <format dxfId="2857">
      <pivotArea dataOnly="0" labelOnly="1" outline="0" fieldPosition="0">
        <references count="2">
          <reference field="8" count="1" selected="0">
            <x v="3"/>
          </reference>
          <reference field="23" count="2">
            <x v="0"/>
            <x v="11"/>
          </reference>
        </references>
      </pivotArea>
    </format>
    <format dxfId="2856">
      <pivotArea dataOnly="0" labelOnly="1" outline="0" fieldPosition="0">
        <references count="3">
          <reference field="8" count="1" selected="0">
            <x v="0"/>
          </reference>
          <reference field="23" count="1" selected="0">
            <x v="0"/>
          </reference>
          <reference field="24" count="1">
            <x v="0"/>
          </reference>
        </references>
      </pivotArea>
    </format>
    <format dxfId="2855">
      <pivotArea dataOnly="0" labelOnly="1" outline="0" fieldPosition="0">
        <references count="3">
          <reference field="8" count="1" selected="0">
            <x v="0"/>
          </reference>
          <reference field="23" count="1" selected="0">
            <x v="3"/>
          </reference>
          <reference field="24" count="1">
            <x v="9"/>
          </reference>
        </references>
      </pivotArea>
    </format>
    <format dxfId="2854">
      <pivotArea dataOnly="0" labelOnly="1" outline="0" fieldPosition="0">
        <references count="3">
          <reference field="8" count="1" selected="0">
            <x v="0"/>
          </reference>
          <reference field="23" count="1" selected="0">
            <x v="15"/>
          </reference>
          <reference field="24" count="1">
            <x v="0"/>
          </reference>
        </references>
      </pivotArea>
    </format>
    <format dxfId="2853">
      <pivotArea dataOnly="0" labelOnly="1" outline="0" fieldPosition="0">
        <references count="3">
          <reference field="8" count="1" selected="0">
            <x v="0"/>
          </reference>
          <reference field="23" count="1" selected="0">
            <x v="16"/>
          </reference>
          <reference field="24" count="1">
            <x v="1"/>
          </reference>
        </references>
      </pivotArea>
    </format>
    <format dxfId="2852">
      <pivotArea dataOnly="0" labelOnly="1" outline="0" fieldPosition="0">
        <references count="3">
          <reference field="8" count="1" selected="0">
            <x v="0"/>
          </reference>
          <reference field="23" count="1" selected="0">
            <x v="18"/>
          </reference>
          <reference field="24" count="1">
            <x v="9"/>
          </reference>
        </references>
      </pivotArea>
    </format>
    <format dxfId="2851">
      <pivotArea dataOnly="0" labelOnly="1" outline="0" fieldPosition="0">
        <references count="3">
          <reference field="8" count="1" selected="0">
            <x v="1"/>
          </reference>
          <reference field="23" count="1" selected="0">
            <x v="0"/>
          </reference>
          <reference field="24" count="3">
            <x v="0"/>
            <x v="2"/>
            <x v="6"/>
          </reference>
        </references>
      </pivotArea>
    </format>
    <format dxfId="2850">
      <pivotArea dataOnly="0" labelOnly="1" outline="0" fieldPosition="0">
        <references count="3">
          <reference field="8" count="1" selected="0">
            <x v="1"/>
          </reference>
          <reference field="23" count="1" selected="0">
            <x v="1"/>
          </reference>
          <reference field="24" count="2">
            <x v="2"/>
            <x v="5"/>
          </reference>
        </references>
      </pivotArea>
    </format>
    <format dxfId="2849">
      <pivotArea dataOnly="0" labelOnly="1" outline="0" fieldPosition="0">
        <references count="3">
          <reference field="8" count="1" selected="0">
            <x v="1"/>
          </reference>
          <reference field="23" count="1" selected="0">
            <x v="4"/>
          </reference>
          <reference field="24" count="1">
            <x v="2"/>
          </reference>
        </references>
      </pivotArea>
    </format>
    <format dxfId="2848">
      <pivotArea dataOnly="0" labelOnly="1" outline="0" fieldPosition="0">
        <references count="3">
          <reference field="8" count="1" selected="0">
            <x v="1"/>
          </reference>
          <reference field="23" count="1" selected="0">
            <x v="5"/>
          </reference>
          <reference field="24" count="1">
            <x v="8"/>
          </reference>
        </references>
      </pivotArea>
    </format>
    <format dxfId="2847">
      <pivotArea dataOnly="0" labelOnly="1" outline="0" fieldPosition="0">
        <references count="3">
          <reference field="8" count="1" selected="0">
            <x v="1"/>
          </reference>
          <reference field="23" count="1" selected="0">
            <x v="6"/>
          </reference>
          <reference field="24" count="1">
            <x v="4"/>
          </reference>
        </references>
      </pivotArea>
    </format>
    <format dxfId="2846">
      <pivotArea dataOnly="0" labelOnly="1" outline="0" fieldPosition="0">
        <references count="3">
          <reference field="8" count="1" selected="0">
            <x v="1"/>
          </reference>
          <reference field="23" count="1" selected="0">
            <x v="9"/>
          </reference>
          <reference field="24" count="1">
            <x v="2"/>
          </reference>
        </references>
      </pivotArea>
    </format>
    <format dxfId="2845">
      <pivotArea dataOnly="0" labelOnly="1" outline="0" fieldPosition="0">
        <references count="3">
          <reference field="8" count="1" selected="0">
            <x v="1"/>
          </reference>
          <reference field="23" count="1" selected="0">
            <x v="14"/>
          </reference>
          <reference field="24" count="1">
            <x v="7"/>
          </reference>
        </references>
      </pivotArea>
    </format>
    <format dxfId="2844">
      <pivotArea dataOnly="0" labelOnly="1" outline="0" fieldPosition="0">
        <references count="3">
          <reference field="8" count="1" selected="0">
            <x v="2"/>
          </reference>
          <reference field="23" count="1" selected="0">
            <x v="2"/>
          </reference>
          <reference field="24" count="1">
            <x v="2"/>
          </reference>
        </references>
      </pivotArea>
    </format>
    <format dxfId="2843">
      <pivotArea dataOnly="0" labelOnly="1" outline="0" fieldPosition="0">
        <references count="3">
          <reference field="8" count="1" selected="0">
            <x v="2"/>
          </reference>
          <reference field="23" count="1" selected="0">
            <x v="8"/>
          </reference>
          <reference field="24" count="1">
            <x v="0"/>
          </reference>
        </references>
      </pivotArea>
    </format>
    <format dxfId="2842">
      <pivotArea dataOnly="0" labelOnly="1" outline="0" fieldPosition="0">
        <references count="3">
          <reference field="8" count="1" selected="0">
            <x v="2"/>
          </reference>
          <reference field="23" count="1" selected="0">
            <x v="17"/>
          </reference>
          <reference field="24" count="1">
            <x v="3"/>
          </reference>
        </references>
      </pivotArea>
    </format>
    <format dxfId="2841">
      <pivotArea dataOnly="0" labelOnly="1" outline="0" fieldPosition="0">
        <references count="3">
          <reference field="8" count="1" selected="0">
            <x v="3"/>
          </reference>
          <reference field="23" count="1" selected="0">
            <x v="0"/>
          </reference>
          <reference field="24" count="2">
            <x v="0"/>
            <x v="2"/>
          </reference>
        </references>
      </pivotArea>
    </format>
    <format dxfId="2840">
      <pivotArea dataOnly="0" labelOnly="1" outline="0" fieldPosition="0">
        <references count="3">
          <reference field="8" count="1" selected="0">
            <x v="3"/>
          </reference>
          <reference field="23" count="1" selected="0">
            <x v="11"/>
          </reference>
          <reference field="24" count="1">
            <x v="0"/>
          </reference>
        </references>
      </pivotArea>
    </format>
    <format dxfId="2839">
      <pivotArea dataOnly="0" labelOnly="1" outline="0" fieldPosition="0">
        <references count="4">
          <reference field="8" count="1" selected="0">
            <x v="0"/>
          </reference>
          <reference field="23" count="1" selected="0">
            <x v="0"/>
          </reference>
          <reference field="24" count="1" selected="0">
            <x v="0"/>
          </reference>
          <reference field="25" count="1">
            <x v="11"/>
          </reference>
        </references>
      </pivotArea>
    </format>
    <format dxfId="2838">
      <pivotArea dataOnly="0" labelOnly="1" outline="0" fieldPosition="0">
        <references count="4">
          <reference field="8" count="1" selected="0">
            <x v="0"/>
          </reference>
          <reference field="23" count="1" selected="0">
            <x v="10"/>
          </reference>
          <reference field="24" count="1" selected="0">
            <x v="9"/>
          </reference>
          <reference field="25" count="1">
            <x v="12"/>
          </reference>
        </references>
      </pivotArea>
    </format>
    <format dxfId="2837">
      <pivotArea dataOnly="0" labelOnly="1" outline="0" fieldPosition="0">
        <references count="4">
          <reference field="8" count="1" selected="0">
            <x v="0"/>
          </reference>
          <reference field="23" count="1" selected="0">
            <x v="13"/>
          </reference>
          <reference field="24" count="1" selected="0">
            <x v="9"/>
          </reference>
          <reference field="25" count="1">
            <x v="14"/>
          </reference>
        </references>
      </pivotArea>
    </format>
    <format dxfId="2836">
      <pivotArea dataOnly="0" labelOnly="1" outline="0" fieldPosition="0">
        <references count="4">
          <reference field="8" count="1" selected="0">
            <x v="0"/>
          </reference>
          <reference field="23" count="1" selected="0">
            <x v="15"/>
          </reference>
          <reference field="24" count="1" selected="0">
            <x v="0"/>
          </reference>
          <reference field="25" count="1">
            <x v="11"/>
          </reference>
        </references>
      </pivotArea>
    </format>
    <format dxfId="2835">
      <pivotArea dataOnly="0" labelOnly="1" outline="0" fieldPosition="0">
        <references count="4">
          <reference field="8" count="1" selected="0">
            <x v="0"/>
          </reference>
          <reference field="23" count="1" selected="0">
            <x v="16"/>
          </reference>
          <reference field="24" count="1" selected="0">
            <x v="1"/>
          </reference>
          <reference field="25" count="1">
            <x v="13"/>
          </reference>
        </references>
      </pivotArea>
    </format>
    <format dxfId="2834">
      <pivotArea dataOnly="0" labelOnly="1" outline="0" fieldPosition="0">
        <references count="4">
          <reference field="8" count="1" selected="0">
            <x v="0"/>
          </reference>
          <reference field="23" count="1" selected="0">
            <x v="18"/>
          </reference>
          <reference field="24" count="1" selected="0">
            <x v="9"/>
          </reference>
          <reference field="25" count="1">
            <x v="11"/>
          </reference>
        </references>
      </pivotArea>
    </format>
    <format dxfId="2833">
      <pivotArea dataOnly="0" labelOnly="1" outline="0" fieldPosition="0">
        <references count="4">
          <reference field="8" count="1" selected="0">
            <x v="1"/>
          </reference>
          <reference field="23" count="1" selected="0">
            <x v="0"/>
          </reference>
          <reference field="24" count="1" selected="0">
            <x v="0"/>
          </reference>
          <reference field="25" count="1">
            <x v="0"/>
          </reference>
        </references>
      </pivotArea>
    </format>
    <format dxfId="2832">
      <pivotArea dataOnly="0" labelOnly="1" outline="0" fieldPosition="0">
        <references count="4">
          <reference field="8" count="1" selected="0">
            <x v="1"/>
          </reference>
          <reference field="23" count="1" selected="0">
            <x v="0"/>
          </reference>
          <reference field="24" count="1" selected="0">
            <x v="2"/>
          </reference>
          <reference field="25" count="1">
            <x v="1"/>
          </reference>
        </references>
      </pivotArea>
    </format>
    <format dxfId="2831">
      <pivotArea dataOnly="0" labelOnly="1" outline="0" fieldPosition="0">
        <references count="4">
          <reference field="8" count="1" selected="0">
            <x v="1"/>
          </reference>
          <reference field="23" count="1" selected="0">
            <x v="0"/>
          </reference>
          <reference field="24" count="1" selected="0">
            <x v="6"/>
          </reference>
          <reference field="25" count="1">
            <x v="5"/>
          </reference>
        </references>
      </pivotArea>
    </format>
    <format dxfId="2830">
      <pivotArea dataOnly="0" labelOnly="1" outline="0" fieldPosition="0">
        <references count="4">
          <reference field="8" count="1" selected="0">
            <x v="1"/>
          </reference>
          <reference field="23" count="1" selected="0">
            <x v="1"/>
          </reference>
          <reference field="24" count="1" selected="0">
            <x v="2"/>
          </reference>
          <reference field="25" count="1">
            <x v="7"/>
          </reference>
        </references>
      </pivotArea>
    </format>
    <format dxfId="2829">
      <pivotArea dataOnly="0" labelOnly="1" outline="0" fieldPosition="0">
        <references count="4">
          <reference field="8" count="1" selected="0">
            <x v="1"/>
          </reference>
          <reference field="23" count="1" selected="0">
            <x v="1"/>
          </reference>
          <reference field="24" count="1" selected="0">
            <x v="5"/>
          </reference>
          <reference field="25" count="1">
            <x v="4"/>
          </reference>
        </references>
      </pivotArea>
    </format>
    <format dxfId="2828">
      <pivotArea dataOnly="0" labelOnly="1" outline="0" fieldPosition="0">
        <references count="4">
          <reference field="8" count="1" selected="0">
            <x v="1"/>
          </reference>
          <reference field="23" count="1" selected="0">
            <x v="4"/>
          </reference>
          <reference field="24" count="1" selected="0">
            <x v="2"/>
          </reference>
          <reference field="25" count="1">
            <x v="3"/>
          </reference>
        </references>
      </pivotArea>
    </format>
    <format dxfId="2827">
      <pivotArea dataOnly="0" labelOnly="1" outline="0" fieldPosition="0">
        <references count="4">
          <reference field="8" count="1" selected="0">
            <x v="1"/>
          </reference>
          <reference field="23" count="1" selected="0">
            <x v="5"/>
          </reference>
          <reference field="24" count="1" selected="0">
            <x v="8"/>
          </reference>
          <reference field="25" count="1">
            <x v="15"/>
          </reference>
        </references>
      </pivotArea>
    </format>
    <format dxfId="2826">
      <pivotArea dataOnly="0" labelOnly="1" outline="0" fieldPosition="0">
        <references count="4">
          <reference field="8" count="1" selected="0">
            <x v="1"/>
          </reference>
          <reference field="23" count="1" selected="0">
            <x v="6"/>
          </reference>
          <reference field="24" count="1" selected="0">
            <x v="4"/>
          </reference>
          <reference field="25" count="1">
            <x v="6"/>
          </reference>
        </references>
      </pivotArea>
    </format>
    <format dxfId="2825">
      <pivotArea dataOnly="0" labelOnly="1" outline="0" fieldPosition="0">
        <references count="4">
          <reference field="8" count="1" selected="0">
            <x v="1"/>
          </reference>
          <reference field="23" count="1" selected="0">
            <x v="9"/>
          </reference>
          <reference field="24" count="1" selected="0">
            <x v="2"/>
          </reference>
          <reference field="25" count="1">
            <x v="1"/>
          </reference>
        </references>
      </pivotArea>
    </format>
    <format dxfId="2824">
      <pivotArea dataOnly="0" labelOnly="1" outline="0" fieldPosition="0">
        <references count="4">
          <reference field="8" count="1" selected="0">
            <x v="1"/>
          </reference>
          <reference field="23" count="1" selected="0">
            <x v="14"/>
          </reference>
          <reference field="24" count="1" selected="0">
            <x v="7"/>
          </reference>
          <reference field="25" count="1">
            <x v="3"/>
          </reference>
        </references>
      </pivotArea>
    </format>
    <format dxfId="2823">
      <pivotArea dataOnly="0" labelOnly="1" outline="0" fieldPosition="0">
        <references count="4">
          <reference field="8" count="1" selected="0">
            <x v="2"/>
          </reference>
          <reference field="23" count="1" selected="0">
            <x v="2"/>
          </reference>
          <reference field="24" count="1" selected="0">
            <x v="2"/>
          </reference>
          <reference field="25" count="1">
            <x v="0"/>
          </reference>
        </references>
      </pivotArea>
    </format>
    <format dxfId="2822">
      <pivotArea dataOnly="0" labelOnly="1" outline="0" fieldPosition="0">
        <references count="4">
          <reference field="8" count="1" selected="0">
            <x v="2"/>
          </reference>
          <reference field="23" count="1" selected="0">
            <x v="8"/>
          </reference>
          <reference field="24" count="1" selected="0">
            <x v="0"/>
          </reference>
          <reference field="25" count="1">
            <x v="9"/>
          </reference>
        </references>
      </pivotArea>
    </format>
    <format dxfId="2821">
      <pivotArea dataOnly="0" labelOnly="1" outline="0" fieldPosition="0">
        <references count="4">
          <reference field="8" count="1" selected="0">
            <x v="2"/>
          </reference>
          <reference field="23" count="1" selected="0">
            <x v="12"/>
          </reference>
          <reference field="24" count="1" selected="0">
            <x v="0"/>
          </reference>
          <reference field="25" count="1">
            <x v="1"/>
          </reference>
        </references>
      </pivotArea>
    </format>
    <format dxfId="2820">
      <pivotArea dataOnly="0" labelOnly="1" outline="0" fieldPosition="0">
        <references count="4">
          <reference field="8" count="1" selected="0">
            <x v="2"/>
          </reference>
          <reference field="23" count="1" selected="0">
            <x v="17"/>
          </reference>
          <reference field="24" count="1" selected="0">
            <x v="3"/>
          </reference>
          <reference field="25" count="1">
            <x v="2"/>
          </reference>
        </references>
      </pivotArea>
    </format>
    <format dxfId="2819">
      <pivotArea dataOnly="0" labelOnly="1" outline="0" fieldPosition="0">
        <references count="4">
          <reference field="8" count="1" selected="0">
            <x v="3"/>
          </reference>
          <reference field="23" count="1" selected="0">
            <x v="0"/>
          </reference>
          <reference field="24" count="1" selected="0">
            <x v="0"/>
          </reference>
          <reference field="25" count="1">
            <x v="10"/>
          </reference>
        </references>
      </pivotArea>
    </format>
    <format dxfId="2818">
      <pivotArea dataOnly="0" labelOnly="1" outline="0" fieldPosition="0">
        <references count="4">
          <reference field="8" count="1" selected="0">
            <x v="3"/>
          </reference>
          <reference field="23" count="1" selected="0">
            <x v="0"/>
          </reference>
          <reference field="24" count="1" selected="0">
            <x v="2"/>
          </reference>
          <reference field="25" count="1">
            <x v="1"/>
          </reference>
        </references>
      </pivotArea>
    </format>
    <format dxfId="2817">
      <pivotArea dataOnly="0" labelOnly="1" outline="0" fieldPosition="0">
        <references count="4">
          <reference field="8" count="1" selected="0">
            <x v="3"/>
          </reference>
          <reference field="23" count="1" selected="0">
            <x v="11"/>
          </reference>
          <reference field="24" count="1" selected="0">
            <x v="0"/>
          </reference>
          <reference field="25" count="1">
            <x v="8"/>
          </reference>
        </references>
      </pivotArea>
    </format>
    <format dxfId="2816">
      <pivotArea dataOnly="0" labelOnly="1" outline="0" fieldPosition="0">
        <references count="5">
          <reference field="8" count="1" selected="0">
            <x v="0"/>
          </reference>
          <reference field="23" count="1" selected="0">
            <x v="0"/>
          </reference>
          <reference field="24" count="1" selected="0">
            <x v="0"/>
          </reference>
          <reference field="25" count="1" selected="0">
            <x v="11"/>
          </reference>
          <reference field="27" count="1">
            <x v="0"/>
          </reference>
        </references>
      </pivotArea>
    </format>
    <format dxfId="2815">
      <pivotArea dataOnly="0" labelOnly="1" outline="0" fieldPosition="0">
        <references count="5">
          <reference field="8" count="1" selected="0">
            <x v="0"/>
          </reference>
          <reference field="23" count="1" selected="0">
            <x v="3"/>
          </reference>
          <reference field="24" count="1" selected="0">
            <x v="9"/>
          </reference>
          <reference field="25" count="1" selected="0">
            <x v="11"/>
          </reference>
          <reference field="27" count="1">
            <x v="10"/>
          </reference>
        </references>
      </pivotArea>
    </format>
    <format dxfId="2814">
      <pivotArea dataOnly="0" labelOnly="1" outline="0" fieldPosition="0">
        <references count="5">
          <reference field="8" count="1" selected="0">
            <x v="0"/>
          </reference>
          <reference field="23" count="1" selected="0">
            <x v="7"/>
          </reference>
          <reference field="24" count="1" selected="0">
            <x v="9"/>
          </reference>
          <reference field="25" count="1" selected="0">
            <x v="11"/>
          </reference>
          <reference field="27" count="1">
            <x v="0"/>
          </reference>
        </references>
      </pivotArea>
    </format>
    <format dxfId="2813">
      <pivotArea dataOnly="0" labelOnly="1" outline="0" fieldPosition="0">
        <references count="5">
          <reference field="8" count="1" selected="0">
            <x v="0"/>
          </reference>
          <reference field="23" count="1" selected="0">
            <x v="13"/>
          </reference>
          <reference field="24" count="1" selected="0">
            <x v="9"/>
          </reference>
          <reference field="25" count="1" selected="0">
            <x v="14"/>
          </reference>
          <reference field="27" count="1">
            <x v="8"/>
          </reference>
        </references>
      </pivotArea>
    </format>
    <format dxfId="2812">
      <pivotArea dataOnly="0" labelOnly="1" outline="0" fieldPosition="0">
        <references count="5">
          <reference field="8" count="1" selected="0">
            <x v="0"/>
          </reference>
          <reference field="23" count="1" selected="0">
            <x v="15"/>
          </reference>
          <reference field="24" count="1" selected="0">
            <x v="0"/>
          </reference>
          <reference field="25" count="1" selected="0">
            <x v="11"/>
          </reference>
          <reference field="27" count="2">
            <x v="0"/>
            <x v="7"/>
          </reference>
        </references>
      </pivotArea>
    </format>
    <format dxfId="2811">
      <pivotArea dataOnly="0" labelOnly="1" outline="0" fieldPosition="0">
        <references count="5">
          <reference field="8" count="1" selected="0">
            <x v="0"/>
          </reference>
          <reference field="23" count="1" selected="0">
            <x v="16"/>
          </reference>
          <reference field="24" count="1" selected="0">
            <x v="1"/>
          </reference>
          <reference field="25" count="1" selected="0">
            <x v="13"/>
          </reference>
          <reference field="27" count="1">
            <x v="10"/>
          </reference>
        </references>
      </pivotArea>
    </format>
    <format dxfId="2810">
      <pivotArea dataOnly="0" labelOnly="1" outline="0" fieldPosition="0">
        <references count="5">
          <reference field="8" count="1" selected="0">
            <x v="0"/>
          </reference>
          <reference field="23" count="1" selected="0">
            <x v="18"/>
          </reference>
          <reference field="24" count="1" selected="0">
            <x v="9"/>
          </reference>
          <reference field="25" count="1" selected="0">
            <x v="11"/>
          </reference>
          <reference field="27" count="1">
            <x v="0"/>
          </reference>
        </references>
      </pivotArea>
    </format>
    <format dxfId="2809">
      <pivotArea dataOnly="0" labelOnly="1" outline="0" fieldPosition="0">
        <references count="5">
          <reference field="8" count="1" selected="0">
            <x v="1"/>
          </reference>
          <reference field="23" count="1" selected="0">
            <x v="1"/>
          </reference>
          <reference field="24" count="1" selected="0">
            <x v="2"/>
          </reference>
          <reference field="25" count="1" selected="0">
            <x v="7"/>
          </reference>
          <reference field="27" count="1">
            <x v="6"/>
          </reference>
        </references>
      </pivotArea>
    </format>
    <format dxfId="2808">
      <pivotArea dataOnly="0" labelOnly="1" outline="0" fieldPosition="0">
        <references count="5">
          <reference field="8" count="1" selected="0">
            <x v="1"/>
          </reference>
          <reference field="23" count="1" selected="0">
            <x v="1"/>
          </reference>
          <reference field="24" count="1" selected="0">
            <x v="5"/>
          </reference>
          <reference field="25" count="1" selected="0">
            <x v="4"/>
          </reference>
          <reference field="27" count="1">
            <x v="4"/>
          </reference>
        </references>
      </pivotArea>
    </format>
    <format dxfId="2807">
      <pivotArea dataOnly="0" labelOnly="1" outline="0" fieldPosition="0">
        <references count="5">
          <reference field="8" count="1" selected="0">
            <x v="1"/>
          </reference>
          <reference field="23" count="1" selected="0">
            <x v="4"/>
          </reference>
          <reference field="24" count="1" selected="0">
            <x v="2"/>
          </reference>
          <reference field="25" count="1" selected="0">
            <x v="3"/>
          </reference>
          <reference field="27" count="1">
            <x v="3"/>
          </reference>
        </references>
      </pivotArea>
    </format>
    <format dxfId="2806">
      <pivotArea dataOnly="0" labelOnly="1" outline="0" fieldPosition="0">
        <references count="5">
          <reference field="8" count="1" selected="0">
            <x v="1"/>
          </reference>
          <reference field="23" count="1" selected="0">
            <x v="5"/>
          </reference>
          <reference field="24" count="1" selected="0">
            <x v="8"/>
          </reference>
          <reference field="25" count="1" selected="0">
            <x v="15"/>
          </reference>
          <reference field="27" count="1">
            <x v="9"/>
          </reference>
        </references>
      </pivotArea>
    </format>
    <format dxfId="2805">
      <pivotArea dataOnly="0" labelOnly="1" outline="0" fieldPosition="0">
        <references count="5">
          <reference field="8" count="1" selected="0">
            <x v="1"/>
          </reference>
          <reference field="23" count="1" selected="0">
            <x v="6"/>
          </reference>
          <reference field="24" count="1" selected="0">
            <x v="4"/>
          </reference>
          <reference field="25" count="1" selected="0">
            <x v="6"/>
          </reference>
          <reference field="27" count="1">
            <x v="5"/>
          </reference>
        </references>
      </pivotArea>
    </format>
    <format dxfId="2804">
      <pivotArea dataOnly="0" labelOnly="1" outline="0" fieldPosition="0">
        <references count="5">
          <reference field="8" count="1" selected="0">
            <x v="1"/>
          </reference>
          <reference field="23" count="1" selected="0">
            <x v="9"/>
          </reference>
          <reference field="24" count="1" selected="0">
            <x v="2"/>
          </reference>
          <reference field="25" count="1" selected="0">
            <x v="1"/>
          </reference>
          <reference field="27" count="1">
            <x v="1"/>
          </reference>
        </references>
      </pivotArea>
    </format>
    <format dxfId="2803">
      <pivotArea dataOnly="0" labelOnly="1" outline="0" fieldPosition="0">
        <references count="5">
          <reference field="8" count="1" selected="0">
            <x v="1"/>
          </reference>
          <reference field="23" count="1" selected="0">
            <x v="14"/>
          </reference>
          <reference field="24" count="1" selected="0">
            <x v="7"/>
          </reference>
          <reference field="25" count="1" selected="0">
            <x v="3"/>
          </reference>
          <reference field="27" count="1">
            <x v="0"/>
          </reference>
        </references>
      </pivotArea>
    </format>
    <format dxfId="2802">
      <pivotArea dataOnly="0" labelOnly="1" outline="0" fieldPosition="0">
        <references count="5">
          <reference field="8" count="1" selected="0">
            <x v="2"/>
          </reference>
          <reference field="23" count="1" selected="0">
            <x v="2"/>
          </reference>
          <reference field="24" count="1" selected="0">
            <x v="2"/>
          </reference>
          <reference field="25" count="1" selected="0">
            <x v="0"/>
          </reference>
          <reference field="27" count="1">
            <x v="1"/>
          </reference>
        </references>
      </pivotArea>
    </format>
    <format dxfId="2801">
      <pivotArea dataOnly="0" labelOnly="1" outline="0" fieldPosition="0">
        <references count="5">
          <reference field="8" count="1" selected="0">
            <x v="2"/>
          </reference>
          <reference field="23" count="1" selected="0">
            <x v="12"/>
          </reference>
          <reference field="24" count="1" selected="0">
            <x v="0"/>
          </reference>
          <reference field="25" count="1" selected="0">
            <x v="1"/>
          </reference>
          <reference field="27" count="1">
            <x v="0"/>
          </reference>
        </references>
      </pivotArea>
    </format>
    <format dxfId="2800">
      <pivotArea dataOnly="0" labelOnly="1" outline="0" fieldPosition="0">
        <references count="5">
          <reference field="8" count="1" selected="0">
            <x v="2"/>
          </reference>
          <reference field="23" count="1" selected="0">
            <x v="17"/>
          </reference>
          <reference field="24" count="1" selected="0">
            <x v="3"/>
          </reference>
          <reference field="25" count="1" selected="0">
            <x v="2"/>
          </reference>
          <reference field="27" count="1">
            <x v="2"/>
          </reference>
        </references>
      </pivotArea>
    </format>
    <format dxfId="2799">
      <pivotArea dataOnly="0" labelOnly="1" outline="0" fieldPosition="0">
        <references count="5">
          <reference field="8" count="1" selected="0">
            <x v="3"/>
          </reference>
          <reference field="23" count="1" selected="0">
            <x v="0"/>
          </reference>
          <reference field="24" count="1" selected="0">
            <x v="0"/>
          </reference>
          <reference field="25" count="1" selected="0">
            <x v="10"/>
          </reference>
          <reference field="27" count="1">
            <x v="0"/>
          </reference>
        </references>
      </pivotArea>
    </format>
    <format dxfId="2798">
      <pivotArea dataOnly="0" labelOnly="1" outline="0" fieldPosition="0">
        <references count="6">
          <reference field="8" count="1" selected="0">
            <x v="0"/>
          </reference>
          <reference field="23" count="1" selected="0">
            <x v="0"/>
          </reference>
          <reference field="24" count="1" selected="0">
            <x v="0"/>
          </reference>
          <reference field="25" count="1" selected="0">
            <x v="11"/>
          </reference>
          <reference field="26" count="1">
            <x v="0"/>
          </reference>
          <reference field="27" count="1" selected="0">
            <x v="0"/>
          </reference>
        </references>
      </pivotArea>
    </format>
    <format dxfId="2797">
      <pivotArea dataOnly="0" labelOnly="1" outline="0" fieldPosition="0">
        <references count="6">
          <reference field="8" count="1" selected="0">
            <x v="0"/>
          </reference>
          <reference field="23" count="1" selected="0">
            <x v="15"/>
          </reference>
          <reference field="24" count="1" selected="0">
            <x v="0"/>
          </reference>
          <reference field="25" count="1" selected="0">
            <x v="11"/>
          </reference>
          <reference field="26" count="1">
            <x v="1"/>
          </reference>
          <reference field="27" count="1" selected="0">
            <x v="7"/>
          </reference>
        </references>
      </pivotArea>
    </format>
    <format dxfId="2796">
      <pivotArea dataOnly="0" labelOnly="1" outline="0" fieldPosition="0">
        <references count="6">
          <reference field="8" count="1" selected="0">
            <x v="0"/>
          </reference>
          <reference field="23" count="1" selected="0">
            <x v="16"/>
          </reference>
          <reference field="24" count="1" selected="0">
            <x v="1"/>
          </reference>
          <reference field="25" count="1" selected="0">
            <x v="13"/>
          </reference>
          <reference field="26" count="1">
            <x v="0"/>
          </reference>
          <reference field="27" count="1" selected="0">
            <x v="10"/>
          </reference>
        </references>
      </pivotArea>
    </format>
    <format dxfId="2795">
      <pivotArea dataOnly="0" labelOnly="1" outline="0" fieldPosition="0">
        <references count="6">
          <reference field="8" count="1" selected="0">
            <x v="0"/>
          </reference>
          <reference field="23" count="1" selected="0">
            <x v="18"/>
          </reference>
          <reference field="24" count="1" selected="0">
            <x v="9"/>
          </reference>
          <reference field="25" count="1" selected="0">
            <x v="11"/>
          </reference>
          <reference field="26" count="1">
            <x v="2"/>
          </reference>
          <reference field="27" count="1" selected="0">
            <x v="0"/>
          </reference>
        </references>
      </pivotArea>
    </format>
    <format dxfId="2794">
      <pivotArea dataOnly="0" labelOnly="1" outline="0" fieldPosition="0">
        <references count="6">
          <reference field="8" count="1" selected="0">
            <x v="1"/>
          </reference>
          <reference field="23" count="1" selected="0">
            <x v="0"/>
          </reference>
          <reference field="24" count="1" selected="0">
            <x v="0"/>
          </reference>
          <reference field="25" count="1" selected="0">
            <x v="0"/>
          </reference>
          <reference field="26" count="1">
            <x v="0"/>
          </reference>
          <reference field="27" count="1" selected="0">
            <x v="0"/>
          </reference>
        </references>
      </pivotArea>
    </format>
    <format dxfId="2793">
      <pivotArea dataOnly="0" labelOnly="1" outline="0" fieldPosition="0">
        <references count="7">
          <reference field="8" count="1" selected="0">
            <x v="0"/>
          </reference>
          <reference field="23" count="1" selected="0">
            <x v="0"/>
          </reference>
          <reference field="24" count="1" selected="0">
            <x v="0"/>
          </reference>
          <reference field="25" count="1" selected="0">
            <x v="11"/>
          </reference>
          <reference field="26" count="1" selected="0">
            <x v="0"/>
          </reference>
          <reference field="27" count="1" selected="0">
            <x v="0"/>
          </reference>
          <reference field="28" count="1">
            <x v="0"/>
          </reference>
        </references>
      </pivotArea>
    </format>
    <format dxfId="2792">
      <pivotArea dataOnly="0" labelOnly="1" outline="0" fieldPosition="0">
        <references count="7">
          <reference field="8" count="1" selected="0">
            <x v="0"/>
          </reference>
          <reference field="23" count="1" selected="0">
            <x v="3"/>
          </reference>
          <reference field="24" count="1" selected="0">
            <x v="9"/>
          </reference>
          <reference field="25" count="1" selected="0">
            <x v="11"/>
          </reference>
          <reference field="26" count="1" selected="0">
            <x v="0"/>
          </reference>
          <reference field="27" count="1" selected="0">
            <x v="10"/>
          </reference>
          <reference field="28" count="1">
            <x v="0"/>
          </reference>
        </references>
      </pivotArea>
    </format>
    <format dxfId="2791">
      <pivotArea dataOnly="0" labelOnly="1" outline="0" fieldPosition="0">
        <references count="7">
          <reference field="8" count="1" selected="0">
            <x v="0"/>
          </reference>
          <reference field="23" count="1" selected="0">
            <x v="7"/>
          </reference>
          <reference field="24" count="1" selected="0">
            <x v="9"/>
          </reference>
          <reference field="25" count="1" selected="0">
            <x v="11"/>
          </reference>
          <reference field="26" count="1" selected="0">
            <x v="0"/>
          </reference>
          <reference field="27" count="1" selected="0">
            <x v="0"/>
          </reference>
          <reference field="28" count="1">
            <x v="0"/>
          </reference>
        </references>
      </pivotArea>
    </format>
    <format dxfId="2790">
      <pivotArea dataOnly="0" labelOnly="1" outline="0" fieldPosition="0">
        <references count="7">
          <reference field="8" count="1" selected="0">
            <x v="0"/>
          </reference>
          <reference field="23" count="1" selected="0">
            <x v="10"/>
          </reference>
          <reference field="24" count="1" selected="0">
            <x v="9"/>
          </reference>
          <reference field="25" count="1" selected="0">
            <x v="12"/>
          </reference>
          <reference field="26" count="1" selected="0">
            <x v="0"/>
          </reference>
          <reference field="27" count="1" selected="0">
            <x v="0"/>
          </reference>
          <reference field="28" count="1">
            <x v="0"/>
          </reference>
        </references>
      </pivotArea>
    </format>
    <format dxfId="2789">
      <pivotArea dataOnly="0" labelOnly="1" outline="0" fieldPosition="0">
        <references count="7">
          <reference field="8" count="1" selected="0">
            <x v="0"/>
          </reference>
          <reference field="23" count="1" selected="0">
            <x v="13"/>
          </reference>
          <reference field="24" count="1" selected="0">
            <x v="9"/>
          </reference>
          <reference field="25" count="1" selected="0">
            <x v="14"/>
          </reference>
          <reference field="26" count="1" selected="0">
            <x v="0"/>
          </reference>
          <reference field="27" count="1" selected="0">
            <x v="8"/>
          </reference>
          <reference field="28" count="1">
            <x v="0"/>
          </reference>
        </references>
      </pivotArea>
    </format>
    <format dxfId="2788">
      <pivotArea dataOnly="0" labelOnly="1" outline="0" fieldPosition="0">
        <references count="7">
          <reference field="8" count="1" selected="0">
            <x v="0"/>
          </reference>
          <reference field="23" count="1" selected="0">
            <x v="15"/>
          </reference>
          <reference field="24" count="1" selected="0">
            <x v="0"/>
          </reference>
          <reference field="25" count="1" selected="0">
            <x v="11"/>
          </reference>
          <reference field="26" count="1" selected="0">
            <x v="0"/>
          </reference>
          <reference field="27" count="1" selected="0">
            <x v="0"/>
          </reference>
          <reference field="28" count="1">
            <x v="0"/>
          </reference>
        </references>
      </pivotArea>
    </format>
    <format dxfId="2787">
      <pivotArea dataOnly="0" labelOnly="1" outline="0" fieldPosition="0">
        <references count="7">
          <reference field="8" count="1" selected="0">
            <x v="0"/>
          </reference>
          <reference field="23" count="1" selected="0">
            <x v="15"/>
          </reference>
          <reference field="24" count="1" selected="0">
            <x v="0"/>
          </reference>
          <reference field="25" count="1" selected="0">
            <x v="11"/>
          </reference>
          <reference field="26" count="1" selected="0">
            <x v="1"/>
          </reference>
          <reference field="27" count="1" selected="0">
            <x v="7"/>
          </reference>
          <reference field="28" count="1">
            <x v="0"/>
          </reference>
        </references>
      </pivotArea>
    </format>
    <format dxfId="2786">
      <pivotArea dataOnly="0" labelOnly="1" outline="0" fieldPosition="0">
        <references count="7">
          <reference field="8" count="1" selected="0">
            <x v="0"/>
          </reference>
          <reference field="23" count="1" selected="0">
            <x v="16"/>
          </reference>
          <reference field="24" count="1" selected="0">
            <x v="1"/>
          </reference>
          <reference field="25" count="1" selected="0">
            <x v="13"/>
          </reference>
          <reference field="26" count="1" selected="0">
            <x v="0"/>
          </reference>
          <reference field="27" count="1" selected="0">
            <x v="10"/>
          </reference>
          <reference field="28" count="1">
            <x v="0"/>
          </reference>
        </references>
      </pivotArea>
    </format>
    <format dxfId="2785">
      <pivotArea dataOnly="0" labelOnly="1" outline="0" fieldPosition="0">
        <references count="7">
          <reference field="8" count="1" selected="0">
            <x v="0"/>
          </reference>
          <reference field="23" count="1" selected="0">
            <x v="18"/>
          </reference>
          <reference field="24" count="1" selected="0">
            <x v="9"/>
          </reference>
          <reference field="25" count="1" selected="0">
            <x v="11"/>
          </reference>
          <reference field="26" count="1" selected="0">
            <x v="2"/>
          </reference>
          <reference field="27" count="1" selected="0">
            <x v="0"/>
          </reference>
          <reference field="28" count="1">
            <x v="0"/>
          </reference>
        </references>
      </pivotArea>
    </format>
    <format dxfId="2784">
      <pivotArea dataOnly="0" labelOnly="1" outline="0" fieldPosition="0">
        <references count="7">
          <reference field="8" count="1" selected="0">
            <x v="1"/>
          </reference>
          <reference field="23" count="1" selected="0">
            <x v="0"/>
          </reference>
          <reference field="24" count="1" selected="0">
            <x v="0"/>
          </reference>
          <reference field="25" count="1" selected="0">
            <x v="0"/>
          </reference>
          <reference field="26" count="1" selected="0">
            <x v="0"/>
          </reference>
          <reference field="27" count="1" selected="0">
            <x v="0"/>
          </reference>
          <reference field="28" count="2">
            <x v="1"/>
            <x v="2"/>
          </reference>
        </references>
      </pivotArea>
    </format>
    <format dxfId="2783">
      <pivotArea dataOnly="0" labelOnly="1" outline="0" fieldPosition="0">
        <references count="7">
          <reference field="8" count="1" selected="0">
            <x v="1"/>
          </reference>
          <reference field="23" count="1" selected="0">
            <x v="0"/>
          </reference>
          <reference field="24" count="1" selected="0">
            <x v="2"/>
          </reference>
          <reference field="25" count="1" selected="0">
            <x v="1"/>
          </reference>
          <reference field="26" count="1" selected="0">
            <x v="0"/>
          </reference>
          <reference field="27" count="1" selected="0">
            <x v="0"/>
          </reference>
          <reference field="28" count="2">
            <x v="0"/>
            <x v="1"/>
          </reference>
        </references>
      </pivotArea>
    </format>
    <format dxfId="2782">
      <pivotArea dataOnly="0" labelOnly="1" outline="0" fieldPosition="0">
        <references count="7">
          <reference field="8" count="1" selected="0">
            <x v="1"/>
          </reference>
          <reference field="23" count="1" selected="0">
            <x v="0"/>
          </reference>
          <reference field="24" count="1" selected="0">
            <x v="6"/>
          </reference>
          <reference field="25" count="1" selected="0">
            <x v="5"/>
          </reference>
          <reference field="26" count="1" selected="0">
            <x v="0"/>
          </reference>
          <reference field="27" count="1" selected="0">
            <x v="0"/>
          </reference>
          <reference field="28" count="1">
            <x v="0"/>
          </reference>
        </references>
      </pivotArea>
    </format>
    <format dxfId="2781">
      <pivotArea dataOnly="0" labelOnly="1" outline="0" fieldPosition="0">
        <references count="7">
          <reference field="8" count="1" selected="0">
            <x v="1"/>
          </reference>
          <reference field="23" count="1" selected="0">
            <x v="1"/>
          </reference>
          <reference field="24" count="1" selected="0">
            <x v="2"/>
          </reference>
          <reference field="25" count="1" selected="0">
            <x v="7"/>
          </reference>
          <reference field="26" count="1" selected="0">
            <x v="0"/>
          </reference>
          <reference field="27" count="1" selected="0">
            <x v="6"/>
          </reference>
          <reference field="28" count="1">
            <x v="0"/>
          </reference>
        </references>
      </pivotArea>
    </format>
    <format dxfId="2780">
      <pivotArea dataOnly="0" labelOnly="1" outline="0" fieldPosition="0">
        <references count="7">
          <reference field="8" count="1" selected="0">
            <x v="1"/>
          </reference>
          <reference field="23" count="1" selected="0">
            <x v="1"/>
          </reference>
          <reference field="24" count="1" selected="0">
            <x v="5"/>
          </reference>
          <reference field="25" count="1" selected="0">
            <x v="4"/>
          </reference>
          <reference field="26" count="1" selected="0">
            <x v="0"/>
          </reference>
          <reference field="27" count="1" selected="0">
            <x v="4"/>
          </reference>
          <reference field="28" count="1">
            <x v="0"/>
          </reference>
        </references>
      </pivotArea>
    </format>
    <format dxfId="2779">
      <pivotArea dataOnly="0" labelOnly="1" outline="0" fieldPosition="0">
        <references count="7">
          <reference field="8" count="1" selected="0">
            <x v="1"/>
          </reference>
          <reference field="23" count="1" selected="0">
            <x v="4"/>
          </reference>
          <reference field="24" count="1" selected="0">
            <x v="2"/>
          </reference>
          <reference field="25" count="1" selected="0">
            <x v="3"/>
          </reference>
          <reference field="26" count="1" selected="0">
            <x v="0"/>
          </reference>
          <reference field="27" count="1" selected="0">
            <x v="3"/>
          </reference>
          <reference field="28" count="1">
            <x v="0"/>
          </reference>
        </references>
      </pivotArea>
    </format>
    <format dxfId="2778">
      <pivotArea dataOnly="0" labelOnly="1" outline="0" fieldPosition="0">
        <references count="7">
          <reference field="8" count="1" selected="0">
            <x v="1"/>
          </reference>
          <reference field="23" count="1" selected="0">
            <x v="5"/>
          </reference>
          <reference field="24" count="1" selected="0">
            <x v="8"/>
          </reference>
          <reference field="25" count="1" selected="0">
            <x v="15"/>
          </reference>
          <reference field="26" count="1" selected="0">
            <x v="0"/>
          </reference>
          <reference field="27" count="1" selected="0">
            <x v="9"/>
          </reference>
          <reference field="28" count="1">
            <x v="0"/>
          </reference>
        </references>
      </pivotArea>
    </format>
    <format dxfId="2777">
      <pivotArea dataOnly="0" labelOnly="1" outline="0" fieldPosition="0">
        <references count="7">
          <reference field="8" count="1" selected="0">
            <x v="1"/>
          </reference>
          <reference field="23" count="1" selected="0">
            <x v="6"/>
          </reference>
          <reference field="24" count="1" selected="0">
            <x v="4"/>
          </reference>
          <reference field="25" count="1" selected="0">
            <x v="6"/>
          </reference>
          <reference field="26" count="1" selected="0">
            <x v="0"/>
          </reference>
          <reference field="27" count="1" selected="0">
            <x v="5"/>
          </reference>
          <reference field="28" count="1">
            <x v="0"/>
          </reference>
        </references>
      </pivotArea>
    </format>
    <format dxfId="2776">
      <pivotArea dataOnly="0" labelOnly="1" outline="0" fieldPosition="0">
        <references count="7">
          <reference field="8" count="1" selected="0">
            <x v="1"/>
          </reference>
          <reference field="23" count="1" selected="0">
            <x v="9"/>
          </reference>
          <reference field="24" count="1" selected="0">
            <x v="2"/>
          </reference>
          <reference field="25" count="1" selected="0">
            <x v="1"/>
          </reference>
          <reference field="26" count="1" selected="0">
            <x v="0"/>
          </reference>
          <reference field="27" count="1" selected="0">
            <x v="1"/>
          </reference>
          <reference field="28" count="1">
            <x v="0"/>
          </reference>
        </references>
      </pivotArea>
    </format>
    <format dxfId="2775">
      <pivotArea dataOnly="0" labelOnly="1" outline="0" fieldPosition="0">
        <references count="7">
          <reference field="8" count="1" selected="0">
            <x v="1"/>
          </reference>
          <reference field="23" count="1" selected="0">
            <x v="14"/>
          </reference>
          <reference field="24" count="1" selected="0">
            <x v="7"/>
          </reference>
          <reference field="25" count="1" selected="0">
            <x v="3"/>
          </reference>
          <reference field="26" count="1" selected="0">
            <x v="0"/>
          </reference>
          <reference field="27" count="1" selected="0">
            <x v="0"/>
          </reference>
          <reference field="28" count="1">
            <x v="0"/>
          </reference>
        </references>
      </pivotArea>
    </format>
    <format dxfId="2774">
      <pivotArea dataOnly="0" labelOnly="1" outline="0" fieldPosition="0">
        <references count="7">
          <reference field="8" count="1" selected="0">
            <x v="2"/>
          </reference>
          <reference field="23" count="1" selected="0">
            <x v="2"/>
          </reference>
          <reference field="24" count="1" selected="0">
            <x v="2"/>
          </reference>
          <reference field="25" count="1" selected="0">
            <x v="0"/>
          </reference>
          <reference field="26" count="1" selected="0">
            <x v="0"/>
          </reference>
          <reference field="27" count="1" selected="0">
            <x v="1"/>
          </reference>
          <reference field="28" count="1">
            <x v="0"/>
          </reference>
        </references>
      </pivotArea>
    </format>
    <format dxfId="2773">
      <pivotArea dataOnly="0" labelOnly="1" outline="0" fieldPosition="0">
        <references count="7">
          <reference field="8" count="1" selected="0">
            <x v="2"/>
          </reference>
          <reference field="23" count="1" selected="0">
            <x v="8"/>
          </reference>
          <reference field="24" count="1" selected="0">
            <x v="0"/>
          </reference>
          <reference field="25" count="1" selected="0">
            <x v="9"/>
          </reference>
          <reference field="26" count="1" selected="0">
            <x v="0"/>
          </reference>
          <reference field="27" count="1" selected="0">
            <x v="1"/>
          </reference>
          <reference field="28" count="1">
            <x v="0"/>
          </reference>
        </references>
      </pivotArea>
    </format>
    <format dxfId="2772">
      <pivotArea dataOnly="0" labelOnly="1" outline="0" fieldPosition="0">
        <references count="7">
          <reference field="8" count="1" selected="0">
            <x v="2"/>
          </reference>
          <reference field="23" count="1" selected="0">
            <x v="12"/>
          </reference>
          <reference field="24" count="1" selected="0">
            <x v="0"/>
          </reference>
          <reference field="25" count="1" selected="0">
            <x v="1"/>
          </reference>
          <reference field="26" count="1" selected="0">
            <x v="0"/>
          </reference>
          <reference field="27" count="1" selected="0">
            <x v="0"/>
          </reference>
          <reference field="28" count="1">
            <x v="0"/>
          </reference>
        </references>
      </pivotArea>
    </format>
    <format dxfId="2771">
      <pivotArea dataOnly="0" labelOnly="1" outline="0" fieldPosition="0">
        <references count="7">
          <reference field="8" count="1" selected="0">
            <x v="2"/>
          </reference>
          <reference field="23" count="1" selected="0">
            <x v="17"/>
          </reference>
          <reference field="24" count="1" selected="0">
            <x v="3"/>
          </reference>
          <reference field="25" count="1" selected="0">
            <x v="2"/>
          </reference>
          <reference field="26" count="1" selected="0">
            <x v="0"/>
          </reference>
          <reference field="27" count="1" selected="0">
            <x v="2"/>
          </reference>
          <reference field="28" count="1">
            <x v="0"/>
          </reference>
        </references>
      </pivotArea>
    </format>
    <format dxfId="2770">
      <pivotArea dataOnly="0" labelOnly="1" outline="0" fieldPosition="0">
        <references count="7">
          <reference field="8" count="1" selected="0">
            <x v="3"/>
          </reference>
          <reference field="23" count="1" selected="0">
            <x v="0"/>
          </reference>
          <reference field="24" count="1" selected="0">
            <x v="0"/>
          </reference>
          <reference field="25" count="1" selected="0">
            <x v="10"/>
          </reference>
          <reference field="26" count="1" selected="0">
            <x v="0"/>
          </reference>
          <reference field="27" count="1" selected="0">
            <x v="0"/>
          </reference>
          <reference field="28" count="1">
            <x v="0"/>
          </reference>
        </references>
      </pivotArea>
    </format>
    <format dxfId="2769">
      <pivotArea dataOnly="0" labelOnly="1" outline="0" fieldPosition="0">
        <references count="7">
          <reference field="8" count="1" selected="0">
            <x v="3"/>
          </reference>
          <reference field="23" count="1" selected="0">
            <x v="0"/>
          </reference>
          <reference field="24" count="1" selected="0">
            <x v="2"/>
          </reference>
          <reference field="25" count="1" selected="0">
            <x v="1"/>
          </reference>
          <reference field="26" count="1" selected="0">
            <x v="0"/>
          </reference>
          <reference field="27" count="1" selected="0">
            <x v="0"/>
          </reference>
          <reference field="28" count="1">
            <x v="0"/>
          </reference>
        </references>
      </pivotArea>
    </format>
    <format dxfId="2768">
      <pivotArea dataOnly="0" labelOnly="1" outline="0" fieldPosition="0">
        <references count="7">
          <reference field="8" count="1" selected="0">
            <x v="3"/>
          </reference>
          <reference field="23" count="1" selected="0">
            <x v="11"/>
          </reference>
          <reference field="24" count="1" selected="0">
            <x v="0"/>
          </reference>
          <reference field="25" count="1" selected="0">
            <x v="8"/>
          </reference>
          <reference field="26" count="1" selected="0">
            <x v="0"/>
          </reference>
          <reference field="27" count="1" selected="0">
            <x v="0"/>
          </reference>
          <reference field="28" count="1">
            <x v="0"/>
          </reference>
        </references>
      </pivotArea>
    </format>
    <format dxfId="2767">
      <pivotArea field="23" type="button" dataOnly="0" labelOnly="1" outline="0" axis="axisRow" fieldPosition="1"/>
    </format>
    <format dxfId="2766">
      <pivotArea field="24" type="button" dataOnly="0" labelOnly="1" outline="0" axis="axisRow" fieldPosition="2"/>
    </format>
    <format dxfId="2765">
      <pivotArea field="25" type="button" dataOnly="0" labelOnly="1" outline="0" axis="axisRow" fieldPosition="3"/>
    </format>
    <format dxfId="2764">
      <pivotArea field="27" type="button" dataOnly="0" labelOnly="1" outline="0" axis="axisRow" fieldPosition="4"/>
    </format>
    <format dxfId="2763">
      <pivotArea field="26" type="button" dataOnly="0" labelOnly="1" outline="0" axis="axisRow" fieldPosition="5"/>
    </format>
    <format dxfId="2762">
      <pivotArea field="28" type="button" dataOnly="0" labelOnly="1" outline="0" axis="axisRow" fieldPosition="6"/>
    </format>
    <format dxfId="2761">
      <pivotArea dataOnly="0" labelOnly="1" outline="0" fieldPosition="0">
        <references count="2">
          <reference field="8" count="1" selected="0">
            <x v="0"/>
          </reference>
          <reference field="23" count="8">
            <x v="0"/>
            <x v="3"/>
            <x v="7"/>
            <x v="10"/>
            <x v="13"/>
            <x v="15"/>
            <x v="16"/>
            <x v="18"/>
          </reference>
        </references>
      </pivotArea>
    </format>
    <format dxfId="2760">
      <pivotArea dataOnly="0" labelOnly="1" outline="0" fieldPosition="0">
        <references count="2">
          <reference field="8" count="1" selected="0">
            <x v="1"/>
          </reference>
          <reference field="23" count="7">
            <x v="0"/>
            <x v="1"/>
            <x v="4"/>
            <x v="5"/>
            <x v="6"/>
            <x v="9"/>
            <x v="14"/>
          </reference>
        </references>
      </pivotArea>
    </format>
    <format dxfId="2759">
      <pivotArea dataOnly="0" labelOnly="1" outline="0" fieldPosition="0">
        <references count="2">
          <reference field="8" count="1" selected="0">
            <x v="2"/>
          </reference>
          <reference field="23" count="4">
            <x v="2"/>
            <x v="8"/>
            <x v="12"/>
            <x v="17"/>
          </reference>
        </references>
      </pivotArea>
    </format>
    <format dxfId="2758">
      <pivotArea dataOnly="0" labelOnly="1" outline="0" fieldPosition="0">
        <references count="2">
          <reference field="8" count="1" selected="0">
            <x v="3"/>
          </reference>
          <reference field="23" count="2">
            <x v="0"/>
            <x v="11"/>
          </reference>
        </references>
      </pivotArea>
    </format>
    <format dxfId="2757">
      <pivotArea dataOnly="0" labelOnly="1" outline="0" fieldPosition="0">
        <references count="3">
          <reference field="8" count="1" selected="0">
            <x v="0"/>
          </reference>
          <reference field="23" count="1" selected="0">
            <x v="0"/>
          </reference>
          <reference field="24" count="1">
            <x v="0"/>
          </reference>
        </references>
      </pivotArea>
    </format>
    <format dxfId="2756">
      <pivotArea dataOnly="0" labelOnly="1" outline="0" fieldPosition="0">
        <references count="3">
          <reference field="8" count="1" selected="0">
            <x v="0"/>
          </reference>
          <reference field="23" count="1" selected="0">
            <x v="3"/>
          </reference>
          <reference field="24" count="1">
            <x v="9"/>
          </reference>
        </references>
      </pivotArea>
    </format>
    <format dxfId="2755">
      <pivotArea dataOnly="0" labelOnly="1" outline="0" fieldPosition="0">
        <references count="3">
          <reference field="8" count="1" selected="0">
            <x v="0"/>
          </reference>
          <reference field="23" count="1" selected="0">
            <x v="15"/>
          </reference>
          <reference field="24" count="1">
            <x v="0"/>
          </reference>
        </references>
      </pivotArea>
    </format>
    <format dxfId="2754">
      <pivotArea dataOnly="0" labelOnly="1" outline="0" fieldPosition="0">
        <references count="3">
          <reference field="8" count="1" selected="0">
            <x v="0"/>
          </reference>
          <reference field="23" count="1" selected="0">
            <x v="16"/>
          </reference>
          <reference field="24" count="1">
            <x v="1"/>
          </reference>
        </references>
      </pivotArea>
    </format>
    <format dxfId="2753">
      <pivotArea dataOnly="0" labelOnly="1" outline="0" fieldPosition="0">
        <references count="3">
          <reference field="8" count="1" selected="0">
            <x v="0"/>
          </reference>
          <reference field="23" count="1" selected="0">
            <x v="18"/>
          </reference>
          <reference field="24" count="1">
            <x v="9"/>
          </reference>
        </references>
      </pivotArea>
    </format>
    <format dxfId="2752">
      <pivotArea dataOnly="0" labelOnly="1" outline="0" fieldPosition="0">
        <references count="3">
          <reference field="8" count="1" selected="0">
            <x v="1"/>
          </reference>
          <reference field="23" count="1" selected="0">
            <x v="0"/>
          </reference>
          <reference field="24" count="3">
            <x v="0"/>
            <x v="2"/>
            <x v="6"/>
          </reference>
        </references>
      </pivotArea>
    </format>
    <format dxfId="2751">
      <pivotArea dataOnly="0" labelOnly="1" outline="0" fieldPosition="0">
        <references count="3">
          <reference field="8" count="1" selected="0">
            <x v="1"/>
          </reference>
          <reference field="23" count="1" selected="0">
            <x v="1"/>
          </reference>
          <reference field="24" count="2">
            <x v="2"/>
            <x v="5"/>
          </reference>
        </references>
      </pivotArea>
    </format>
    <format dxfId="2750">
      <pivotArea dataOnly="0" labelOnly="1" outline="0" fieldPosition="0">
        <references count="3">
          <reference field="8" count="1" selected="0">
            <x v="1"/>
          </reference>
          <reference field="23" count="1" selected="0">
            <x v="4"/>
          </reference>
          <reference field="24" count="1">
            <x v="2"/>
          </reference>
        </references>
      </pivotArea>
    </format>
    <format dxfId="2749">
      <pivotArea dataOnly="0" labelOnly="1" outline="0" fieldPosition="0">
        <references count="3">
          <reference field="8" count="1" selected="0">
            <x v="1"/>
          </reference>
          <reference field="23" count="1" selected="0">
            <x v="5"/>
          </reference>
          <reference field="24" count="1">
            <x v="8"/>
          </reference>
        </references>
      </pivotArea>
    </format>
    <format dxfId="2748">
      <pivotArea dataOnly="0" labelOnly="1" outline="0" fieldPosition="0">
        <references count="3">
          <reference field="8" count="1" selected="0">
            <x v="1"/>
          </reference>
          <reference field="23" count="1" selected="0">
            <x v="6"/>
          </reference>
          <reference field="24" count="1">
            <x v="4"/>
          </reference>
        </references>
      </pivotArea>
    </format>
    <format dxfId="2747">
      <pivotArea dataOnly="0" labelOnly="1" outline="0" fieldPosition="0">
        <references count="3">
          <reference field="8" count="1" selected="0">
            <x v="1"/>
          </reference>
          <reference field="23" count="1" selected="0">
            <x v="9"/>
          </reference>
          <reference field="24" count="1">
            <x v="2"/>
          </reference>
        </references>
      </pivotArea>
    </format>
    <format dxfId="2746">
      <pivotArea dataOnly="0" labelOnly="1" outline="0" fieldPosition="0">
        <references count="3">
          <reference field="8" count="1" selected="0">
            <x v="1"/>
          </reference>
          <reference field="23" count="1" selected="0">
            <x v="14"/>
          </reference>
          <reference field="24" count="1">
            <x v="7"/>
          </reference>
        </references>
      </pivotArea>
    </format>
    <format dxfId="2745">
      <pivotArea dataOnly="0" labelOnly="1" outline="0" fieldPosition="0">
        <references count="3">
          <reference field="8" count="1" selected="0">
            <x v="2"/>
          </reference>
          <reference field="23" count="1" selected="0">
            <x v="2"/>
          </reference>
          <reference field="24" count="1">
            <x v="2"/>
          </reference>
        </references>
      </pivotArea>
    </format>
    <format dxfId="2744">
      <pivotArea dataOnly="0" labelOnly="1" outline="0" fieldPosition="0">
        <references count="3">
          <reference field="8" count="1" selected="0">
            <x v="2"/>
          </reference>
          <reference field="23" count="1" selected="0">
            <x v="8"/>
          </reference>
          <reference field="24" count="1">
            <x v="0"/>
          </reference>
        </references>
      </pivotArea>
    </format>
    <format dxfId="2743">
      <pivotArea dataOnly="0" labelOnly="1" outline="0" fieldPosition="0">
        <references count="3">
          <reference field="8" count="1" selected="0">
            <x v="2"/>
          </reference>
          <reference field="23" count="1" selected="0">
            <x v="17"/>
          </reference>
          <reference field="24" count="1">
            <x v="3"/>
          </reference>
        </references>
      </pivotArea>
    </format>
    <format dxfId="2742">
      <pivotArea dataOnly="0" labelOnly="1" outline="0" fieldPosition="0">
        <references count="3">
          <reference field="8" count="1" selected="0">
            <x v="3"/>
          </reference>
          <reference field="23" count="1" selected="0">
            <x v="0"/>
          </reference>
          <reference field="24" count="2">
            <x v="0"/>
            <x v="2"/>
          </reference>
        </references>
      </pivotArea>
    </format>
    <format dxfId="2741">
      <pivotArea dataOnly="0" labelOnly="1" outline="0" fieldPosition="0">
        <references count="3">
          <reference field="8" count="1" selected="0">
            <x v="3"/>
          </reference>
          <reference field="23" count="1" selected="0">
            <x v="11"/>
          </reference>
          <reference field="24" count="1">
            <x v="0"/>
          </reference>
        </references>
      </pivotArea>
    </format>
    <format dxfId="2740">
      <pivotArea dataOnly="0" labelOnly="1" outline="0" fieldPosition="0">
        <references count="4">
          <reference field="8" count="1" selected="0">
            <x v="0"/>
          </reference>
          <reference field="23" count="1" selected="0">
            <x v="0"/>
          </reference>
          <reference field="24" count="1" selected="0">
            <x v="0"/>
          </reference>
          <reference field="25" count="1">
            <x v="11"/>
          </reference>
        </references>
      </pivotArea>
    </format>
    <format dxfId="2739">
      <pivotArea dataOnly="0" labelOnly="1" outline="0" fieldPosition="0">
        <references count="4">
          <reference field="8" count="1" selected="0">
            <x v="0"/>
          </reference>
          <reference field="23" count="1" selected="0">
            <x v="10"/>
          </reference>
          <reference field="24" count="1" selected="0">
            <x v="9"/>
          </reference>
          <reference field="25" count="1">
            <x v="12"/>
          </reference>
        </references>
      </pivotArea>
    </format>
    <format dxfId="2738">
      <pivotArea dataOnly="0" labelOnly="1" outline="0" fieldPosition="0">
        <references count="4">
          <reference field="8" count="1" selected="0">
            <x v="0"/>
          </reference>
          <reference field="23" count="1" selected="0">
            <x v="13"/>
          </reference>
          <reference field="24" count="1" selected="0">
            <x v="9"/>
          </reference>
          <reference field="25" count="1">
            <x v="14"/>
          </reference>
        </references>
      </pivotArea>
    </format>
    <format dxfId="2737">
      <pivotArea dataOnly="0" labelOnly="1" outline="0" fieldPosition="0">
        <references count="4">
          <reference field="8" count="1" selected="0">
            <x v="0"/>
          </reference>
          <reference field="23" count="1" selected="0">
            <x v="15"/>
          </reference>
          <reference field="24" count="1" selected="0">
            <x v="0"/>
          </reference>
          <reference field="25" count="1">
            <x v="11"/>
          </reference>
        </references>
      </pivotArea>
    </format>
    <format dxfId="2736">
      <pivotArea dataOnly="0" labelOnly="1" outline="0" fieldPosition="0">
        <references count="4">
          <reference field="8" count="1" selected="0">
            <x v="0"/>
          </reference>
          <reference field="23" count="1" selected="0">
            <x v="16"/>
          </reference>
          <reference field="24" count="1" selected="0">
            <x v="1"/>
          </reference>
          <reference field="25" count="1">
            <x v="13"/>
          </reference>
        </references>
      </pivotArea>
    </format>
    <format dxfId="2735">
      <pivotArea dataOnly="0" labelOnly="1" outline="0" fieldPosition="0">
        <references count="4">
          <reference field="8" count="1" selected="0">
            <x v="0"/>
          </reference>
          <reference field="23" count="1" selected="0">
            <x v="18"/>
          </reference>
          <reference field="24" count="1" selected="0">
            <x v="9"/>
          </reference>
          <reference field="25" count="1">
            <x v="11"/>
          </reference>
        </references>
      </pivotArea>
    </format>
    <format dxfId="2734">
      <pivotArea dataOnly="0" labelOnly="1" outline="0" fieldPosition="0">
        <references count="4">
          <reference field="8" count="1" selected="0">
            <x v="1"/>
          </reference>
          <reference field="23" count="1" selected="0">
            <x v="0"/>
          </reference>
          <reference field="24" count="1" selected="0">
            <x v="0"/>
          </reference>
          <reference field="25" count="1">
            <x v="0"/>
          </reference>
        </references>
      </pivotArea>
    </format>
    <format dxfId="2733">
      <pivotArea dataOnly="0" labelOnly="1" outline="0" fieldPosition="0">
        <references count="4">
          <reference field="8" count="1" selected="0">
            <x v="1"/>
          </reference>
          <reference field="23" count="1" selected="0">
            <x v="0"/>
          </reference>
          <reference field="24" count="1" selected="0">
            <x v="2"/>
          </reference>
          <reference field="25" count="1">
            <x v="1"/>
          </reference>
        </references>
      </pivotArea>
    </format>
    <format dxfId="2732">
      <pivotArea dataOnly="0" labelOnly="1" outline="0" fieldPosition="0">
        <references count="4">
          <reference field="8" count="1" selected="0">
            <x v="1"/>
          </reference>
          <reference field="23" count="1" selected="0">
            <x v="0"/>
          </reference>
          <reference field="24" count="1" selected="0">
            <x v="6"/>
          </reference>
          <reference field="25" count="1">
            <x v="5"/>
          </reference>
        </references>
      </pivotArea>
    </format>
    <format dxfId="2731">
      <pivotArea dataOnly="0" labelOnly="1" outline="0" fieldPosition="0">
        <references count="4">
          <reference field="8" count="1" selected="0">
            <x v="1"/>
          </reference>
          <reference field="23" count="1" selected="0">
            <x v="1"/>
          </reference>
          <reference field="24" count="1" selected="0">
            <x v="2"/>
          </reference>
          <reference field="25" count="1">
            <x v="7"/>
          </reference>
        </references>
      </pivotArea>
    </format>
    <format dxfId="2730">
      <pivotArea dataOnly="0" labelOnly="1" outline="0" fieldPosition="0">
        <references count="4">
          <reference field="8" count="1" selected="0">
            <x v="1"/>
          </reference>
          <reference field="23" count="1" selected="0">
            <x v="1"/>
          </reference>
          <reference field="24" count="1" selected="0">
            <x v="5"/>
          </reference>
          <reference field="25" count="1">
            <x v="4"/>
          </reference>
        </references>
      </pivotArea>
    </format>
    <format dxfId="2729">
      <pivotArea dataOnly="0" labelOnly="1" outline="0" fieldPosition="0">
        <references count="4">
          <reference field="8" count="1" selected="0">
            <x v="1"/>
          </reference>
          <reference field="23" count="1" selected="0">
            <x v="4"/>
          </reference>
          <reference field="24" count="1" selected="0">
            <x v="2"/>
          </reference>
          <reference field="25" count="1">
            <x v="3"/>
          </reference>
        </references>
      </pivotArea>
    </format>
    <format dxfId="2728">
      <pivotArea dataOnly="0" labelOnly="1" outline="0" fieldPosition="0">
        <references count="4">
          <reference field="8" count="1" selected="0">
            <x v="1"/>
          </reference>
          <reference field="23" count="1" selected="0">
            <x v="5"/>
          </reference>
          <reference field="24" count="1" selected="0">
            <x v="8"/>
          </reference>
          <reference field="25" count="1">
            <x v="15"/>
          </reference>
        </references>
      </pivotArea>
    </format>
    <format dxfId="2727">
      <pivotArea dataOnly="0" labelOnly="1" outline="0" fieldPosition="0">
        <references count="4">
          <reference field="8" count="1" selected="0">
            <x v="1"/>
          </reference>
          <reference field="23" count="1" selected="0">
            <x v="6"/>
          </reference>
          <reference field="24" count="1" selected="0">
            <x v="4"/>
          </reference>
          <reference field="25" count="1">
            <x v="6"/>
          </reference>
        </references>
      </pivotArea>
    </format>
    <format dxfId="2726">
      <pivotArea dataOnly="0" labelOnly="1" outline="0" fieldPosition="0">
        <references count="4">
          <reference field="8" count="1" selected="0">
            <x v="1"/>
          </reference>
          <reference field="23" count="1" selected="0">
            <x v="9"/>
          </reference>
          <reference field="24" count="1" selected="0">
            <x v="2"/>
          </reference>
          <reference field="25" count="1">
            <x v="1"/>
          </reference>
        </references>
      </pivotArea>
    </format>
    <format dxfId="2725">
      <pivotArea dataOnly="0" labelOnly="1" outline="0" fieldPosition="0">
        <references count="4">
          <reference field="8" count="1" selected="0">
            <x v="1"/>
          </reference>
          <reference field="23" count="1" selected="0">
            <x v="14"/>
          </reference>
          <reference field="24" count="1" selected="0">
            <x v="7"/>
          </reference>
          <reference field="25" count="1">
            <x v="3"/>
          </reference>
        </references>
      </pivotArea>
    </format>
    <format dxfId="2724">
      <pivotArea dataOnly="0" labelOnly="1" outline="0" fieldPosition="0">
        <references count="4">
          <reference field="8" count="1" selected="0">
            <x v="2"/>
          </reference>
          <reference field="23" count="1" selected="0">
            <x v="2"/>
          </reference>
          <reference field="24" count="1" selected="0">
            <x v="2"/>
          </reference>
          <reference field="25" count="1">
            <x v="0"/>
          </reference>
        </references>
      </pivotArea>
    </format>
    <format dxfId="2723">
      <pivotArea dataOnly="0" labelOnly="1" outline="0" fieldPosition="0">
        <references count="4">
          <reference field="8" count="1" selected="0">
            <x v="2"/>
          </reference>
          <reference field="23" count="1" selected="0">
            <x v="8"/>
          </reference>
          <reference field="24" count="1" selected="0">
            <x v="0"/>
          </reference>
          <reference field="25" count="1">
            <x v="9"/>
          </reference>
        </references>
      </pivotArea>
    </format>
    <format dxfId="2722">
      <pivotArea dataOnly="0" labelOnly="1" outline="0" fieldPosition="0">
        <references count="4">
          <reference field="8" count="1" selected="0">
            <x v="2"/>
          </reference>
          <reference field="23" count="1" selected="0">
            <x v="12"/>
          </reference>
          <reference field="24" count="1" selected="0">
            <x v="0"/>
          </reference>
          <reference field="25" count="1">
            <x v="1"/>
          </reference>
        </references>
      </pivotArea>
    </format>
    <format dxfId="2721">
      <pivotArea dataOnly="0" labelOnly="1" outline="0" fieldPosition="0">
        <references count="4">
          <reference field="8" count="1" selected="0">
            <x v="2"/>
          </reference>
          <reference field="23" count="1" selected="0">
            <x v="17"/>
          </reference>
          <reference field="24" count="1" selected="0">
            <x v="3"/>
          </reference>
          <reference field="25" count="1">
            <x v="2"/>
          </reference>
        </references>
      </pivotArea>
    </format>
    <format dxfId="2720">
      <pivotArea dataOnly="0" labelOnly="1" outline="0" fieldPosition="0">
        <references count="4">
          <reference field="8" count="1" selected="0">
            <x v="3"/>
          </reference>
          <reference field="23" count="1" selected="0">
            <x v="0"/>
          </reference>
          <reference field="24" count="1" selected="0">
            <x v="0"/>
          </reference>
          <reference field="25" count="1">
            <x v="10"/>
          </reference>
        </references>
      </pivotArea>
    </format>
    <format dxfId="2719">
      <pivotArea dataOnly="0" labelOnly="1" outline="0" fieldPosition="0">
        <references count="4">
          <reference field="8" count="1" selected="0">
            <x v="3"/>
          </reference>
          <reference field="23" count="1" selected="0">
            <x v="0"/>
          </reference>
          <reference field="24" count="1" selected="0">
            <x v="2"/>
          </reference>
          <reference field="25" count="1">
            <x v="1"/>
          </reference>
        </references>
      </pivotArea>
    </format>
    <format dxfId="2718">
      <pivotArea dataOnly="0" labelOnly="1" outline="0" fieldPosition="0">
        <references count="4">
          <reference field="8" count="1" selected="0">
            <x v="3"/>
          </reference>
          <reference field="23" count="1" selected="0">
            <x v="11"/>
          </reference>
          <reference field="24" count="1" selected="0">
            <x v="0"/>
          </reference>
          <reference field="25" count="1">
            <x v="8"/>
          </reference>
        </references>
      </pivotArea>
    </format>
    <format dxfId="2717">
      <pivotArea dataOnly="0" labelOnly="1" outline="0" fieldPosition="0">
        <references count="5">
          <reference field="8" count="1" selected="0">
            <x v="0"/>
          </reference>
          <reference field="23" count="1" selected="0">
            <x v="0"/>
          </reference>
          <reference field="24" count="1" selected="0">
            <x v="0"/>
          </reference>
          <reference field="25" count="1" selected="0">
            <x v="11"/>
          </reference>
          <reference field="27" count="1">
            <x v="0"/>
          </reference>
        </references>
      </pivotArea>
    </format>
    <format dxfId="2716">
      <pivotArea dataOnly="0" labelOnly="1" outline="0" fieldPosition="0">
        <references count="5">
          <reference field="8" count="1" selected="0">
            <x v="0"/>
          </reference>
          <reference field="23" count="1" selected="0">
            <x v="3"/>
          </reference>
          <reference field="24" count="1" selected="0">
            <x v="9"/>
          </reference>
          <reference field="25" count="1" selected="0">
            <x v="11"/>
          </reference>
          <reference field="27" count="1">
            <x v="10"/>
          </reference>
        </references>
      </pivotArea>
    </format>
    <format dxfId="2715">
      <pivotArea dataOnly="0" labelOnly="1" outline="0" fieldPosition="0">
        <references count="5">
          <reference field="8" count="1" selected="0">
            <x v="0"/>
          </reference>
          <reference field="23" count="1" selected="0">
            <x v="7"/>
          </reference>
          <reference field="24" count="1" selected="0">
            <x v="9"/>
          </reference>
          <reference field="25" count="1" selected="0">
            <x v="11"/>
          </reference>
          <reference field="27" count="1">
            <x v="0"/>
          </reference>
        </references>
      </pivotArea>
    </format>
    <format dxfId="2714">
      <pivotArea dataOnly="0" labelOnly="1" outline="0" fieldPosition="0">
        <references count="5">
          <reference field="8" count="1" selected="0">
            <x v="0"/>
          </reference>
          <reference field="23" count="1" selected="0">
            <x v="13"/>
          </reference>
          <reference field="24" count="1" selected="0">
            <x v="9"/>
          </reference>
          <reference field="25" count="1" selected="0">
            <x v="14"/>
          </reference>
          <reference field="27" count="1">
            <x v="8"/>
          </reference>
        </references>
      </pivotArea>
    </format>
    <format dxfId="2713">
      <pivotArea dataOnly="0" labelOnly="1" outline="0" fieldPosition="0">
        <references count="5">
          <reference field="8" count="1" selected="0">
            <x v="0"/>
          </reference>
          <reference field="23" count="1" selected="0">
            <x v="15"/>
          </reference>
          <reference field="24" count="1" selected="0">
            <x v="0"/>
          </reference>
          <reference field="25" count="1" selected="0">
            <x v="11"/>
          </reference>
          <reference field="27" count="2">
            <x v="0"/>
            <x v="7"/>
          </reference>
        </references>
      </pivotArea>
    </format>
    <format dxfId="2712">
      <pivotArea dataOnly="0" labelOnly="1" outline="0" fieldPosition="0">
        <references count="5">
          <reference field="8" count="1" selected="0">
            <x v="0"/>
          </reference>
          <reference field="23" count="1" selected="0">
            <x v="16"/>
          </reference>
          <reference field="24" count="1" selected="0">
            <x v="1"/>
          </reference>
          <reference field="25" count="1" selected="0">
            <x v="13"/>
          </reference>
          <reference field="27" count="1">
            <x v="10"/>
          </reference>
        </references>
      </pivotArea>
    </format>
    <format dxfId="2711">
      <pivotArea dataOnly="0" labelOnly="1" outline="0" fieldPosition="0">
        <references count="5">
          <reference field="8" count="1" selected="0">
            <x v="0"/>
          </reference>
          <reference field="23" count="1" selected="0">
            <x v="18"/>
          </reference>
          <reference field="24" count="1" selected="0">
            <x v="9"/>
          </reference>
          <reference field="25" count="1" selected="0">
            <x v="11"/>
          </reference>
          <reference field="27" count="1">
            <x v="0"/>
          </reference>
        </references>
      </pivotArea>
    </format>
    <format dxfId="2710">
      <pivotArea dataOnly="0" labelOnly="1" outline="0" fieldPosition="0">
        <references count="5">
          <reference field="8" count="1" selected="0">
            <x v="1"/>
          </reference>
          <reference field="23" count="1" selected="0">
            <x v="1"/>
          </reference>
          <reference field="24" count="1" selected="0">
            <x v="2"/>
          </reference>
          <reference field="25" count="1" selected="0">
            <x v="7"/>
          </reference>
          <reference field="27" count="1">
            <x v="6"/>
          </reference>
        </references>
      </pivotArea>
    </format>
    <format dxfId="2709">
      <pivotArea dataOnly="0" labelOnly="1" outline="0" fieldPosition="0">
        <references count="5">
          <reference field="8" count="1" selected="0">
            <x v="1"/>
          </reference>
          <reference field="23" count="1" selected="0">
            <x v="1"/>
          </reference>
          <reference field="24" count="1" selected="0">
            <x v="5"/>
          </reference>
          <reference field="25" count="1" selected="0">
            <x v="4"/>
          </reference>
          <reference field="27" count="1">
            <x v="4"/>
          </reference>
        </references>
      </pivotArea>
    </format>
    <format dxfId="2708">
      <pivotArea dataOnly="0" labelOnly="1" outline="0" fieldPosition="0">
        <references count="5">
          <reference field="8" count="1" selected="0">
            <x v="1"/>
          </reference>
          <reference field="23" count="1" selected="0">
            <x v="4"/>
          </reference>
          <reference field="24" count="1" selected="0">
            <x v="2"/>
          </reference>
          <reference field="25" count="1" selected="0">
            <x v="3"/>
          </reference>
          <reference field="27" count="1">
            <x v="3"/>
          </reference>
        </references>
      </pivotArea>
    </format>
    <format dxfId="2707">
      <pivotArea dataOnly="0" labelOnly="1" outline="0" fieldPosition="0">
        <references count="5">
          <reference field="8" count="1" selected="0">
            <x v="1"/>
          </reference>
          <reference field="23" count="1" selected="0">
            <x v="5"/>
          </reference>
          <reference field="24" count="1" selected="0">
            <x v="8"/>
          </reference>
          <reference field="25" count="1" selected="0">
            <x v="15"/>
          </reference>
          <reference field="27" count="1">
            <x v="9"/>
          </reference>
        </references>
      </pivotArea>
    </format>
    <format dxfId="2706">
      <pivotArea dataOnly="0" labelOnly="1" outline="0" fieldPosition="0">
        <references count="5">
          <reference field="8" count="1" selected="0">
            <x v="1"/>
          </reference>
          <reference field="23" count="1" selected="0">
            <x v="6"/>
          </reference>
          <reference field="24" count="1" selected="0">
            <x v="4"/>
          </reference>
          <reference field="25" count="1" selected="0">
            <x v="6"/>
          </reference>
          <reference field="27" count="1">
            <x v="5"/>
          </reference>
        </references>
      </pivotArea>
    </format>
    <format dxfId="2705">
      <pivotArea dataOnly="0" labelOnly="1" outline="0" fieldPosition="0">
        <references count="5">
          <reference field="8" count="1" selected="0">
            <x v="1"/>
          </reference>
          <reference field="23" count="1" selected="0">
            <x v="9"/>
          </reference>
          <reference field="24" count="1" selected="0">
            <x v="2"/>
          </reference>
          <reference field="25" count="1" selected="0">
            <x v="1"/>
          </reference>
          <reference field="27" count="1">
            <x v="1"/>
          </reference>
        </references>
      </pivotArea>
    </format>
    <format dxfId="2704">
      <pivotArea dataOnly="0" labelOnly="1" outline="0" fieldPosition="0">
        <references count="5">
          <reference field="8" count="1" selected="0">
            <x v="1"/>
          </reference>
          <reference field="23" count="1" selected="0">
            <x v="14"/>
          </reference>
          <reference field="24" count="1" selected="0">
            <x v="7"/>
          </reference>
          <reference field="25" count="1" selected="0">
            <x v="3"/>
          </reference>
          <reference field="27" count="1">
            <x v="0"/>
          </reference>
        </references>
      </pivotArea>
    </format>
    <format dxfId="2703">
      <pivotArea dataOnly="0" labelOnly="1" outline="0" fieldPosition="0">
        <references count="5">
          <reference field="8" count="1" selected="0">
            <x v="2"/>
          </reference>
          <reference field="23" count="1" selected="0">
            <x v="2"/>
          </reference>
          <reference field="24" count="1" selected="0">
            <x v="2"/>
          </reference>
          <reference field="25" count="1" selected="0">
            <x v="0"/>
          </reference>
          <reference field="27" count="1">
            <x v="1"/>
          </reference>
        </references>
      </pivotArea>
    </format>
    <format dxfId="2702">
      <pivotArea dataOnly="0" labelOnly="1" outline="0" fieldPosition="0">
        <references count="5">
          <reference field="8" count="1" selected="0">
            <x v="2"/>
          </reference>
          <reference field="23" count="1" selected="0">
            <x v="12"/>
          </reference>
          <reference field="24" count="1" selected="0">
            <x v="0"/>
          </reference>
          <reference field="25" count="1" selected="0">
            <x v="1"/>
          </reference>
          <reference field="27" count="1">
            <x v="0"/>
          </reference>
        </references>
      </pivotArea>
    </format>
    <format dxfId="2701">
      <pivotArea dataOnly="0" labelOnly="1" outline="0" fieldPosition="0">
        <references count="5">
          <reference field="8" count="1" selected="0">
            <x v="2"/>
          </reference>
          <reference field="23" count="1" selected="0">
            <x v="17"/>
          </reference>
          <reference field="24" count="1" selected="0">
            <x v="3"/>
          </reference>
          <reference field="25" count="1" selected="0">
            <x v="2"/>
          </reference>
          <reference field="27" count="1">
            <x v="2"/>
          </reference>
        </references>
      </pivotArea>
    </format>
    <format dxfId="2700">
      <pivotArea dataOnly="0" labelOnly="1" outline="0" fieldPosition="0">
        <references count="5">
          <reference field="8" count="1" selected="0">
            <x v="3"/>
          </reference>
          <reference field="23" count="1" selected="0">
            <x v="0"/>
          </reference>
          <reference field="24" count="1" selected="0">
            <x v="0"/>
          </reference>
          <reference field="25" count="1" selected="0">
            <x v="10"/>
          </reference>
          <reference field="27" count="1">
            <x v="0"/>
          </reference>
        </references>
      </pivotArea>
    </format>
    <format dxfId="2699">
      <pivotArea dataOnly="0" labelOnly="1" outline="0" fieldPosition="0">
        <references count="6">
          <reference field="8" count="1" selected="0">
            <x v="0"/>
          </reference>
          <reference field="23" count="1" selected="0">
            <x v="0"/>
          </reference>
          <reference field="24" count="1" selected="0">
            <x v="0"/>
          </reference>
          <reference field="25" count="1" selected="0">
            <x v="11"/>
          </reference>
          <reference field="26" count="1">
            <x v="0"/>
          </reference>
          <reference field="27" count="1" selected="0">
            <x v="0"/>
          </reference>
        </references>
      </pivotArea>
    </format>
    <format dxfId="2698">
      <pivotArea dataOnly="0" labelOnly="1" outline="0" fieldPosition="0">
        <references count="6">
          <reference field="8" count="1" selected="0">
            <x v="0"/>
          </reference>
          <reference field="23" count="1" selected="0">
            <x v="15"/>
          </reference>
          <reference field="24" count="1" selected="0">
            <x v="0"/>
          </reference>
          <reference field="25" count="1" selected="0">
            <x v="11"/>
          </reference>
          <reference field="26" count="1">
            <x v="1"/>
          </reference>
          <reference field="27" count="1" selected="0">
            <x v="7"/>
          </reference>
        </references>
      </pivotArea>
    </format>
    <format dxfId="2697">
      <pivotArea dataOnly="0" labelOnly="1" outline="0" fieldPosition="0">
        <references count="6">
          <reference field="8" count="1" selected="0">
            <x v="0"/>
          </reference>
          <reference field="23" count="1" selected="0">
            <x v="16"/>
          </reference>
          <reference field="24" count="1" selected="0">
            <x v="1"/>
          </reference>
          <reference field="25" count="1" selected="0">
            <x v="13"/>
          </reference>
          <reference field="26" count="1">
            <x v="0"/>
          </reference>
          <reference field="27" count="1" selected="0">
            <x v="10"/>
          </reference>
        </references>
      </pivotArea>
    </format>
    <format dxfId="2696">
      <pivotArea dataOnly="0" labelOnly="1" outline="0" fieldPosition="0">
        <references count="6">
          <reference field="8" count="1" selected="0">
            <x v="0"/>
          </reference>
          <reference field="23" count="1" selected="0">
            <x v="18"/>
          </reference>
          <reference field="24" count="1" selected="0">
            <x v="9"/>
          </reference>
          <reference field="25" count="1" selected="0">
            <x v="11"/>
          </reference>
          <reference field="26" count="1">
            <x v="2"/>
          </reference>
          <reference field="27" count="1" selected="0">
            <x v="0"/>
          </reference>
        </references>
      </pivotArea>
    </format>
    <format dxfId="2695">
      <pivotArea dataOnly="0" labelOnly="1" outline="0" fieldPosition="0">
        <references count="6">
          <reference field="8" count="1" selected="0">
            <x v="1"/>
          </reference>
          <reference field="23" count="1" selected="0">
            <x v="0"/>
          </reference>
          <reference field="24" count="1" selected="0">
            <x v="0"/>
          </reference>
          <reference field="25" count="1" selected="0">
            <x v="0"/>
          </reference>
          <reference field="26" count="1">
            <x v="0"/>
          </reference>
          <reference field="27" count="1" selected="0">
            <x v="0"/>
          </reference>
        </references>
      </pivotArea>
    </format>
    <format dxfId="2694">
      <pivotArea dataOnly="0" labelOnly="1" outline="0" fieldPosition="0">
        <references count="7">
          <reference field="8" count="1" selected="0">
            <x v="0"/>
          </reference>
          <reference field="23" count="1" selected="0">
            <x v="0"/>
          </reference>
          <reference field="24" count="1" selected="0">
            <x v="0"/>
          </reference>
          <reference field="25" count="1" selected="0">
            <x v="11"/>
          </reference>
          <reference field="26" count="1" selected="0">
            <x v="0"/>
          </reference>
          <reference field="27" count="1" selected="0">
            <x v="0"/>
          </reference>
          <reference field="28" count="1">
            <x v="0"/>
          </reference>
        </references>
      </pivotArea>
    </format>
    <format dxfId="2693">
      <pivotArea dataOnly="0" labelOnly="1" outline="0" fieldPosition="0">
        <references count="7">
          <reference field="8" count="1" selected="0">
            <x v="0"/>
          </reference>
          <reference field="23" count="1" selected="0">
            <x v="3"/>
          </reference>
          <reference field="24" count="1" selected="0">
            <x v="9"/>
          </reference>
          <reference field="25" count="1" selected="0">
            <x v="11"/>
          </reference>
          <reference field="26" count="1" selected="0">
            <x v="0"/>
          </reference>
          <reference field="27" count="1" selected="0">
            <x v="10"/>
          </reference>
          <reference field="28" count="1">
            <x v="0"/>
          </reference>
        </references>
      </pivotArea>
    </format>
    <format dxfId="2692">
      <pivotArea dataOnly="0" labelOnly="1" outline="0" fieldPosition="0">
        <references count="7">
          <reference field="8" count="1" selected="0">
            <x v="0"/>
          </reference>
          <reference field="23" count="1" selected="0">
            <x v="7"/>
          </reference>
          <reference field="24" count="1" selected="0">
            <x v="9"/>
          </reference>
          <reference field="25" count="1" selected="0">
            <x v="11"/>
          </reference>
          <reference field="26" count="1" selected="0">
            <x v="0"/>
          </reference>
          <reference field="27" count="1" selected="0">
            <x v="0"/>
          </reference>
          <reference field="28" count="1">
            <x v="0"/>
          </reference>
        </references>
      </pivotArea>
    </format>
    <format dxfId="2691">
      <pivotArea dataOnly="0" labelOnly="1" outline="0" fieldPosition="0">
        <references count="7">
          <reference field="8" count="1" selected="0">
            <x v="0"/>
          </reference>
          <reference field="23" count="1" selected="0">
            <x v="10"/>
          </reference>
          <reference field="24" count="1" selected="0">
            <x v="9"/>
          </reference>
          <reference field="25" count="1" selected="0">
            <x v="12"/>
          </reference>
          <reference field="26" count="1" selected="0">
            <x v="0"/>
          </reference>
          <reference field="27" count="1" selected="0">
            <x v="0"/>
          </reference>
          <reference field="28" count="1">
            <x v="0"/>
          </reference>
        </references>
      </pivotArea>
    </format>
    <format dxfId="2690">
      <pivotArea dataOnly="0" labelOnly="1" outline="0" fieldPosition="0">
        <references count="7">
          <reference field="8" count="1" selected="0">
            <x v="0"/>
          </reference>
          <reference field="23" count="1" selected="0">
            <x v="13"/>
          </reference>
          <reference field="24" count="1" selected="0">
            <x v="9"/>
          </reference>
          <reference field="25" count="1" selected="0">
            <x v="14"/>
          </reference>
          <reference field="26" count="1" selected="0">
            <x v="0"/>
          </reference>
          <reference field="27" count="1" selected="0">
            <x v="8"/>
          </reference>
          <reference field="28" count="1">
            <x v="0"/>
          </reference>
        </references>
      </pivotArea>
    </format>
    <format dxfId="2689">
      <pivotArea dataOnly="0" labelOnly="1" outline="0" fieldPosition="0">
        <references count="7">
          <reference field="8" count="1" selected="0">
            <x v="0"/>
          </reference>
          <reference field="23" count="1" selected="0">
            <x v="15"/>
          </reference>
          <reference field="24" count="1" selected="0">
            <x v="0"/>
          </reference>
          <reference field="25" count="1" selected="0">
            <x v="11"/>
          </reference>
          <reference field="26" count="1" selected="0">
            <x v="0"/>
          </reference>
          <reference field="27" count="1" selected="0">
            <x v="0"/>
          </reference>
          <reference field="28" count="1">
            <x v="0"/>
          </reference>
        </references>
      </pivotArea>
    </format>
    <format dxfId="2688">
      <pivotArea dataOnly="0" labelOnly="1" outline="0" fieldPosition="0">
        <references count="7">
          <reference field="8" count="1" selected="0">
            <x v="0"/>
          </reference>
          <reference field="23" count="1" selected="0">
            <x v="15"/>
          </reference>
          <reference field="24" count="1" selected="0">
            <x v="0"/>
          </reference>
          <reference field="25" count="1" selected="0">
            <x v="11"/>
          </reference>
          <reference field="26" count="1" selected="0">
            <x v="1"/>
          </reference>
          <reference field="27" count="1" selected="0">
            <x v="7"/>
          </reference>
          <reference field="28" count="1">
            <x v="0"/>
          </reference>
        </references>
      </pivotArea>
    </format>
    <format dxfId="2687">
      <pivotArea dataOnly="0" labelOnly="1" outline="0" fieldPosition="0">
        <references count="7">
          <reference field="8" count="1" selected="0">
            <x v="0"/>
          </reference>
          <reference field="23" count="1" selected="0">
            <x v="16"/>
          </reference>
          <reference field="24" count="1" selected="0">
            <x v="1"/>
          </reference>
          <reference field="25" count="1" selected="0">
            <x v="13"/>
          </reference>
          <reference field="26" count="1" selected="0">
            <x v="0"/>
          </reference>
          <reference field="27" count="1" selected="0">
            <x v="10"/>
          </reference>
          <reference field="28" count="1">
            <x v="0"/>
          </reference>
        </references>
      </pivotArea>
    </format>
    <format dxfId="2686">
      <pivotArea dataOnly="0" labelOnly="1" outline="0" fieldPosition="0">
        <references count="7">
          <reference field="8" count="1" selected="0">
            <x v="0"/>
          </reference>
          <reference field="23" count="1" selected="0">
            <x v="18"/>
          </reference>
          <reference field="24" count="1" selected="0">
            <x v="9"/>
          </reference>
          <reference field="25" count="1" selected="0">
            <x v="11"/>
          </reference>
          <reference field="26" count="1" selected="0">
            <x v="2"/>
          </reference>
          <reference field="27" count="1" selected="0">
            <x v="0"/>
          </reference>
          <reference field="28" count="1">
            <x v="0"/>
          </reference>
        </references>
      </pivotArea>
    </format>
    <format dxfId="2685">
      <pivotArea dataOnly="0" labelOnly="1" outline="0" fieldPosition="0">
        <references count="7">
          <reference field="8" count="1" selected="0">
            <x v="1"/>
          </reference>
          <reference field="23" count="1" selected="0">
            <x v="0"/>
          </reference>
          <reference field="24" count="1" selected="0">
            <x v="0"/>
          </reference>
          <reference field="25" count="1" selected="0">
            <x v="0"/>
          </reference>
          <reference field="26" count="1" selected="0">
            <x v="0"/>
          </reference>
          <reference field="27" count="1" selected="0">
            <x v="0"/>
          </reference>
          <reference field="28" count="2">
            <x v="1"/>
            <x v="2"/>
          </reference>
        </references>
      </pivotArea>
    </format>
    <format dxfId="2684">
      <pivotArea dataOnly="0" labelOnly="1" outline="0" fieldPosition="0">
        <references count="7">
          <reference field="8" count="1" selected="0">
            <x v="1"/>
          </reference>
          <reference field="23" count="1" selected="0">
            <x v="0"/>
          </reference>
          <reference field="24" count="1" selected="0">
            <x v="2"/>
          </reference>
          <reference field="25" count="1" selected="0">
            <x v="1"/>
          </reference>
          <reference field="26" count="1" selected="0">
            <x v="0"/>
          </reference>
          <reference field="27" count="1" selected="0">
            <x v="0"/>
          </reference>
          <reference field="28" count="2">
            <x v="0"/>
            <x v="1"/>
          </reference>
        </references>
      </pivotArea>
    </format>
    <format dxfId="2683">
      <pivotArea dataOnly="0" labelOnly="1" outline="0" fieldPosition="0">
        <references count="7">
          <reference field="8" count="1" selected="0">
            <x v="1"/>
          </reference>
          <reference field="23" count="1" selected="0">
            <x v="0"/>
          </reference>
          <reference field="24" count="1" selected="0">
            <x v="6"/>
          </reference>
          <reference field="25" count="1" selected="0">
            <x v="5"/>
          </reference>
          <reference field="26" count="1" selected="0">
            <x v="0"/>
          </reference>
          <reference field="27" count="1" selected="0">
            <x v="0"/>
          </reference>
          <reference field="28" count="1">
            <x v="0"/>
          </reference>
        </references>
      </pivotArea>
    </format>
    <format dxfId="2682">
      <pivotArea dataOnly="0" labelOnly="1" outline="0" fieldPosition="0">
        <references count="7">
          <reference field="8" count="1" selected="0">
            <x v="1"/>
          </reference>
          <reference field="23" count="1" selected="0">
            <x v="1"/>
          </reference>
          <reference field="24" count="1" selected="0">
            <x v="2"/>
          </reference>
          <reference field="25" count="1" selected="0">
            <x v="7"/>
          </reference>
          <reference field="26" count="1" selected="0">
            <x v="0"/>
          </reference>
          <reference field="27" count="1" selected="0">
            <x v="6"/>
          </reference>
          <reference field="28" count="1">
            <x v="0"/>
          </reference>
        </references>
      </pivotArea>
    </format>
    <format dxfId="2681">
      <pivotArea dataOnly="0" labelOnly="1" outline="0" fieldPosition="0">
        <references count="7">
          <reference field="8" count="1" selected="0">
            <x v="1"/>
          </reference>
          <reference field="23" count="1" selected="0">
            <x v="1"/>
          </reference>
          <reference field="24" count="1" selected="0">
            <x v="5"/>
          </reference>
          <reference field="25" count="1" selected="0">
            <x v="4"/>
          </reference>
          <reference field="26" count="1" selected="0">
            <x v="0"/>
          </reference>
          <reference field="27" count="1" selected="0">
            <x v="4"/>
          </reference>
          <reference field="28" count="1">
            <x v="0"/>
          </reference>
        </references>
      </pivotArea>
    </format>
    <format dxfId="2680">
      <pivotArea dataOnly="0" labelOnly="1" outline="0" fieldPosition="0">
        <references count="7">
          <reference field="8" count="1" selected="0">
            <x v="1"/>
          </reference>
          <reference field="23" count="1" selected="0">
            <x v="4"/>
          </reference>
          <reference field="24" count="1" selected="0">
            <x v="2"/>
          </reference>
          <reference field="25" count="1" selected="0">
            <x v="3"/>
          </reference>
          <reference field="26" count="1" selected="0">
            <x v="0"/>
          </reference>
          <reference field="27" count="1" selected="0">
            <x v="3"/>
          </reference>
          <reference field="28" count="1">
            <x v="0"/>
          </reference>
        </references>
      </pivotArea>
    </format>
    <format dxfId="2679">
      <pivotArea dataOnly="0" labelOnly="1" outline="0" fieldPosition="0">
        <references count="7">
          <reference field="8" count="1" selected="0">
            <x v="1"/>
          </reference>
          <reference field="23" count="1" selected="0">
            <x v="5"/>
          </reference>
          <reference field="24" count="1" selected="0">
            <x v="8"/>
          </reference>
          <reference field="25" count="1" selected="0">
            <x v="15"/>
          </reference>
          <reference field="26" count="1" selected="0">
            <x v="0"/>
          </reference>
          <reference field="27" count="1" selected="0">
            <x v="9"/>
          </reference>
          <reference field="28" count="1">
            <x v="0"/>
          </reference>
        </references>
      </pivotArea>
    </format>
    <format dxfId="2678">
      <pivotArea dataOnly="0" labelOnly="1" outline="0" fieldPosition="0">
        <references count="7">
          <reference field="8" count="1" selected="0">
            <x v="1"/>
          </reference>
          <reference field="23" count="1" selected="0">
            <x v="6"/>
          </reference>
          <reference field="24" count="1" selected="0">
            <x v="4"/>
          </reference>
          <reference field="25" count="1" selected="0">
            <x v="6"/>
          </reference>
          <reference field="26" count="1" selected="0">
            <x v="0"/>
          </reference>
          <reference field="27" count="1" selected="0">
            <x v="5"/>
          </reference>
          <reference field="28" count="1">
            <x v="0"/>
          </reference>
        </references>
      </pivotArea>
    </format>
    <format dxfId="2677">
      <pivotArea dataOnly="0" labelOnly="1" outline="0" fieldPosition="0">
        <references count="7">
          <reference field="8" count="1" selected="0">
            <x v="1"/>
          </reference>
          <reference field="23" count="1" selected="0">
            <x v="9"/>
          </reference>
          <reference field="24" count="1" selected="0">
            <x v="2"/>
          </reference>
          <reference field="25" count="1" selected="0">
            <x v="1"/>
          </reference>
          <reference field="26" count="1" selected="0">
            <x v="0"/>
          </reference>
          <reference field="27" count="1" selected="0">
            <x v="1"/>
          </reference>
          <reference field="28" count="1">
            <x v="0"/>
          </reference>
        </references>
      </pivotArea>
    </format>
    <format dxfId="2676">
      <pivotArea dataOnly="0" labelOnly="1" outline="0" fieldPosition="0">
        <references count="7">
          <reference field="8" count="1" selected="0">
            <x v="1"/>
          </reference>
          <reference field="23" count="1" selected="0">
            <x v="14"/>
          </reference>
          <reference field="24" count="1" selected="0">
            <x v="7"/>
          </reference>
          <reference field="25" count="1" selected="0">
            <x v="3"/>
          </reference>
          <reference field="26" count="1" selected="0">
            <x v="0"/>
          </reference>
          <reference field="27" count="1" selected="0">
            <x v="0"/>
          </reference>
          <reference field="28" count="1">
            <x v="0"/>
          </reference>
        </references>
      </pivotArea>
    </format>
    <format dxfId="2675">
      <pivotArea dataOnly="0" labelOnly="1" outline="0" fieldPosition="0">
        <references count="7">
          <reference field="8" count="1" selected="0">
            <x v="2"/>
          </reference>
          <reference field="23" count="1" selected="0">
            <x v="2"/>
          </reference>
          <reference field="24" count="1" selected="0">
            <x v="2"/>
          </reference>
          <reference field="25" count="1" selected="0">
            <x v="0"/>
          </reference>
          <reference field="26" count="1" selected="0">
            <x v="0"/>
          </reference>
          <reference field="27" count="1" selected="0">
            <x v="1"/>
          </reference>
          <reference field="28" count="1">
            <x v="0"/>
          </reference>
        </references>
      </pivotArea>
    </format>
    <format dxfId="2674">
      <pivotArea dataOnly="0" labelOnly="1" outline="0" fieldPosition="0">
        <references count="7">
          <reference field="8" count="1" selected="0">
            <x v="2"/>
          </reference>
          <reference field="23" count="1" selected="0">
            <x v="8"/>
          </reference>
          <reference field="24" count="1" selected="0">
            <x v="0"/>
          </reference>
          <reference field="25" count="1" selected="0">
            <x v="9"/>
          </reference>
          <reference field="26" count="1" selected="0">
            <x v="0"/>
          </reference>
          <reference field="27" count="1" selected="0">
            <x v="1"/>
          </reference>
          <reference field="28" count="1">
            <x v="0"/>
          </reference>
        </references>
      </pivotArea>
    </format>
    <format dxfId="2673">
      <pivotArea dataOnly="0" labelOnly="1" outline="0" fieldPosition="0">
        <references count="7">
          <reference field="8" count="1" selected="0">
            <x v="2"/>
          </reference>
          <reference field="23" count="1" selected="0">
            <x v="12"/>
          </reference>
          <reference field="24" count="1" selected="0">
            <x v="0"/>
          </reference>
          <reference field="25" count="1" selected="0">
            <x v="1"/>
          </reference>
          <reference field="26" count="1" selected="0">
            <x v="0"/>
          </reference>
          <reference field="27" count="1" selected="0">
            <x v="0"/>
          </reference>
          <reference field="28" count="1">
            <x v="0"/>
          </reference>
        </references>
      </pivotArea>
    </format>
    <format dxfId="2672">
      <pivotArea dataOnly="0" labelOnly="1" outline="0" fieldPosition="0">
        <references count="7">
          <reference field="8" count="1" selected="0">
            <x v="2"/>
          </reference>
          <reference field="23" count="1" selected="0">
            <x v="17"/>
          </reference>
          <reference field="24" count="1" selected="0">
            <x v="3"/>
          </reference>
          <reference field="25" count="1" selected="0">
            <x v="2"/>
          </reference>
          <reference field="26" count="1" selected="0">
            <x v="0"/>
          </reference>
          <reference field="27" count="1" selected="0">
            <x v="2"/>
          </reference>
          <reference field="28" count="1">
            <x v="0"/>
          </reference>
        </references>
      </pivotArea>
    </format>
    <format dxfId="2671">
      <pivotArea dataOnly="0" labelOnly="1" outline="0" fieldPosition="0">
        <references count="7">
          <reference field="8" count="1" selected="0">
            <x v="3"/>
          </reference>
          <reference field="23" count="1" selected="0">
            <x v="0"/>
          </reference>
          <reference field="24" count="1" selected="0">
            <x v="0"/>
          </reference>
          <reference field="25" count="1" selected="0">
            <x v="10"/>
          </reference>
          <reference field="26" count="1" selected="0">
            <x v="0"/>
          </reference>
          <reference field="27" count="1" selected="0">
            <x v="0"/>
          </reference>
          <reference field="28" count="1">
            <x v="0"/>
          </reference>
        </references>
      </pivotArea>
    </format>
    <format dxfId="2670">
      <pivotArea dataOnly="0" labelOnly="1" outline="0" fieldPosition="0">
        <references count="7">
          <reference field="8" count="1" selected="0">
            <x v="3"/>
          </reference>
          <reference field="23" count="1" selected="0">
            <x v="0"/>
          </reference>
          <reference field="24" count="1" selected="0">
            <x v="2"/>
          </reference>
          <reference field="25" count="1" selected="0">
            <x v="1"/>
          </reference>
          <reference field="26" count="1" selected="0">
            <x v="0"/>
          </reference>
          <reference field="27" count="1" selected="0">
            <x v="0"/>
          </reference>
          <reference field="28" count="1">
            <x v="0"/>
          </reference>
        </references>
      </pivotArea>
    </format>
    <format dxfId="2669">
      <pivotArea dataOnly="0" labelOnly="1" outline="0" fieldPosition="0">
        <references count="7">
          <reference field="8" count="1" selected="0">
            <x v="3"/>
          </reference>
          <reference field="23" count="1" selected="0">
            <x v="11"/>
          </reference>
          <reference field="24" count="1" selected="0">
            <x v="0"/>
          </reference>
          <reference field="25" count="1" selected="0">
            <x v="8"/>
          </reference>
          <reference field="26" count="1" selected="0">
            <x v="0"/>
          </reference>
          <reference field="27" count="1" selected="0">
            <x v="0"/>
          </reference>
          <reference field="28" count="1">
            <x v="0"/>
          </reference>
        </references>
      </pivotArea>
    </format>
    <format dxfId="2668">
      <pivotArea field="23" type="button" dataOnly="0" labelOnly="1" outline="0" axis="axisRow" fieldPosition="1"/>
    </format>
    <format dxfId="2667">
      <pivotArea field="24" type="button" dataOnly="0" labelOnly="1" outline="0" axis="axisRow" fieldPosition="2"/>
    </format>
    <format dxfId="2666">
      <pivotArea field="25" type="button" dataOnly="0" labelOnly="1" outline="0" axis="axisRow" fieldPosition="3"/>
    </format>
    <format dxfId="2665">
      <pivotArea field="27" type="button" dataOnly="0" labelOnly="1" outline="0" axis="axisRow" fieldPosition="4"/>
    </format>
    <format dxfId="2664">
      <pivotArea field="26" type="button" dataOnly="0" labelOnly="1" outline="0" axis="axisRow" fieldPosition="5"/>
    </format>
    <format dxfId="2663">
      <pivotArea field="28" type="button" dataOnly="0" labelOnly="1" outline="0" axis="axisRow" fieldPosition="6"/>
    </format>
    <format dxfId="2662">
      <pivotArea dataOnly="0" labelOnly="1" outline="0" fieldPosition="0">
        <references count="2">
          <reference field="8" count="1" selected="0">
            <x v="0"/>
          </reference>
          <reference field="23" count="8">
            <x v="0"/>
            <x v="3"/>
            <x v="7"/>
            <x v="10"/>
            <x v="13"/>
            <x v="15"/>
            <x v="16"/>
            <x v="18"/>
          </reference>
        </references>
      </pivotArea>
    </format>
    <format dxfId="2661">
      <pivotArea dataOnly="0" labelOnly="1" outline="0" fieldPosition="0">
        <references count="2">
          <reference field="8" count="1" selected="0">
            <x v="1"/>
          </reference>
          <reference field="23" count="7">
            <x v="0"/>
            <x v="1"/>
            <x v="4"/>
            <x v="5"/>
            <x v="6"/>
            <x v="9"/>
            <x v="14"/>
          </reference>
        </references>
      </pivotArea>
    </format>
    <format dxfId="2660">
      <pivotArea dataOnly="0" labelOnly="1" outline="0" fieldPosition="0">
        <references count="2">
          <reference field="8" count="1" selected="0">
            <x v="2"/>
          </reference>
          <reference field="23" count="4">
            <x v="2"/>
            <x v="8"/>
            <x v="12"/>
            <x v="17"/>
          </reference>
        </references>
      </pivotArea>
    </format>
    <format dxfId="2659">
      <pivotArea dataOnly="0" labelOnly="1" outline="0" fieldPosition="0">
        <references count="2">
          <reference field="8" count="1" selected="0">
            <x v="3"/>
          </reference>
          <reference field="23" count="2">
            <x v="0"/>
            <x v="11"/>
          </reference>
        </references>
      </pivotArea>
    </format>
    <format dxfId="2658">
      <pivotArea dataOnly="0" labelOnly="1" outline="0" fieldPosition="0">
        <references count="3">
          <reference field="8" count="1" selected="0">
            <x v="0"/>
          </reference>
          <reference field="23" count="1" selected="0">
            <x v="0"/>
          </reference>
          <reference field="24" count="1">
            <x v="0"/>
          </reference>
        </references>
      </pivotArea>
    </format>
    <format dxfId="2657">
      <pivotArea dataOnly="0" labelOnly="1" outline="0" fieldPosition="0">
        <references count="3">
          <reference field="8" count="1" selected="0">
            <x v="0"/>
          </reference>
          <reference field="23" count="1" selected="0">
            <x v="3"/>
          </reference>
          <reference field="24" count="1">
            <x v="9"/>
          </reference>
        </references>
      </pivotArea>
    </format>
    <format dxfId="2656">
      <pivotArea dataOnly="0" labelOnly="1" outline="0" fieldPosition="0">
        <references count="3">
          <reference field="8" count="1" selected="0">
            <x v="0"/>
          </reference>
          <reference field="23" count="1" selected="0">
            <x v="15"/>
          </reference>
          <reference field="24" count="1">
            <x v="0"/>
          </reference>
        </references>
      </pivotArea>
    </format>
    <format dxfId="2655">
      <pivotArea dataOnly="0" labelOnly="1" outline="0" fieldPosition="0">
        <references count="3">
          <reference field="8" count="1" selected="0">
            <x v="0"/>
          </reference>
          <reference field="23" count="1" selected="0">
            <x v="16"/>
          </reference>
          <reference field="24" count="1">
            <x v="1"/>
          </reference>
        </references>
      </pivotArea>
    </format>
    <format dxfId="2654">
      <pivotArea dataOnly="0" labelOnly="1" outline="0" fieldPosition="0">
        <references count="3">
          <reference field="8" count="1" selected="0">
            <x v="0"/>
          </reference>
          <reference field="23" count="1" selected="0">
            <x v="18"/>
          </reference>
          <reference field="24" count="1">
            <x v="9"/>
          </reference>
        </references>
      </pivotArea>
    </format>
    <format dxfId="2653">
      <pivotArea dataOnly="0" labelOnly="1" outline="0" fieldPosition="0">
        <references count="3">
          <reference field="8" count="1" selected="0">
            <x v="1"/>
          </reference>
          <reference field="23" count="1" selected="0">
            <x v="0"/>
          </reference>
          <reference field="24" count="3">
            <x v="0"/>
            <x v="2"/>
            <x v="6"/>
          </reference>
        </references>
      </pivotArea>
    </format>
    <format dxfId="2652">
      <pivotArea dataOnly="0" labelOnly="1" outline="0" fieldPosition="0">
        <references count="3">
          <reference field="8" count="1" selected="0">
            <x v="1"/>
          </reference>
          <reference field="23" count="1" selected="0">
            <x v="1"/>
          </reference>
          <reference field="24" count="2">
            <x v="2"/>
            <x v="5"/>
          </reference>
        </references>
      </pivotArea>
    </format>
    <format dxfId="2651">
      <pivotArea dataOnly="0" labelOnly="1" outline="0" fieldPosition="0">
        <references count="3">
          <reference field="8" count="1" selected="0">
            <x v="1"/>
          </reference>
          <reference field="23" count="1" selected="0">
            <x v="4"/>
          </reference>
          <reference field="24" count="1">
            <x v="2"/>
          </reference>
        </references>
      </pivotArea>
    </format>
    <format dxfId="2650">
      <pivotArea dataOnly="0" labelOnly="1" outline="0" fieldPosition="0">
        <references count="3">
          <reference field="8" count="1" selected="0">
            <x v="1"/>
          </reference>
          <reference field="23" count="1" selected="0">
            <x v="5"/>
          </reference>
          <reference field="24" count="1">
            <x v="8"/>
          </reference>
        </references>
      </pivotArea>
    </format>
    <format dxfId="2649">
      <pivotArea dataOnly="0" labelOnly="1" outline="0" fieldPosition="0">
        <references count="3">
          <reference field="8" count="1" selected="0">
            <x v="1"/>
          </reference>
          <reference field="23" count="1" selected="0">
            <x v="6"/>
          </reference>
          <reference field="24" count="1">
            <x v="4"/>
          </reference>
        </references>
      </pivotArea>
    </format>
    <format dxfId="2648">
      <pivotArea dataOnly="0" labelOnly="1" outline="0" fieldPosition="0">
        <references count="3">
          <reference field="8" count="1" selected="0">
            <x v="1"/>
          </reference>
          <reference field="23" count="1" selected="0">
            <x v="9"/>
          </reference>
          <reference field="24" count="1">
            <x v="2"/>
          </reference>
        </references>
      </pivotArea>
    </format>
    <format dxfId="2647">
      <pivotArea dataOnly="0" labelOnly="1" outline="0" fieldPosition="0">
        <references count="3">
          <reference field="8" count="1" selected="0">
            <x v="1"/>
          </reference>
          <reference field="23" count="1" selected="0">
            <x v="14"/>
          </reference>
          <reference field="24" count="1">
            <x v="7"/>
          </reference>
        </references>
      </pivotArea>
    </format>
    <format dxfId="2646">
      <pivotArea dataOnly="0" labelOnly="1" outline="0" fieldPosition="0">
        <references count="3">
          <reference field="8" count="1" selected="0">
            <x v="2"/>
          </reference>
          <reference field="23" count="1" selected="0">
            <x v="2"/>
          </reference>
          <reference field="24" count="1">
            <x v="2"/>
          </reference>
        </references>
      </pivotArea>
    </format>
    <format dxfId="2645">
      <pivotArea dataOnly="0" labelOnly="1" outline="0" fieldPosition="0">
        <references count="3">
          <reference field="8" count="1" selected="0">
            <x v="2"/>
          </reference>
          <reference field="23" count="1" selected="0">
            <x v="8"/>
          </reference>
          <reference field="24" count="1">
            <x v="0"/>
          </reference>
        </references>
      </pivotArea>
    </format>
    <format dxfId="2644">
      <pivotArea dataOnly="0" labelOnly="1" outline="0" fieldPosition="0">
        <references count="3">
          <reference field="8" count="1" selected="0">
            <x v="2"/>
          </reference>
          <reference field="23" count="1" selected="0">
            <x v="17"/>
          </reference>
          <reference field="24" count="1">
            <x v="3"/>
          </reference>
        </references>
      </pivotArea>
    </format>
    <format dxfId="2643">
      <pivotArea dataOnly="0" labelOnly="1" outline="0" fieldPosition="0">
        <references count="3">
          <reference field="8" count="1" selected="0">
            <x v="3"/>
          </reference>
          <reference field="23" count="1" selected="0">
            <x v="0"/>
          </reference>
          <reference field="24" count="2">
            <x v="0"/>
            <x v="2"/>
          </reference>
        </references>
      </pivotArea>
    </format>
    <format dxfId="2642">
      <pivotArea dataOnly="0" labelOnly="1" outline="0" fieldPosition="0">
        <references count="3">
          <reference field="8" count="1" selected="0">
            <x v="3"/>
          </reference>
          <reference field="23" count="1" selected="0">
            <x v="11"/>
          </reference>
          <reference field="24" count="1">
            <x v="0"/>
          </reference>
        </references>
      </pivotArea>
    </format>
    <format dxfId="2641">
      <pivotArea dataOnly="0" labelOnly="1" outline="0" fieldPosition="0">
        <references count="4">
          <reference field="8" count="1" selected="0">
            <x v="0"/>
          </reference>
          <reference field="23" count="1" selected="0">
            <x v="0"/>
          </reference>
          <reference field="24" count="1" selected="0">
            <x v="0"/>
          </reference>
          <reference field="25" count="1">
            <x v="11"/>
          </reference>
        </references>
      </pivotArea>
    </format>
    <format dxfId="2640">
      <pivotArea dataOnly="0" labelOnly="1" outline="0" fieldPosition="0">
        <references count="4">
          <reference field="8" count="1" selected="0">
            <x v="0"/>
          </reference>
          <reference field="23" count="1" selected="0">
            <x v="10"/>
          </reference>
          <reference field="24" count="1" selected="0">
            <x v="9"/>
          </reference>
          <reference field="25" count="1">
            <x v="12"/>
          </reference>
        </references>
      </pivotArea>
    </format>
    <format dxfId="2639">
      <pivotArea dataOnly="0" labelOnly="1" outline="0" fieldPosition="0">
        <references count="4">
          <reference field="8" count="1" selected="0">
            <x v="0"/>
          </reference>
          <reference field="23" count="1" selected="0">
            <x v="13"/>
          </reference>
          <reference field="24" count="1" selected="0">
            <x v="9"/>
          </reference>
          <reference field="25" count="1">
            <x v="14"/>
          </reference>
        </references>
      </pivotArea>
    </format>
    <format dxfId="2638">
      <pivotArea dataOnly="0" labelOnly="1" outline="0" fieldPosition="0">
        <references count="4">
          <reference field="8" count="1" selected="0">
            <x v="0"/>
          </reference>
          <reference field="23" count="1" selected="0">
            <x v="15"/>
          </reference>
          <reference field="24" count="1" selected="0">
            <x v="0"/>
          </reference>
          <reference field="25" count="1">
            <x v="11"/>
          </reference>
        </references>
      </pivotArea>
    </format>
    <format dxfId="2637">
      <pivotArea dataOnly="0" labelOnly="1" outline="0" fieldPosition="0">
        <references count="4">
          <reference field="8" count="1" selected="0">
            <x v="0"/>
          </reference>
          <reference field="23" count="1" selected="0">
            <x v="16"/>
          </reference>
          <reference field="24" count="1" selected="0">
            <x v="1"/>
          </reference>
          <reference field="25" count="1">
            <x v="13"/>
          </reference>
        </references>
      </pivotArea>
    </format>
    <format dxfId="2636">
      <pivotArea dataOnly="0" labelOnly="1" outline="0" fieldPosition="0">
        <references count="4">
          <reference field="8" count="1" selected="0">
            <x v="0"/>
          </reference>
          <reference field="23" count="1" selected="0">
            <x v="18"/>
          </reference>
          <reference field="24" count="1" selected="0">
            <x v="9"/>
          </reference>
          <reference field="25" count="1">
            <x v="11"/>
          </reference>
        </references>
      </pivotArea>
    </format>
    <format dxfId="2635">
      <pivotArea dataOnly="0" labelOnly="1" outline="0" fieldPosition="0">
        <references count="4">
          <reference field="8" count="1" selected="0">
            <x v="1"/>
          </reference>
          <reference field="23" count="1" selected="0">
            <x v="0"/>
          </reference>
          <reference field="24" count="1" selected="0">
            <x v="0"/>
          </reference>
          <reference field="25" count="1">
            <x v="0"/>
          </reference>
        </references>
      </pivotArea>
    </format>
    <format dxfId="2634">
      <pivotArea dataOnly="0" labelOnly="1" outline="0" fieldPosition="0">
        <references count="4">
          <reference field="8" count="1" selected="0">
            <x v="1"/>
          </reference>
          <reference field="23" count="1" selected="0">
            <x v="0"/>
          </reference>
          <reference field="24" count="1" selected="0">
            <x v="2"/>
          </reference>
          <reference field="25" count="1">
            <x v="1"/>
          </reference>
        </references>
      </pivotArea>
    </format>
    <format dxfId="2633">
      <pivotArea dataOnly="0" labelOnly="1" outline="0" fieldPosition="0">
        <references count="4">
          <reference field="8" count="1" selected="0">
            <x v="1"/>
          </reference>
          <reference field="23" count="1" selected="0">
            <x v="0"/>
          </reference>
          <reference field="24" count="1" selected="0">
            <x v="6"/>
          </reference>
          <reference field="25" count="1">
            <x v="5"/>
          </reference>
        </references>
      </pivotArea>
    </format>
    <format dxfId="2632">
      <pivotArea dataOnly="0" labelOnly="1" outline="0" fieldPosition="0">
        <references count="4">
          <reference field="8" count="1" selected="0">
            <x v="1"/>
          </reference>
          <reference field="23" count="1" selected="0">
            <x v="1"/>
          </reference>
          <reference field="24" count="1" selected="0">
            <x v="2"/>
          </reference>
          <reference field="25" count="1">
            <x v="7"/>
          </reference>
        </references>
      </pivotArea>
    </format>
    <format dxfId="2631">
      <pivotArea dataOnly="0" labelOnly="1" outline="0" fieldPosition="0">
        <references count="4">
          <reference field="8" count="1" selected="0">
            <x v="1"/>
          </reference>
          <reference field="23" count="1" selected="0">
            <x v="1"/>
          </reference>
          <reference field="24" count="1" selected="0">
            <x v="5"/>
          </reference>
          <reference field="25" count="1">
            <x v="4"/>
          </reference>
        </references>
      </pivotArea>
    </format>
    <format dxfId="2630">
      <pivotArea dataOnly="0" labelOnly="1" outline="0" fieldPosition="0">
        <references count="4">
          <reference field="8" count="1" selected="0">
            <x v="1"/>
          </reference>
          <reference field="23" count="1" selected="0">
            <x v="4"/>
          </reference>
          <reference field="24" count="1" selected="0">
            <x v="2"/>
          </reference>
          <reference field="25" count="1">
            <x v="3"/>
          </reference>
        </references>
      </pivotArea>
    </format>
    <format dxfId="2629">
      <pivotArea dataOnly="0" labelOnly="1" outline="0" fieldPosition="0">
        <references count="4">
          <reference field="8" count="1" selected="0">
            <x v="1"/>
          </reference>
          <reference field="23" count="1" selected="0">
            <x v="5"/>
          </reference>
          <reference field="24" count="1" selected="0">
            <x v="8"/>
          </reference>
          <reference field="25" count="1">
            <x v="15"/>
          </reference>
        </references>
      </pivotArea>
    </format>
    <format dxfId="2628">
      <pivotArea dataOnly="0" labelOnly="1" outline="0" fieldPosition="0">
        <references count="4">
          <reference field="8" count="1" selected="0">
            <x v="1"/>
          </reference>
          <reference field="23" count="1" selected="0">
            <x v="6"/>
          </reference>
          <reference field="24" count="1" selected="0">
            <x v="4"/>
          </reference>
          <reference field="25" count="1">
            <x v="6"/>
          </reference>
        </references>
      </pivotArea>
    </format>
    <format dxfId="2627">
      <pivotArea dataOnly="0" labelOnly="1" outline="0" fieldPosition="0">
        <references count="4">
          <reference field="8" count="1" selected="0">
            <x v="1"/>
          </reference>
          <reference field="23" count="1" selected="0">
            <x v="9"/>
          </reference>
          <reference field="24" count="1" selected="0">
            <x v="2"/>
          </reference>
          <reference field="25" count="1">
            <x v="1"/>
          </reference>
        </references>
      </pivotArea>
    </format>
    <format dxfId="2626">
      <pivotArea dataOnly="0" labelOnly="1" outline="0" fieldPosition="0">
        <references count="4">
          <reference field="8" count="1" selected="0">
            <x v="1"/>
          </reference>
          <reference field="23" count="1" selected="0">
            <x v="14"/>
          </reference>
          <reference field="24" count="1" selected="0">
            <x v="7"/>
          </reference>
          <reference field="25" count="1">
            <x v="3"/>
          </reference>
        </references>
      </pivotArea>
    </format>
    <format dxfId="2625">
      <pivotArea dataOnly="0" labelOnly="1" outline="0" fieldPosition="0">
        <references count="4">
          <reference field="8" count="1" selected="0">
            <x v="2"/>
          </reference>
          <reference field="23" count="1" selected="0">
            <x v="2"/>
          </reference>
          <reference field="24" count="1" selected="0">
            <x v="2"/>
          </reference>
          <reference field="25" count="1">
            <x v="0"/>
          </reference>
        </references>
      </pivotArea>
    </format>
    <format dxfId="2624">
      <pivotArea dataOnly="0" labelOnly="1" outline="0" fieldPosition="0">
        <references count="4">
          <reference field="8" count="1" selected="0">
            <x v="2"/>
          </reference>
          <reference field="23" count="1" selected="0">
            <x v="8"/>
          </reference>
          <reference field="24" count="1" selected="0">
            <x v="0"/>
          </reference>
          <reference field="25" count="1">
            <x v="9"/>
          </reference>
        </references>
      </pivotArea>
    </format>
    <format dxfId="2623">
      <pivotArea dataOnly="0" labelOnly="1" outline="0" fieldPosition="0">
        <references count="4">
          <reference field="8" count="1" selected="0">
            <x v="2"/>
          </reference>
          <reference field="23" count="1" selected="0">
            <x v="12"/>
          </reference>
          <reference field="24" count="1" selected="0">
            <x v="0"/>
          </reference>
          <reference field="25" count="1">
            <x v="1"/>
          </reference>
        </references>
      </pivotArea>
    </format>
    <format dxfId="2622">
      <pivotArea dataOnly="0" labelOnly="1" outline="0" fieldPosition="0">
        <references count="4">
          <reference field="8" count="1" selected="0">
            <x v="2"/>
          </reference>
          <reference field="23" count="1" selected="0">
            <x v="17"/>
          </reference>
          <reference field="24" count="1" selected="0">
            <x v="3"/>
          </reference>
          <reference field="25" count="1">
            <x v="2"/>
          </reference>
        </references>
      </pivotArea>
    </format>
    <format dxfId="2621">
      <pivotArea dataOnly="0" labelOnly="1" outline="0" fieldPosition="0">
        <references count="4">
          <reference field="8" count="1" selected="0">
            <x v="3"/>
          </reference>
          <reference field="23" count="1" selected="0">
            <x v="0"/>
          </reference>
          <reference field="24" count="1" selected="0">
            <x v="0"/>
          </reference>
          <reference field="25" count="1">
            <x v="10"/>
          </reference>
        </references>
      </pivotArea>
    </format>
    <format dxfId="2620">
      <pivotArea dataOnly="0" labelOnly="1" outline="0" fieldPosition="0">
        <references count="4">
          <reference field="8" count="1" selected="0">
            <x v="3"/>
          </reference>
          <reference field="23" count="1" selected="0">
            <x v="0"/>
          </reference>
          <reference field="24" count="1" selected="0">
            <x v="2"/>
          </reference>
          <reference field="25" count="1">
            <x v="1"/>
          </reference>
        </references>
      </pivotArea>
    </format>
    <format dxfId="2619">
      <pivotArea dataOnly="0" labelOnly="1" outline="0" fieldPosition="0">
        <references count="4">
          <reference field="8" count="1" selected="0">
            <x v="3"/>
          </reference>
          <reference field="23" count="1" selected="0">
            <x v="11"/>
          </reference>
          <reference field="24" count="1" selected="0">
            <x v="0"/>
          </reference>
          <reference field="25" count="1">
            <x v="8"/>
          </reference>
        </references>
      </pivotArea>
    </format>
    <format dxfId="2618">
      <pivotArea dataOnly="0" labelOnly="1" outline="0" fieldPosition="0">
        <references count="5">
          <reference field="8" count="1" selected="0">
            <x v="0"/>
          </reference>
          <reference field="23" count="1" selected="0">
            <x v="0"/>
          </reference>
          <reference field="24" count="1" selected="0">
            <x v="0"/>
          </reference>
          <reference field="25" count="1" selected="0">
            <x v="11"/>
          </reference>
          <reference field="27" count="1">
            <x v="0"/>
          </reference>
        </references>
      </pivotArea>
    </format>
    <format dxfId="2617">
      <pivotArea dataOnly="0" labelOnly="1" outline="0" fieldPosition="0">
        <references count="5">
          <reference field="8" count="1" selected="0">
            <x v="0"/>
          </reference>
          <reference field="23" count="1" selected="0">
            <x v="3"/>
          </reference>
          <reference field="24" count="1" selected="0">
            <x v="9"/>
          </reference>
          <reference field="25" count="1" selected="0">
            <x v="11"/>
          </reference>
          <reference field="27" count="1">
            <x v="10"/>
          </reference>
        </references>
      </pivotArea>
    </format>
    <format dxfId="2616">
      <pivotArea dataOnly="0" labelOnly="1" outline="0" fieldPosition="0">
        <references count="5">
          <reference field="8" count="1" selected="0">
            <x v="0"/>
          </reference>
          <reference field="23" count="1" selected="0">
            <x v="7"/>
          </reference>
          <reference field="24" count="1" selected="0">
            <x v="9"/>
          </reference>
          <reference field="25" count="1" selected="0">
            <x v="11"/>
          </reference>
          <reference field="27" count="1">
            <x v="0"/>
          </reference>
        </references>
      </pivotArea>
    </format>
    <format dxfId="2615">
      <pivotArea dataOnly="0" labelOnly="1" outline="0" fieldPosition="0">
        <references count="5">
          <reference field="8" count="1" selected="0">
            <x v="0"/>
          </reference>
          <reference field="23" count="1" selected="0">
            <x v="13"/>
          </reference>
          <reference field="24" count="1" selected="0">
            <x v="9"/>
          </reference>
          <reference field="25" count="1" selected="0">
            <x v="14"/>
          </reference>
          <reference field="27" count="1">
            <x v="8"/>
          </reference>
        </references>
      </pivotArea>
    </format>
    <format dxfId="2614">
      <pivotArea dataOnly="0" labelOnly="1" outline="0" fieldPosition="0">
        <references count="5">
          <reference field="8" count="1" selected="0">
            <x v="0"/>
          </reference>
          <reference field="23" count="1" selected="0">
            <x v="15"/>
          </reference>
          <reference field="24" count="1" selected="0">
            <x v="0"/>
          </reference>
          <reference field="25" count="1" selected="0">
            <x v="11"/>
          </reference>
          <reference field="27" count="2">
            <x v="0"/>
            <x v="7"/>
          </reference>
        </references>
      </pivotArea>
    </format>
    <format dxfId="2613">
      <pivotArea dataOnly="0" labelOnly="1" outline="0" fieldPosition="0">
        <references count="5">
          <reference field="8" count="1" selected="0">
            <x v="0"/>
          </reference>
          <reference field="23" count="1" selected="0">
            <x v="16"/>
          </reference>
          <reference field="24" count="1" selected="0">
            <x v="1"/>
          </reference>
          <reference field="25" count="1" selected="0">
            <x v="13"/>
          </reference>
          <reference field="27" count="1">
            <x v="10"/>
          </reference>
        </references>
      </pivotArea>
    </format>
    <format dxfId="2612">
      <pivotArea dataOnly="0" labelOnly="1" outline="0" fieldPosition="0">
        <references count="5">
          <reference field="8" count="1" selected="0">
            <x v="0"/>
          </reference>
          <reference field="23" count="1" selected="0">
            <x v="18"/>
          </reference>
          <reference field="24" count="1" selected="0">
            <x v="9"/>
          </reference>
          <reference field="25" count="1" selected="0">
            <x v="11"/>
          </reference>
          <reference field="27" count="1">
            <x v="0"/>
          </reference>
        </references>
      </pivotArea>
    </format>
    <format dxfId="2611">
      <pivotArea dataOnly="0" labelOnly="1" outline="0" fieldPosition="0">
        <references count="5">
          <reference field="8" count="1" selected="0">
            <x v="1"/>
          </reference>
          <reference field="23" count="1" selected="0">
            <x v="1"/>
          </reference>
          <reference field="24" count="1" selected="0">
            <x v="2"/>
          </reference>
          <reference field="25" count="1" selected="0">
            <x v="7"/>
          </reference>
          <reference field="27" count="1">
            <x v="6"/>
          </reference>
        </references>
      </pivotArea>
    </format>
    <format dxfId="2610">
      <pivotArea dataOnly="0" labelOnly="1" outline="0" fieldPosition="0">
        <references count="5">
          <reference field="8" count="1" selected="0">
            <x v="1"/>
          </reference>
          <reference field="23" count="1" selected="0">
            <x v="1"/>
          </reference>
          <reference field="24" count="1" selected="0">
            <x v="5"/>
          </reference>
          <reference field="25" count="1" selected="0">
            <x v="4"/>
          </reference>
          <reference field="27" count="1">
            <x v="4"/>
          </reference>
        </references>
      </pivotArea>
    </format>
    <format dxfId="2609">
      <pivotArea dataOnly="0" labelOnly="1" outline="0" fieldPosition="0">
        <references count="5">
          <reference field="8" count="1" selected="0">
            <x v="1"/>
          </reference>
          <reference field="23" count="1" selected="0">
            <x v="4"/>
          </reference>
          <reference field="24" count="1" selected="0">
            <x v="2"/>
          </reference>
          <reference field="25" count="1" selected="0">
            <x v="3"/>
          </reference>
          <reference field="27" count="1">
            <x v="3"/>
          </reference>
        </references>
      </pivotArea>
    </format>
    <format dxfId="2608">
      <pivotArea dataOnly="0" labelOnly="1" outline="0" fieldPosition="0">
        <references count="5">
          <reference field="8" count="1" selected="0">
            <x v="1"/>
          </reference>
          <reference field="23" count="1" selected="0">
            <x v="5"/>
          </reference>
          <reference field="24" count="1" selected="0">
            <x v="8"/>
          </reference>
          <reference field="25" count="1" selected="0">
            <x v="15"/>
          </reference>
          <reference field="27" count="1">
            <x v="9"/>
          </reference>
        </references>
      </pivotArea>
    </format>
    <format dxfId="2607">
      <pivotArea dataOnly="0" labelOnly="1" outline="0" fieldPosition="0">
        <references count="5">
          <reference field="8" count="1" selected="0">
            <x v="1"/>
          </reference>
          <reference field="23" count="1" selected="0">
            <x v="6"/>
          </reference>
          <reference field="24" count="1" selected="0">
            <x v="4"/>
          </reference>
          <reference field="25" count="1" selected="0">
            <x v="6"/>
          </reference>
          <reference field="27" count="1">
            <x v="5"/>
          </reference>
        </references>
      </pivotArea>
    </format>
    <format dxfId="2606">
      <pivotArea dataOnly="0" labelOnly="1" outline="0" fieldPosition="0">
        <references count="5">
          <reference field="8" count="1" selected="0">
            <x v="1"/>
          </reference>
          <reference field="23" count="1" selected="0">
            <x v="9"/>
          </reference>
          <reference field="24" count="1" selected="0">
            <x v="2"/>
          </reference>
          <reference field="25" count="1" selected="0">
            <x v="1"/>
          </reference>
          <reference field="27" count="1">
            <x v="1"/>
          </reference>
        </references>
      </pivotArea>
    </format>
    <format dxfId="2605">
      <pivotArea dataOnly="0" labelOnly="1" outline="0" fieldPosition="0">
        <references count="5">
          <reference field="8" count="1" selected="0">
            <x v="1"/>
          </reference>
          <reference field="23" count="1" selected="0">
            <x v="14"/>
          </reference>
          <reference field="24" count="1" selected="0">
            <x v="7"/>
          </reference>
          <reference field="25" count="1" selected="0">
            <x v="3"/>
          </reference>
          <reference field="27" count="1">
            <x v="0"/>
          </reference>
        </references>
      </pivotArea>
    </format>
    <format dxfId="2604">
      <pivotArea dataOnly="0" labelOnly="1" outline="0" fieldPosition="0">
        <references count="5">
          <reference field="8" count="1" selected="0">
            <x v="2"/>
          </reference>
          <reference field="23" count="1" selected="0">
            <x v="2"/>
          </reference>
          <reference field="24" count="1" selected="0">
            <x v="2"/>
          </reference>
          <reference field="25" count="1" selected="0">
            <x v="0"/>
          </reference>
          <reference field="27" count="1">
            <x v="1"/>
          </reference>
        </references>
      </pivotArea>
    </format>
    <format dxfId="2603">
      <pivotArea dataOnly="0" labelOnly="1" outline="0" fieldPosition="0">
        <references count="5">
          <reference field="8" count="1" selected="0">
            <x v="2"/>
          </reference>
          <reference field="23" count="1" selected="0">
            <x v="12"/>
          </reference>
          <reference field="24" count="1" selected="0">
            <x v="0"/>
          </reference>
          <reference field="25" count="1" selected="0">
            <x v="1"/>
          </reference>
          <reference field="27" count="1">
            <x v="0"/>
          </reference>
        </references>
      </pivotArea>
    </format>
    <format dxfId="2602">
      <pivotArea dataOnly="0" labelOnly="1" outline="0" fieldPosition="0">
        <references count="5">
          <reference field="8" count="1" selected="0">
            <x v="2"/>
          </reference>
          <reference field="23" count="1" selected="0">
            <x v="17"/>
          </reference>
          <reference field="24" count="1" selected="0">
            <x v="3"/>
          </reference>
          <reference field="25" count="1" selected="0">
            <x v="2"/>
          </reference>
          <reference field="27" count="1">
            <x v="2"/>
          </reference>
        </references>
      </pivotArea>
    </format>
    <format dxfId="2601">
      <pivotArea dataOnly="0" labelOnly="1" outline="0" fieldPosition="0">
        <references count="5">
          <reference field="8" count="1" selected="0">
            <x v="3"/>
          </reference>
          <reference field="23" count="1" selected="0">
            <x v="0"/>
          </reference>
          <reference field="24" count="1" selected="0">
            <x v="0"/>
          </reference>
          <reference field="25" count="1" selected="0">
            <x v="10"/>
          </reference>
          <reference field="27" count="1">
            <x v="0"/>
          </reference>
        </references>
      </pivotArea>
    </format>
    <format dxfId="2600">
      <pivotArea dataOnly="0" labelOnly="1" outline="0" fieldPosition="0">
        <references count="6">
          <reference field="8" count="1" selected="0">
            <x v="0"/>
          </reference>
          <reference field="23" count="1" selected="0">
            <x v="0"/>
          </reference>
          <reference field="24" count="1" selected="0">
            <x v="0"/>
          </reference>
          <reference field="25" count="1" selected="0">
            <x v="11"/>
          </reference>
          <reference field="26" count="1">
            <x v="0"/>
          </reference>
          <reference field="27" count="1" selected="0">
            <x v="0"/>
          </reference>
        </references>
      </pivotArea>
    </format>
    <format dxfId="2599">
      <pivotArea dataOnly="0" labelOnly="1" outline="0" fieldPosition="0">
        <references count="6">
          <reference field="8" count="1" selected="0">
            <x v="0"/>
          </reference>
          <reference field="23" count="1" selected="0">
            <x v="15"/>
          </reference>
          <reference field="24" count="1" selected="0">
            <x v="0"/>
          </reference>
          <reference field="25" count="1" selected="0">
            <x v="11"/>
          </reference>
          <reference field="26" count="1">
            <x v="1"/>
          </reference>
          <reference field="27" count="1" selected="0">
            <x v="7"/>
          </reference>
        </references>
      </pivotArea>
    </format>
    <format dxfId="2598">
      <pivotArea dataOnly="0" labelOnly="1" outline="0" fieldPosition="0">
        <references count="6">
          <reference field="8" count="1" selected="0">
            <x v="0"/>
          </reference>
          <reference field="23" count="1" selected="0">
            <x v="16"/>
          </reference>
          <reference field="24" count="1" selected="0">
            <x v="1"/>
          </reference>
          <reference field="25" count="1" selected="0">
            <x v="13"/>
          </reference>
          <reference field="26" count="1">
            <x v="0"/>
          </reference>
          <reference field="27" count="1" selected="0">
            <x v="10"/>
          </reference>
        </references>
      </pivotArea>
    </format>
    <format dxfId="2597">
      <pivotArea dataOnly="0" labelOnly="1" outline="0" fieldPosition="0">
        <references count="6">
          <reference field="8" count="1" selected="0">
            <x v="0"/>
          </reference>
          <reference field="23" count="1" selected="0">
            <x v="18"/>
          </reference>
          <reference field="24" count="1" selected="0">
            <x v="9"/>
          </reference>
          <reference field="25" count="1" selected="0">
            <x v="11"/>
          </reference>
          <reference field="26" count="1">
            <x v="2"/>
          </reference>
          <reference field="27" count="1" selected="0">
            <x v="0"/>
          </reference>
        </references>
      </pivotArea>
    </format>
    <format dxfId="2596">
      <pivotArea dataOnly="0" labelOnly="1" outline="0" fieldPosition="0">
        <references count="6">
          <reference field="8" count="1" selected="0">
            <x v="1"/>
          </reference>
          <reference field="23" count="1" selected="0">
            <x v="0"/>
          </reference>
          <reference field="24" count="1" selected="0">
            <x v="0"/>
          </reference>
          <reference field="25" count="1" selected="0">
            <x v="0"/>
          </reference>
          <reference field="26" count="1">
            <x v="0"/>
          </reference>
          <reference field="27" count="1" selected="0">
            <x v="0"/>
          </reference>
        </references>
      </pivotArea>
    </format>
    <format dxfId="2595">
      <pivotArea dataOnly="0" labelOnly="1" outline="0" fieldPosition="0">
        <references count="7">
          <reference field="8" count="1" selected="0">
            <x v="0"/>
          </reference>
          <reference field="23" count="1" selected="0">
            <x v="0"/>
          </reference>
          <reference field="24" count="1" selected="0">
            <x v="0"/>
          </reference>
          <reference field="25" count="1" selected="0">
            <x v="11"/>
          </reference>
          <reference field="26" count="1" selected="0">
            <x v="0"/>
          </reference>
          <reference field="27" count="1" selected="0">
            <x v="0"/>
          </reference>
          <reference field="28" count="1">
            <x v="0"/>
          </reference>
        </references>
      </pivotArea>
    </format>
    <format dxfId="2594">
      <pivotArea dataOnly="0" labelOnly="1" outline="0" fieldPosition="0">
        <references count="7">
          <reference field="8" count="1" selected="0">
            <x v="0"/>
          </reference>
          <reference field="23" count="1" selected="0">
            <x v="3"/>
          </reference>
          <reference field="24" count="1" selected="0">
            <x v="9"/>
          </reference>
          <reference field="25" count="1" selected="0">
            <x v="11"/>
          </reference>
          <reference field="26" count="1" selected="0">
            <x v="0"/>
          </reference>
          <reference field="27" count="1" selected="0">
            <x v="10"/>
          </reference>
          <reference field="28" count="1">
            <x v="0"/>
          </reference>
        </references>
      </pivotArea>
    </format>
    <format dxfId="2593">
      <pivotArea dataOnly="0" labelOnly="1" outline="0" fieldPosition="0">
        <references count="7">
          <reference field="8" count="1" selected="0">
            <x v="0"/>
          </reference>
          <reference field="23" count="1" selected="0">
            <x v="7"/>
          </reference>
          <reference field="24" count="1" selected="0">
            <x v="9"/>
          </reference>
          <reference field="25" count="1" selected="0">
            <x v="11"/>
          </reference>
          <reference field="26" count="1" selected="0">
            <x v="0"/>
          </reference>
          <reference field="27" count="1" selected="0">
            <x v="0"/>
          </reference>
          <reference field="28" count="1">
            <x v="0"/>
          </reference>
        </references>
      </pivotArea>
    </format>
    <format dxfId="2592">
      <pivotArea dataOnly="0" labelOnly="1" outline="0" fieldPosition="0">
        <references count="7">
          <reference field="8" count="1" selected="0">
            <x v="0"/>
          </reference>
          <reference field="23" count="1" selected="0">
            <x v="10"/>
          </reference>
          <reference field="24" count="1" selected="0">
            <x v="9"/>
          </reference>
          <reference field="25" count="1" selected="0">
            <x v="12"/>
          </reference>
          <reference field="26" count="1" selected="0">
            <x v="0"/>
          </reference>
          <reference field="27" count="1" selected="0">
            <x v="0"/>
          </reference>
          <reference field="28" count="1">
            <x v="0"/>
          </reference>
        </references>
      </pivotArea>
    </format>
    <format dxfId="2591">
      <pivotArea dataOnly="0" labelOnly="1" outline="0" fieldPosition="0">
        <references count="7">
          <reference field="8" count="1" selected="0">
            <x v="0"/>
          </reference>
          <reference field="23" count="1" selected="0">
            <x v="13"/>
          </reference>
          <reference field="24" count="1" selected="0">
            <x v="9"/>
          </reference>
          <reference field="25" count="1" selected="0">
            <x v="14"/>
          </reference>
          <reference field="26" count="1" selected="0">
            <x v="0"/>
          </reference>
          <reference field="27" count="1" selected="0">
            <x v="8"/>
          </reference>
          <reference field="28" count="1">
            <x v="0"/>
          </reference>
        </references>
      </pivotArea>
    </format>
    <format dxfId="2590">
      <pivotArea dataOnly="0" labelOnly="1" outline="0" fieldPosition="0">
        <references count="7">
          <reference field="8" count="1" selected="0">
            <x v="0"/>
          </reference>
          <reference field="23" count="1" selected="0">
            <x v="15"/>
          </reference>
          <reference field="24" count="1" selected="0">
            <x v="0"/>
          </reference>
          <reference field="25" count="1" selected="0">
            <x v="11"/>
          </reference>
          <reference field="26" count="1" selected="0">
            <x v="0"/>
          </reference>
          <reference field="27" count="1" selected="0">
            <x v="0"/>
          </reference>
          <reference field="28" count="1">
            <x v="0"/>
          </reference>
        </references>
      </pivotArea>
    </format>
    <format dxfId="2589">
      <pivotArea dataOnly="0" labelOnly="1" outline="0" fieldPosition="0">
        <references count="7">
          <reference field="8" count="1" selected="0">
            <x v="0"/>
          </reference>
          <reference field="23" count="1" selected="0">
            <x v="15"/>
          </reference>
          <reference field="24" count="1" selected="0">
            <x v="0"/>
          </reference>
          <reference field="25" count="1" selected="0">
            <x v="11"/>
          </reference>
          <reference field="26" count="1" selected="0">
            <x v="1"/>
          </reference>
          <reference field="27" count="1" selected="0">
            <x v="7"/>
          </reference>
          <reference field="28" count="1">
            <x v="0"/>
          </reference>
        </references>
      </pivotArea>
    </format>
    <format dxfId="2588">
      <pivotArea dataOnly="0" labelOnly="1" outline="0" fieldPosition="0">
        <references count="7">
          <reference field="8" count="1" selected="0">
            <x v="0"/>
          </reference>
          <reference field="23" count="1" selected="0">
            <x v="16"/>
          </reference>
          <reference field="24" count="1" selected="0">
            <x v="1"/>
          </reference>
          <reference field="25" count="1" selected="0">
            <x v="13"/>
          </reference>
          <reference field="26" count="1" selected="0">
            <x v="0"/>
          </reference>
          <reference field="27" count="1" selected="0">
            <x v="10"/>
          </reference>
          <reference field="28" count="1">
            <x v="0"/>
          </reference>
        </references>
      </pivotArea>
    </format>
    <format dxfId="2587">
      <pivotArea dataOnly="0" labelOnly="1" outline="0" fieldPosition="0">
        <references count="7">
          <reference field="8" count="1" selected="0">
            <x v="0"/>
          </reference>
          <reference field="23" count="1" selected="0">
            <x v="18"/>
          </reference>
          <reference field="24" count="1" selected="0">
            <x v="9"/>
          </reference>
          <reference field="25" count="1" selected="0">
            <x v="11"/>
          </reference>
          <reference field="26" count="1" selected="0">
            <x v="2"/>
          </reference>
          <reference field="27" count="1" selected="0">
            <x v="0"/>
          </reference>
          <reference field="28" count="1">
            <x v="0"/>
          </reference>
        </references>
      </pivotArea>
    </format>
    <format dxfId="2586">
      <pivotArea dataOnly="0" labelOnly="1" outline="0" fieldPosition="0">
        <references count="7">
          <reference field="8" count="1" selected="0">
            <x v="1"/>
          </reference>
          <reference field="23" count="1" selected="0">
            <x v="0"/>
          </reference>
          <reference field="24" count="1" selected="0">
            <x v="0"/>
          </reference>
          <reference field="25" count="1" selected="0">
            <x v="0"/>
          </reference>
          <reference field="26" count="1" selected="0">
            <x v="0"/>
          </reference>
          <reference field="27" count="1" selected="0">
            <x v="0"/>
          </reference>
          <reference field="28" count="2">
            <x v="1"/>
            <x v="2"/>
          </reference>
        </references>
      </pivotArea>
    </format>
    <format dxfId="2585">
      <pivotArea dataOnly="0" labelOnly="1" outline="0" fieldPosition="0">
        <references count="7">
          <reference field="8" count="1" selected="0">
            <x v="1"/>
          </reference>
          <reference field="23" count="1" selected="0">
            <x v="0"/>
          </reference>
          <reference field="24" count="1" selected="0">
            <x v="2"/>
          </reference>
          <reference field="25" count="1" selected="0">
            <x v="1"/>
          </reference>
          <reference field="26" count="1" selected="0">
            <x v="0"/>
          </reference>
          <reference field="27" count="1" selected="0">
            <x v="0"/>
          </reference>
          <reference field="28" count="2">
            <x v="0"/>
            <x v="1"/>
          </reference>
        </references>
      </pivotArea>
    </format>
    <format dxfId="2584">
      <pivotArea dataOnly="0" labelOnly="1" outline="0" fieldPosition="0">
        <references count="7">
          <reference field="8" count="1" selected="0">
            <x v="1"/>
          </reference>
          <reference field="23" count="1" selected="0">
            <x v="0"/>
          </reference>
          <reference field="24" count="1" selected="0">
            <x v="6"/>
          </reference>
          <reference field="25" count="1" selected="0">
            <x v="5"/>
          </reference>
          <reference field="26" count="1" selected="0">
            <x v="0"/>
          </reference>
          <reference field="27" count="1" selected="0">
            <x v="0"/>
          </reference>
          <reference field="28" count="1">
            <x v="0"/>
          </reference>
        </references>
      </pivotArea>
    </format>
    <format dxfId="2583">
      <pivotArea dataOnly="0" labelOnly="1" outline="0" fieldPosition="0">
        <references count="7">
          <reference field="8" count="1" selected="0">
            <x v="1"/>
          </reference>
          <reference field="23" count="1" selected="0">
            <x v="1"/>
          </reference>
          <reference field="24" count="1" selected="0">
            <x v="2"/>
          </reference>
          <reference field="25" count="1" selected="0">
            <x v="7"/>
          </reference>
          <reference field="26" count="1" selected="0">
            <x v="0"/>
          </reference>
          <reference field="27" count="1" selected="0">
            <x v="6"/>
          </reference>
          <reference field="28" count="1">
            <x v="0"/>
          </reference>
        </references>
      </pivotArea>
    </format>
    <format dxfId="2582">
      <pivotArea dataOnly="0" labelOnly="1" outline="0" fieldPosition="0">
        <references count="7">
          <reference field="8" count="1" selected="0">
            <x v="1"/>
          </reference>
          <reference field="23" count="1" selected="0">
            <x v="1"/>
          </reference>
          <reference field="24" count="1" selected="0">
            <x v="5"/>
          </reference>
          <reference field="25" count="1" selected="0">
            <x v="4"/>
          </reference>
          <reference field="26" count="1" selected="0">
            <x v="0"/>
          </reference>
          <reference field="27" count="1" selected="0">
            <x v="4"/>
          </reference>
          <reference field="28" count="1">
            <x v="0"/>
          </reference>
        </references>
      </pivotArea>
    </format>
    <format dxfId="2581">
      <pivotArea dataOnly="0" labelOnly="1" outline="0" fieldPosition="0">
        <references count="7">
          <reference field="8" count="1" selected="0">
            <x v="1"/>
          </reference>
          <reference field="23" count="1" selected="0">
            <x v="4"/>
          </reference>
          <reference field="24" count="1" selected="0">
            <x v="2"/>
          </reference>
          <reference field="25" count="1" selected="0">
            <x v="3"/>
          </reference>
          <reference field="26" count="1" selected="0">
            <x v="0"/>
          </reference>
          <reference field="27" count="1" selected="0">
            <x v="3"/>
          </reference>
          <reference field="28" count="1">
            <x v="0"/>
          </reference>
        </references>
      </pivotArea>
    </format>
    <format dxfId="2580">
      <pivotArea dataOnly="0" labelOnly="1" outline="0" fieldPosition="0">
        <references count="7">
          <reference field="8" count="1" selected="0">
            <x v="1"/>
          </reference>
          <reference field="23" count="1" selected="0">
            <x v="5"/>
          </reference>
          <reference field="24" count="1" selected="0">
            <x v="8"/>
          </reference>
          <reference field="25" count="1" selected="0">
            <x v="15"/>
          </reference>
          <reference field="26" count="1" selected="0">
            <x v="0"/>
          </reference>
          <reference field="27" count="1" selected="0">
            <x v="9"/>
          </reference>
          <reference field="28" count="1">
            <x v="0"/>
          </reference>
        </references>
      </pivotArea>
    </format>
    <format dxfId="2579">
      <pivotArea dataOnly="0" labelOnly="1" outline="0" fieldPosition="0">
        <references count="7">
          <reference field="8" count="1" selected="0">
            <x v="1"/>
          </reference>
          <reference field="23" count="1" selected="0">
            <x v="6"/>
          </reference>
          <reference field="24" count="1" selected="0">
            <x v="4"/>
          </reference>
          <reference field="25" count="1" selected="0">
            <x v="6"/>
          </reference>
          <reference field="26" count="1" selected="0">
            <x v="0"/>
          </reference>
          <reference field="27" count="1" selected="0">
            <x v="5"/>
          </reference>
          <reference field="28" count="1">
            <x v="0"/>
          </reference>
        </references>
      </pivotArea>
    </format>
    <format dxfId="2578">
      <pivotArea dataOnly="0" labelOnly="1" outline="0" fieldPosition="0">
        <references count="7">
          <reference field="8" count="1" selected="0">
            <x v="1"/>
          </reference>
          <reference field="23" count="1" selected="0">
            <x v="9"/>
          </reference>
          <reference field="24" count="1" selected="0">
            <x v="2"/>
          </reference>
          <reference field="25" count="1" selected="0">
            <x v="1"/>
          </reference>
          <reference field="26" count="1" selected="0">
            <x v="0"/>
          </reference>
          <reference field="27" count="1" selected="0">
            <x v="1"/>
          </reference>
          <reference field="28" count="1">
            <x v="0"/>
          </reference>
        </references>
      </pivotArea>
    </format>
    <format dxfId="2577">
      <pivotArea dataOnly="0" labelOnly="1" outline="0" fieldPosition="0">
        <references count="7">
          <reference field="8" count="1" selected="0">
            <x v="1"/>
          </reference>
          <reference field="23" count="1" selected="0">
            <x v="14"/>
          </reference>
          <reference field="24" count="1" selected="0">
            <x v="7"/>
          </reference>
          <reference field="25" count="1" selected="0">
            <x v="3"/>
          </reference>
          <reference field="26" count="1" selected="0">
            <x v="0"/>
          </reference>
          <reference field="27" count="1" selected="0">
            <x v="0"/>
          </reference>
          <reference field="28" count="1">
            <x v="0"/>
          </reference>
        </references>
      </pivotArea>
    </format>
    <format dxfId="2576">
      <pivotArea dataOnly="0" labelOnly="1" outline="0" fieldPosition="0">
        <references count="7">
          <reference field="8" count="1" selected="0">
            <x v="2"/>
          </reference>
          <reference field="23" count="1" selected="0">
            <x v="2"/>
          </reference>
          <reference field="24" count="1" selected="0">
            <x v="2"/>
          </reference>
          <reference field="25" count="1" selected="0">
            <x v="0"/>
          </reference>
          <reference field="26" count="1" selected="0">
            <x v="0"/>
          </reference>
          <reference field="27" count="1" selected="0">
            <x v="1"/>
          </reference>
          <reference field="28" count="1">
            <x v="0"/>
          </reference>
        </references>
      </pivotArea>
    </format>
    <format dxfId="2575">
      <pivotArea dataOnly="0" labelOnly="1" outline="0" fieldPosition="0">
        <references count="7">
          <reference field="8" count="1" selected="0">
            <x v="2"/>
          </reference>
          <reference field="23" count="1" selected="0">
            <x v="8"/>
          </reference>
          <reference field="24" count="1" selected="0">
            <x v="0"/>
          </reference>
          <reference field="25" count="1" selected="0">
            <x v="9"/>
          </reference>
          <reference field="26" count="1" selected="0">
            <x v="0"/>
          </reference>
          <reference field="27" count="1" selected="0">
            <x v="1"/>
          </reference>
          <reference field="28" count="1">
            <x v="0"/>
          </reference>
        </references>
      </pivotArea>
    </format>
    <format dxfId="2574">
      <pivotArea dataOnly="0" labelOnly="1" outline="0" fieldPosition="0">
        <references count="7">
          <reference field="8" count="1" selected="0">
            <x v="2"/>
          </reference>
          <reference field="23" count="1" selected="0">
            <x v="12"/>
          </reference>
          <reference field="24" count="1" selected="0">
            <x v="0"/>
          </reference>
          <reference field="25" count="1" selected="0">
            <x v="1"/>
          </reference>
          <reference field="26" count="1" selected="0">
            <x v="0"/>
          </reference>
          <reference field="27" count="1" selected="0">
            <x v="0"/>
          </reference>
          <reference field="28" count="1">
            <x v="0"/>
          </reference>
        </references>
      </pivotArea>
    </format>
    <format dxfId="2573">
      <pivotArea dataOnly="0" labelOnly="1" outline="0" fieldPosition="0">
        <references count="7">
          <reference field="8" count="1" selected="0">
            <x v="2"/>
          </reference>
          <reference field="23" count="1" selected="0">
            <x v="17"/>
          </reference>
          <reference field="24" count="1" selected="0">
            <x v="3"/>
          </reference>
          <reference field="25" count="1" selected="0">
            <x v="2"/>
          </reference>
          <reference field="26" count="1" selected="0">
            <x v="0"/>
          </reference>
          <reference field="27" count="1" selected="0">
            <x v="2"/>
          </reference>
          <reference field="28" count="1">
            <x v="0"/>
          </reference>
        </references>
      </pivotArea>
    </format>
    <format dxfId="2572">
      <pivotArea dataOnly="0" labelOnly="1" outline="0" fieldPosition="0">
        <references count="7">
          <reference field="8" count="1" selected="0">
            <x v="3"/>
          </reference>
          <reference field="23" count="1" selected="0">
            <x v="0"/>
          </reference>
          <reference field="24" count="1" selected="0">
            <x v="0"/>
          </reference>
          <reference field="25" count="1" selected="0">
            <x v="10"/>
          </reference>
          <reference field="26" count="1" selected="0">
            <x v="0"/>
          </reference>
          <reference field="27" count="1" selected="0">
            <x v="0"/>
          </reference>
          <reference field="28" count="1">
            <x v="0"/>
          </reference>
        </references>
      </pivotArea>
    </format>
    <format dxfId="2571">
      <pivotArea dataOnly="0" labelOnly="1" outline="0" fieldPosition="0">
        <references count="7">
          <reference field="8" count="1" selected="0">
            <x v="3"/>
          </reference>
          <reference field="23" count="1" selected="0">
            <x v="0"/>
          </reference>
          <reference field="24" count="1" selected="0">
            <x v="2"/>
          </reference>
          <reference field="25" count="1" selected="0">
            <x v="1"/>
          </reference>
          <reference field="26" count="1" selected="0">
            <x v="0"/>
          </reference>
          <reference field="27" count="1" selected="0">
            <x v="0"/>
          </reference>
          <reference field="28" count="1">
            <x v="0"/>
          </reference>
        </references>
      </pivotArea>
    </format>
    <format dxfId="2570">
      <pivotArea dataOnly="0" labelOnly="1" outline="0" fieldPosition="0">
        <references count="7">
          <reference field="8" count="1" selected="0">
            <x v="3"/>
          </reference>
          <reference field="23" count="1" selected="0">
            <x v="11"/>
          </reference>
          <reference field="24" count="1" selected="0">
            <x v="0"/>
          </reference>
          <reference field="25" count="1" selected="0">
            <x v="8"/>
          </reference>
          <reference field="26" count="1" selected="0">
            <x v="0"/>
          </reference>
          <reference field="27" count="1" selected="0">
            <x v="0"/>
          </reference>
          <reference field="28" count="1">
            <x v="0"/>
          </reference>
        </references>
      </pivotArea>
    </format>
    <format dxfId="2569">
      <pivotArea type="all" dataOnly="0" outline="0" fieldPosition="0"/>
    </format>
    <format dxfId="2568">
      <pivotArea field="8" type="button" dataOnly="0" labelOnly="1" outline="0" axis="axisRow" fieldPosition="0"/>
    </format>
    <format dxfId="2567">
      <pivotArea field="23" type="button" dataOnly="0" labelOnly="1" outline="0" axis="axisRow" fieldPosition="1"/>
    </format>
    <format dxfId="2566">
      <pivotArea field="24" type="button" dataOnly="0" labelOnly="1" outline="0" axis="axisRow" fieldPosition="2"/>
    </format>
    <format dxfId="2565">
      <pivotArea field="25" type="button" dataOnly="0" labelOnly="1" outline="0" axis="axisRow" fieldPosition="3"/>
    </format>
    <format dxfId="2564">
      <pivotArea field="27" type="button" dataOnly="0" labelOnly="1" outline="0" axis="axisRow" fieldPosition="4"/>
    </format>
    <format dxfId="2563">
      <pivotArea field="26" type="button" dataOnly="0" labelOnly="1" outline="0" axis="axisRow" fieldPosition="5"/>
    </format>
    <format dxfId="2562">
      <pivotArea field="28" type="button" dataOnly="0" labelOnly="1" outline="0" axis="axisRow" fieldPosition="6"/>
    </format>
    <format dxfId="2561">
      <pivotArea dataOnly="0" labelOnly="1" outline="0" fieldPosition="0">
        <references count="1">
          <reference field="8" count="0"/>
        </references>
      </pivotArea>
    </format>
    <format dxfId="2560">
      <pivotArea dataOnly="0" labelOnly="1" outline="0" fieldPosition="0">
        <references count="2">
          <reference field="8" count="1" selected="0">
            <x v="0"/>
          </reference>
          <reference field="23" count="8">
            <x v="0"/>
            <x v="3"/>
            <x v="7"/>
            <x v="10"/>
            <x v="13"/>
            <x v="15"/>
            <x v="16"/>
            <x v="18"/>
          </reference>
        </references>
      </pivotArea>
    </format>
    <format dxfId="2559">
      <pivotArea dataOnly="0" labelOnly="1" outline="0" fieldPosition="0">
        <references count="2">
          <reference field="8" count="1" selected="0">
            <x v="1"/>
          </reference>
          <reference field="23" count="7">
            <x v="0"/>
            <x v="1"/>
            <x v="4"/>
            <x v="5"/>
            <x v="6"/>
            <x v="9"/>
            <x v="14"/>
          </reference>
        </references>
      </pivotArea>
    </format>
    <format dxfId="2558">
      <pivotArea dataOnly="0" labelOnly="1" outline="0" fieldPosition="0">
        <references count="2">
          <reference field="8" count="1" selected="0">
            <x v="2"/>
          </reference>
          <reference field="23" count="4">
            <x v="2"/>
            <x v="8"/>
            <x v="12"/>
            <x v="17"/>
          </reference>
        </references>
      </pivotArea>
    </format>
    <format dxfId="2557">
      <pivotArea dataOnly="0" labelOnly="1" outline="0" fieldPosition="0">
        <references count="2">
          <reference field="8" count="1" selected="0">
            <x v="3"/>
          </reference>
          <reference field="23" count="2">
            <x v="0"/>
            <x v="11"/>
          </reference>
        </references>
      </pivotArea>
    </format>
    <format dxfId="2556">
      <pivotArea dataOnly="0" labelOnly="1" outline="0" fieldPosition="0">
        <references count="3">
          <reference field="8" count="1" selected="0">
            <x v="0"/>
          </reference>
          <reference field="23" count="1" selected="0">
            <x v="0"/>
          </reference>
          <reference field="24" count="1">
            <x v="0"/>
          </reference>
        </references>
      </pivotArea>
    </format>
    <format dxfId="2555">
      <pivotArea dataOnly="0" labelOnly="1" outline="0" fieldPosition="0">
        <references count="3">
          <reference field="8" count="1" selected="0">
            <x v="0"/>
          </reference>
          <reference field="23" count="1" selected="0">
            <x v="3"/>
          </reference>
          <reference field="24" count="1">
            <x v="9"/>
          </reference>
        </references>
      </pivotArea>
    </format>
    <format dxfId="2554">
      <pivotArea dataOnly="0" labelOnly="1" outline="0" fieldPosition="0">
        <references count="3">
          <reference field="8" count="1" selected="0">
            <x v="0"/>
          </reference>
          <reference field="23" count="1" selected="0">
            <x v="15"/>
          </reference>
          <reference field="24" count="1">
            <x v="0"/>
          </reference>
        </references>
      </pivotArea>
    </format>
    <format dxfId="2553">
      <pivotArea dataOnly="0" labelOnly="1" outline="0" fieldPosition="0">
        <references count="3">
          <reference field="8" count="1" selected="0">
            <x v="0"/>
          </reference>
          <reference field="23" count="1" selected="0">
            <x v="16"/>
          </reference>
          <reference field="24" count="1">
            <x v="1"/>
          </reference>
        </references>
      </pivotArea>
    </format>
    <format dxfId="2552">
      <pivotArea dataOnly="0" labelOnly="1" outline="0" fieldPosition="0">
        <references count="3">
          <reference field="8" count="1" selected="0">
            <x v="0"/>
          </reference>
          <reference field="23" count="1" selected="0">
            <x v="18"/>
          </reference>
          <reference field="24" count="1">
            <x v="9"/>
          </reference>
        </references>
      </pivotArea>
    </format>
    <format dxfId="2551">
      <pivotArea dataOnly="0" labelOnly="1" outline="0" fieldPosition="0">
        <references count="3">
          <reference field="8" count="1" selected="0">
            <x v="1"/>
          </reference>
          <reference field="23" count="1" selected="0">
            <x v="0"/>
          </reference>
          <reference field="24" count="3">
            <x v="0"/>
            <x v="2"/>
            <x v="6"/>
          </reference>
        </references>
      </pivotArea>
    </format>
    <format dxfId="2550">
      <pivotArea dataOnly="0" labelOnly="1" outline="0" fieldPosition="0">
        <references count="3">
          <reference field="8" count="1" selected="0">
            <x v="1"/>
          </reference>
          <reference field="23" count="1" selected="0">
            <x v="1"/>
          </reference>
          <reference field="24" count="2">
            <x v="2"/>
            <x v="5"/>
          </reference>
        </references>
      </pivotArea>
    </format>
    <format dxfId="2549">
      <pivotArea dataOnly="0" labelOnly="1" outline="0" fieldPosition="0">
        <references count="3">
          <reference field="8" count="1" selected="0">
            <x v="1"/>
          </reference>
          <reference field="23" count="1" selected="0">
            <x v="4"/>
          </reference>
          <reference field="24" count="1">
            <x v="2"/>
          </reference>
        </references>
      </pivotArea>
    </format>
    <format dxfId="2548">
      <pivotArea dataOnly="0" labelOnly="1" outline="0" fieldPosition="0">
        <references count="3">
          <reference field="8" count="1" selected="0">
            <x v="1"/>
          </reference>
          <reference field="23" count="1" selected="0">
            <x v="5"/>
          </reference>
          <reference field="24" count="1">
            <x v="8"/>
          </reference>
        </references>
      </pivotArea>
    </format>
    <format dxfId="2547">
      <pivotArea dataOnly="0" labelOnly="1" outline="0" fieldPosition="0">
        <references count="3">
          <reference field="8" count="1" selected="0">
            <x v="1"/>
          </reference>
          <reference field="23" count="1" selected="0">
            <x v="6"/>
          </reference>
          <reference field="24" count="1">
            <x v="4"/>
          </reference>
        </references>
      </pivotArea>
    </format>
    <format dxfId="2546">
      <pivotArea dataOnly="0" labelOnly="1" outline="0" fieldPosition="0">
        <references count="3">
          <reference field="8" count="1" selected="0">
            <x v="1"/>
          </reference>
          <reference field="23" count="1" selected="0">
            <x v="9"/>
          </reference>
          <reference field="24" count="1">
            <x v="2"/>
          </reference>
        </references>
      </pivotArea>
    </format>
    <format dxfId="2545">
      <pivotArea dataOnly="0" labelOnly="1" outline="0" fieldPosition="0">
        <references count="3">
          <reference field="8" count="1" selected="0">
            <x v="1"/>
          </reference>
          <reference field="23" count="1" selected="0">
            <x v="14"/>
          </reference>
          <reference field="24" count="1">
            <x v="7"/>
          </reference>
        </references>
      </pivotArea>
    </format>
    <format dxfId="2544">
      <pivotArea dataOnly="0" labelOnly="1" outline="0" fieldPosition="0">
        <references count="3">
          <reference field="8" count="1" selected="0">
            <x v="2"/>
          </reference>
          <reference field="23" count="1" selected="0">
            <x v="2"/>
          </reference>
          <reference field="24" count="1">
            <x v="2"/>
          </reference>
        </references>
      </pivotArea>
    </format>
    <format dxfId="2543">
      <pivotArea dataOnly="0" labelOnly="1" outline="0" fieldPosition="0">
        <references count="3">
          <reference field="8" count="1" selected="0">
            <x v="2"/>
          </reference>
          <reference field="23" count="1" selected="0">
            <x v="8"/>
          </reference>
          <reference field="24" count="1">
            <x v="0"/>
          </reference>
        </references>
      </pivotArea>
    </format>
    <format dxfId="2542">
      <pivotArea dataOnly="0" labelOnly="1" outline="0" fieldPosition="0">
        <references count="3">
          <reference field="8" count="1" selected="0">
            <x v="2"/>
          </reference>
          <reference field="23" count="1" selected="0">
            <x v="17"/>
          </reference>
          <reference field="24" count="1">
            <x v="3"/>
          </reference>
        </references>
      </pivotArea>
    </format>
    <format dxfId="2541">
      <pivotArea dataOnly="0" labelOnly="1" outline="0" fieldPosition="0">
        <references count="3">
          <reference field="8" count="1" selected="0">
            <x v="3"/>
          </reference>
          <reference field="23" count="1" selected="0">
            <x v="0"/>
          </reference>
          <reference field="24" count="2">
            <x v="0"/>
            <x v="2"/>
          </reference>
        </references>
      </pivotArea>
    </format>
    <format dxfId="2540">
      <pivotArea dataOnly="0" labelOnly="1" outline="0" fieldPosition="0">
        <references count="3">
          <reference field="8" count="1" selected="0">
            <x v="3"/>
          </reference>
          <reference field="23" count="1" selected="0">
            <x v="11"/>
          </reference>
          <reference field="24" count="1">
            <x v="0"/>
          </reference>
        </references>
      </pivotArea>
    </format>
    <format dxfId="2539">
      <pivotArea dataOnly="0" labelOnly="1" outline="0" fieldPosition="0">
        <references count="4">
          <reference field="8" count="1" selected="0">
            <x v="0"/>
          </reference>
          <reference field="23" count="1" selected="0">
            <x v="0"/>
          </reference>
          <reference field="24" count="1" selected="0">
            <x v="0"/>
          </reference>
          <reference field="25" count="1">
            <x v="11"/>
          </reference>
        </references>
      </pivotArea>
    </format>
    <format dxfId="2538">
      <pivotArea dataOnly="0" labelOnly="1" outline="0" fieldPosition="0">
        <references count="4">
          <reference field="8" count="1" selected="0">
            <x v="0"/>
          </reference>
          <reference field="23" count="1" selected="0">
            <x v="10"/>
          </reference>
          <reference field="24" count="1" selected="0">
            <x v="9"/>
          </reference>
          <reference field="25" count="1">
            <x v="12"/>
          </reference>
        </references>
      </pivotArea>
    </format>
    <format dxfId="2537">
      <pivotArea dataOnly="0" labelOnly="1" outline="0" fieldPosition="0">
        <references count="4">
          <reference field="8" count="1" selected="0">
            <x v="0"/>
          </reference>
          <reference field="23" count="1" selected="0">
            <x v="13"/>
          </reference>
          <reference field="24" count="1" selected="0">
            <x v="9"/>
          </reference>
          <reference field="25" count="1">
            <x v="14"/>
          </reference>
        </references>
      </pivotArea>
    </format>
    <format dxfId="2536">
      <pivotArea dataOnly="0" labelOnly="1" outline="0" fieldPosition="0">
        <references count="4">
          <reference field="8" count="1" selected="0">
            <x v="0"/>
          </reference>
          <reference field="23" count="1" selected="0">
            <x v="15"/>
          </reference>
          <reference field="24" count="1" selected="0">
            <x v="0"/>
          </reference>
          <reference field="25" count="1">
            <x v="11"/>
          </reference>
        </references>
      </pivotArea>
    </format>
    <format dxfId="2535">
      <pivotArea dataOnly="0" labelOnly="1" outline="0" fieldPosition="0">
        <references count="4">
          <reference field="8" count="1" selected="0">
            <x v="0"/>
          </reference>
          <reference field="23" count="1" selected="0">
            <x v="16"/>
          </reference>
          <reference field="24" count="1" selected="0">
            <x v="1"/>
          </reference>
          <reference field="25" count="1">
            <x v="13"/>
          </reference>
        </references>
      </pivotArea>
    </format>
    <format dxfId="2534">
      <pivotArea dataOnly="0" labelOnly="1" outline="0" fieldPosition="0">
        <references count="4">
          <reference field="8" count="1" selected="0">
            <x v="0"/>
          </reference>
          <reference field="23" count="1" selected="0">
            <x v="18"/>
          </reference>
          <reference field="24" count="1" selected="0">
            <x v="9"/>
          </reference>
          <reference field="25" count="1">
            <x v="11"/>
          </reference>
        </references>
      </pivotArea>
    </format>
    <format dxfId="2533">
      <pivotArea dataOnly="0" labelOnly="1" outline="0" fieldPosition="0">
        <references count="4">
          <reference field="8" count="1" selected="0">
            <x v="1"/>
          </reference>
          <reference field="23" count="1" selected="0">
            <x v="0"/>
          </reference>
          <reference field="24" count="1" selected="0">
            <x v="0"/>
          </reference>
          <reference field="25" count="1">
            <x v="0"/>
          </reference>
        </references>
      </pivotArea>
    </format>
    <format dxfId="2532">
      <pivotArea dataOnly="0" labelOnly="1" outline="0" fieldPosition="0">
        <references count="4">
          <reference field="8" count="1" selected="0">
            <x v="1"/>
          </reference>
          <reference field="23" count="1" selected="0">
            <x v="0"/>
          </reference>
          <reference field="24" count="1" selected="0">
            <x v="2"/>
          </reference>
          <reference field="25" count="1">
            <x v="1"/>
          </reference>
        </references>
      </pivotArea>
    </format>
    <format dxfId="2531">
      <pivotArea dataOnly="0" labelOnly="1" outline="0" fieldPosition="0">
        <references count="4">
          <reference field="8" count="1" selected="0">
            <x v="1"/>
          </reference>
          <reference field="23" count="1" selected="0">
            <x v="0"/>
          </reference>
          <reference field="24" count="1" selected="0">
            <x v="6"/>
          </reference>
          <reference field="25" count="1">
            <x v="5"/>
          </reference>
        </references>
      </pivotArea>
    </format>
    <format dxfId="2530">
      <pivotArea dataOnly="0" labelOnly="1" outline="0" fieldPosition="0">
        <references count="4">
          <reference field="8" count="1" selected="0">
            <x v="1"/>
          </reference>
          <reference field="23" count="1" selected="0">
            <x v="1"/>
          </reference>
          <reference field="24" count="1" selected="0">
            <x v="2"/>
          </reference>
          <reference field="25" count="1">
            <x v="7"/>
          </reference>
        </references>
      </pivotArea>
    </format>
    <format dxfId="2529">
      <pivotArea dataOnly="0" labelOnly="1" outline="0" fieldPosition="0">
        <references count="4">
          <reference field="8" count="1" selected="0">
            <x v="1"/>
          </reference>
          <reference field="23" count="1" selected="0">
            <x v="1"/>
          </reference>
          <reference field="24" count="1" selected="0">
            <x v="5"/>
          </reference>
          <reference field="25" count="1">
            <x v="4"/>
          </reference>
        </references>
      </pivotArea>
    </format>
    <format dxfId="2528">
      <pivotArea dataOnly="0" labelOnly="1" outline="0" fieldPosition="0">
        <references count="4">
          <reference field="8" count="1" selected="0">
            <x v="1"/>
          </reference>
          <reference field="23" count="1" selected="0">
            <x v="4"/>
          </reference>
          <reference field="24" count="1" selected="0">
            <x v="2"/>
          </reference>
          <reference field="25" count="1">
            <x v="3"/>
          </reference>
        </references>
      </pivotArea>
    </format>
    <format dxfId="2527">
      <pivotArea dataOnly="0" labelOnly="1" outline="0" fieldPosition="0">
        <references count="4">
          <reference field="8" count="1" selected="0">
            <x v="1"/>
          </reference>
          <reference field="23" count="1" selected="0">
            <x v="5"/>
          </reference>
          <reference field="24" count="1" selected="0">
            <x v="8"/>
          </reference>
          <reference field="25" count="1">
            <x v="15"/>
          </reference>
        </references>
      </pivotArea>
    </format>
    <format dxfId="2526">
      <pivotArea dataOnly="0" labelOnly="1" outline="0" fieldPosition="0">
        <references count="4">
          <reference field="8" count="1" selected="0">
            <x v="1"/>
          </reference>
          <reference field="23" count="1" selected="0">
            <x v="6"/>
          </reference>
          <reference field="24" count="1" selected="0">
            <x v="4"/>
          </reference>
          <reference field="25" count="1">
            <x v="6"/>
          </reference>
        </references>
      </pivotArea>
    </format>
    <format dxfId="2525">
      <pivotArea dataOnly="0" labelOnly="1" outline="0" fieldPosition="0">
        <references count="4">
          <reference field="8" count="1" selected="0">
            <x v="1"/>
          </reference>
          <reference field="23" count="1" selected="0">
            <x v="9"/>
          </reference>
          <reference field="24" count="1" selected="0">
            <x v="2"/>
          </reference>
          <reference field="25" count="1">
            <x v="1"/>
          </reference>
        </references>
      </pivotArea>
    </format>
    <format dxfId="2524">
      <pivotArea dataOnly="0" labelOnly="1" outline="0" fieldPosition="0">
        <references count="4">
          <reference field="8" count="1" selected="0">
            <x v="1"/>
          </reference>
          <reference field="23" count="1" selected="0">
            <x v="14"/>
          </reference>
          <reference field="24" count="1" selected="0">
            <x v="7"/>
          </reference>
          <reference field="25" count="1">
            <x v="3"/>
          </reference>
        </references>
      </pivotArea>
    </format>
    <format dxfId="2523">
      <pivotArea dataOnly="0" labelOnly="1" outline="0" fieldPosition="0">
        <references count="4">
          <reference field="8" count="1" selected="0">
            <x v="2"/>
          </reference>
          <reference field="23" count="1" selected="0">
            <x v="2"/>
          </reference>
          <reference field="24" count="1" selected="0">
            <x v="2"/>
          </reference>
          <reference field="25" count="1">
            <x v="0"/>
          </reference>
        </references>
      </pivotArea>
    </format>
    <format dxfId="2522">
      <pivotArea dataOnly="0" labelOnly="1" outline="0" fieldPosition="0">
        <references count="4">
          <reference field="8" count="1" selected="0">
            <x v="2"/>
          </reference>
          <reference field="23" count="1" selected="0">
            <x v="8"/>
          </reference>
          <reference field="24" count="1" selected="0">
            <x v="0"/>
          </reference>
          <reference field="25" count="1">
            <x v="9"/>
          </reference>
        </references>
      </pivotArea>
    </format>
    <format dxfId="2521">
      <pivotArea dataOnly="0" labelOnly="1" outline="0" fieldPosition="0">
        <references count="4">
          <reference field="8" count="1" selected="0">
            <x v="2"/>
          </reference>
          <reference field="23" count="1" selected="0">
            <x v="12"/>
          </reference>
          <reference field="24" count="1" selected="0">
            <x v="0"/>
          </reference>
          <reference field="25" count="1">
            <x v="1"/>
          </reference>
        </references>
      </pivotArea>
    </format>
    <format dxfId="2520">
      <pivotArea dataOnly="0" labelOnly="1" outline="0" fieldPosition="0">
        <references count="4">
          <reference field="8" count="1" selected="0">
            <x v="2"/>
          </reference>
          <reference field="23" count="1" selected="0">
            <x v="17"/>
          </reference>
          <reference field="24" count="1" selected="0">
            <x v="3"/>
          </reference>
          <reference field="25" count="1">
            <x v="2"/>
          </reference>
        </references>
      </pivotArea>
    </format>
    <format dxfId="2519">
      <pivotArea dataOnly="0" labelOnly="1" outline="0" fieldPosition="0">
        <references count="4">
          <reference field="8" count="1" selected="0">
            <x v="3"/>
          </reference>
          <reference field="23" count="1" selected="0">
            <x v="0"/>
          </reference>
          <reference field="24" count="1" selected="0">
            <x v="0"/>
          </reference>
          <reference field="25" count="1">
            <x v="10"/>
          </reference>
        </references>
      </pivotArea>
    </format>
    <format dxfId="2518">
      <pivotArea dataOnly="0" labelOnly="1" outline="0" fieldPosition="0">
        <references count="4">
          <reference field="8" count="1" selected="0">
            <x v="3"/>
          </reference>
          <reference field="23" count="1" selected="0">
            <x v="0"/>
          </reference>
          <reference field="24" count="1" selected="0">
            <x v="2"/>
          </reference>
          <reference field="25" count="1">
            <x v="1"/>
          </reference>
        </references>
      </pivotArea>
    </format>
    <format dxfId="2517">
      <pivotArea dataOnly="0" labelOnly="1" outline="0" fieldPosition="0">
        <references count="4">
          <reference field="8" count="1" selected="0">
            <x v="3"/>
          </reference>
          <reference field="23" count="1" selected="0">
            <x v="11"/>
          </reference>
          <reference field="24" count="1" selected="0">
            <x v="0"/>
          </reference>
          <reference field="25" count="1">
            <x v="8"/>
          </reference>
        </references>
      </pivotArea>
    </format>
    <format dxfId="2516">
      <pivotArea dataOnly="0" labelOnly="1" outline="0" fieldPosition="0">
        <references count="5">
          <reference field="8" count="1" selected="0">
            <x v="0"/>
          </reference>
          <reference field="23" count="1" selected="0">
            <x v="0"/>
          </reference>
          <reference field="24" count="1" selected="0">
            <x v="0"/>
          </reference>
          <reference field="25" count="1" selected="0">
            <x v="11"/>
          </reference>
          <reference field="27" count="1">
            <x v="0"/>
          </reference>
        </references>
      </pivotArea>
    </format>
    <format dxfId="2515">
      <pivotArea dataOnly="0" labelOnly="1" outline="0" fieldPosition="0">
        <references count="5">
          <reference field="8" count="1" selected="0">
            <x v="0"/>
          </reference>
          <reference field="23" count="1" selected="0">
            <x v="3"/>
          </reference>
          <reference field="24" count="1" selected="0">
            <x v="9"/>
          </reference>
          <reference field="25" count="1" selected="0">
            <x v="11"/>
          </reference>
          <reference field="27" count="1">
            <x v="10"/>
          </reference>
        </references>
      </pivotArea>
    </format>
    <format dxfId="2514">
      <pivotArea dataOnly="0" labelOnly="1" outline="0" fieldPosition="0">
        <references count="5">
          <reference field="8" count="1" selected="0">
            <x v="0"/>
          </reference>
          <reference field="23" count="1" selected="0">
            <x v="7"/>
          </reference>
          <reference field="24" count="1" selected="0">
            <x v="9"/>
          </reference>
          <reference field="25" count="1" selected="0">
            <x v="11"/>
          </reference>
          <reference field="27" count="1">
            <x v="0"/>
          </reference>
        </references>
      </pivotArea>
    </format>
    <format dxfId="2513">
      <pivotArea dataOnly="0" labelOnly="1" outline="0" fieldPosition="0">
        <references count="5">
          <reference field="8" count="1" selected="0">
            <x v="0"/>
          </reference>
          <reference field="23" count="1" selected="0">
            <x v="13"/>
          </reference>
          <reference field="24" count="1" selected="0">
            <x v="9"/>
          </reference>
          <reference field="25" count="1" selected="0">
            <x v="14"/>
          </reference>
          <reference field="27" count="1">
            <x v="8"/>
          </reference>
        </references>
      </pivotArea>
    </format>
    <format dxfId="2512">
      <pivotArea dataOnly="0" labelOnly="1" outline="0" fieldPosition="0">
        <references count="5">
          <reference field="8" count="1" selected="0">
            <x v="0"/>
          </reference>
          <reference field="23" count="1" selected="0">
            <x v="15"/>
          </reference>
          <reference field="24" count="1" selected="0">
            <x v="0"/>
          </reference>
          <reference field="25" count="1" selected="0">
            <x v="11"/>
          </reference>
          <reference field="27" count="2">
            <x v="0"/>
            <x v="7"/>
          </reference>
        </references>
      </pivotArea>
    </format>
    <format dxfId="2511">
      <pivotArea dataOnly="0" labelOnly="1" outline="0" fieldPosition="0">
        <references count="5">
          <reference field="8" count="1" selected="0">
            <x v="0"/>
          </reference>
          <reference field="23" count="1" selected="0">
            <x v="16"/>
          </reference>
          <reference field="24" count="1" selected="0">
            <x v="1"/>
          </reference>
          <reference field="25" count="1" selected="0">
            <x v="13"/>
          </reference>
          <reference field="27" count="1">
            <x v="10"/>
          </reference>
        </references>
      </pivotArea>
    </format>
    <format dxfId="2510">
      <pivotArea dataOnly="0" labelOnly="1" outline="0" fieldPosition="0">
        <references count="5">
          <reference field="8" count="1" selected="0">
            <x v="0"/>
          </reference>
          <reference field="23" count="1" selected="0">
            <x v="18"/>
          </reference>
          <reference field="24" count="1" selected="0">
            <x v="9"/>
          </reference>
          <reference field="25" count="1" selected="0">
            <x v="11"/>
          </reference>
          <reference field="27" count="1">
            <x v="0"/>
          </reference>
        </references>
      </pivotArea>
    </format>
    <format dxfId="2509">
      <pivotArea dataOnly="0" labelOnly="1" outline="0" fieldPosition="0">
        <references count="5">
          <reference field="8" count="1" selected="0">
            <x v="1"/>
          </reference>
          <reference field="23" count="1" selected="0">
            <x v="1"/>
          </reference>
          <reference field="24" count="1" selected="0">
            <x v="2"/>
          </reference>
          <reference field="25" count="1" selected="0">
            <x v="7"/>
          </reference>
          <reference field="27" count="1">
            <x v="6"/>
          </reference>
        </references>
      </pivotArea>
    </format>
    <format dxfId="2508">
      <pivotArea dataOnly="0" labelOnly="1" outline="0" fieldPosition="0">
        <references count="5">
          <reference field="8" count="1" selected="0">
            <x v="1"/>
          </reference>
          <reference field="23" count="1" selected="0">
            <x v="1"/>
          </reference>
          <reference field="24" count="1" selected="0">
            <x v="5"/>
          </reference>
          <reference field="25" count="1" selected="0">
            <x v="4"/>
          </reference>
          <reference field="27" count="1">
            <x v="4"/>
          </reference>
        </references>
      </pivotArea>
    </format>
    <format dxfId="2507">
      <pivotArea dataOnly="0" labelOnly="1" outline="0" fieldPosition="0">
        <references count="5">
          <reference field="8" count="1" selected="0">
            <x v="1"/>
          </reference>
          <reference field="23" count="1" selected="0">
            <x v="4"/>
          </reference>
          <reference field="24" count="1" selected="0">
            <x v="2"/>
          </reference>
          <reference field="25" count="1" selected="0">
            <x v="3"/>
          </reference>
          <reference field="27" count="1">
            <x v="3"/>
          </reference>
        </references>
      </pivotArea>
    </format>
    <format dxfId="2506">
      <pivotArea dataOnly="0" labelOnly="1" outline="0" fieldPosition="0">
        <references count="5">
          <reference field="8" count="1" selected="0">
            <x v="1"/>
          </reference>
          <reference field="23" count="1" selected="0">
            <x v="5"/>
          </reference>
          <reference field="24" count="1" selected="0">
            <x v="8"/>
          </reference>
          <reference field="25" count="1" selected="0">
            <x v="15"/>
          </reference>
          <reference field="27" count="1">
            <x v="9"/>
          </reference>
        </references>
      </pivotArea>
    </format>
    <format dxfId="2505">
      <pivotArea dataOnly="0" labelOnly="1" outline="0" fieldPosition="0">
        <references count="5">
          <reference field="8" count="1" selected="0">
            <x v="1"/>
          </reference>
          <reference field="23" count="1" selected="0">
            <x v="6"/>
          </reference>
          <reference field="24" count="1" selected="0">
            <x v="4"/>
          </reference>
          <reference field="25" count="1" selected="0">
            <x v="6"/>
          </reference>
          <reference field="27" count="1">
            <x v="5"/>
          </reference>
        </references>
      </pivotArea>
    </format>
    <format dxfId="2504">
      <pivotArea dataOnly="0" labelOnly="1" outline="0" fieldPosition="0">
        <references count="5">
          <reference field="8" count="1" selected="0">
            <x v="1"/>
          </reference>
          <reference field="23" count="1" selected="0">
            <x v="9"/>
          </reference>
          <reference field="24" count="1" selected="0">
            <x v="2"/>
          </reference>
          <reference field="25" count="1" selected="0">
            <x v="1"/>
          </reference>
          <reference field="27" count="1">
            <x v="1"/>
          </reference>
        </references>
      </pivotArea>
    </format>
    <format dxfId="2503">
      <pivotArea dataOnly="0" labelOnly="1" outline="0" fieldPosition="0">
        <references count="5">
          <reference field="8" count="1" selected="0">
            <x v="1"/>
          </reference>
          <reference field="23" count="1" selected="0">
            <x v="14"/>
          </reference>
          <reference field="24" count="1" selected="0">
            <x v="7"/>
          </reference>
          <reference field="25" count="1" selected="0">
            <x v="3"/>
          </reference>
          <reference field="27" count="1">
            <x v="0"/>
          </reference>
        </references>
      </pivotArea>
    </format>
    <format dxfId="2502">
      <pivotArea dataOnly="0" labelOnly="1" outline="0" fieldPosition="0">
        <references count="5">
          <reference field="8" count="1" selected="0">
            <x v="2"/>
          </reference>
          <reference field="23" count="1" selected="0">
            <x v="2"/>
          </reference>
          <reference field="24" count="1" selected="0">
            <x v="2"/>
          </reference>
          <reference field="25" count="1" selected="0">
            <x v="0"/>
          </reference>
          <reference field="27" count="1">
            <x v="1"/>
          </reference>
        </references>
      </pivotArea>
    </format>
    <format dxfId="2501">
      <pivotArea dataOnly="0" labelOnly="1" outline="0" fieldPosition="0">
        <references count="5">
          <reference field="8" count="1" selected="0">
            <x v="2"/>
          </reference>
          <reference field="23" count="1" selected="0">
            <x v="12"/>
          </reference>
          <reference field="24" count="1" selected="0">
            <x v="0"/>
          </reference>
          <reference field="25" count="1" selected="0">
            <x v="1"/>
          </reference>
          <reference field="27" count="1">
            <x v="0"/>
          </reference>
        </references>
      </pivotArea>
    </format>
    <format dxfId="2500">
      <pivotArea dataOnly="0" labelOnly="1" outline="0" fieldPosition="0">
        <references count="5">
          <reference field="8" count="1" selected="0">
            <x v="2"/>
          </reference>
          <reference field="23" count="1" selected="0">
            <x v="17"/>
          </reference>
          <reference field="24" count="1" selected="0">
            <x v="3"/>
          </reference>
          <reference field="25" count="1" selected="0">
            <x v="2"/>
          </reference>
          <reference field="27" count="1">
            <x v="2"/>
          </reference>
        </references>
      </pivotArea>
    </format>
    <format dxfId="2499">
      <pivotArea dataOnly="0" labelOnly="1" outline="0" fieldPosition="0">
        <references count="5">
          <reference field="8" count="1" selected="0">
            <x v="3"/>
          </reference>
          <reference field="23" count="1" selected="0">
            <x v="0"/>
          </reference>
          <reference field="24" count="1" selected="0">
            <x v="0"/>
          </reference>
          <reference field="25" count="1" selected="0">
            <x v="10"/>
          </reference>
          <reference field="27" count="1">
            <x v="0"/>
          </reference>
        </references>
      </pivotArea>
    </format>
    <format dxfId="2498">
      <pivotArea dataOnly="0" labelOnly="1" outline="0" fieldPosition="0">
        <references count="6">
          <reference field="8" count="1" selected="0">
            <x v="0"/>
          </reference>
          <reference field="23" count="1" selected="0">
            <x v="0"/>
          </reference>
          <reference field="24" count="1" selected="0">
            <x v="0"/>
          </reference>
          <reference field="25" count="1" selected="0">
            <x v="11"/>
          </reference>
          <reference field="26" count="1">
            <x v="0"/>
          </reference>
          <reference field="27" count="1" selected="0">
            <x v="0"/>
          </reference>
        </references>
      </pivotArea>
    </format>
    <format dxfId="2497">
      <pivotArea dataOnly="0" labelOnly="1" outline="0" fieldPosition="0">
        <references count="6">
          <reference field="8" count="1" selected="0">
            <x v="0"/>
          </reference>
          <reference field="23" count="1" selected="0">
            <x v="15"/>
          </reference>
          <reference field="24" count="1" selected="0">
            <x v="0"/>
          </reference>
          <reference field="25" count="1" selected="0">
            <x v="11"/>
          </reference>
          <reference field="26" count="1">
            <x v="1"/>
          </reference>
          <reference field="27" count="1" selected="0">
            <x v="7"/>
          </reference>
        </references>
      </pivotArea>
    </format>
    <format dxfId="2496">
      <pivotArea dataOnly="0" labelOnly="1" outline="0" fieldPosition="0">
        <references count="6">
          <reference field="8" count="1" selected="0">
            <x v="0"/>
          </reference>
          <reference field="23" count="1" selected="0">
            <x v="16"/>
          </reference>
          <reference field="24" count="1" selected="0">
            <x v="1"/>
          </reference>
          <reference field="25" count="1" selected="0">
            <x v="13"/>
          </reference>
          <reference field="26" count="1">
            <x v="0"/>
          </reference>
          <reference field="27" count="1" selected="0">
            <x v="10"/>
          </reference>
        </references>
      </pivotArea>
    </format>
    <format dxfId="2495">
      <pivotArea dataOnly="0" labelOnly="1" outline="0" fieldPosition="0">
        <references count="6">
          <reference field="8" count="1" selected="0">
            <x v="0"/>
          </reference>
          <reference field="23" count="1" selected="0">
            <x v="18"/>
          </reference>
          <reference field="24" count="1" selected="0">
            <x v="9"/>
          </reference>
          <reference field="25" count="1" selected="0">
            <x v="11"/>
          </reference>
          <reference field="26" count="1">
            <x v="2"/>
          </reference>
          <reference field="27" count="1" selected="0">
            <x v="0"/>
          </reference>
        </references>
      </pivotArea>
    </format>
    <format dxfId="2494">
      <pivotArea dataOnly="0" labelOnly="1" outline="0" fieldPosition="0">
        <references count="6">
          <reference field="8" count="1" selected="0">
            <x v="1"/>
          </reference>
          <reference field="23" count="1" selected="0">
            <x v="0"/>
          </reference>
          <reference field="24" count="1" selected="0">
            <x v="0"/>
          </reference>
          <reference field="25" count="1" selected="0">
            <x v="0"/>
          </reference>
          <reference field="26" count="1">
            <x v="0"/>
          </reference>
          <reference field="27" count="1" selected="0">
            <x v="0"/>
          </reference>
        </references>
      </pivotArea>
    </format>
    <format dxfId="2493">
      <pivotArea dataOnly="0" labelOnly="1" outline="0" fieldPosition="0">
        <references count="7">
          <reference field="8" count="1" selected="0">
            <x v="0"/>
          </reference>
          <reference field="23" count="1" selected="0">
            <x v="0"/>
          </reference>
          <reference field="24" count="1" selected="0">
            <x v="0"/>
          </reference>
          <reference field="25" count="1" selected="0">
            <x v="11"/>
          </reference>
          <reference field="26" count="1" selected="0">
            <x v="0"/>
          </reference>
          <reference field="27" count="1" selected="0">
            <x v="0"/>
          </reference>
          <reference field="28" count="1">
            <x v="0"/>
          </reference>
        </references>
      </pivotArea>
    </format>
    <format dxfId="2492">
      <pivotArea dataOnly="0" labelOnly="1" outline="0" fieldPosition="0">
        <references count="7">
          <reference field="8" count="1" selected="0">
            <x v="0"/>
          </reference>
          <reference field="23" count="1" selected="0">
            <x v="3"/>
          </reference>
          <reference field="24" count="1" selected="0">
            <x v="9"/>
          </reference>
          <reference field="25" count="1" selected="0">
            <x v="11"/>
          </reference>
          <reference field="26" count="1" selected="0">
            <x v="0"/>
          </reference>
          <reference field="27" count="1" selected="0">
            <x v="10"/>
          </reference>
          <reference field="28" count="1">
            <x v="0"/>
          </reference>
        </references>
      </pivotArea>
    </format>
    <format dxfId="2491">
      <pivotArea dataOnly="0" labelOnly="1" outline="0" fieldPosition="0">
        <references count="7">
          <reference field="8" count="1" selected="0">
            <x v="0"/>
          </reference>
          <reference field="23" count="1" selected="0">
            <x v="7"/>
          </reference>
          <reference field="24" count="1" selected="0">
            <x v="9"/>
          </reference>
          <reference field="25" count="1" selected="0">
            <x v="11"/>
          </reference>
          <reference field="26" count="1" selected="0">
            <x v="0"/>
          </reference>
          <reference field="27" count="1" selected="0">
            <x v="0"/>
          </reference>
          <reference field="28" count="1">
            <x v="0"/>
          </reference>
        </references>
      </pivotArea>
    </format>
    <format dxfId="2490">
      <pivotArea dataOnly="0" labelOnly="1" outline="0" fieldPosition="0">
        <references count="7">
          <reference field="8" count="1" selected="0">
            <x v="0"/>
          </reference>
          <reference field="23" count="1" selected="0">
            <x v="10"/>
          </reference>
          <reference field="24" count="1" selected="0">
            <x v="9"/>
          </reference>
          <reference field="25" count="1" selected="0">
            <x v="12"/>
          </reference>
          <reference field="26" count="1" selected="0">
            <x v="0"/>
          </reference>
          <reference field="27" count="1" selected="0">
            <x v="0"/>
          </reference>
          <reference field="28" count="1">
            <x v="0"/>
          </reference>
        </references>
      </pivotArea>
    </format>
    <format dxfId="2489">
      <pivotArea dataOnly="0" labelOnly="1" outline="0" fieldPosition="0">
        <references count="7">
          <reference field="8" count="1" selected="0">
            <x v="0"/>
          </reference>
          <reference field="23" count="1" selected="0">
            <x v="13"/>
          </reference>
          <reference field="24" count="1" selected="0">
            <x v="9"/>
          </reference>
          <reference field="25" count="1" selected="0">
            <x v="14"/>
          </reference>
          <reference field="26" count="1" selected="0">
            <x v="0"/>
          </reference>
          <reference field="27" count="1" selected="0">
            <x v="8"/>
          </reference>
          <reference field="28" count="1">
            <x v="0"/>
          </reference>
        </references>
      </pivotArea>
    </format>
    <format dxfId="2488">
      <pivotArea dataOnly="0" labelOnly="1" outline="0" fieldPosition="0">
        <references count="7">
          <reference field="8" count="1" selected="0">
            <x v="0"/>
          </reference>
          <reference field="23" count="1" selected="0">
            <x v="15"/>
          </reference>
          <reference field="24" count="1" selected="0">
            <x v="0"/>
          </reference>
          <reference field="25" count="1" selected="0">
            <x v="11"/>
          </reference>
          <reference field="26" count="1" selected="0">
            <x v="0"/>
          </reference>
          <reference field="27" count="1" selected="0">
            <x v="0"/>
          </reference>
          <reference field="28" count="1">
            <x v="0"/>
          </reference>
        </references>
      </pivotArea>
    </format>
    <format dxfId="2487">
      <pivotArea dataOnly="0" labelOnly="1" outline="0" fieldPosition="0">
        <references count="7">
          <reference field="8" count="1" selected="0">
            <x v="0"/>
          </reference>
          <reference field="23" count="1" selected="0">
            <x v="15"/>
          </reference>
          <reference field="24" count="1" selected="0">
            <x v="0"/>
          </reference>
          <reference field="25" count="1" selected="0">
            <x v="11"/>
          </reference>
          <reference field="26" count="1" selected="0">
            <x v="1"/>
          </reference>
          <reference field="27" count="1" selected="0">
            <x v="7"/>
          </reference>
          <reference field="28" count="1">
            <x v="0"/>
          </reference>
        </references>
      </pivotArea>
    </format>
    <format dxfId="2486">
      <pivotArea dataOnly="0" labelOnly="1" outline="0" fieldPosition="0">
        <references count="7">
          <reference field="8" count="1" selected="0">
            <x v="0"/>
          </reference>
          <reference field="23" count="1" selected="0">
            <x v="16"/>
          </reference>
          <reference field="24" count="1" selected="0">
            <x v="1"/>
          </reference>
          <reference field="25" count="1" selected="0">
            <x v="13"/>
          </reference>
          <reference field="26" count="1" selected="0">
            <x v="0"/>
          </reference>
          <reference field="27" count="1" selected="0">
            <x v="10"/>
          </reference>
          <reference field="28" count="1">
            <x v="0"/>
          </reference>
        </references>
      </pivotArea>
    </format>
    <format dxfId="2485">
      <pivotArea dataOnly="0" labelOnly="1" outline="0" fieldPosition="0">
        <references count="7">
          <reference field="8" count="1" selected="0">
            <x v="0"/>
          </reference>
          <reference field="23" count="1" selected="0">
            <x v="18"/>
          </reference>
          <reference field="24" count="1" selected="0">
            <x v="9"/>
          </reference>
          <reference field="25" count="1" selected="0">
            <x v="11"/>
          </reference>
          <reference field="26" count="1" selected="0">
            <x v="2"/>
          </reference>
          <reference field="27" count="1" selected="0">
            <x v="0"/>
          </reference>
          <reference field="28" count="1">
            <x v="0"/>
          </reference>
        </references>
      </pivotArea>
    </format>
    <format dxfId="2484">
      <pivotArea dataOnly="0" labelOnly="1" outline="0" fieldPosition="0">
        <references count="7">
          <reference field="8" count="1" selected="0">
            <x v="1"/>
          </reference>
          <reference field="23" count="1" selected="0">
            <x v="0"/>
          </reference>
          <reference field="24" count="1" selected="0">
            <x v="0"/>
          </reference>
          <reference field="25" count="1" selected="0">
            <x v="0"/>
          </reference>
          <reference field="26" count="1" selected="0">
            <x v="0"/>
          </reference>
          <reference field="27" count="1" selected="0">
            <x v="0"/>
          </reference>
          <reference field="28" count="2">
            <x v="1"/>
            <x v="2"/>
          </reference>
        </references>
      </pivotArea>
    </format>
    <format dxfId="2483">
      <pivotArea dataOnly="0" labelOnly="1" outline="0" fieldPosition="0">
        <references count="7">
          <reference field="8" count="1" selected="0">
            <x v="1"/>
          </reference>
          <reference field="23" count="1" selected="0">
            <x v="0"/>
          </reference>
          <reference field="24" count="1" selected="0">
            <x v="2"/>
          </reference>
          <reference field="25" count="1" selected="0">
            <x v="1"/>
          </reference>
          <reference field="26" count="1" selected="0">
            <x v="0"/>
          </reference>
          <reference field="27" count="1" selected="0">
            <x v="0"/>
          </reference>
          <reference field="28" count="2">
            <x v="0"/>
            <x v="1"/>
          </reference>
        </references>
      </pivotArea>
    </format>
    <format dxfId="2482">
      <pivotArea dataOnly="0" labelOnly="1" outline="0" fieldPosition="0">
        <references count="7">
          <reference field="8" count="1" selected="0">
            <x v="1"/>
          </reference>
          <reference field="23" count="1" selected="0">
            <x v="0"/>
          </reference>
          <reference field="24" count="1" selected="0">
            <x v="6"/>
          </reference>
          <reference field="25" count="1" selected="0">
            <x v="5"/>
          </reference>
          <reference field="26" count="1" selected="0">
            <x v="0"/>
          </reference>
          <reference field="27" count="1" selected="0">
            <x v="0"/>
          </reference>
          <reference field="28" count="1">
            <x v="0"/>
          </reference>
        </references>
      </pivotArea>
    </format>
    <format dxfId="2481">
      <pivotArea dataOnly="0" labelOnly="1" outline="0" fieldPosition="0">
        <references count="7">
          <reference field="8" count="1" selected="0">
            <x v="1"/>
          </reference>
          <reference field="23" count="1" selected="0">
            <x v="1"/>
          </reference>
          <reference field="24" count="1" selected="0">
            <x v="2"/>
          </reference>
          <reference field="25" count="1" selected="0">
            <x v="7"/>
          </reference>
          <reference field="26" count="1" selected="0">
            <x v="0"/>
          </reference>
          <reference field="27" count="1" selected="0">
            <x v="6"/>
          </reference>
          <reference field="28" count="1">
            <x v="0"/>
          </reference>
        </references>
      </pivotArea>
    </format>
    <format dxfId="2480">
      <pivotArea dataOnly="0" labelOnly="1" outline="0" fieldPosition="0">
        <references count="7">
          <reference field="8" count="1" selected="0">
            <x v="1"/>
          </reference>
          <reference field="23" count="1" selected="0">
            <x v="1"/>
          </reference>
          <reference field="24" count="1" selected="0">
            <x v="5"/>
          </reference>
          <reference field="25" count="1" selected="0">
            <x v="4"/>
          </reference>
          <reference field="26" count="1" selected="0">
            <x v="0"/>
          </reference>
          <reference field="27" count="1" selected="0">
            <x v="4"/>
          </reference>
          <reference field="28" count="1">
            <x v="0"/>
          </reference>
        </references>
      </pivotArea>
    </format>
    <format dxfId="2479">
      <pivotArea dataOnly="0" labelOnly="1" outline="0" fieldPosition="0">
        <references count="7">
          <reference field="8" count="1" selected="0">
            <x v="1"/>
          </reference>
          <reference field="23" count="1" selected="0">
            <x v="4"/>
          </reference>
          <reference field="24" count="1" selected="0">
            <x v="2"/>
          </reference>
          <reference field="25" count="1" selected="0">
            <x v="3"/>
          </reference>
          <reference field="26" count="1" selected="0">
            <x v="0"/>
          </reference>
          <reference field="27" count="1" selected="0">
            <x v="3"/>
          </reference>
          <reference field="28" count="1">
            <x v="0"/>
          </reference>
        </references>
      </pivotArea>
    </format>
    <format dxfId="2478">
      <pivotArea dataOnly="0" labelOnly="1" outline="0" fieldPosition="0">
        <references count="7">
          <reference field="8" count="1" selected="0">
            <x v="1"/>
          </reference>
          <reference field="23" count="1" selected="0">
            <x v="5"/>
          </reference>
          <reference field="24" count="1" selected="0">
            <x v="8"/>
          </reference>
          <reference field="25" count="1" selected="0">
            <x v="15"/>
          </reference>
          <reference field="26" count="1" selected="0">
            <x v="0"/>
          </reference>
          <reference field="27" count="1" selected="0">
            <x v="9"/>
          </reference>
          <reference field="28" count="1">
            <x v="0"/>
          </reference>
        </references>
      </pivotArea>
    </format>
    <format dxfId="2477">
      <pivotArea dataOnly="0" labelOnly="1" outline="0" fieldPosition="0">
        <references count="7">
          <reference field="8" count="1" selected="0">
            <x v="1"/>
          </reference>
          <reference field="23" count="1" selected="0">
            <x v="6"/>
          </reference>
          <reference field="24" count="1" selected="0">
            <x v="4"/>
          </reference>
          <reference field="25" count="1" selected="0">
            <x v="6"/>
          </reference>
          <reference field="26" count="1" selected="0">
            <x v="0"/>
          </reference>
          <reference field="27" count="1" selected="0">
            <x v="5"/>
          </reference>
          <reference field="28" count="1">
            <x v="0"/>
          </reference>
        </references>
      </pivotArea>
    </format>
    <format dxfId="2476">
      <pivotArea dataOnly="0" labelOnly="1" outline="0" fieldPosition="0">
        <references count="7">
          <reference field="8" count="1" selected="0">
            <x v="1"/>
          </reference>
          <reference field="23" count="1" selected="0">
            <x v="9"/>
          </reference>
          <reference field="24" count="1" selected="0">
            <x v="2"/>
          </reference>
          <reference field="25" count="1" selected="0">
            <x v="1"/>
          </reference>
          <reference field="26" count="1" selected="0">
            <x v="0"/>
          </reference>
          <reference field="27" count="1" selected="0">
            <x v="1"/>
          </reference>
          <reference field="28" count="1">
            <x v="0"/>
          </reference>
        </references>
      </pivotArea>
    </format>
    <format dxfId="2475">
      <pivotArea dataOnly="0" labelOnly="1" outline="0" fieldPosition="0">
        <references count="7">
          <reference field="8" count="1" selected="0">
            <x v="1"/>
          </reference>
          <reference field="23" count="1" selected="0">
            <x v="14"/>
          </reference>
          <reference field="24" count="1" selected="0">
            <x v="7"/>
          </reference>
          <reference field="25" count="1" selected="0">
            <x v="3"/>
          </reference>
          <reference field="26" count="1" selected="0">
            <x v="0"/>
          </reference>
          <reference field="27" count="1" selected="0">
            <x v="0"/>
          </reference>
          <reference field="28" count="1">
            <x v="0"/>
          </reference>
        </references>
      </pivotArea>
    </format>
    <format dxfId="2474">
      <pivotArea dataOnly="0" labelOnly="1" outline="0" fieldPosition="0">
        <references count="7">
          <reference field="8" count="1" selected="0">
            <x v="2"/>
          </reference>
          <reference field="23" count="1" selected="0">
            <x v="2"/>
          </reference>
          <reference field="24" count="1" selected="0">
            <x v="2"/>
          </reference>
          <reference field="25" count="1" selected="0">
            <x v="0"/>
          </reference>
          <reference field="26" count="1" selected="0">
            <x v="0"/>
          </reference>
          <reference field="27" count="1" selected="0">
            <x v="1"/>
          </reference>
          <reference field="28" count="1">
            <x v="0"/>
          </reference>
        </references>
      </pivotArea>
    </format>
    <format dxfId="2473">
      <pivotArea dataOnly="0" labelOnly="1" outline="0" fieldPosition="0">
        <references count="7">
          <reference field="8" count="1" selected="0">
            <x v="2"/>
          </reference>
          <reference field="23" count="1" selected="0">
            <x v="8"/>
          </reference>
          <reference field="24" count="1" selected="0">
            <x v="0"/>
          </reference>
          <reference field="25" count="1" selected="0">
            <x v="9"/>
          </reference>
          <reference field="26" count="1" selected="0">
            <x v="0"/>
          </reference>
          <reference field="27" count="1" selected="0">
            <x v="1"/>
          </reference>
          <reference field="28" count="1">
            <x v="0"/>
          </reference>
        </references>
      </pivotArea>
    </format>
    <format dxfId="2472">
      <pivotArea dataOnly="0" labelOnly="1" outline="0" fieldPosition="0">
        <references count="7">
          <reference field="8" count="1" selected="0">
            <x v="2"/>
          </reference>
          <reference field="23" count="1" selected="0">
            <x v="12"/>
          </reference>
          <reference field="24" count="1" selected="0">
            <x v="0"/>
          </reference>
          <reference field="25" count="1" selected="0">
            <x v="1"/>
          </reference>
          <reference field="26" count="1" selected="0">
            <x v="0"/>
          </reference>
          <reference field="27" count="1" selected="0">
            <x v="0"/>
          </reference>
          <reference field="28" count="1">
            <x v="0"/>
          </reference>
        </references>
      </pivotArea>
    </format>
    <format dxfId="2471">
      <pivotArea dataOnly="0" labelOnly="1" outline="0" fieldPosition="0">
        <references count="7">
          <reference field="8" count="1" selected="0">
            <x v="2"/>
          </reference>
          <reference field="23" count="1" selected="0">
            <x v="17"/>
          </reference>
          <reference field="24" count="1" selected="0">
            <x v="3"/>
          </reference>
          <reference field="25" count="1" selected="0">
            <x v="2"/>
          </reference>
          <reference field="26" count="1" selected="0">
            <x v="0"/>
          </reference>
          <reference field="27" count="1" selected="0">
            <x v="2"/>
          </reference>
          <reference field="28" count="1">
            <x v="0"/>
          </reference>
        </references>
      </pivotArea>
    </format>
    <format dxfId="2470">
      <pivotArea dataOnly="0" labelOnly="1" outline="0" fieldPosition="0">
        <references count="7">
          <reference field="8" count="1" selected="0">
            <x v="3"/>
          </reference>
          <reference field="23" count="1" selected="0">
            <x v="0"/>
          </reference>
          <reference field="24" count="1" selected="0">
            <x v="0"/>
          </reference>
          <reference field="25" count="1" selected="0">
            <x v="10"/>
          </reference>
          <reference field="26" count="1" selected="0">
            <x v="0"/>
          </reference>
          <reference field="27" count="1" selected="0">
            <x v="0"/>
          </reference>
          <reference field="28" count="1">
            <x v="0"/>
          </reference>
        </references>
      </pivotArea>
    </format>
    <format dxfId="2469">
      <pivotArea dataOnly="0" labelOnly="1" outline="0" fieldPosition="0">
        <references count="7">
          <reference field="8" count="1" selected="0">
            <x v="3"/>
          </reference>
          <reference field="23" count="1" selected="0">
            <x v="0"/>
          </reference>
          <reference field="24" count="1" selected="0">
            <x v="2"/>
          </reference>
          <reference field="25" count="1" selected="0">
            <x v="1"/>
          </reference>
          <reference field="26" count="1" selected="0">
            <x v="0"/>
          </reference>
          <reference field="27" count="1" selected="0">
            <x v="0"/>
          </reference>
          <reference field="28" count="1">
            <x v="0"/>
          </reference>
        </references>
      </pivotArea>
    </format>
    <format dxfId="2468">
      <pivotArea dataOnly="0" labelOnly="1" outline="0" fieldPosition="0">
        <references count="7">
          <reference field="8" count="1" selected="0">
            <x v="3"/>
          </reference>
          <reference field="23" count="1" selected="0">
            <x v="11"/>
          </reference>
          <reference field="24" count="1" selected="0">
            <x v="0"/>
          </reference>
          <reference field="25" count="1" selected="0">
            <x v="8"/>
          </reference>
          <reference field="26" count="1" selected="0">
            <x v="0"/>
          </reference>
          <reference field="27" count="1" selected="0">
            <x v="0"/>
          </reference>
          <reference field="28" count="1">
            <x v="0"/>
          </reference>
        </references>
      </pivotArea>
    </format>
    <format dxfId="2467">
      <pivotArea type="all" dataOnly="0" outline="0" fieldPosition="0"/>
    </format>
    <format dxfId="2466">
      <pivotArea field="8" type="button" dataOnly="0" labelOnly="1" outline="0" axis="axisRow" fieldPosition="0"/>
    </format>
    <format dxfId="2465">
      <pivotArea field="23" type="button" dataOnly="0" labelOnly="1" outline="0" axis="axisRow" fieldPosition="1"/>
    </format>
    <format dxfId="2464">
      <pivotArea field="24" type="button" dataOnly="0" labelOnly="1" outline="0" axis="axisRow" fieldPosition="2"/>
    </format>
    <format dxfId="2463">
      <pivotArea field="25" type="button" dataOnly="0" labelOnly="1" outline="0" axis="axisRow" fieldPosition="3"/>
    </format>
    <format dxfId="2462">
      <pivotArea field="27" type="button" dataOnly="0" labelOnly="1" outline="0" axis="axisRow" fieldPosition="4"/>
    </format>
    <format dxfId="2461">
      <pivotArea field="26" type="button" dataOnly="0" labelOnly="1" outline="0" axis="axisRow" fieldPosition="5"/>
    </format>
    <format dxfId="2460">
      <pivotArea field="28" type="button" dataOnly="0" labelOnly="1" outline="0" axis="axisRow" fieldPosition="6"/>
    </format>
    <format dxfId="2459">
      <pivotArea dataOnly="0" labelOnly="1" outline="0" fieldPosition="0">
        <references count="1">
          <reference field="8" count="0"/>
        </references>
      </pivotArea>
    </format>
    <format dxfId="2458">
      <pivotArea dataOnly="0" labelOnly="1" outline="0" fieldPosition="0">
        <references count="2">
          <reference field="8" count="1" selected="0">
            <x v="0"/>
          </reference>
          <reference field="23" count="8">
            <x v="0"/>
            <x v="3"/>
            <x v="7"/>
            <x v="10"/>
            <x v="13"/>
            <x v="15"/>
            <x v="16"/>
            <x v="18"/>
          </reference>
        </references>
      </pivotArea>
    </format>
    <format dxfId="2457">
      <pivotArea dataOnly="0" labelOnly="1" outline="0" fieldPosition="0">
        <references count="2">
          <reference field="8" count="1" selected="0">
            <x v="1"/>
          </reference>
          <reference field="23" count="7">
            <x v="0"/>
            <x v="1"/>
            <x v="4"/>
            <x v="5"/>
            <x v="6"/>
            <x v="9"/>
            <x v="14"/>
          </reference>
        </references>
      </pivotArea>
    </format>
    <format dxfId="2456">
      <pivotArea dataOnly="0" labelOnly="1" outline="0" fieldPosition="0">
        <references count="2">
          <reference field="8" count="1" selected="0">
            <x v="2"/>
          </reference>
          <reference field="23" count="4">
            <x v="2"/>
            <x v="8"/>
            <x v="12"/>
            <x v="17"/>
          </reference>
        </references>
      </pivotArea>
    </format>
    <format dxfId="2455">
      <pivotArea dataOnly="0" labelOnly="1" outline="0" fieldPosition="0">
        <references count="2">
          <reference field="8" count="1" selected="0">
            <x v="3"/>
          </reference>
          <reference field="23" count="2">
            <x v="0"/>
            <x v="11"/>
          </reference>
        </references>
      </pivotArea>
    </format>
    <format dxfId="2454">
      <pivotArea dataOnly="0" labelOnly="1" outline="0" fieldPosition="0">
        <references count="3">
          <reference field="8" count="1" selected="0">
            <x v="0"/>
          </reference>
          <reference field="23" count="1" selected="0">
            <x v="0"/>
          </reference>
          <reference field="24" count="1">
            <x v="0"/>
          </reference>
        </references>
      </pivotArea>
    </format>
    <format dxfId="2453">
      <pivotArea dataOnly="0" labelOnly="1" outline="0" fieldPosition="0">
        <references count="3">
          <reference field="8" count="1" selected="0">
            <x v="0"/>
          </reference>
          <reference field="23" count="1" selected="0">
            <x v="3"/>
          </reference>
          <reference field="24" count="1">
            <x v="9"/>
          </reference>
        </references>
      </pivotArea>
    </format>
    <format dxfId="2452">
      <pivotArea dataOnly="0" labelOnly="1" outline="0" fieldPosition="0">
        <references count="3">
          <reference field="8" count="1" selected="0">
            <x v="0"/>
          </reference>
          <reference field="23" count="1" selected="0">
            <x v="15"/>
          </reference>
          <reference field="24" count="1">
            <x v="0"/>
          </reference>
        </references>
      </pivotArea>
    </format>
    <format dxfId="2451">
      <pivotArea dataOnly="0" labelOnly="1" outline="0" fieldPosition="0">
        <references count="3">
          <reference field="8" count="1" selected="0">
            <x v="0"/>
          </reference>
          <reference field="23" count="1" selected="0">
            <x v="16"/>
          </reference>
          <reference field="24" count="1">
            <x v="1"/>
          </reference>
        </references>
      </pivotArea>
    </format>
    <format dxfId="2450">
      <pivotArea dataOnly="0" labelOnly="1" outline="0" fieldPosition="0">
        <references count="3">
          <reference field="8" count="1" selected="0">
            <x v="0"/>
          </reference>
          <reference field="23" count="1" selected="0">
            <x v="18"/>
          </reference>
          <reference field="24" count="1">
            <x v="9"/>
          </reference>
        </references>
      </pivotArea>
    </format>
    <format dxfId="2449">
      <pivotArea dataOnly="0" labelOnly="1" outline="0" fieldPosition="0">
        <references count="3">
          <reference field="8" count="1" selected="0">
            <x v="1"/>
          </reference>
          <reference field="23" count="1" selected="0">
            <x v="0"/>
          </reference>
          <reference field="24" count="3">
            <x v="0"/>
            <x v="2"/>
            <x v="6"/>
          </reference>
        </references>
      </pivotArea>
    </format>
    <format dxfId="2448">
      <pivotArea dataOnly="0" labelOnly="1" outline="0" fieldPosition="0">
        <references count="3">
          <reference field="8" count="1" selected="0">
            <x v="1"/>
          </reference>
          <reference field="23" count="1" selected="0">
            <x v="1"/>
          </reference>
          <reference field="24" count="2">
            <x v="2"/>
            <x v="5"/>
          </reference>
        </references>
      </pivotArea>
    </format>
    <format dxfId="2447">
      <pivotArea dataOnly="0" labelOnly="1" outline="0" fieldPosition="0">
        <references count="3">
          <reference field="8" count="1" selected="0">
            <x v="1"/>
          </reference>
          <reference field="23" count="1" selected="0">
            <x v="4"/>
          </reference>
          <reference field="24" count="1">
            <x v="2"/>
          </reference>
        </references>
      </pivotArea>
    </format>
    <format dxfId="2446">
      <pivotArea dataOnly="0" labelOnly="1" outline="0" fieldPosition="0">
        <references count="3">
          <reference field="8" count="1" selected="0">
            <x v="1"/>
          </reference>
          <reference field="23" count="1" selected="0">
            <x v="5"/>
          </reference>
          <reference field="24" count="1">
            <x v="8"/>
          </reference>
        </references>
      </pivotArea>
    </format>
    <format dxfId="2445">
      <pivotArea dataOnly="0" labelOnly="1" outline="0" fieldPosition="0">
        <references count="3">
          <reference field="8" count="1" selected="0">
            <x v="1"/>
          </reference>
          <reference field="23" count="1" selected="0">
            <x v="6"/>
          </reference>
          <reference field="24" count="1">
            <x v="4"/>
          </reference>
        </references>
      </pivotArea>
    </format>
    <format dxfId="2444">
      <pivotArea dataOnly="0" labelOnly="1" outline="0" fieldPosition="0">
        <references count="3">
          <reference field="8" count="1" selected="0">
            <x v="1"/>
          </reference>
          <reference field="23" count="1" selected="0">
            <x v="9"/>
          </reference>
          <reference field="24" count="1">
            <x v="2"/>
          </reference>
        </references>
      </pivotArea>
    </format>
    <format dxfId="2443">
      <pivotArea dataOnly="0" labelOnly="1" outline="0" fieldPosition="0">
        <references count="3">
          <reference field="8" count="1" selected="0">
            <x v="1"/>
          </reference>
          <reference field="23" count="1" selected="0">
            <x v="14"/>
          </reference>
          <reference field="24" count="1">
            <x v="7"/>
          </reference>
        </references>
      </pivotArea>
    </format>
    <format dxfId="2442">
      <pivotArea dataOnly="0" labelOnly="1" outline="0" fieldPosition="0">
        <references count="3">
          <reference field="8" count="1" selected="0">
            <x v="2"/>
          </reference>
          <reference field="23" count="1" selected="0">
            <x v="2"/>
          </reference>
          <reference field="24" count="1">
            <x v="2"/>
          </reference>
        </references>
      </pivotArea>
    </format>
    <format dxfId="2441">
      <pivotArea dataOnly="0" labelOnly="1" outline="0" fieldPosition="0">
        <references count="3">
          <reference field="8" count="1" selected="0">
            <x v="2"/>
          </reference>
          <reference field="23" count="1" selected="0">
            <x v="8"/>
          </reference>
          <reference field="24" count="1">
            <x v="0"/>
          </reference>
        </references>
      </pivotArea>
    </format>
    <format dxfId="2440">
      <pivotArea dataOnly="0" labelOnly="1" outline="0" fieldPosition="0">
        <references count="3">
          <reference field="8" count="1" selected="0">
            <x v="2"/>
          </reference>
          <reference field="23" count="1" selected="0">
            <x v="17"/>
          </reference>
          <reference field="24" count="1">
            <x v="3"/>
          </reference>
        </references>
      </pivotArea>
    </format>
    <format dxfId="2439">
      <pivotArea dataOnly="0" labelOnly="1" outline="0" fieldPosition="0">
        <references count="3">
          <reference field="8" count="1" selected="0">
            <x v="3"/>
          </reference>
          <reference field="23" count="1" selected="0">
            <x v="0"/>
          </reference>
          <reference field="24" count="2">
            <x v="0"/>
            <x v="2"/>
          </reference>
        </references>
      </pivotArea>
    </format>
    <format dxfId="2438">
      <pivotArea dataOnly="0" labelOnly="1" outline="0" fieldPosition="0">
        <references count="3">
          <reference field="8" count="1" selected="0">
            <x v="3"/>
          </reference>
          <reference field="23" count="1" selected="0">
            <x v="11"/>
          </reference>
          <reference field="24" count="1">
            <x v="0"/>
          </reference>
        </references>
      </pivotArea>
    </format>
    <format dxfId="2437">
      <pivotArea dataOnly="0" labelOnly="1" outline="0" fieldPosition="0">
        <references count="4">
          <reference field="8" count="1" selected="0">
            <x v="0"/>
          </reference>
          <reference field="23" count="1" selected="0">
            <x v="0"/>
          </reference>
          <reference field="24" count="1" selected="0">
            <x v="0"/>
          </reference>
          <reference field="25" count="1">
            <x v="11"/>
          </reference>
        </references>
      </pivotArea>
    </format>
    <format dxfId="2436">
      <pivotArea dataOnly="0" labelOnly="1" outline="0" fieldPosition="0">
        <references count="4">
          <reference field="8" count="1" selected="0">
            <x v="0"/>
          </reference>
          <reference field="23" count="1" selected="0">
            <x v="10"/>
          </reference>
          <reference field="24" count="1" selected="0">
            <x v="9"/>
          </reference>
          <reference field="25" count="1">
            <x v="12"/>
          </reference>
        </references>
      </pivotArea>
    </format>
    <format dxfId="2435">
      <pivotArea dataOnly="0" labelOnly="1" outline="0" fieldPosition="0">
        <references count="4">
          <reference field="8" count="1" selected="0">
            <x v="0"/>
          </reference>
          <reference field="23" count="1" selected="0">
            <x v="13"/>
          </reference>
          <reference field="24" count="1" selected="0">
            <x v="9"/>
          </reference>
          <reference field="25" count="1">
            <x v="14"/>
          </reference>
        </references>
      </pivotArea>
    </format>
    <format dxfId="2434">
      <pivotArea dataOnly="0" labelOnly="1" outline="0" fieldPosition="0">
        <references count="4">
          <reference field="8" count="1" selected="0">
            <x v="0"/>
          </reference>
          <reference field="23" count="1" selected="0">
            <x v="15"/>
          </reference>
          <reference field="24" count="1" selected="0">
            <x v="0"/>
          </reference>
          <reference field="25" count="1">
            <x v="11"/>
          </reference>
        </references>
      </pivotArea>
    </format>
    <format dxfId="2433">
      <pivotArea dataOnly="0" labelOnly="1" outline="0" fieldPosition="0">
        <references count="4">
          <reference field="8" count="1" selected="0">
            <x v="0"/>
          </reference>
          <reference field="23" count="1" selected="0">
            <x v="16"/>
          </reference>
          <reference field="24" count="1" selected="0">
            <x v="1"/>
          </reference>
          <reference field="25" count="1">
            <x v="13"/>
          </reference>
        </references>
      </pivotArea>
    </format>
    <format dxfId="2432">
      <pivotArea dataOnly="0" labelOnly="1" outline="0" fieldPosition="0">
        <references count="4">
          <reference field="8" count="1" selected="0">
            <x v="0"/>
          </reference>
          <reference field="23" count="1" selected="0">
            <x v="18"/>
          </reference>
          <reference field="24" count="1" selected="0">
            <x v="9"/>
          </reference>
          <reference field="25" count="1">
            <x v="11"/>
          </reference>
        </references>
      </pivotArea>
    </format>
    <format dxfId="2431">
      <pivotArea dataOnly="0" labelOnly="1" outline="0" fieldPosition="0">
        <references count="4">
          <reference field="8" count="1" selected="0">
            <x v="1"/>
          </reference>
          <reference field="23" count="1" selected="0">
            <x v="0"/>
          </reference>
          <reference field="24" count="1" selected="0">
            <x v="0"/>
          </reference>
          <reference field="25" count="1">
            <x v="0"/>
          </reference>
        </references>
      </pivotArea>
    </format>
    <format dxfId="2430">
      <pivotArea dataOnly="0" labelOnly="1" outline="0" fieldPosition="0">
        <references count="4">
          <reference field="8" count="1" selected="0">
            <x v="1"/>
          </reference>
          <reference field="23" count="1" selected="0">
            <x v="0"/>
          </reference>
          <reference field="24" count="1" selected="0">
            <x v="2"/>
          </reference>
          <reference field="25" count="1">
            <x v="1"/>
          </reference>
        </references>
      </pivotArea>
    </format>
    <format dxfId="2429">
      <pivotArea dataOnly="0" labelOnly="1" outline="0" fieldPosition="0">
        <references count="4">
          <reference field="8" count="1" selected="0">
            <x v="1"/>
          </reference>
          <reference field="23" count="1" selected="0">
            <x v="0"/>
          </reference>
          <reference field="24" count="1" selected="0">
            <x v="6"/>
          </reference>
          <reference field="25" count="1">
            <x v="5"/>
          </reference>
        </references>
      </pivotArea>
    </format>
    <format dxfId="2428">
      <pivotArea dataOnly="0" labelOnly="1" outline="0" fieldPosition="0">
        <references count="4">
          <reference field="8" count="1" selected="0">
            <x v="1"/>
          </reference>
          <reference field="23" count="1" selected="0">
            <x v="1"/>
          </reference>
          <reference field="24" count="1" selected="0">
            <x v="2"/>
          </reference>
          <reference field="25" count="1">
            <x v="7"/>
          </reference>
        </references>
      </pivotArea>
    </format>
    <format dxfId="2427">
      <pivotArea dataOnly="0" labelOnly="1" outline="0" fieldPosition="0">
        <references count="4">
          <reference field="8" count="1" selected="0">
            <x v="1"/>
          </reference>
          <reference field="23" count="1" selected="0">
            <x v="1"/>
          </reference>
          <reference field="24" count="1" selected="0">
            <x v="5"/>
          </reference>
          <reference field="25" count="1">
            <x v="4"/>
          </reference>
        </references>
      </pivotArea>
    </format>
    <format dxfId="2426">
      <pivotArea dataOnly="0" labelOnly="1" outline="0" fieldPosition="0">
        <references count="4">
          <reference field="8" count="1" selected="0">
            <x v="1"/>
          </reference>
          <reference field="23" count="1" selected="0">
            <x v="4"/>
          </reference>
          <reference field="24" count="1" selected="0">
            <x v="2"/>
          </reference>
          <reference field="25" count="1">
            <x v="3"/>
          </reference>
        </references>
      </pivotArea>
    </format>
    <format dxfId="2425">
      <pivotArea dataOnly="0" labelOnly="1" outline="0" fieldPosition="0">
        <references count="4">
          <reference field="8" count="1" selected="0">
            <x v="1"/>
          </reference>
          <reference field="23" count="1" selected="0">
            <x v="5"/>
          </reference>
          <reference field="24" count="1" selected="0">
            <x v="8"/>
          </reference>
          <reference field="25" count="1">
            <x v="15"/>
          </reference>
        </references>
      </pivotArea>
    </format>
    <format dxfId="2424">
      <pivotArea dataOnly="0" labelOnly="1" outline="0" fieldPosition="0">
        <references count="4">
          <reference field="8" count="1" selected="0">
            <x v="1"/>
          </reference>
          <reference field="23" count="1" selected="0">
            <x v="6"/>
          </reference>
          <reference field="24" count="1" selected="0">
            <x v="4"/>
          </reference>
          <reference field="25" count="1">
            <x v="6"/>
          </reference>
        </references>
      </pivotArea>
    </format>
    <format dxfId="2423">
      <pivotArea dataOnly="0" labelOnly="1" outline="0" fieldPosition="0">
        <references count="4">
          <reference field="8" count="1" selected="0">
            <x v="1"/>
          </reference>
          <reference field="23" count="1" selected="0">
            <x v="9"/>
          </reference>
          <reference field="24" count="1" selected="0">
            <x v="2"/>
          </reference>
          <reference field="25" count="1">
            <x v="1"/>
          </reference>
        </references>
      </pivotArea>
    </format>
    <format dxfId="2422">
      <pivotArea dataOnly="0" labelOnly="1" outline="0" fieldPosition="0">
        <references count="4">
          <reference field="8" count="1" selected="0">
            <x v="1"/>
          </reference>
          <reference field="23" count="1" selected="0">
            <x v="14"/>
          </reference>
          <reference field="24" count="1" selected="0">
            <x v="7"/>
          </reference>
          <reference field="25" count="1">
            <x v="3"/>
          </reference>
        </references>
      </pivotArea>
    </format>
    <format dxfId="2421">
      <pivotArea dataOnly="0" labelOnly="1" outline="0" fieldPosition="0">
        <references count="4">
          <reference field="8" count="1" selected="0">
            <x v="2"/>
          </reference>
          <reference field="23" count="1" selected="0">
            <x v="2"/>
          </reference>
          <reference field="24" count="1" selected="0">
            <x v="2"/>
          </reference>
          <reference field="25" count="1">
            <x v="0"/>
          </reference>
        </references>
      </pivotArea>
    </format>
    <format dxfId="2420">
      <pivotArea dataOnly="0" labelOnly="1" outline="0" fieldPosition="0">
        <references count="4">
          <reference field="8" count="1" selected="0">
            <x v="2"/>
          </reference>
          <reference field="23" count="1" selected="0">
            <x v="8"/>
          </reference>
          <reference field="24" count="1" selected="0">
            <x v="0"/>
          </reference>
          <reference field="25" count="1">
            <x v="9"/>
          </reference>
        </references>
      </pivotArea>
    </format>
    <format dxfId="2419">
      <pivotArea dataOnly="0" labelOnly="1" outline="0" fieldPosition="0">
        <references count="4">
          <reference field="8" count="1" selected="0">
            <x v="2"/>
          </reference>
          <reference field="23" count="1" selected="0">
            <x v="12"/>
          </reference>
          <reference field="24" count="1" selected="0">
            <x v="0"/>
          </reference>
          <reference field="25" count="1">
            <x v="1"/>
          </reference>
        </references>
      </pivotArea>
    </format>
    <format dxfId="2418">
      <pivotArea dataOnly="0" labelOnly="1" outline="0" fieldPosition="0">
        <references count="4">
          <reference field="8" count="1" selected="0">
            <x v="2"/>
          </reference>
          <reference field="23" count="1" selected="0">
            <x v="17"/>
          </reference>
          <reference field="24" count="1" selected="0">
            <x v="3"/>
          </reference>
          <reference field="25" count="1">
            <x v="2"/>
          </reference>
        </references>
      </pivotArea>
    </format>
    <format dxfId="2417">
      <pivotArea dataOnly="0" labelOnly="1" outline="0" fieldPosition="0">
        <references count="4">
          <reference field="8" count="1" selected="0">
            <x v="3"/>
          </reference>
          <reference field="23" count="1" selected="0">
            <x v="0"/>
          </reference>
          <reference field="24" count="1" selected="0">
            <x v="0"/>
          </reference>
          <reference field="25" count="1">
            <x v="10"/>
          </reference>
        </references>
      </pivotArea>
    </format>
    <format dxfId="2416">
      <pivotArea dataOnly="0" labelOnly="1" outline="0" fieldPosition="0">
        <references count="4">
          <reference field="8" count="1" selected="0">
            <x v="3"/>
          </reference>
          <reference field="23" count="1" selected="0">
            <x v="0"/>
          </reference>
          <reference field="24" count="1" selected="0">
            <x v="2"/>
          </reference>
          <reference field="25" count="1">
            <x v="1"/>
          </reference>
        </references>
      </pivotArea>
    </format>
    <format dxfId="2415">
      <pivotArea dataOnly="0" labelOnly="1" outline="0" fieldPosition="0">
        <references count="4">
          <reference field="8" count="1" selected="0">
            <x v="3"/>
          </reference>
          <reference field="23" count="1" selected="0">
            <x v="11"/>
          </reference>
          <reference field="24" count="1" selected="0">
            <x v="0"/>
          </reference>
          <reference field="25" count="1">
            <x v="8"/>
          </reference>
        </references>
      </pivotArea>
    </format>
    <format dxfId="2414">
      <pivotArea dataOnly="0" labelOnly="1" outline="0" fieldPosition="0">
        <references count="5">
          <reference field="8" count="1" selected="0">
            <x v="0"/>
          </reference>
          <reference field="23" count="1" selected="0">
            <x v="0"/>
          </reference>
          <reference field="24" count="1" selected="0">
            <x v="0"/>
          </reference>
          <reference field="25" count="1" selected="0">
            <x v="11"/>
          </reference>
          <reference field="27" count="1">
            <x v="0"/>
          </reference>
        </references>
      </pivotArea>
    </format>
    <format dxfId="2413">
      <pivotArea dataOnly="0" labelOnly="1" outline="0" fieldPosition="0">
        <references count="5">
          <reference field="8" count="1" selected="0">
            <x v="0"/>
          </reference>
          <reference field="23" count="1" selected="0">
            <x v="3"/>
          </reference>
          <reference field="24" count="1" selected="0">
            <x v="9"/>
          </reference>
          <reference field="25" count="1" selected="0">
            <x v="11"/>
          </reference>
          <reference field="27" count="1">
            <x v="10"/>
          </reference>
        </references>
      </pivotArea>
    </format>
    <format dxfId="2412">
      <pivotArea dataOnly="0" labelOnly="1" outline="0" fieldPosition="0">
        <references count="5">
          <reference field="8" count="1" selected="0">
            <x v="0"/>
          </reference>
          <reference field="23" count="1" selected="0">
            <x v="7"/>
          </reference>
          <reference field="24" count="1" selected="0">
            <x v="9"/>
          </reference>
          <reference field="25" count="1" selected="0">
            <x v="11"/>
          </reference>
          <reference field="27" count="1">
            <x v="0"/>
          </reference>
        </references>
      </pivotArea>
    </format>
    <format dxfId="2411">
      <pivotArea dataOnly="0" labelOnly="1" outline="0" fieldPosition="0">
        <references count="5">
          <reference field="8" count="1" selected="0">
            <x v="0"/>
          </reference>
          <reference field="23" count="1" selected="0">
            <x v="13"/>
          </reference>
          <reference field="24" count="1" selected="0">
            <x v="9"/>
          </reference>
          <reference field="25" count="1" selected="0">
            <x v="14"/>
          </reference>
          <reference field="27" count="1">
            <x v="8"/>
          </reference>
        </references>
      </pivotArea>
    </format>
    <format dxfId="2410">
      <pivotArea dataOnly="0" labelOnly="1" outline="0" fieldPosition="0">
        <references count="5">
          <reference field="8" count="1" selected="0">
            <x v="0"/>
          </reference>
          <reference field="23" count="1" selected="0">
            <x v="15"/>
          </reference>
          <reference field="24" count="1" selected="0">
            <x v="0"/>
          </reference>
          <reference field="25" count="1" selected="0">
            <x v="11"/>
          </reference>
          <reference field="27" count="2">
            <x v="0"/>
            <x v="7"/>
          </reference>
        </references>
      </pivotArea>
    </format>
    <format dxfId="2409">
      <pivotArea dataOnly="0" labelOnly="1" outline="0" fieldPosition="0">
        <references count="5">
          <reference field="8" count="1" selected="0">
            <x v="0"/>
          </reference>
          <reference field="23" count="1" selected="0">
            <x v="16"/>
          </reference>
          <reference field="24" count="1" selected="0">
            <x v="1"/>
          </reference>
          <reference field="25" count="1" selected="0">
            <x v="13"/>
          </reference>
          <reference field="27" count="1">
            <x v="10"/>
          </reference>
        </references>
      </pivotArea>
    </format>
    <format dxfId="2408">
      <pivotArea dataOnly="0" labelOnly="1" outline="0" fieldPosition="0">
        <references count="5">
          <reference field="8" count="1" selected="0">
            <x v="0"/>
          </reference>
          <reference field="23" count="1" selected="0">
            <x v="18"/>
          </reference>
          <reference field="24" count="1" selected="0">
            <x v="9"/>
          </reference>
          <reference field="25" count="1" selected="0">
            <x v="11"/>
          </reference>
          <reference field="27" count="1">
            <x v="0"/>
          </reference>
        </references>
      </pivotArea>
    </format>
    <format dxfId="2407">
      <pivotArea dataOnly="0" labelOnly="1" outline="0" fieldPosition="0">
        <references count="5">
          <reference field="8" count="1" selected="0">
            <x v="1"/>
          </reference>
          <reference field="23" count="1" selected="0">
            <x v="1"/>
          </reference>
          <reference field="24" count="1" selected="0">
            <x v="2"/>
          </reference>
          <reference field="25" count="1" selected="0">
            <x v="7"/>
          </reference>
          <reference field="27" count="1">
            <x v="6"/>
          </reference>
        </references>
      </pivotArea>
    </format>
    <format dxfId="2406">
      <pivotArea dataOnly="0" labelOnly="1" outline="0" fieldPosition="0">
        <references count="5">
          <reference field="8" count="1" selected="0">
            <x v="1"/>
          </reference>
          <reference field="23" count="1" selected="0">
            <x v="1"/>
          </reference>
          <reference field="24" count="1" selected="0">
            <x v="5"/>
          </reference>
          <reference field="25" count="1" selected="0">
            <x v="4"/>
          </reference>
          <reference field="27" count="1">
            <x v="4"/>
          </reference>
        </references>
      </pivotArea>
    </format>
    <format dxfId="2405">
      <pivotArea dataOnly="0" labelOnly="1" outline="0" fieldPosition="0">
        <references count="5">
          <reference field="8" count="1" selected="0">
            <x v="1"/>
          </reference>
          <reference field="23" count="1" selected="0">
            <x v="4"/>
          </reference>
          <reference field="24" count="1" selected="0">
            <x v="2"/>
          </reference>
          <reference field="25" count="1" selected="0">
            <x v="3"/>
          </reference>
          <reference field="27" count="1">
            <x v="3"/>
          </reference>
        </references>
      </pivotArea>
    </format>
    <format dxfId="2404">
      <pivotArea dataOnly="0" labelOnly="1" outline="0" fieldPosition="0">
        <references count="5">
          <reference field="8" count="1" selected="0">
            <x v="1"/>
          </reference>
          <reference field="23" count="1" selected="0">
            <x v="5"/>
          </reference>
          <reference field="24" count="1" selected="0">
            <x v="8"/>
          </reference>
          <reference field="25" count="1" selected="0">
            <x v="15"/>
          </reference>
          <reference field="27" count="1">
            <x v="9"/>
          </reference>
        </references>
      </pivotArea>
    </format>
    <format dxfId="2403">
      <pivotArea dataOnly="0" labelOnly="1" outline="0" fieldPosition="0">
        <references count="5">
          <reference field="8" count="1" selected="0">
            <x v="1"/>
          </reference>
          <reference field="23" count="1" selected="0">
            <x v="6"/>
          </reference>
          <reference field="24" count="1" selected="0">
            <x v="4"/>
          </reference>
          <reference field="25" count="1" selected="0">
            <x v="6"/>
          </reference>
          <reference field="27" count="1">
            <x v="5"/>
          </reference>
        </references>
      </pivotArea>
    </format>
    <format dxfId="2402">
      <pivotArea dataOnly="0" labelOnly="1" outline="0" fieldPosition="0">
        <references count="5">
          <reference field="8" count="1" selected="0">
            <x v="1"/>
          </reference>
          <reference field="23" count="1" selected="0">
            <x v="9"/>
          </reference>
          <reference field="24" count="1" selected="0">
            <x v="2"/>
          </reference>
          <reference field="25" count="1" selected="0">
            <x v="1"/>
          </reference>
          <reference field="27" count="1">
            <x v="1"/>
          </reference>
        </references>
      </pivotArea>
    </format>
    <format dxfId="2401">
      <pivotArea dataOnly="0" labelOnly="1" outline="0" fieldPosition="0">
        <references count="5">
          <reference field="8" count="1" selected="0">
            <x v="1"/>
          </reference>
          <reference field="23" count="1" selected="0">
            <x v="14"/>
          </reference>
          <reference field="24" count="1" selected="0">
            <x v="7"/>
          </reference>
          <reference field="25" count="1" selected="0">
            <x v="3"/>
          </reference>
          <reference field="27" count="1">
            <x v="0"/>
          </reference>
        </references>
      </pivotArea>
    </format>
    <format dxfId="2400">
      <pivotArea dataOnly="0" labelOnly="1" outline="0" fieldPosition="0">
        <references count="5">
          <reference field="8" count="1" selected="0">
            <x v="2"/>
          </reference>
          <reference field="23" count="1" selected="0">
            <x v="2"/>
          </reference>
          <reference field="24" count="1" selected="0">
            <x v="2"/>
          </reference>
          <reference field="25" count="1" selected="0">
            <x v="0"/>
          </reference>
          <reference field="27" count="1">
            <x v="1"/>
          </reference>
        </references>
      </pivotArea>
    </format>
    <format dxfId="2399">
      <pivotArea dataOnly="0" labelOnly="1" outline="0" fieldPosition="0">
        <references count="5">
          <reference field="8" count="1" selected="0">
            <x v="2"/>
          </reference>
          <reference field="23" count="1" selected="0">
            <x v="12"/>
          </reference>
          <reference field="24" count="1" selected="0">
            <x v="0"/>
          </reference>
          <reference field="25" count="1" selected="0">
            <x v="1"/>
          </reference>
          <reference field="27" count="1">
            <x v="0"/>
          </reference>
        </references>
      </pivotArea>
    </format>
    <format dxfId="2398">
      <pivotArea dataOnly="0" labelOnly="1" outline="0" fieldPosition="0">
        <references count="5">
          <reference field="8" count="1" selected="0">
            <x v="2"/>
          </reference>
          <reference field="23" count="1" selected="0">
            <x v="17"/>
          </reference>
          <reference field="24" count="1" selected="0">
            <x v="3"/>
          </reference>
          <reference field="25" count="1" selected="0">
            <x v="2"/>
          </reference>
          <reference field="27" count="1">
            <x v="2"/>
          </reference>
        </references>
      </pivotArea>
    </format>
    <format dxfId="2397">
      <pivotArea dataOnly="0" labelOnly="1" outline="0" fieldPosition="0">
        <references count="5">
          <reference field="8" count="1" selected="0">
            <x v="3"/>
          </reference>
          <reference field="23" count="1" selected="0">
            <x v="0"/>
          </reference>
          <reference field="24" count="1" selected="0">
            <x v="0"/>
          </reference>
          <reference field="25" count="1" selected="0">
            <x v="10"/>
          </reference>
          <reference field="27" count="1">
            <x v="0"/>
          </reference>
        </references>
      </pivotArea>
    </format>
    <format dxfId="2396">
      <pivotArea dataOnly="0" labelOnly="1" outline="0" fieldPosition="0">
        <references count="6">
          <reference field="8" count="1" selected="0">
            <x v="0"/>
          </reference>
          <reference field="23" count="1" selected="0">
            <x v="0"/>
          </reference>
          <reference field="24" count="1" selected="0">
            <x v="0"/>
          </reference>
          <reference field="25" count="1" selected="0">
            <x v="11"/>
          </reference>
          <reference field="26" count="1">
            <x v="0"/>
          </reference>
          <reference field="27" count="1" selected="0">
            <x v="0"/>
          </reference>
        </references>
      </pivotArea>
    </format>
    <format dxfId="2395">
      <pivotArea dataOnly="0" labelOnly="1" outline="0" fieldPosition="0">
        <references count="6">
          <reference field="8" count="1" selected="0">
            <x v="0"/>
          </reference>
          <reference field="23" count="1" selected="0">
            <x v="15"/>
          </reference>
          <reference field="24" count="1" selected="0">
            <x v="0"/>
          </reference>
          <reference field="25" count="1" selected="0">
            <x v="11"/>
          </reference>
          <reference field="26" count="1">
            <x v="1"/>
          </reference>
          <reference field="27" count="1" selected="0">
            <x v="7"/>
          </reference>
        </references>
      </pivotArea>
    </format>
    <format dxfId="2394">
      <pivotArea dataOnly="0" labelOnly="1" outline="0" fieldPosition="0">
        <references count="6">
          <reference field="8" count="1" selected="0">
            <x v="0"/>
          </reference>
          <reference field="23" count="1" selected="0">
            <x v="16"/>
          </reference>
          <reference field="24" count="1" selected="0">
            <x v="1"/>
          </reference>
          <reference field="25" count="1" selected="0">
            <x v="13"/>
          </reference>
          <reference field="26" count="1">
            <x v="0"/>
          </reference>
          <reference field="27" count="1" selected="0">
            <x v="10"/>
          </reference>
        </references>
      </pivotArea>
    </format>
    <format dxfId="2393">
      <pivotArea dataOnly="0" labelOnly="1" outline="0" fieldPosition="0">
        <references count="6">
          <reference field="8" count="1" selected="0">
            <x v="0"/>
          </reference>
          <reference field="23" count="1" selected="0">
            <x v="18"/>
          </reference>
          <reference field="24" count="1" selected="0">
            <x v="9"/>
          </reference>
          <reference field="25" count="1" selected="0">
            <x v="11"/>
          </reference>
          <reference field="26" count="1">
            <x v="2"/>
          </reference>
          <reference field="27" count="1" selected="0">
            <x v="0"/>
          </reference>
        </references>
      </pivotArea>
    </format>
    <format dxfId="2392">
      <pivotArea dataOnly="0" labelOnly="1" outline="0" fieldPosition="0">
        <references count="6">
          <reference field="8" count="1" selected="0">
            <x v="1"/>
          </reference>
          <reference field="23" count="1" selected="0">
            <x v="0"/>
          </reference>
          <reference field="24" count="1" selected="0">
            <x v="0"/>
          </reference>
          <reference field="25" count="1" selected="0">
            <x v="0"/>
          </reference>
          <reference field="26" count="1">
            <x v="0"/>
          </reference>
          <reference field="27" count="1" selected="0">
            <x v="0"/>
          </reference>
        </references>
      </pivotArea>
    </format>
    <format dxfId="2391">
      <pivotArea dataOnly="0" labelOnly="1" outline="0" fieldPosition="0">
        <references count="7">
          <reference field="8" count="1" selected="0">
            <x v="0"/>
          </reference>
          <reference field="23" count="1" selected="0">
            <x v="0"/>
          </reference>
          <reference field="24" count="1" selected="0">
            <x v="0"/>
          </reference>
          <reference field="25" count="1" selected="0">
            <x v="11"/>
          </reference>
          <reference field="26" count="1" selected="0">
            <x v="0"/>
          </reference>
          <reference field="27" count="1" selected="0">
            <x v="0"/>
          </reference>
          <reference field="28" count="1">
            <x v="0"/>
          </reference>
        </references>
      </pivotArea>
    </format>
    <format dxfId="2390">
      <pivotArea dataOnly="0" labelOnly="1" outline="0" fieldPosition="0">
        <references count="7">
          <reference field="8" count="1" selected="0">
            <x v="0"/>
          </reference>
          <reference field="23" count="1" selected="0">
            <x v="3"/>
          </reference>
          <reference field="24" count="1" selected="0">
            <x v="9"/>
          </reference>
          <reference field="25" count="1" selected="0">
            <x v="11"/>
          </reference>
          <reference field="26" count="1" selected="0">
            <x v="0"/>
          </reference>
          <reference field="27" count="1" selected="0">
            <x v="10"/>
          </reference>
          <reference field="28" count="1">
            <x v="0"/>
          </reference>
        </references>
      </pivotArea>
    </format>
    <format dxfId="2389">
      <pivotArea dataOnly="0" labelOnly="1" outline="0" fieldPosition="0">
        <references count="7">
          <reference field="8" count="1" selected="0">
            <x v="0"/>
          </reference>
          <reference field="23" count="1" selected="0">
            <x v="7"/>
          </reference>
          <reference field="24" count="1" selected="0">
            <x v="9"/>
          </reference>
          <reference field="25" count="1" selected="0">
            <x v="11"/>
          </reference>
          <reference field="26" count="1" selected="0">
            <x v="0"/>
          </reference>
          <reference field="27" count="1" selected="0">
            <x v="0"/>
          </reference>
          <reference field="28" count="1">
            <x v="0"/>
          </reference>
        </references>
      </pivotArea>
    </format>
    <format dxfId="2388">
      <pivotArea dataOnly="0" labelOnly="1" outline="0" fieldPosition="0">
        <references count="7">
          <reference field="8" count="1" selected="0">
            <x v="0"/>
          </reference>
          <reference field="23" count="1" selected="0">
            <x v="10"/>
          </reference>
          <reference field="24" count="1" selected="0">
            <x v="9"/>
          </reference>
          <reference field="25" count="1" selected="0">
            <x v="12"/>
          </reference>
          <reference field="26" count="1" selected="0">
            <x v="0"/>
          </reference>
          <reference field="27" count="1" selected="0">
            <x v="0"/>
          </reference>
          <reference field="28" count="1">
            <x v="0"/>
          </reference>
        </references>
      </pivotArea>
    </format>
    <format dxfId="2387">
      <pivotArea dataOnly="0" labelOnly="1" outline="0" fieldPosition="0">
        <references count="7">
          <reference field="8" count="1" selected="0">
            <x v="0"/>
          </reference>
          <reference field="23" count="1" selected="0">
            <x v="13"/>
          </reference>
          <reference field="24" count="1" selected="0">
            <x v="9"/>
          </reference>
          <reference field="25" count="1" selected="0">
            <x v="14"/>
          </reference>
          <reference field="26" count="1" selected="0">
            <x v="0"/>
          </reference>
          <reference field="27" count="1" selected="0">
            <x v="8"/>
          </reference>
          <reference field="28" count="1">
            <x v="0"/>
          </reference>
        </references>
      </pivotArea>
    </format>
    <format dxfId="2386">
      <pivotArea dataOnly="0" labelOnly="1" outline="0" fieldPosition="0">
        <references count="7">
          <reference field="8" count="1" selected="0">
            <x v="0"/>
          </reference>
          <reference field="23" count="1" selected="0">
            <x v="15"/>
          </reference>
          <reference field="24" count="1" selected="0">
            <x v="0"/>
          </reference>
          <reference field="25" count="1" selected="0">
            <x v="11"/>
          </reference>
          <reference field="26" count="1" selected="0">
            <x v="0"/>
          </reference>
          <reference field="27" count="1" selected="0">
            <x v="0"/>
          </reference>
          <reference field="28" count="1">
            <x v="0"/>
          </reference>
        </references>
      </pivotArea>
    </format>
    <format dxfId="2385">
      <pivotArea dataOnly="0" labelOnly="1" outline="0" fieldPosition="0">
        <references count="7">
          <reference field="8" count="1" selected="0">
            <x v="0"/>
          </reference>
          <reference field="23" count="1" selected="0">
            <x v="15"/>
          </reference>
          <reference field="24" count="1" selected="0">
            <x v="0"/>
          </reference>
          <reference field="25" count="1" selected="0">
            <x v="11"/>
          </reference>
          <reference field="26" count="1" selected="0">
            <x v="1"/>
          </reference>
          <reference field="27" count="1" selected="0">
            <x v="7"/>
          </reference>
          <reference field="28" count="1">
            <x v="0"/>
          </reference>
        </references>
      </pivotArea>
    </format>
    <format dxfId="2384">
      <pivotArea dataOnly="0" labelOnly="1" outline="0" fieldPosition="0">
        <references count="7">
          <reference field="8" count="1" selected="0">
            <x v="0"/>
          </reference>
          <reference field="23" count="1" selected="0">
            <x v="16"/>
          </reference>
          <reference field="24" count="1" selected="0">
            <x v="1"/>
          </reference>
          <reference field="25" count="1" selected="0">
            <x v="13"/>
          </reference>
          <reference field="26" count="1" selected="0">
            <x v="0"/>
          </reference>
          <reference field="27" count="1" selected="0">
            <x v="10"/>
          </reference>
          <reference field="28" count="1">
            <x v="0"/>
          </reference>
        </references>
      </pivotArea>
    </format>
    <format dxfId="2383">
      <pivotArea dataOnly="0" labelOnly="1" outline="0" fieldPosition="0">
        <references count="7">
          <reference field="8" count="1" selected="0">
            <x v="0"/>
          </reference>
          <reference field="23" count="1" selected="0">
            <x v="18"/>
          </reference>
          <reference field="24" count="1" selected="0">
            <x v="9"/>
          </reference>
          <reference field="25" count="1" selected="0">
            <x v="11"/>
          </reference>
          <reference field="26" count="1" selected="0">
            <x v="2"/>
          </reference>
          <reference field="27" count="1" selected="0">
            <x v="0"/>
          </reference>
          <reference field="28" count="1">
            <x v="0"/>
          </reference>
        </references>
      </pivotArea>
    </format>
    <format dxfId="2382">
      <pivotArea dataOnly="0" labelOnly="1" outline="0" fieldPosition="0">
        <references count="7">
          <reference field="8" count="1" selected="0">
            <x v="1"/>
          </reference>
          <reference field="23" count="1" selected="0">
            <x v="0"/>
          </reference>
          <reference field="24" count="1" selected="0">
            <x v="0"/>
          </reference>
          <reference field="25" count="1" selected="0">
            <x v="0"/>
          </reference>
          <reference field="26" count="1" selected="0">
            <x v="0"/>
          </reference>
          <reference field="27" count="1" selected="0">
            <x v="0"/>
          </reference>
          <reference field="28" count="2">
            <x v="1"/>
            <x v="2"/>
          </reference>
        </references>
      </pivotArea>
    </format>
    <format dxfId="2381">
      <pivotArea dataOnly="0" labelOnly="1" outline="0" fieldPosition="0">
        <references count="7">
          <reference field="8" count="1" selected="0">
            <x v="1"/>
          </reference>
          <reference field="23" count="1" selected="0">
            <x v="0"/>
          </reference>
          <reference field="24" count="1" selected="0">
            <x v="2"/>
          </reference>
          <reference field="25" count="1" selected="0">
            <x v="1"/>
          </reference>
          <reference field="26" count="1" selected="0">
            <x v="0"/>
          </reference>
          <reference field="27" count="1" selected="0">
            <x v="0"/>
          </reference>
          <reference field="28" count="2">
            <x v="0"/>
            <x v="1"/>
          </reference>
        </references>
      </pivotArea>
    </format>
    <format dxfId="2380">
      <pivotArea dataOnly="0" labelOnly="1" outline="0" fieldPosition="0">
        <references count="7">
          <reference field="8" count="1" selected="0">
            <x v="1"/>
          </reference>
          <reference field="23" count="1" selected="0">
            <x v="0"/>
          </reference>
          <reference field="24" count="1" selected="0">
            <x v="6"/>
          </reference>
          <reference field="25" count="1" selected="0">
            <x v="5"/>
          </reference>
          <reference field="26" count="1" selected="0">
            <x v="0"/>
          </reference>
          <reference field="27" count="1" selected="0">
            <x v="0"/>
          </reference>
          <reference field="28" count="1">
            <x v="0"/>
          </reference>
        </references>
      </pivotArea>
    </format>
    <format dxfId="2379">
      <pivotArea dataOnly="0" labelOnly="1" outline="0" fieldPosition="0">
        <references count="7">
          <reference field="8" count="1" selected="0">
            <x v="1"/>
          </reference>
          <reference field="23" count="1" selected="0">
            <x v="1"/>
          </reference>
          <reference field="24" count="1" selected="0">
            <x v="2"/>
          </reference>
          <reference field="25" count="1" selected="0">
            <x v="7"/>
          </reference>
          <reference field="26" count="1" selected="0">
            <x v="0"/>
          </reference>
          <reference field="27" count="1" selected="0">
            <x v="6"/>
          </reference>
          <reference field="28" count="1">
            <x v="0"/>
          </reference>
        </references>
      </pivotArea>
    </format>
    <format dxfId="2378">
      <pivotArea dataOnly="0" labelOnly="1" outline="0" fieldPosition="0">
        <references count="7">
          <reference field="8" count="1" selected="0">
            <x v="1"/>
          </reference>
          <reference field="23" count="1" selected="0">
            <x v="1"/>
          </reference>
          <reference field="24" count="1" selected="0">
            <x v="5"/>
          </reference>
          <reference field="25" count="1" selected="0">
            <x v="4"/>
          </reference>
          <reference field="26" count="1" selected="0">
            <x v="0"/>
          </reference>
          <reference field="27" count="1" selected="0">
            <x v="4"/>
          </reference>
          <reference field="28" count="1">
            <x v="0"/>
          </reference>
        </references>
      </pivotArea>
    </format>
    <format dxfId="2377">
      <pivotArea dataOnly="0" labelOnly="1" outline="0" fieldPosition="0">
        <references count="7">
          <reference field="8" count="1" selected="0">
            <x v="1"/>
          </reference>
          <reference field="23" count="1" selected="0">
            <x v="4"/>
          </reference>
          <reference field="24" count="1" selected="0">
            <x v="2"/>
          </reference>
          <reference field="25" count="1" selected="0">
            <x v="3"/>
          </reference>
          <reference field="26" count="1" selected="0">
            <x v="0"/>
          </reference>
          <reference field="27" count="1" selected="0">
            <x v="3"/>
          </reference>
          <reference field="28" count="1">
            <x v="0"/>
          </reference>
        </references>
      </pivotArea>
    </format>
    <format dxfId="2376">
      <pivotArea dataOnly="0" labelOnly="1" outline="0" fieldPosition="0">
        <references count="7">
          <reference field="8" count="1" selected="0">
            <x v="1"/>
          </reference>
          <reference field="23" count="1" selected="0">
            <x v="5"/>
          </reference>
          <reference field="24" count="1" selected="0">
            <x v="8"/>
          </reference>
          <reference field="25" count="1" selected="0">
            <x v="15"/>
          </reference>
          <reference field="26" count="1" selected="0">
            <x v="0"/>
          </reference>
          <reference field="27" count="1" selected="0">
            <x v="9"/>
          </reference>
          <reference field="28" count="1">
            <x v="0"/>
          </reference>
        </references>
      </pivotArea>
    </format>
    <format dxfId="2375">
      <pivotArea dataOnly="0" labelOnly="1" outline="0" fieldPosition="0">
        <references count="7">
          <reference field="8" count="1" selected="0">
            <x v="1"/>
          </reference>
          <reference field="23" count="1" selected="0">
            <x v="6"/>
          </reference>
          <reference field="24" count="1" selected="0">
            <x v="4"/>
          </reference>
          <reference field="25" count="1" selected="0">
            <x v="6"/>
          </reference>
          <reference field="26" count="1" selected="0">
            <x v="0"/>
          </reference>
          <reference field="27" count="1" selected="0">
            <x v="5"/>
          </reference>
          <reference field="28" count="1">
            <x v="0"/>
          </reference>
        </references>
      </pivotArea>
    </format>
    <format dxfId="2374">
      <pivotArea dataOnly="0" labelOnly="1" outline="0" fieldPosition="0">
        <references count="7">
          <reference field="8" count="1" selected="0">
            <x v="1"/>
          </reference>
          <reference field="23" count="1" selected="0">
            <x v="9"/>
          </reference>
          <reference field="24" count="1" selected="0">
            <x v="2"/>
          </reference>
          <reference field="25" count="1" selected="0">
            <x v="1"/>
          </reference>
          <reference field="26" count="1" selected="0">
            <x v="0"/>
          </reference>
          <reference field="27" count="1" selected="0">
            <x v="1"/>
          </reference>
          <reference field="28" count="1">
            <x v="0"/>
          </reference>
        </references>
      </pivotArea>
    </format>
    <format dxfId="2373">
      <pivotArea dataOnly="0" labelOnly="1" outline="0" fieldPosition="0">
        <references count="7">
          <reference field="8" count="1" selected="0">
            <x v="1"/>
          </reference>
          <reference field="23" count="1" selected="0">
            <x v="14"/>
          </reference>
          <reference field="24" count="1" selected="0">
            <x v="7"/>
          </reference>
          <reference field="25" count="1" selected="0">
            <x v="3"/>
          </reference>
          <reference field="26" count="1" selected="0">
            <x v="0"/>
          </reference>
          <reference field="27" count="1" selected="0">
            <x v="0"/>
          </reference>
          <reference field="28" count="1">
            <x v="0"/>
          </reference>
        </references>
      </pivotArea>
    </format>
    <format dxfId="2372">
      <pivotArea dataOnly="0" labelOnly="1" outline="0" fieldPosition="0">
        <references count="7">
          <reference field="8" count="1" selected="0">
            <x v="2"/>
          </reference>
          <reference field="23" count="1" selected="0">
            <x v="2"/>
          </reference>
          <reference field="24" count="1" selected="0">
            <x v="2"/>
          </reference>
          <reference field="25" count="1" selected="0">
            <x v="0"/>
          </reference>
          <reference field="26" count="1" selected="0">
            <x v="0"/>
          </reference>
          <reference field="27" count="1" selected="0">
            <x v="1"/>
          </reference>
          <reference field="28" count="1">
            <x v="0"/>
          </reference>
        </references>
      </pivotArea>
    </format>
    <format dxfId="2371">
      <pivotArea dataOnly="0" labelOnly="1" outline="0" fieldPosition="0">
        <references count="7">
          <reference field="8" count="1" selected="0">
            <x v="2"/>
          </reference>
          <reference field="23" count="1" selected="0">
            <x v="8"/>
          </reference>
          <reference field="24" count="1" selected="0">
            <x v="0"/>
          </reference>
          <reference field="25" count="1" selected="0">
            <x v="9"/>
          </reference>
          <reference field="26" count="1" selected="0">
            <x v="0"/>
          </reference>
          <reference field="27" count="1" selected="0">
            <x v="1"/>
          </reference>
          <reference field="28" count="1">
            <x v="0"/>
          </reference>
        </references>
      </pivotArea>
    </format>
    <format dxfId="2370">
      <pivotArea dataOnly="0" labelOnly="1" outline="0" fieldPosition="0">
        <references count="7">
          <reference field="8" count="1" selected="0">
            <x v="2"/>
          </reference>
          <reference field="23" count="1" selected="0">
            <x v="12"/>
          </reference>
          <reference field="24" count="1" selected="0">
            <x v="0"/>
          </reference>
          <reference field="25" count="1" selected="0">
            <x v="1"/>
          </reference>
          <reference field="26" count="1" selected="0">
            <x v="0"/>
          </reference>
          <reference field="27" count="1" selected="0">
            <x v="0"/>
          </reference>
          <reference field="28" count="1">
            <x v="0"/>
          </reference>
        </references>
      </pivotArea>
    </format>
    <format dxfId="2369">
      <pivotArea dataOnly="0" labelOnly="1" outline="0" fieldPosition="0">
        <references count="7">
          <reference field="8" count="1" selected="0">
            <x v="2"/>
          </reference>
          <reference field="23" count="1" selected="0">
            <x v="17"/>
          </reference>
          <reference field="24" count="1" selected="0">
            <x v="3"/>
          </reference>
          <reference field="25" count="1" selected="0">
            <x v="2"/>
          </reference>
          <reference field="26" count="1" selected="0">
            <x v="0"/>
          </reference>
          <reference field="27" count="1" selected="0">
            <x v="2"/>
          </reference>
          <reference field="28" count="1">
            <x v="0"/>
          </reference>
        </references>
      </pivotArea>
    </format>
    <format dxfId="2368">
      <pivotArea dataOnly="0" labelOnly="1" outline="0" fieldPosition="0">
        <references count="7">
          <reference field="8" count="1" selected="0">
            <x v="3"/>
          </reference>
          <reference field="23" count="1" selected="0">
            <x v="0"/>
          </reference>
          <reference field="24" count="1" selected="0">
            <x v="0"/>
          </reference>
          <reference field="25" count="1" selected="0">
            <x v="10"/>
          </reference>
          <reference field="26" count="1" selected="0">
            <x v="0"/>
          </reference>
          <reference field="27" count="1" selected="0">
            <x v="0"/>
          </reference>
          <reference field="28" count="1">
            <x v="0"/>
          </reference>
        </references>
      </pivotArea>
    </format>
    <format dxfId="2367">
      <pivotArea dataOnly="0" labelOnly="1" outline="0" fieldPosition="0">
        <references count="7">
          <reference field="8" count="1" selected="0">
            <x v="3"/>
          </reference>
          <reference field="23" count="1" selected="0">
            <x v="0"/>
          </reference>
          <reference field="24" count="1" selected="0">
            <x v="2"/>
          </reference>
          <reference field="25" count="1" selected="0">
            <x v="1"/>
          </reference>
          <reference field="26" count="1" selected="0">
            <x v="0"/>
          </reference>
          <reference field="27" count="1" selected="0">
            <x v="0"/>
          </reference>
          <reference field="28" count="1">
            <x v="0"/>
          </reference>
        </references>
      </pivotArea>
    </format>
    <format dxfId="2366">
      <pivotArea dataOnly="0" labelOnly="1" outline="0" fieldPosition="0">
        <references count="7">
          <reference field="8" count="1" selected="0">
            <x v="3"/>
          </reference>
          <reference field="23" count="1" selected="0">
            <x v="11"/>
          </reference>
          <reference field="24" count="1" selected="0">
            <x v="0"/>
          </reference>
          <reference field="25" count="1" selected="0">
            <x v="8"/>
          </reference>
          <reference field="26" count="1" selected="0">
            <x v="0"/>
          </reference>
          <reference field="27" count="1" selected="0">
            <x v="0"/>
          </reference>
          <reference field="28" count="1">
            <x v="0"/>
          </reference>
        </references>
      </pivotArea>
    </format>
    <format dxfId="2365">
      <pivotArea field="23" type="button" dataOnly="0" labelOnly="1" outline="0" axis="axisRow" fieldPosition="1"/>
    </format>
    <format dxfId="2364">
      <pivotArea dataOnly="0" labelOnly="1" outline="0" fieldPosition="0">
        <references count="2">
          <reference field="8" count="1" selected="0">
            <x v="0"/>
          </reference>
          <reference field="23" count="8">
            <x v="0"/>
            <x v="3"/>
            <x v="7"/>
            <x v="10"/>
            <x v="13"/>
            <x v="15"/>
            <x v="16"/>
            <x v="18"/>
          </reference>
        </references>
      </pivotArea>
    </format>
    <format dxfId="2363">
      <pivotArea dataOnly="0" labelOnly="1" outline="0" fieldPosition="0">
        <references count="2">
          <reference field="8" count="1" selected="0">
            <x v="1"/>
          </reference>
          <reference field="23" count="7">
            <x v="0"/>
            <x v="1"/>
            <x v="4"/>
            <x v="5"/>
            <x v="6"/>
            <x v="9"/>
            <x v="14"/>
          </reference>
        </references>
      </pivotArea>
    </format>
    <format dxfId="2362">
      <pivotArea dataOnly="0" labelOnly="1" outline="0" fieldPosition="0">
        <references count="2">
          <reference field="8" count="1" selected="0">
            <x v="2"/>
          </reference>
          <reference field="23" count="4">
            <x v="2"/>
            <x v="8"/>
            <x v="12"/>
            <x v="17"/>
          </reference>
        </references>
      </pivotArea>
    </format>
    <format dxfId="2361">
      <pivotArea dataOnly="0" labelOnly="1" outline="0" fieldPosition="0">
        <references count="2">
          <reference field="8" count="1" selected="0">
            <x v="3"/>
          </reference>
          <reference field="23" count="2">
            <x v="0"/>
            <x v="11"/>
          </reference>
        </references>
      </pivotArea>
    </format>
    <format dxfId="2360">
      <pivotArea field="23" type="button" dataOnly="0" labelOnly="1" outline="0" axis="axisRow" fieldPosition="1"/>
    </format>
    <format dxfId="2359">
      <pivotArea dataOnly="0" labelOnly="1" outline="0" fieldPosition="0">
        <references count="2">
          <reference field="8" count="1" selected="0">
            <x v="0"/>
          </reference>
          <reference field="23" count="8">
            <x v="0"/>
            <x v="3"/>
            <x v="7"/>
            <x v="10"/>
            <x v="13"/>
            <x v="15"/>
            <x v="16"/>
            <x v="18"/>
          </reference>
        </references>
      </pivotArea>
    </format>
    <format dxfId="2358">
      <pivotArea dataOnly="0" labelOnly="1" outline="0" fieldPosition="0">
        <references count="2">
          <reference field="8" count="1" selected="0">
            <x v="1"/>
          </reference>
          <reference field="23" count="7">
            <x v="0"/>
            <x v="1"/>
            <x v="4"/>
            <x v="5"/>
            <x v="6"/>
            <x v="9"/>
            <x v="14"/>
          </reference>
        </references>
      </pivotArea>
    </format>
    <format dxfId="2357">
      <pivotArea dataOnly="0" labelOnly="1" outline="0" fieldPosition="0">
        <references count="2">
          <reference field="8" count="1" selected="0">
            <x v="2"/>
          </reference>
          <reference field="23" count="4">
            <x v="2"/>
            <x v="8"/>
            <x v="12"/>
            <x v="17"/>
          </reference>
        </references>
      </pivotArea>
    </format>
    <format dxfId="2356">
      <pivotArea dataOnly="0" labelOnly="1" outline="0" fieldPosition="0">
        <references count="2">
          <reference field="8" count="1" selected="0">
            <x v="3"/>
          </reference>
          <reference field="23" count="2">
            <x v="0"/>
            <x v="11"/>
          </reference>
        </references>
      </pivotArea>
    </format>
    <format dxfId="2355">
      <pivotArea dataOnly="0" labelOnly="1" outline="0" fieldPosition="0">
        <references count="2">
          <reference field="8" count="1" selected="0">
            <x v="0"/>
          </reference>
          <reference field="23" count="8">
            <x v="0"/>
            <x v="3"/>
            <x v="7"/>
            <x v="10"/>
            <x v="13"/>
            <x v="15"/>
            <x v="16"/>
            <x v="18"/>
          </reference>
        </references>
      </pivotArea>
    </format>
    <format dxfId="2354">
      <pivotArea dataOnly="0" labelOnly="1" outline="0" fieldPosition="0">
        <references count="2">
          <reference field="8" count="1" selected="0">
            <x v="1"/>
          </reference>
          <reference field="23" count="7">
            <x v="0"/>
            <x v="1"/>
            <x v="4"/>
            <x v="5"/>
            <x v="6"/>
            <x v="9"/>
            <x v="14"/>
          </reference>
        </references>
      </pivotArea>
    </format>
    <format dxfId="2353">
      <pivotArea dataOnly="0" labelOnly="1" outline="0" fieldPosition="0">
        <references count="2">
          <reference field="8" count="1" selected="0">
            <x v="2"/>
          </reference>
          <reference field="23" count="4">
            <x v="2"/>
            <x v="8"/>
            <x v="12"/>
            <x v="17"/>
          </reference>
        </references>
      </pivotArea>
    </format>
    <format dxfId="2352">
      <pivotArea dataOnly="0" labelOnly="1" outline="0" fieldPosition="0">
        <references count="2">
          <reference field="8" count="1" selected="0">
            <x v="3"/>
          </reference>
          <reference field="23" count="2">
            <x v="0"/>
            <x v="11"/>
          </reference>
        </references>
      </pivotArea>
    </format>
    <format dxfId="2351">
      <pivotArea dataOnly="0" labelOnly="1" outline="0" fieldPosition="0">
        <references count="3">
          <reference field="8" count="1" selected="0">
            <x v="0"/>
          </reference>
          <reference field="23" count="1" selected="0">
            <x v="0"/>
          </reference>
          <reference field="24" count="1">
            <x v="0"/>
          </reference>
        </references>
      </pivotArea>
    </format>
    <format dxfId="2350">
      <pivotArea dataOnly="0" labelOnly="1" outline="0" fieldPosition="0">
        <references count="3">
          <reference field="8" count="1" selected="0">
            <x v="0"/>
          </reference>
          <reference field="23" count="1" selected="0">
            <x v="3"/>
          </reference>
          <reference field="24" count="1">
            <x v="9"/>
          </reference>
        </references>
      </pivotArea>
    </format>
    <format dxfId="2349">
      <pivotArea dataOnly="0" labelOnly="1" outline="0" fieldPosition="0">
        <references count="3">
          <reference field="8" count="1" selected="0">
            <x v="0"/>
          </reference>
          <reference field="23" count="1" selected="0">
            <x v="15"/>
          </reference>
          <reference field="24" count="1">
            <x v="0"/>
          </reference>
        </references>
      </pivotArea>
    </format>
    <format dxfId="2348">
      <pivotArea dataOnly="0" labelOnly="1" outline="0" fieldPosition="0">
        <references count="3">
          <reference field="8" count="1" selected="0">
            <x v="0"/>
          </reference>
          <reference field="23" count="1" selected="0">
            <x v="16"/>
          </reference>
          <reference field="24" count="1">
            <x v="1"/>
          </reference>
        </references>
      </pivotArea>
    </format>
    <format dxfId="2347">
      <pivotArea dataOnly="0" labelOnly="1" outline="0" fieldPosition="0">
        <references count="3">
          <reference field="8" count="1" selected="0">
            <x v="0"/>
          </reference>
          <reference field="23" count="1" selected="0">
            <x v="18"/>
          </reference>
          <reference field="24" count="1">
            <x v="9"/>
          </reference>
        </references>
      </pivotArea>
    </format>
    <format dxfId="2346">
      <pivotArea dataOnly="0" labelOnly="1" outline="0" fieldPosition="0">
        <references count="3">
          <reference field="8" count="1" selected="0">
            <x v="1"/>
          </reference>
          <reference field="23" count="1" selected="0">
            <x v="0"/>
          </reference>
          <reference field="24" count="3">
            <x v="0"/>
            <x v="2"/>
            <x v="6"/>
          </reference>
        </references>
      </pivotArea>
    </format>
    <format dxfId="2345">
      <pivotArea dataOnly="0" labelOnly="1" outline="0" fieldPosition="0">
        <references count="3">
          <reference field="8" count="1" selected="0">
            <x v="1"/>
          </reference>
          <reference field="23" count="1" selected="0">
            <x v="1"/>
          </reference>
          <reference field="24" count="2">
            <x v="2"/>
            <x v="5"/>
          </reference>
        </references>
      </pivotArea>
    </format>
    <format dxfId="2344">
      <pivotArea dataOnly="0" labelOnly="1" outline="0" fieldPosition="0">
        <references count="3">
          <reference field="8" count="1" selected="0">
            <x v="1"/>
          </reference>
          <reference field="23" count="1" selected="0">
            <x v="4"/>
          </reference>
          <reference field="24" count="1">
            <x v="2"/>
          </reference>
        </references>
      </pivotArea>
    </format>
    <format dxfId="2343">
      <pivotArea dataOnly="0" labelOnly="1" outline="0" fieldPosition="0">
        <references count="3">
          <reference field="8" count="1" selected="0">
            <x v="1"/>
          </reference>
          <reference field="23" count="1" selected="0">
            <x v="5"/>
          </reference>
          <reference field="24" count="1">
            <x v="8"/>
          </reference>
        </references>
      </pivotArea>
    </format>
    <format dxfId="2342">
      <pivotArea dataOnly="0" labelOnly="1" outline="0" fieldPosition="0">
        <references count="3">
          <reference field="8" count="1" selected="0">
            <x v="1"/>
          </reference>
          <reference field="23" count="1" selected="0">
            <x v="6"/>
          </reference>
          <reference field="24" count="1">
            <x v="4"/>
          </reference>
        </references>
      </pivotArea>
    </format>
    <format dxfId="2341">
      <pivotArea dataOnly="0" labelOnly="1" outline="0" fieldPosition="0">
        <references count="3">
          <reference field="8" count="1" selected="0">
            <x v="1"/>
          </reference>
          <reference field="23" count="1" selected="0">
            <x v="9"/>
          </reference>
          <reference field="24" count="1">
            <x v="2"/>
          </reference>
        </references>
      </pivotArea>
    </format>
    <format dxfId="2340">
      <pivotArea dataOnly="0" labelOnly="1" outline="0" fieldPosition="0">
        <references count="3">
          <reference field="8" count="1" selected="0">
            <x v="1"/>
          </reference>
          <reference field="23" count="1" selected="0">
            <x v="14"/>
          </reference>
          <reference field="24" count="1">
            <x v="7"/>
          </reference>
        </references>
      </pivotArea>
    </format>
    <format dxfId="2339">
      <pivotArea dataOnly="0" labelOnly="1" outline="0" fieldPosition="0">
        <references count="3">
          <reference field="8" count="1" selected="0">
            <x v="2"/>
          </reference>
          <reference field="23" count="1" selected="0">
            <x v="2"/>
          </reference>
          <reference field="24" count="1">
            <x v="2"/>
          </reference>
        </references>
      </pivotArea>
    </format>
    <format dxfId="2338">
      <pivotArea dataOnly="0" labelOnly="1" outline="0" fieldPosition="0">
        <references count="3">
          <reference field="8" count="1" selected="0">
            <x v="2"/>
          </reference>
          <reference field="23" count="1" selected="0">
            <x v="8"/>
          </reference>
          <reference field="24" count="1">
            <x v="0"/>
          </reference>
        </references>
      </pivotArea>
    </format>
    <format dxfId="2337">
      <pivotArea dataOnly="0" labelOnly="1" outline="0" fieldPosition="0">
        <references count="3">
          <reference field="8" count="1" selected="0">
            <x v="2"/>
          </reference>
          <reference field="23" count="1" selected="0">
            <x v="17"/>
          </reference>
          <reference field="24" count="1">
            <x v="3"/>
          </reference>
        </references>
      </pivotArea>
    </format>
    <format dxfId="2336">
      <pivotArea dataOnly="0" labelOnly="1" outline="0" fieldPosition="0">
        <references count="3">
          <reference field="8" count="1" selected="0">
            <x v="3"/>
          </reference>
          <reference field="23" count="1" selected="0">
            <x v="0"/>
          </reference>
          <reference field="24" count="2">
            <x v="0"/>
            <x v="2"/>
          </reference>
        </references>
      </pivotArea>
    </format>
    <format dxfId="2335">
      <pivotArea dataOnly="0" labelOnly="1" outline="0" fieldPosition="0">
        <references count="3">
          <reference field="8" count="1" selected="0">
            <x v="3"/>
          </reference>
          <reference field="23" count="1" selected="0">
            <x v="11"/>
          </reference>
          <reference field="24" count="1">
            <x v="0"/>
          </reference>
        </references>
      </pivotArea>
    </format>
    <format dxfId="2334">
      <pivotArea dataOnly="0" labelOnly="1" outline="0" fieldPosition="0">
        <references count="4">
          <reference field="8" count="1" selected="0">
            <x v="0"/>
          </reference>
          <reference field="23" count="1" selected="0">
            <x v="0"/>
          </reference>
          <reference field="24" count="1" selected="0">
            <x v="0"/>
          </reference>
          <reference field="25" count="1">
            <x v="11"/>
          </reference>
        </references>
      </pivotArea>
    </format>
    <format dxfId="2333">
      <pivotArea dataOnly="0" labelOnly="1" outline="0" fieldPosition="0">
        <references count="4">
          <reference field="8" count="1" selected="0">
            <x v="0"/>
          </reference>
          <reference field="23" count="1" selected="0">
            <x v="10"/>
          </reference>
          <reference field="24" count="1" selected="0">
            <x v="9"/>
          </reference>
          <reference field="25" count="1">
            <x v="12"/>
          </reference>
        </references>
      </pivotArea>
    </format>
    <format dxfId="2332">
      <pivotArea dataOnly="0" labelOnly="1" outline="0" fieldPosition="0">
        <references count="4">
          <reference field="8" count="1" selected="0">
            <x v="0"/>
          </reference>
          <reference field="23" count="1" selected="0">
            <x v="13"/>
          </reference>
          <reference field="24" count="1" selected="0">
            <x v="9"/>
          </reference>
          <reference field="25" count="1">
            <x v="14"/>
          </reference>
        </references>
      </pivotArea>
    </format>
    <format dxfId="2331">
      <pivotArea dataOnly="0" labelOnly="1" outline="0" fieldPosition="0">
        <references count="4">
          <reference field="8" count="1" selected="0">
            <x v="0"/>
          </reference>
          <reference field="23" count="1" selected="0">
            <x v="15"/>
          </reference>
          <reference field="24" count="1" selected="0">
            <x v="0"/>
          </reference>
          <reference field="25" count="1">
            <x v="11"/>
          </reference>
        </references>
      </pivotArea>
    </format>
    <format dxfId="2330">
      <pivotArea dataOnly="0" labelOnly="1" outline="0" fieldPosition="0">
        <references count="4">
          <reference field="8" count="1" selected="0">
            <x v="0"/>
          </reference>
          <reference field="23" count="1" selected="0">
            <x v="16"/>
          </reference>
          <reference field="24" count="1" selected="0">
            <x v="1"/>
          </reference>
          <reference field="25" count="1">
            <x v="13"/>
          </reference>
        </references>
      </pivotArea>
    </format>
    <format dxfId="2329">
      <pivotArea dataOnly="0" labelOnly="1" outline="0" fieldPosition="0">
        <references count="4">
          <reference field="8" count="1" selected="0">
            <x v="0"/>
          </reference>
          <reference field="23" count="1" selected="0">
            <x v="18"/>
          </reference>
          <reference field="24" count="1" selected="0">
            <x v="9"/>
          </reference>
          <reference field="25" count="1">
            <x v="11"/>
          </reference>
        </references>
      </pivotArea>
    </format>
    <format dxfId="2328">
      <pivotArea dataOnly="0" labelOnly="1" outline="0" fieldPosition="0">
        <references count="4">
          <reference field="8" count="1" selected="0">
            <x v="1"/>
          </reference>
          <reference field="23" count="1" selected="0">
            <x v="0"/>
          </reference>
          <reference field="24" count="1" selected="0">
            <x v="0"/>
          </reference>
          <reference field="25" count="1">
            <x v="0"/>
          </reference>
        </references>
      </pivotArea>
    </format>
    <format dxfId="2327">
      <pivotArea dataOnly="0" labelOnly="1" outline="0" fieldPosition="0">
        <references count="4">
          <reference field="8" count="1" selected="0">
            <x v="1"/>
          </reference>
          <reference field="23" count="1" selected="0">
            <x v="0"/>
          </reference>
          <reference field="24" count="1" selected="0">
            <x v="2"/>
          </reference>
          <reference field="25" count="1">
            <x v="1"/>
          </reference>
        </references>
      </pivotArea>
    </format>
    <format dxfId="2326">
      <pivotArea dataOnly="0" labelOnly="1" outline="0" fieldPosition="0">
        <references count="4">
          <reference field="8" count="1" selected="0">
            <x v="1"/>
          </reference>
          <reference field="23" count="1" selected="0">
            <x v="0"/>
          </reference>
          <reference field="24" count="1" selected="0">
            <x v="6"/>
          </reference>
          <reference field="25" count="1">
            <x v="5"/>
          </reference>
        </references>
      </pivotArea>
    </format>
    <format dxfId="2325">
      <pivotArea dataOnly="0" labelOnly="1" outline="0" fieldPosition="0">
        <references count="4">
          <reference field="8" count="1" selected="0">
            <x v="1"/>
          </reference>
          <reference field="23" count="1" selected="0">
            <x v="1"/>
          </reference>
          <reference field="24" count="1" selected="0">
            <x v="2"/>
          </reference>
          <reference field="25" count="1">
            <x v="7"/>
          </reference>
        </references>
      </pivotArea>
    </format>
    <format dxfId="2324">
      <pivotArea dataOnly="0" labelOnly="1" outline="0" fieldPosition="0">
        <references count="4">
          <reference field="8" count="1" selected="0">
            <x v="1"/>
          </reference>
          <reference field="23" count="1" selected="0">
            <x v="1"/>
          </reference>
          <reference field="24" count="1" selected="0">
            <x v="5"/>
          </reference>
          <reference field="25" count="1">
            <x v="4"/>
          </reference>
        </references>
      </pivotArea>
    </format>
    <format dxfId="2323">
      <pivotArea dataOnly="0" labelOnly="1" outline="0" fieldPosition="0">
        <references count="4">
          <reference field="8" count="1" selected="0">
            <x v="1"/>
          </reference>
          <reference field="23" count="1" selected="0">
            <x v="4"/>
          </reference>
          <reference field="24" count="1" selected="0">
            <x v="2"/>
          </reference>
          <reference field="25" count="1">
            <x v="3"/>
          </reference>
        </references>
      </pivotArea>
    </format>
    <format dxfId="2322">
      <pivotArea dataOnly="0" labelOnly="1" outline="0" fieldPosition="0">
        <references count="4">
          <reference field="8" count="1" selected="0">
            <x v="1"/>
          </reference>
          <reference field="23" count="1" selected="0">
            <x v="5"/>
          </reference>
          <reference field="24" count="1" selected="0">
            <x v="8"/>
          </reference>
          <reference field="25" count="1">
            <x v="15"/>
          </reference>
        </references>
      </pivotArea>
    </format>
    <format dxfId="2321">
      <pivotArea dataOnly="0" labelOnly="1" outline="0" fieldPosition="0">
        <references count="4">
          <reference field="8" count="1" selected="0">
            <x v="1"/>
          </reference>
          <reference field="23" count="1" selected="0">
            <x v="6"/>
          </reference>
          <reference field="24" count="1" selected="0">
            <x v="4"/>
          </reference>
          <reference field="25" count="1">
            <x v="6"/>
          </reference>
        </references>
      </pivotArea>
    </format>
    <format dxfId="2320">
      <pivotArea dataOnly="0" labelOnly="1" outline="0" fieldPosition="0">
        <references count="4">
          <reference field="8" count="1" selected="0">
            <x v="1"/>
          </reference>
          <reference field="23" count="1" selected="0">
            <x v="9"/>
          </reference>
          <reference field="24" count="1" selected="0">
            <x v="2"/>
          </reference>
          <reference field="25" count="1">
            <x v="1"/>
          </reference>
        </references>
      </pivotArea>
    </format>
    <format dxfId="2319">
      <pivotArea dataOnly="0" labelOnly="1" outline="0" fieldPosition="0">
        <references count="4">
          <reference field="8" count="1" selected="0">
            <x v="1"/>
          </reference>
          <reference field="23" count="1" selected="0">
            <x v="14"/>
          </reference>
          <reference field="24" count="1" selected="0">
            <x v="7"/>
          </reference>
          <reference field="25" count="1">
            <x v="3"/>
          </reference>
        </references>
      </pivotArea>
    </format>
    <format dxfId="2318">
      <pivotArea dataOnly="0" labelOnly="1" outline="0" fieldPosition="0">
        <references count="4">
          <reference field="8" count="1" selected="0">
            <x v="2"/>
          </reference>
          <reference field="23" count="1" selected="0">
            <x v="2"/>
          </reference>
          <reference field="24" count="1" selected="0">
            <x v="2"/>
          </reference>
          <reference field="25" count="1">
            <x v="0"/>
          </reference>
        </references>
      </pivotArea>
    </format>
    <format dxfId="2317">
      <pivotArea dataOnly="0" labelOnly="1" outline="0" fieldPosition="0">
        <references count="4">
          <reference field="8" count="1" selected="0">
            <x v="2"/>
          </reference>
          <reference field="23" count="1" selected="0">
            <x v="8"/>
          </reference>
          <reference field="24" count="1" selected="0">
            <x v="0"/>
          </reference>
          <reference field="25" count="1">
            <x v="9"/>
          </reference>
        </references>
      </pivotArea>
    </format>
    <format dxfId="2316">
      <pivotArea dataOnly="0" labelOnly="1" outline="0" fieldPosition="0">
        <references count="4">
          <reference field="8" count="1" selected="0">
            <x v="2"/>
          </reference>
          <reference field="23" count="1" selected="0">
            <x v="12"/>
          </reference>
          <reference field="24" count="1" selected="0">
            <x v="0"/>
          </reference>
          <reference field="25" count="1">
            <x v="1"/>
          </reference>
        </references>
      </pivotArea>
    </format>
    <format dxfId="2315">
      <pivotArea dataOnly="0" labelOnly="1" outline="0" fieldPosition="0">
        <references count="4">
          <reference field="8" count="1" selected="0">
            <x v="2"/>
          </reference>
          <reference field="23" count="1" selected="0">
            <x v="17"/>
          </reference>
          <reference field="24" count="1" selected="0">
            <x v="3"/>
          </reference>
          <reference field="25" count="1">
            <x v="2"/>
          </reference>
        </references>
      </pivotArea>
    </format>
    <format dxfId="2314">
      <pivotArea dataOnly="0" labelOnly="1" outline="0" fieldPosition="0">
        <references count="4">
          <reference field="8" count="1" selected="0">
            <x v="3"/>
          </reference>
          <reference field="23" count="1" selected="0">
            <x v="0"/>
          </reference>
          <reference field="24" count="1" selected="0">
            <x v="0"/>
          </reference>
          <reference field="25" count="1">
            <x v="10"/>
          </reference>
        </references>
      </pivotArea>
    </format>
    <format dxfId="2313">
      <pivotArea dataOnly="0" labelOnly="1" outline="0" fieldPosition="0">
        <references count="4">
          <reference field="8" count="1" selected="0">
            <x v="3"/>
          </reference>
          <reference field="23" count="1" selected="0">
            <x v="0"/>
          </reference>
          <reference field="24" count="1" selected="0">
            <x v="2"/>
          </reference>
          <reference field="25" count="1">
            <x v="1"/>
          </reference>
        </references>
      </pivotArea>
    </format>
    <format dxfId="2312">
      <pivotArea dataOnly="0" labelOnly="1" outline="0" fieldPosition="0">
        <references count="4">
          <reference field="8" count="1" selected="0">
            <x v="3"/>
          </reference>
          <reference field="23" count="1" selected="0">
            <x v="11"/>
          </reference>
          <reference field="24" count="1" selected="0">
            <x v="0"/>
          </reference>
          <reference field="25" count="1">
            <x v="8"/>
          </reference>
        </references>
      </pivotArea>
    </format>
    <format dxfId="2311">
      <pivotArea dataOnly="0" labelOnly="1" outline="0" fieldPosition="0">
        <references count="5">
          <reference field="8" count="1" selected="0">
            <x v="0"/>
          </reference>
          <reference field="23" count="1" selected="0">
            <x v="0"/>
          </reference>
          <reference field="24" count="1" selected="0">
            <x v="0"/>
          </reference>
          <reference field="25" count="1" selected="0">
            <x v="11"/>
          </reference>
          <reference field="27" count="1">
            <x v="0"/>
          </reference>
        </references>
      </pivotArea>
    </format>
    <format dxfId="2310">
      <pivotArea dataOnly="0" labelOnly="1" outline="0" fieldPosition="0">
        <references count="5">
          <reference field="8" count="1" selected="0">
            <x v="0"/>
          </reference>
          <reference field="23" count="1" selected="0">
            <x v="3"/>
          </reference>
          <reference field="24" count="1" selected="0">
            <x v="9"/>
          </reference>
          <reference field="25" count="1" selected="0">
            <x v="11"/>
          </reference>
          <reference field="27" count="1">
            <x v="10"/>
          </reference>
        </references>
      </pivotArea>
    </format>
    <format dxfId="2309">
      <pivotArea dataOnly="0" labelOnly="1" outline="0" fieldPosition="0">
        <references count="5">
          <reference field="8" count="1" selected="0">
            <x v="0"/>
          </reference>
          <reference field="23" count="1" selected="0">
            <x v="7"/>
          </reference>
          <reference field="24" count="1" selected="0">
            <x v="9"/>
          </reference>
          <reference field="25" count="1" selected="0">
            <x v="11"/>
          </reference>
          <reference field="27" count="1">
            <x v="0"/>
          </reference>
        </references>
      </pivotArea>
    </format>
    <format dxfId="2308">
      <pivotArea dataOnly="0" labelOnly="1" outline="0" fieldPosition="0">
        <references count="5">
          <reference field="8" count="1" selected="0">
            <x v="0"/>
          </reference>
          <reference field="23" count="1" selected="0">
            <x v="13"/>
          </reference>
          <reference field="24" count="1" selected="0">
            <x v="9"/>
          </reference>
          <reference field="25" count="1" selected="0">
            <x v="14"/>
          </reference>
          <reference field="27" count="1">
            <x v="8"/>
          </reference>
        </references>
      </pivotArea>
    </format>
    <format dxfId="2307">
      <pivotArea dataOnly="0" labelOnly="1" outline="0" fieldPosition="0">
        <references count="5">
          <reference field="8" count="1" selected="0">
            <x v="0"/>
          </reference>
          <reference field="23" count="1" selected="0">
            <x v="15"/>
          </reference>
          <reference field="24" count="1" selected="0">
            <x v="0"/>
          </reference>
          <reference field="25" count="1" selected="0">
            <x v="11"/>
          </reference>
          <reference field="27" count="2">
            <x v="0"/>
            <x v="7"/>
          </reference>
        </references>
      </pivotArea>
    </format>
    <format dxfId="2306">
      <pivotArea dataOnly="0" labelOnly="1" outline="0" fieldPosition="0">
        <references count="5">
          <reference field="8" count="1" selected="0">
            <x v="0"/>
          </reference>
          <reference field="23" count="1" selected="0">
            <x v="16"/>
          </reference>
          <reference field="24" count="1" selected="0">
            <x v="1"/>
          </reference>
          <reference field="25" count="1" selected="0">
            <x v="13"/>
          </reference>
          <reference field="27" count="1">
            <x v="10"/>
          </reference>
        </references>
      </pivotArea>
    </format>
    <format dxfId="2305">
      <pivotArea dataOnly="0" labelOnly="1" outline="0" fieldPosition="0">
        <references count="5">
          <reference field="8" count="1" selected="0">
            <x v="0"/>
          </reference>
          <reference field="23" count="1" selected="0">
            <x v="18"/>
          </reference>
          <reference field="24" count="1" selected="0">
            <x v="9"/>
          </reference>
          <reference field="25" count="1" selected="0">
            <x v="11"/>
          </reference>
          <reference field="27" count="1">
            <x v="0"/>
          </reference>
        </references>
      </pivotArea>
    </format>
    <format dxfId="2304">
      <pivotArea dataOnly="0" labelOnly="1" outline="0" fieldPosition="0">
        <references count="5">
          <reference field="8" count="1" selected="0">
            <x v="1"/>
          </reference>
          <reference field="23" count="1" selected="0">
            <x v="1"/>
          </reference>
          <reference field="24" count="1" selected="0">
            <x v="2"/>
          </reference>
          <reference field="25" count="1" selected="0">
            <x v="7"/>
          </reference>
          <reference field="27" count="1">
            <x v="6"/>
          </reference>
        </references>
      </pivotArea>
    </format>
    <format dxfId="2303">
      <pivotArea dataOnly="0" labelOnly="1" outline="0" fieldPosition="0">
        <references count="5">
          <reference field="8" count="1" selected="0">
            <x v="1"/>
          </reference>
          <reference field="23" count="1" selected="0">
            <x v="1"/>
          </reference>
          <reference field="24" count="1" selected="0">
            <x v="5"/>
          </reference>
          <reference field="25" count="1" selected="0">
            <x v="4"/>
          </reference>
          <reference field="27" count="1">
            <x v="4"/>
          </reference>
        </references>
      </pivotArea>
    </format>
    <format dxfId="2302">
      <pivotArea dataOnly="0" labelOnly="1" outline="0" fieldPosition="0">
        <references count="5">
          <reference field="8" count="1" selected="0">
            <x v="1"/>
          </reference>
          <reference field="23" count="1" selected="0">
            <x v="4"/>
          </reference>
          <reference field="24" count="1" selected="0">
            <x v="2"/>
          </reference>
          <reference field="25" count="1" selected="0">
            <x v="3"/>
          </reference>
          <reference field="27" count="1">
            <x v="3"/>
          </reference>
        </references>
      </pivotArea>
    </format>
    <format dxfId="2301">
      <pivotArea dataOnly="0" labelOnly="1" outline="0" fieldPosition="0">
        <references count="5">
          <reference field="8" count="1" selected="0">
            <x v="1"/>
          </reference>
          <reference field="23" count="1" selected="0">
            <x v="5"/>
          </reference>
          <reference field="24" count="1" selected="0">
            <x v="8"/>
          </reference>
          <reference field="25" count="1" selected="0">
            <x v="15"/>
          </reference>
          <reference field="27" count="1">
            <x v="9"/>
          </reference>
        </references>
      </pivotArea>
    </format>
    <format dxfId="2300">
      <pivotArea dataOnly="0" labelOnly="1" outline="0" fieldPosition="0">
        <references count="5">
          <reference field="8" count="1" selected="0">
            <x v="1"/>
          </reference>
          <reference field="23" count="1" selected="0">
            <x v="6"/>
          </reference>
          <reference field="24" count="1" selected="0">
            <x v="4"/>
          </reference>
          <reference field="25" count="1" selected="0">
            <x v="6"/>
          </reference>
          <reference field="27" count="1">
            <x v="5"/>
          </reference>
        </references>
      </pivotArea>
    </format>
    <format dxfId="2299">
      <pivotArea dataOnly="0" labelOnly="1" outline="0" fieldPosition="0">
        <references count="5">
          <reference field="8" count="1" selected="0">
            <x v="1"/>
          </reference>
          <reference field="23" count="1" selected="0">
            <x v="9"/>
          </reference>
          <reference field="24" count="1" selected="0">
            <x v="2"/>
          </reference>
          <reference field="25" count="1" selected="0">
            <x v="1"/>
          </reference>
          <reference field="27" count="1">
            <x v="1"/>
          </reference>
        </references>
      </pivotArea>
    </format>
    <format dxfId="2298">
      <pivotArea dataOnly="0" labelOnly="1" outline="0" fieldPosition="0">
        <references count="5">
          <reference field="8" count="1" selected="0">
            <x v="1"/>
          </reference>
          <reference field="23" count="1" selected="0">
            <x v="14"/>
          </reference>
          <reference field="24" count="1" selected="0">
            <x v="7"/>
          </reference>
          <reference field="25" count="1" selected="0">
            <x v="3"/>
          </reference>
          <reference field="27" count="1">
            <x v="0"/>
          </reference>
        </references>
      </pivotArea>
    </format>
    <format dxfId="2297">
      <pivotArea dataOnly="0" labelOnly="1" outline="0" fieldPosition="0">
        <references count="5">
          <reference field="8" count="1" selected="0">
            <x v="2"/>
          </reference>
          <reference field="23" count="1" selected="0">
            <x v="2"/>
          </reference>
          <reference field="24" count="1" selected="0">
            <x v="2"/>
          </reference>
          <reference field="25" count="1" selected="0">
            <x v="0"/>
          </reference>
          <reference field="27" count="1">
            <x v="1"/>
          </reference>
        </references>
      </pivotArea>
    </format>
    <format dxfId="2296">
      <pivotArea dataOnly="0" labelOnly="1" outline="0" fieldPosition="0">
        <references count="5">
          <reference field="8" count="1" selected="0">
            <x v="2"/>
          </reference>
          <reference field="23" count="1" selected="0">
            <x v="12"/>
          </reference>
          <reference field="24" count="1" selected="0">
            <x v="0"/>
          </reference>
          <reference field="25" count="1" selected="0">
            <x v="1"/>
          </reference>
          <reference field="27" count="1">
            <x v="0"/>
          </reference>
        </references>
      </pivotArea>
    </format>
    <format dxfId="2295">
      <pivotArea dataOnly="0" labelOnly="1" outline="0" fieldPosition="0">
        <references count="5">
          <reference field="8" count="1" selected="0">
            <x v="2"/>
          </reference>
          <reference field="23" count="1" selected="0">
            <x v="17"/>
          </reference>
          <reference field="24" count="1" selected="0">
            <x v="3"/>
          </reference>
          <reference field="25" count="1" selected="0">
            <x v="2"/>
          </reference>
          <reference field="27" count="1">
            <x v="2"/>
          </reference>
        </references>
      </pivotArea>
    </format>
    <format dxfId="2294">
      <pivotArea dataOnly="0" labelOnly="1" outline="0" fieldPosition="0">
        <references count="5">
          <reference field="8" count="1" selected="0">
            <x v="3"/>
          </reference>
          <reference field="23" count="1" selected="0">
            <x v="0"/>
          </reference>
          <reference field="24" count="1" selected="0">
            <x v="0"/>
          </reference>
          <reference field="25" count="1" selected="0">
            <x v="10"/>
          </reference>
          <reference field="27" count="1">
            <x v="0"/>
          </reference>
        </references>
      </pivotArea>
    </format>
    <format dxfId="2293">
      <pivotArea dataOnly="0" labelOnly="1" outline="0" fieldPosition="0">
        <references count="6">
          <reference field="8" count="1" selected="0">
            <x v="0"/>
          </reference>
          <reference field="23" count="1" selected="0">
            <x v="0"/>
          </reference>
          <reference field="24" count="1" selected="0">
            <x v="0"/>
          </reference>
          <reference field="25" count="1" selected="0">
            <x v="11"/>
          </reference>
          <reference field="26" count="1">
            <x v="0"/>
          </reference>
          <reference field="27" count="1" selected="0">
            <x v="0"/>
          </reference>
        </references>
      </pivotArea>
    </format>
    <format dxfId="2292">
      <pivotArea dataOnly="0" labelOnly="1" outline="0" fieldPosition="0">
        <references count="6">
          <reference field="8" count="1" selected="0">
            <x v="0"/>
          </reference>
          <reference field="23" count="1" selected="0">
            <x v="15"/>
          </reference>
          <reference field="24" count="1" selected="0">
            <x v="0"/>
          </reference>
          <reference field="25" count="1" selected="0">
            <x v="11"/>
          </reference>
          <reference field="26" count="1">
            <x v="1"/>
          </reference>
          <reference field="27" count="1" selected="0">
            <x v="7"/>
          </reference>
        </references>
      </pivotArea>
    </format>
    <format dxfId="2291">
      <pivotArea dataOnly="0" labelOnly="1" outline="0" fieldPosition="0">
        <references count="6">
          <reference field="8" count="1" selected="0">
            <x v="0"/>
          </reference>
          <reference field="23" count="1" selected="0">
            <x v="16"/>
          </reference>
          <reference field="24" count="1" selected="0">
            <x v="1"/>
          </reference>
          <reference field="25" count="1" selected="0">
            <x v="13"/>
          </reference>
          <reference field="26" count="1">
            <x v="0"/>
          </reference>
          <reference field="27" count="1" selected="0">
            <x v="10"/>
          </reference>
        </references>
      </pivotArea>
    </format>
    <format dxfId="2290">
      <pivotArea dataOnly="0" labelOnly="1" outline="0" fieldPosition="0">
        <references count="6">
          <reference field="8" count="1" selected="0">
            <x v="0"/>
          </reference>
          <reference field="23" count="1" selected="0">
            <x v="18"/>
          </reference>
          <reference field="24" count="1" selected="0">
            <x v="9"/>
          </reference>
          <reference field="25" count="1" selected="0">
            <x v="11"/>
          </reference>
          <reference field="26" count="1">
            <x v="2"/>
          </reference>
          <reference field="27" count="1" selected="0">
            <x v="0"/>
          </reference>
        </references>
      </pivotArea>
    </format>
    <format dxfId="2289">
      <pivotArea dataOnly="0" labelOnly="1" outline="0" fieldPosition="0">
        <references count="6">
          <reference field="8" count="1" selected="0">
            <x v="1"/>
          </reference>
          <reference field="23" count="1" selected="0">
            <x v="0"/>
          </reference>
          <reference field="24" count="1" selected="0">
            <x v="0"/>
          </reference>
          <reference field="25" count="1" selected="0">
            <x v="0"/>
          </reference>
          <reference field="26" count="1">
            <x v="0"/>
          </reference>
          <reference field="27" count="1" selected="0">
            <x v="0"/>
          </reference>
        </references>
      </pivotArea>
    </format>
    <format dxfId="2288">
      <pivotArea dataOnly="0" labelOnly="1" outline="0" fieldPosition="0">
        <references count="7">
          <reference field="8" count="1" selected="0">
            <x v="0"/>
          </reference>
          <reference field="23" count="1" selected="0">
            <x v="0"/>
          </reference>
          <reference field="24" count="1" selected="0">
            <x v="0"/>
          </reference>
          <reference field="25" count="1" selected="0">
            <x v="11"/>
          </reference>
          <reference field="26" count="1" selected="0">
            <x v="0"/>
          </reference>
          <reference field="27" count="1" selected="0">
            <x v="0"/>
          </reference>
          <reference field="28" count="1">
            <x v="0"/>
          </reference>
        </references>
      </pivotArea>
    </format>
    <format dxfId="2287">
      <pivotArea dataOnly="0" labelOnly="1" outline="0" fieldPosition="0">
        <references count="7">
          <reference field="8" count="1" selected="0">
            <x v="0"/>
          </reference>
          <reference field="23" count="1" selected="0">
            <x v="3"/>
          </reference>
          <reference field="24" count="1" selected="0">
            <x v="9"/>
          </reference>
          <reference field="25" count="1" selected="0">
            <x v="11"/>
          </reference>
          <reference field="26" count="1" selected="0">
            <x v="0"/>
          </reference>
          <reference field="27" count="1" selected="0">
            <x v="10"/>
          </reference>
          <reference field="28" count="1">
            <x v="0"/>
          </reference>
        </references>
      </pivotArea>
    </format>
    <format dxfId="2286">
      <pivotArea dataOnly="0" labelOnly="1" outline="0" fieldPosition="0">
        <references count="7">
          <reference field="8" count="1" selected="0">
            <x v="0"/>
          </reference>
          <reference field="23" count="1" selected="0">
            <x v="7"/>
          </reference>
          <reference field="24" count="1" selected="0">
            <x v="9"/>
          </reference>
          <reference field="25" count="1" selected="0">
            <x v="11"/>
          </reference>
          <reference field="26" count="1" selected="0">
            <x v="0"/>
          </reference>
          <reference field="27" count="1" selected="0">
            <x v="0"/>
          </reference>
          <reference field="28" count="1">
            <x v="0"/>
          </reference>
        </references>
      </pivotArea>
    </format>
    <format dxfId="2285">
      <pivotArea dataOnly="0" labelOnly="1" outline="0" fieldPosition="0">
        <references count="7">
          <reference field="8" count="1" selected="0">
            <x v="0"/>
          </reference>
          <reference field="23" count="1" selected="0">
            <x v="10"/>
          </reference>
          <reference field="24" count="1" selected="0">
            <x v="9"/>
          </reference>
          <reference field="25" count="1" selected="0">
            <x v="12"/>
          </reference>
          <reference field="26" count="1" selected="0">
            <x v="0"/>
          </reference>
          <reference field="27" count="1" selected="0">
            <x v="0"/>
          </reference>
          <reference field="28" count="1">
            <x v="0"/>
          </reference>
        </references>
      </pivotArea>
    </format>
    <format dxfId="2284">
      <pivotArea dataOnly="0" labelOnly="1" outline="0" fieldPosition="0">
        <references count="7">
          <reference field="8" count="1" selected="0">
            <x v="0"/>
          </reference>
          <reference field="23" count="1" selected="0">
            <x v="13"/>
          </reference>
          <reference field="24" count="1" selected="0">
            <x v="9"/>
          </reference>
          <reference field="25" count="1" selected="0">
            <x v="14"/>
          </reference>
          <reference field="26" count="1" selected="0">
            <x v="0"/>
          </reference>
          <reference field="27" count="1" selected="0">
            <x v="8"/>
          </reference>
          <reference field="28" count="1">
            <x v="0"/>
          </reference>
        </references>
      </pivotArea>
    </format>
    <format dxfId="2283">
      <pivotArea dataOnly="0" labelOnly="1" outline="0" fieldPosition="0">
        <references count="7">
          <reference field="8" count="1" selected="0">
            <x v="0"/>
          </reference>
          <reference field="23" count="1" selected="0">
            <x v="15"/>
          </reference>
          <reference field="24" count="1" selected="0">
            <x v="0"/>
          </reference>
          <reference field="25" count="1" selected="0">
            <x v="11"/>
          </reference>
          <reference field="26" count="1" selected="0">
            <x v="0"/>
          </reference>
          <reference field="27" count="1" selected="0">
            <x v="0"/>
          </reference>
          <reference field="28" count="1">
            <x v="0"/>
          </reference>
        </references>
      </pivotArea>
    </format>
    <format dxfId="2282">
      <pivotArea dataOnly="0" labelOnly="1" outline="0" fieldPosition="0">
        <references count="7">
          <reference field="8" count="1" selected="0">
            <x v="0"/>
          </reference>
          <reference field="23" count="1" selected="0">
            <x v="15"/>
          </reference>
          <reference field="24" count="1" selected="0">
            <x v="0"/>
          </reference>
          <reference field="25" count="1" selected="0">
            <x v="11"/>
          </reference>
          <reference field="26" count="1" selected="0">
            <x v="1"/>
          </reference>
          <reference field="27" count="1" selected="0">
            <x v="7"/>
          </reference>
          <reference field="28" count="1">
            <x v="0"/>
          </reference>
        </references>
      </pivotArea>
    </format>
    <format dxfId="2281">
      <pivotArea dataOnly="0" labelOnly="1" outline="0" fieldPosition="0">
        <references count="7">
          <reference field="8" count="1" selected="0">
            <x v="0"/>
          </reference>
          <reference field="23" count="1" selected="0">
            <x v="16"/>
          </reference>
          <reference field="24" count="1" selected="0">
            <x v="1"/>
          </reference>
          <reference field="25" count="1" selected="0">
            <x v="13"/>
          </reference>
          <reference field="26" count="1" selected="0">
            <x v="0"/>
          </reference>
          <reference field="27" count="1" selected="0">
            <x v="10"/>
          </reference>
          <reference field="28" count="1">
            <x v="0"/>
          </reference>
        </references>
      </pivotArea>
    </format>
    <format dxfId="2280">
      <pivotArea dataOnly="0" labelOnly="1" outline="0" fieldPosition="0">
        <references count="7">
          <reference field="8" count="1" selected="0">
            <x v="0"/>
          </reference>
          <reference field="23" count="1" selected="0">
            <x v="18"/>
          </reference>
          <reference field="24" count="1" selected="0">
            <x v="9"/>
          </reference>
          <reference field="25" count="1" selected="0">
            <x v="11"/>
          </reference>
          <reference field="26" count="1" selected="0">
            <x v="2"/>
          </reference>
          <reference field="27" count="1" selected="0">
            <x v="0"/>
          </reference>
          <reference field="28" count="1">
            <x v="0"/>
          </reference>
        </references>
      </pivotArea>
    </format>
    <format dxfId="2279">
      <pivotArea dataOnly="0" labelOnly="1" outline="0" fieldPosition="0">
        <references count="7">
          <reference field="8" count="1" selected="0">
            <x v="1"/>
          </reference>
          <reference field="23" count="1" selected="0">
            <x v="0"/>
          </reference>
          <reference field="24" count="1" selected="0">
            <x v="0"/>
          </reference>
          <reference field="25" count="1" selected="0">
            <x v="0"/>
          </reference>
          <reference field="26" count="1" selected="0">
            <x v="0"/>
          </reference>
          <reference field="27" count="1" selected="0">
            <x v="0"/>
          </reference>
          <reference field="28" count="2">
            <x v="1"/>
            <x v="2"/>
          </reference>
        </references>
      </pivotArea>
    </format>
    <format dxfId="2278">
      <pivotArea dataOnly="0" labelOnly="1" outline="0" fieldPosition="0">
        <references count="7">
          <reference field="8" count="1" selected="0">
            <x v="1"/>
          </reference>
          <reference field="23" count="1" selected="0">
            <x v="0"/>
          </reference>
          <reference field="24" count="1" selected="0">
            <x v="2"/>
          </reference>
          <reference field="25" count="1" selected="0">
            <x v="1"/>
          </reference>
          <reference field="26" count="1" selected="0">
            <x v="0"/>
          </reference>
          <reference field="27" count="1" selected="0">
            <x v="0"/>
          </reference>
          <reference field="28" count="2">
            <x v="0"/>
            <x v="1"/>
          </reference>
        </references>
      </pivotArea>
    </format>
    <format dxfId="2277">
      <pivotArea dataOnly="0" labelOnly="1" outline="0" fieldPosition="0">
        <references count="7">
          <reference field="8" count="1" selected="0">
            <x v="1"/>
          </reference>
          <reference field="23" count="1" selected="0">
            <x v="0"/>
          </reference>
          <reference field="24" count="1" selected="0">
            <x v="6"/>
          </reference>
          <reference field="25" count="1" selected="0">
            <x v="5"/>
          </reference>
          <reference field="26" count="1" selected="0">
            <x v="0"/>
          </reference>
          <reference field="27" count="1" selected="0">
            <x v="0"/>
          </reference>
          <reference field="28" count="1">
            <x v="0"/>
          </reference>
        </references>
      </pivotArea>
    </format>
    <format dxfId="2276">
      <pivotArea dataOnly="0" labelOnly="1" outline="0" fieldPosition="0">
        <references count="7">
          <reference field="8" count="1" selected="0">
            <x v="1"/>
          </reference>
          <reference field="23" count="1" selected="0">
            <x v="1"/>
          </reference>
          <reference field="24" count="1" selected="0">
            <x v="2"/>
          </reference>
          <reference field="25" count="1" selected="0">
            <x v="7"/>
          </reference>
          <reference field="26" count="1" selected="0">
            <x v="0"/>
          </reference>
          <reference field="27" count="1" selected="0">
            <x v="6"/>
          </reference>
          <reference field="28" count="1">
            <x v="0"/>
          </reference>
        </references>
      </pivotArea>
    </format>
    <format dxfId="2275">
      <pivotArea dataOnly="0" labelOnly="1" outline="0" fieldPosition="0">
        <references count="7">
          <reference field="8" count="1" selected="0">
            <x v="1"/>
          </reference>
          <reference field="23" count="1" selected="0">
            <x v="1"/>
          </reference>
          <reference field="24" count="1" selected="0">
            <x v="5"/>
          </reference>
          <reference field="25" count="1" selected="0">
            <x v="4"/>
          </reference>
          <reference field="26" count="1" selected="0">
            <x v="0"/>
          </reference>
          <reference field="27" count="1" selected="0">
            <x v="4"/>
          </reference>
          <reference field="28" count="1">
            <x v="0"/>
          </reference>
        </references>
      </pivotArea>
    </format>
    <format dxfId="2274">
      <pivotArea dataOnly="0" labelOnly="1" outline="0" fieldPosition="0">
        <references count="7">
          <reference field="8" count="1" selected="0">
            <x v="1"/>
          </reference>
          <reference field="23" count="1" selected="0">
            <x v="4"/>
          </reference>
          <reference field="24" count="1" selected="0">
            <x v="2"/>
          </reference>
          <reference field="25" count="1" selected="0">
            <x v="3"/>
          </reference>
          <reference field="26" count="1" selected="0">
            <x v="0"/>
          </reference>
          <reference field="27" count="1" selected="0">
            <x v="3"/>
          </reference>
          <reference field="28" count="1">
            <x v="0"/>
          </reference>
        </references>
      </pivotArea>
    </format>
    <format dxfId="2273">
      <pivotArea dataOnly="0" labelOnly="1" outline="0" fieldPosition="0">
        <references count="7">
          <reference field="8" count="1" selected="0">
            <x v="1"/>
          </reference>
          <reference field="23" count="1" selected="0">
            <x v="5"/>
          </reference>
          <reference field="24" count="1" selected="0">
            <x v="8"/>
          </reference>
          <reference field="25" count="1" selected="0">
            <x v="15"/>
          </reference>
          <reference field="26" count="1" selected="0">
            <x v="0"/>
          </reference>
          <reference field="27" count="1" selected="0">
            <x v="9"/>
          </reference>
          <reference field="28" count="1">
            <x v="0"/>
          </reference>
        </references>
      </pivotArea>
    </format>
    <format dxfId="2272">
      <pivotArea dataOnly="0" labelOnly="1" outline="0" fieldPosition="0">
        <references count="7">
          <reference field="8" count="1" selected="0">
            <x v="1"/>
          </reference>
          <reference field="23" count="1" selected="0">
            <x v="6"/>
          </reference>
          <reference field="24" count="1" selected="0">
            <x v="4"/>
          </reference>
          <reference field="25" count="1" selected="0">
            <x v="6"/>
          </reference>
          <reference field="26" count="1" selected="0">
            <x v="0"/>
          </reference>
          <reference field="27" count="1" selected="0">
            <x v="5"/>
          </reference>
          <reference field="28" count="1">
            <x v="0"/>
          </reference>
        </references>
      </pivotArea>
    </format>
    <format dxfId="2271">
      <pivotArea dataOnly="0" labelOnly="1" outline="0" fieldPosition="0">
        <references count="7">
          <reference field="8" count="1" selected="0">
            <x v="1"/>
          </reference>
          <reference field="23" count="1" selected="0">
            <x v="9"/>
          </reference>
          <reference field="24" count="1" selected="0">
            <x v="2"/>
          </reference>
          <reference field="25" count="1" selected="0">
            <x v="1"/>
          </reference>
          <reference field="26" count="1" selected="0">
            <x v="0"/>
          </reference>
          <reference field="27" count="1" selected="0">
            <x v="1"/>
          </reference>
          <reference field="28" count="1">
            <x v="0"/>
          </reference>
        </references>
      </pivotArea>
    </format>
    <format dxfId="2270">
      <pivotArea dataOnly="0" labelOnly="1" outline="0" fieldPosition="0">
        <references count="7">
          <reference field="8" count="1" selected="0">
            <x v="1"/>
          </reference>
          <reference field="23" count="1" selected="0">
            <x v="14"/>
          </reference>
          <reference field="24" count="1" selected="0">
            <x v="7"/>
          </reference>
          <reference field="25" count="1" selected="0">
            <x v="3"/>
          </reference>
          <reference field="26" count="1" selected="0">
            <x v="0"/>
          </reference>
          <reference field="27" count="1" selected="0">
            <x v="0"/>
          </reference>
          <reference field="28" count="1">
            <x v="0"/>
          </reference>
        </references>
      </pivotArea>
    </format>
    <format dxfId="2269">
      <pivotArea dataOnly="0" labelOnly="1" outline="0" fieldPosition="0">
        <references count="7">
          <reference field="8" count="1" selected="0">
            <x v="2"/>
          </reference>
          <reference field="23" count="1" selected="0">
            <x v="2"/>
          </reference>
          <reference field="24" count="1" selected="0">
            <x v="2"/>
          </reference>
          <reference field="25" count="1" selected="0">
            <x v="0"/>
          </reference>
          <reference field="26" count="1" selected="0">
            <x v="0"/>
          </reference>
          <reference field="27" count="1" selected="0">
            <x v="1"/>
          </reference>
          <reference field="28" count="1">
            <x v="0"/>
          </reference>
        </references>
      </pivotArea>
    </format>
    <format dxfId="2268">
      <pivotArea dataOnly="0" labelOnly="1" outline="0" fieldPosition="0">
        <references count="7">
          <reference field="8" count="1" selected="0">
            <x v="2"/>
          </reference>
          <reference field="23" count="1" selected="0">
            <x v="8"/>
          </reference>
          <reference field="24" count="1" selected="0">
            <x v="0"/>
          </reference>
          <reference field="25" count="1" selected="0">
            <x v="9"/>
          </reference>
          <reference field="26" count="1" selected="0">
            <x v="0"/>
          </reference>
          <reference field="27" count="1" selected="0">
            <x v="1"/>
          </reference>
          <reference field="28" count="1">
            <x v="0"/>
          </reference>
        </references>
      </pivotArea>
    </format>
    <format dxfId="2267">
      <pivotArea dataOnly="0" labelOnly="1" outline="0" fieldPosition="0">
        <references count="7">
          <reference field="8" count="1" selected="0">
            <x v="2"/>
          </reference>
          <reference field="23" count="1" selected="0">
            <x v="12"/>
          </reference>
          <reference field="24" count="1" selected="0">
            <x v="0"/>
          </reference>
          <reference field="25" count="1" selected="0">
            <x v="1"/>
          </reference>
          <reference field="26" count="1" selected="0">
            <x v="0"/>
          </reference>
          <reference field="27" count="1" selected="0">
            <x v="0"/>
          </reference>
          <reference field="28" count="1">
            <x v="0"/>
          </reference>
        </references>
      </pivotArea>
    </format>
    <format dxfId="2266">
      <pivotArea dataOnly="0" labelOnly="1" outline="0" fieldPosition="0">
        <references count="7">
          <reference field="8" count="1" selected="0">
            <x v="2"/>
          </reference>
          <reference field="23" count="1" selected="0">
            <x v="17"/>
          </reference>
          <reference field="24" count="1" selected="0">
            <x v="3"/>
          </reference>
          <reference field="25" count="1" selected="0">
            <x v="2"/>
          </reference>
          <reference field="26" count="1" selected="0">
            <x v="0"/>
          </reference>
          <reference field="27" count="1" selected="0">
            <x v="2"/>
          </reference>
          <reference field="28" count="1">
            <x v="0"/>
          </reference>
        </references>
      </pivotArea>
    </format>
    <format dxfId="2265">
      <pivotArea dataOnly="0" labelOnly="1" outline="0" fieldPosition="0">
        <references count="7">
          <reference field="8" count="1" selected="0">
            <x v="3"/>
          </reference>
          <reference field="23" count="1" selected="0">
            <x v="0"/>
          </reference>
          <reference field="24" count="1" selected="0">
            <x v="0"/>
          </reference>
          <reference field="25" count="1" selected="0">
            <x v="10"/>
          </reference>
          <reference field="26" count="1" selected="0">
            <x v="0"/>
          </reference>
          <reference field="27" count="1" selected="0">
            <x v="0"/>
          </reference>
          <reference field="28" count="1">
            <x v="0"/>
          </reference>
        </references>
      </pivotArea>
    </format>
    <format dxfId="2264">
      <pivotArea dataOnly="0" labelOnly="1" outline="0" fieldPosition="0">
        <references count="7">
          <reference field="8" count="1" selected="0">
            <x v="3"/>
          </reference>
          <reference field="23" count="1" selected="0">
            <x v="0"/>
          </reference>
          <reference field="24" count="1" selected="0">
            <x v="2"/>
          </reference>
          <reference field="25" count="1" selected="0">
            <x v="1"/>
          </reference>
          <reference field="26" count="1" selected="0">
            <x v="0"/>
          </reference>
          <reference field="27" count="1" selected="0">
            <x v="0"/>
          </reference>
          <reference field="28" count="1">
            <x v="0"/>
          </reference>
        </references>
      </pivotArea>
    </format>
    <format dxfId="2263">
      <pivotArea dataOnly="0" labelOnly="1" outline="0" fieldPosition="0">
        <references count="7">
          <reference field="8" count="1" selected="0">
            <x v="3"/>
          </reference>
          <reference field="23" count="1" selected="0">
            <x v="11"/>
          </reference>
          <reference field="24" count="1" selected="0">
            <x v="0"/>
          </reference>
          <reference field="25" count="1" selected="0">
            <x v="8"/>
          </reference>
          <reference field="26" count="1" selected="0">
            <x v="0"/>
          </reference>
          <reference field="27" count="1" selected="0">
            <x v="0"/>
          </reference>
          <reference field="28" count="1">
            <x v="0"/>
          </reference>
        </references>
      </pivotArea>
    </format>
    <format dxfId="2262">
      <pivotArea type="all" dataOnly="0" outline="0" fieldPosition="0"/>
    </format>
    <format dxfId="2261">
      <pivotArea field="8" type="button" dataOnly="0" labelOnly="1" outline="0" axis="axisRow" fieldPosition="0"/>
    </format>
    <format dxfId="2260">
      <pivotArea field="23" type="button" dataOnly="0" labelOnly="1" outline="0" axis="axisRow" fieldPosition="1"/>
    </format>
    <format dxfId="2259">
      <pivotArea field="24" type="button" dataOnly="0" labelOnly="1" outline="0" axis="axisRow" fieldPosition="2"/>
    </format>
    <format dxfId="2258">
      <pivotArea field="25" type="button" dataOnly="0" labelOnly="1" outline="0" axis="axisRow" fieldPosition="3"/>
    </format>
    <format dxfId="2257">
      <pivotArea field="27" type="button" dataOnly="0" labelOnly="1" outline="0" axis="axisRow" fieldPosition="4"/>
    </format>
    <format dxfId="2256">
      <pivotArea field="26" type="button" dataOnly="0" labelOnly="1" outline="0" axis="axisRow" fieldPosition="5"/>
    </format>
    <format dxfId="2255">
      <pivotArea field="28" type="button" dataOnly="0" labelOnly="1" outline="0" axis="axisRow" fieldPosition="6"/>
    </format>
    <format dxfId="2254">
      <pivotArea dataOnly="0" labelOnly="1" outline="0" fieldPosition="0">
        <references count="1">
          <reference field="8" count="0"/>
        </references>
      </pivotArea>
    </format>
    <format dxfId="2253">
      <pivotArea dataOnly="0" labelOnly="1" outline="0" fieldPosition="0">
        <references count="2">
          <reference field="8" count="1" selected="0">
            <x v="0"/>
          </reference>
          <reference field="23" count="8">
            <x v="0"/>
            <x v="3"/>
            <x v="7"/>
            <x v="10"/>
            <x v="13"/>
            <x v="15"/>
            <x v="16"/>
            <x v="18"/>
          </reference>
        </references>
      </pivotArea>
    </format>
    <format dxfId="2252">
      <pivotArea dataOnly="0" labelOnly="1" outline="0" fieldPosition="0">
        <references count="2">
          <reference field="8" count="1" selected="0">
            <x v="1"/>
          </reference>
          <reference field="23" count="7">
            <x v="0"/>
            <x v="1"/>
            <x v="4"/>
            <x v="5"/>
            <x v="6"/>
            <x v="9"/>
            <x v="14"/>
          </reference>
        </references>
      </pivotArea>
    </format>
    <format dxfId="2251">
      <pivotArea dataOnly="0" labelOnly="1" outline="0" fieldPosition="0">
        <references count="2">
          <reference field="8" count="1" selected="0">
            <x v="2"/>
          </reference>
          <reference field="23" count="4">
            <x v="2"/>
            <x v="8"/>
            <x v="12"/>
            <x v="17"/>
          </reference>
        </references>
      </pivotArea>
    </format>
    <format dxfId="2250">
      <pivotArea dataOnly="0" labelOnly="1" outline="0" fieldPosition="0">
        <references count="2">
          <reference field="8" count="1" selected="0">
            <x v="3"/>
          </reference>
          <reference field="23" count="2">
            <x v="0"/>
            <x v="11"/>
          </reference>
        </references>
      </pivotArea>
    </format>
    <format dxfId="2249">
      <pivotArea dataOnly="0" labelOnly="1" outline="0" fieldPosition="0">
        <references count="3">
          <reference field="8" count="1" selected="0">
            <x v="0"/>
          </reference>
          <reference field="23" count="1" selected="0">
            <x v="0"/>
          </reference>
          <reference field="24" count="1">
            <x v="0"/>
          </reference>
        </references>
      </pivotArea>
    </format>
    <format dxfId="2248">
      <pivotArea dataOnly="0" labelOnly="1" outline="0" fieldPosition="0">
        <references count="3">
          <reference field="8" count="1" selected="0">
            <x v="0"/>
          </reference>
          <reference field="23" count="1" selected="0">
            <x v="3"/>
          </reference>
          <reference field="24" count="1">
            <x v="9"/>
          </reference>
        </references>
      </pivotArea>
    </format>
    <format dxfId="2247">
      <pivotArea dataOnly="0" labelOnly="1" outline="0" fieldPosition="0">
        <references count="3">
          <reference field="8" count="1" selected="0">
            <x v="0"/>
          </reference>
          <reference field="23" count="1" selected="0">
            <x v="15"/>
          </reference>
          <reference field="24" count="1">
            <x v="0"/>
          </reference>
        </references>
      </pivotArea>
    </format>
    <format dxfId="2246">
      <pivotArea dataOnly="0" labelOnly="1" outline="0" fieldPosition="0">
        <references count="3">
          <reference field="8" count="1" selected="0">
            <x v="0"/>
          </reference>
          <reference field="23" count="1" selected="0">
            <x v="16"/>
          </reference>
          <reference field="24" count="1">
            <x v="1"/>
          </reference>
        </references>
      </pivotArea>
    </format>
    <format dxfId="2245">
      <pivotArea dataOnly="0" labelOnly="1" outline="0" fieldPosition="0">
        <references count="3">
          <reference field="8" count="1" selected="0">
            <x v="0"/>
          </reference>
          <reference field="23" count="1" selected="0">
            <x v="18"/>
          </reference>
          <reference field="24" count="1">
            <x v="9"/>
          </reference>
        </references>
      </pivotArea>
    </format>
    <format dxfId="2244">
      <pivotArea dataOnly="0" labelOnly="1" outline="0" fieldPosition="0">
        <references count="3">
          <reference field="8" count="1" selected="0">
            <x v="1"/>
          </reference>
          <reference field="23" count="1" selected="0">
            <x v="0"/>
          </reference>
          <reference field="24" count="3">
            <x v="0"/>
            <x v="2"/>
            <x v="6"/>
          </reference>
        </references>
      </pivotArea>
    </format>
    <format dxfId="2243">
      <pivotArea dataOnly="0" labelOnly="1" outline="0" fieldPosition="0">
        <references count="3">
          <reference field="8" count="1" selected="0">
            <x v="1"/>
          </reference>
          <reference field="23" count="1" selected="0">
            <x v="1"/>
          </reference>
          <reference field="24" count="2">
            <x v="2"/>
            <x v="5"/>
          </reference>
        </references>
      </pivotArea>
    </format>
    <format dxfId="2242">
      <pivotArea dataOnly="0" labelOnly="1" outline="0" fieldPosition="0">
        <references count="3">
          <reference field="8" count="1" selected="0">
            <x v="1"/>
          </reference>
          <reference field="23" count="1" selected="0">
            <x v="4"/>
          </reference>
          <reference field="24" count="1">
            <x v="2"/>
          </reference>
        </references>
      </pivotArea>
    </format>
    <format dxfId="2241">
      <pivotArea dataOnly="0" labelOnly="1" outline="0" fieldPosition="0">
        <references count="3">
          <reference field="8" count="1" selected="0">
            <x v="1"/>
          </reference>
          <reference field="23" count="1" selected="0">
            <x v="5"/>
          </reference>
          <reference field="24" count="1">
            <x v="8"/>
          </reference>
        </references>
      </pivotArea>
    </format>
    <format dxfId="2240">
      <pivotArea dataOnly="0" labelOnly="1" outline="0" fieldPosition="0">
        <references count="3">
          <reference field="8" count="1" selected="0">
            <x v="1"/>
          </reference>
          <reference field="23" count="1" selected="0">
            <x v="6"/>
          </reference>
          <reference field="24" count="1">
            <x v="4"/>
          </reference>
        </references>
      </pivotArea>
    </format>
    <format dxfId="2239">
      <pivotArea dataOnly="0" labelOnly="1" outline="0" fieldPosition="0">
        <references count="3">
          <reference field="8" count="1" selected="0">
            <x v="1"/>
          </reference>
          <reference field="23" count="1" selected="0">
            <x v="9"/>
          </reference>
          <reference field="24" count="1">
            <x v="2"/>
          </reference>
        </references>
      </pivotArea>
    </format>
    <format dxfId="2238">
      <pivotArea dataOnly="0" labelOnly="1" outline="0" fieldPosition="0">
        <references count="3">
          <reference field="8" count="1" selected="0">
            <x v="1"/>
          </reference>
          <reference field="23" count="1" selected="0">
            <x v="14"/>
          </reference>
          <reference field="24" count="1">
            <x v="7"/>
          </reference>
        </references>
      </pivotArea>
    </format>
    <format dxfId="2237">
      <pivotArea dataOnly="0" labelOnly="1" outline="0" fieldPosition="0">
        <references count="3">
          <reference field="8" count="1" selected="0">
            <x v="2"/>
          </reference>
          <reference field="23" count="1" selected="0">
            <x v="2"/>
          </reference>
          <reference field="24" count="1">
            <x v="2"/>
          </reference>
        </references>
      </pivotArea>
    </format>
    <format dxfId="2236">
      <pivotArea dataOnly="0" labelOnly="1" outline="0" fieldPosition="0">
        <references count="3">
          <reference field="8" count="1" selected="0">
            <x v="2"/>
          </reference>
          <reference field="23" count="1" selected="0">
            <x v="8"/>
          </reference>
          <reference field="24" count="1">
            <x v="0"/>
          </reference>
        </references>
      </pivotArea>
    </format>
    <format dxfId="2235">
      <pivotArea dataOnly="0" labelOnly="1" outline="0" fieldPosition="0">
        <references count="3">
          <reference field="8" count="1" selected="0">
            <x v="2"/>
          </reference>
          <reference field="23" count="1" selected="0">
            <x v="17"/>
          </reference>
          <reference field="24" count="1">
            <x v="3"/>
          </reference>
        </references>
      </pivotArea>
    </format>
    <format dxfId="2234">
      <pivotArea dataOnly="0" labelOnly="1" outline="0" fieldPosition="0">
        <references count="3">
          <reference field="8" count="1" selected="0">
            <x v="3"/>
          </reference>
          <reference field="23" count="1" selected="0">
            <x v="0"/>
          </reference>
          <reference field="24" count="2">
            <x v="0"/>
            <x v="2"/>
          </reference>
        </references>
      </pivotArea>
    </format>
    <format dxfId="2233">
      <pivotArea dataOnly="0" labelOnly="1" outline="0" fieldPosition="0">
        <references count="3">
          <reference field="8" count="1" selected="0">
            <x v="3"/>
          </reference>
          <reference field="23" count="1" selected="0">
            <x v="11"/>
          </reference>
          <reference field="24" count="1">
            <x v="0"/>
          </reference>
        </references>
      </pivotArea>
    </format>
    <format dxfId="2232">
      <pivotArea dataOnly="0" labelOnly="1" outline="0" fieldPosition="0">
        <references count="4">
          <reference field="8" count="1" selected="0">
            <x v="0"/>
          </reference>
          <reference field="23" count="1" selected="0">
            <x v="0"/>
          </reference>
          <reference field="24" count="1" selected="0">
            <x v="0"/>
          </reference>
          <reference field="25" count="1">
            <x v="11"/>
          </reference>
        </references>
      </pivotArea>
    </format>
    <format dxfId="2231">
      <pivotArea dataOnly="0" labelOnly="1" outline="0" fieldPosition="0">
        <references count="4">
          <reference field="8" count="1" selected="0">
            <x v="0"/>
          </reference>
          <reference field="23" count="1" selected="0">
            <x v="10"/>
          </reference>
          <reference field="24" count="1" selected="0">
            <x v="9"/>
          </reference>
          <reference field="25" count="1">
            <x v="12"/>
          </reference>
        </references>
      </pivotArea>
    </format>
    <format dxfId="2230">
      <pivotArea dataOnly="0" labelOnly="1" outline="0" fieldPosition="0">
        <references count="4">
          <reference field="8" count="1" selected="0">
            <x v="0"/>
          </reference>
          <reference field="23" count="1" selected="0">
            <x v="13"/>
          </reference>
          <reference field="24" count="1" selected="0">
            <x v="9"/>
          </reference>
          <reference field="25" count="1">
            <x v="14"/>
          </reference>
        </references>
      </pivotArea>
    </format>
    <format dxfId="2229">
      <pivotArea dataOnly="0" labelOnly="1" outline="0" fieldPosition="0">
        <references count="4">
          <reference field="8" count="1" selected="0">
            <x v="0"/>
          </reference>
          <reference field="23" count="1" selected="0">
            <x v="15"/>
          </reference>
          <reference field="24" count="1" selected="0">
            <x v="0"/>
          </reference>
          <reference field="25" count="1">
            <x v="11"/>
          </reference>
        </references>
      </pivotArea>
    </format>
    <format dxfId="2228">
      <pivotArea dataOnly="0" labelOnly="1" outline="0" fieldPosition="0">
        <references count="4">
          <reference field="8" count="1" selected="0">
            <x v="0"/>
          </reference>
          <reference field="23" count="1" selected="0">
            <x v="16"/>
          </reference>
          <reference field="24" count="1" selected="0">
            <x v="1"/>
          </reference>
          <reference field="25" count="1">
            <x v="13"/>
          </reference>
        </references>
      </pivotArea>
    </format>
    <format dxfId="2227">
      <pivotArea dataOnly="0" labelOnly="1" outline="0" fieldPosition="0">
        <references count="4">
          <reference field="8" count="1" selected="0">
            <x v="0"/>
          </reference>
          <reference field="23" count="1" selected="0">
            <x v="18"/>
          </reference>
          <reference field="24" count="1" selected="0">
            <x v="9"/>
          </reference>
          <reference field="25" count="1">
            <x v="11"/>
          </reference>
        </references>
      </pivotArea>
    </format>
    <format dxfId="2226">
      <pivotArea dataOnly="0" labelOnly="1" outline="0" fieldPosition="0">
        <references count="4">
          <reference field="8" count="1" selected="0">
            <x v="1"/>
          </reference>
          <reference field="23" count="1" selected="0">
            <x v="0"/>
          </reference>
          <reference field="24" count="1" selected="0">
            <x v="0"/>
          </reference>
          <reference field="25" count="1">
            <x v="0"/>
          </reference>
        </references>
      </pivotArea>
    </format>
    <format dxfId="2225">
      <pivotArea dataOnly="0" labelOnly="1" outline="0" fieldPosition="0">
        <references count="4">
          <reference field="8" count="1" selected="0">
            <x v="1"/>
          </reference>
          <reference field="23" count="1" selected="0">
            <x v="0"/>
          </reference>
          <reference field="24" count="1" selected="0">
            <x v="2"/>
          </reference>
          <reference field="25" count="1">
            <x v="1"/>
          </reference>
        </references>
      </pivotArea>
    </format>
    <format dxfId="2224">
      <pivotArea dataOnly="0" labelOnly="1" outline="0" fieldPosition="0">
        <references count="4">
          <reference field="8" count="1" selected="0">
            <x v="1"/>
          </reference>
          <reference field="23" count="1" selected="0">
            <x v="0"/>
          </reference>
          <reference field="24" count="1" selected="0">
            <x v="6"/>
          </reference>
          <reference field="25" count="1">
            <x v="5"/>
          </reference>
        </references>
      </pivotArea>
    </format>
    <format dxfId="2223">
      <pivotArea dataOnly="0" labelOnly="1" outline="0" fieldPosition="0">
        <references count="4">
          <reference field="8" count="1" selected="0">
            <x v="1"/>
          </reference>
          <reference field="23" count="1" selected="0">
            <x v="1"/>
          </reference>
          <reference field="24" count="1" selected="0">
            <x v="2"/>
          </reference>
          <reference field="25" count="1">
            <x v="7"/>
          </reference>
        </references>
      </pivotArea>
    </format>
    <format dxfId="2222">
      <pivotArea dataOnly="0" labelOnly="1" outline="0" fieldPosition="0">
        <references count="4">
          <reference field="8" count="1" selected="0">
            <x v="1"/>
          </reference>
          <reference field="23" count="1" selected="0">
            <x v="1"/>
          </reference>
          <reference field="24" count="1" selected="0">
            <x v="5"/>
          </reference>
          <reference field="25" count="1">
            <x v="4"/>
          </reference>
        </references>
      </pivotArea>
    </format>
    <format dxfId="2221">
      <pivotArea dataOnly="0" labelOnly="1" outline="0" fieldPosition="0">
        <references count="4">
          <reference field="8" count="1" selected="0">
            <x v="1"/>
          </reference>
          <reference field="23" count="1" selected="0">
            <x v="4"/>
          </reference>
          <reference field="24" count="1" selected="0">
            <x v="2"/>
          </reference>
          <reference field="25" count="1">
            <x v="3"/>
          </reference>
        </references>
      </pivotArea>
    </format>
    <format dxfId="2220">
      <pivotArea dataOnly="0" labelOnly="1" outline="0" fieldPosition="0">
        <references count="4">
          <reference field="8" count="1" selected="0">
            <x v="1"/>
          </reference>
          <reference field="23" count="1" selected="0">
            <x v="5"/>
          </reference>
          <reference field="24" count="1" selected="0">
            <x v="8"/>
          </reference>
          <reference field="25" count="1">
            <x v="16"/>
          </reference>
        </references>
      </pivotArea>
    </format>
    <format dxfId="2219">
      <pivotArea dataOnly="0" labelOnly="1" outline="0" fieldPosition="0">
        <references count="4">
          <reference field="8" count="1" selected="0">
            <x v="1"/>
          </reference>
          <reference field="23" count="1" selected="0">
            <x v="6"/>
          </reference>
          <reference field="24" count="1" selected="0">
            <x v="4"/>
          </reference>
          <reference field="25" count="1">
            <x v="6"/>
          </reference>
        </references>
      </pivotArea>
    </format>
    <format dxfId="2218">
      <pivotArea dataOnly="0" labelOnly="1" outline="0" fieldPosition="0">
        <references count="4">
          <reference field="8" count="1" selected="0">
            <x v="1"/>
          </reference>
          <reference field="23" count="1" selected="0">
            <x v="9"/>
          </reference>
          <reference field="24" count="1" selected="0">
            <x v="2"/>
          </reference>
          <reference field="25" count="1">
            <x v="1"/>
          </reference>
        </references>
      </pivotArea>
    </format>
    <format dxfId="2217">
      <pivotArea dataOnly="0" labelOnly="1" outline="0" fieldPosition="0">
        <references count="4">
          <reference field="8" count="1" selected="0">
            <x v="1"/>
          </reference>
          <reference field="23" count="1" selected="0">
            <x v="14"/>
          </reference>
          <reference field="24" count="1" selected="0">
            <x v="7"/>
          </reference>
          <reference field="25" count="1">
            <x v="3"/>
          </reference>
        </references>
      </pivotArea>
    </format>
    <format dxfId="2216">
      <pivotArea dataOnly="0" labelOnly="1" outline="0" fieldPosition="0">
        <references count="4">
          <reference field="8" count="1" selected="0">
            <x v="2"/>
          </reference>
          <reference field="23" count="1" selected="0">
            <x v="2"/>
          </reference>
          <reference field="24" count="1" selected="0">
            <x v="2"/>
          </reference>
          <reference field="25" count="1">
            <x v="0"/>
          </reference>
        </references>
      </pivotArea>
    </format>
    <format dxfId="2215">
      <pivotArea dataOnly="0" labelOnly="1" outline="0" fieldPosition="0">
        <references count="4">
          <reference field="8" count="1" selected="0">
            <x v="2"/>
          </reference>
          <reference field="23" count="1" selected="0">
            <x v="8"/>
          </reference>
          <reference field="24" count="1" selected="0">
            <x v="0"/>
          </reference>
          <reference field="25" count="1">
            <x v="9"/>
          </reference>
        </references>
      </pivotArea>
    </format>
    <format dxfId="2214">
      <pivotArea dataOnly="0" labelOnly="1" outline="0" fieldPosition="0">
        <references count="4">
          <reference field="8" count="1" selected="0">
            <x v="2"/>
          </reference>
          <reference field="23" count="1" selected="0">
            <x v="12"/>
          </reference>
          <reference field="24" count="1" selected="0">
            <x v="0"/>
          </reference>
          <reference field="25" count="1">
            <x v="1"/>
          </reference>
        </references>
      </pivotArea>
    </format>
    <format dxfId="2213">
      <pivotArea dataOnly="0" labelOnly="1" outline="0" fieldPosition="0">
        <references count="4">
          <reference field="8" count="1" selected="0">
            <x v="2"/>
          </reference>
          <reference field="23" count="1" selected="0">
            <x v="17"/>
          </reference>
          <reference field="24" count="1" selected="0">
            <x v="3"/>
          </reference>
          <reference field="25" count="1">
            <x v="2"/>
          </reference>
        </references>
      </pivotArea>
    </format>
    <format dxfId="2212">
      <pivotArea dataOnly="0" labelOnly="1" outline="0" fieldPosition="0">
        <references count="4">
          <reference field="8" count="1" selected="0">
            <x v="3"/>
          </reference>
          <reference field="23" count="1" selected="0">
            <x v="0"/>
          </reference>
          <reference field="24" count="1" selected="0">
            <x v="0"/>
          </reference>
          <reference field="25" count="1">
            <x v="10"/>
          </reference>
        </references>
      </pivotArea>
    </format>
    <format dxfId="2211">
      <pivotArea dataOnly="0" labelOnly="1" outline="0" fieldPosition="0">
        <references count="4">
          <reference field="8" count="1" selected="0">
            <x v="3"/>
          </reference>
          <reference field="23" count="1" selected="0">
            <x v="0"/>
          </reference>
          <reference field="24" count="1" selected="0">
            <x v="2"/>
          </reference>
          <reference field="25" count="1">
            <x v="1"/>
          </reference>
        </references>
      </pivotArea>
    </format>
    <format dxfId="2210">
      <pivotArea dataOnly="0" labelOnly="1" outline="0" fieldPosition="0">
        <references count="4">
          <reference field="8" count="1" selected="0">
            <x v="3"/>
          </reference>
          <reference field="23" count="1" selected="0">
            <x v="11"/>
          </reference>
          <reference field="24" count="1" selected="0">
            <x v="0"/>
          </reference>
          <reference field="25" count="1">
            <x v="8"/>
          </reference>
        </references>
      </pivotArea>
    </format>
    <format dxfId="2209">
      <pivotArea dataOnly="0" labelOnly="1" outline="0" fieldPosition="0">
        <references count="5">
          <reference field="8" count="1" selected="0">
            <x v="0"/>
          </reference>
          <reference field="23" count="1" selected="0">
            <x v="0"/>
          </reference>
          <reference field="24" count="1" selected="0">
            <x v="0"/>
          </reference>
          <reference field="25" count="1" selected="0">
            <x v="11"/>
          </reference>
          <reference field="27" count="1">
            <x v="0"/>
          </reference>
        </references>
      </pivotArea>
    </format>
    <format dxfId="2208">
      <pivotArea dataOnly="0" labelOnly="1" outline="0" fieldPosition="0">
        <references count="5">
          <reference field="8" count="1" selected="0">
            <x v="0"/>
          </reference>
          <reference field="23" count="1" selected="0">
            <x v="3"/>
          </reference>
          <reference field="24" count="1" selected="0">
            <x v="9"/>
          </reference>
          <reference field="25" count="1" selected="0">
            <x v="11"/>
          </reference>
          <reference field="27" count="1">
            <x v="10"/>
          </reference>
        </references>
      </pivotArea>
    </format>
    <format dxfId="2207">
      <pivotArea dataOnly="0" labelOnly="1" outline="0" fieldPosition="0">
        <references count="5">
          <reference field="8" count="1" selected="0">
            <x v="0"/>
          </reference>
          <reference field="23" count="1" selected="0">
            <x v="7"/>
          </reference>
          <reference field="24" count="1" selected="0">
            <x v="9"/>
          </reference>
          <reference field="25" count="1" selected="0">
            <x v="11"/>
          </reference>
          <reference field="27" count="1">
            <x v="0"/>
          </reference>
        </references>
      </pivotArea>
    </format>
    <format dxfId="2206">
      <pivotArea dataOnly="0" labelOnly="1" outline="0" fieldPosition="0">
        <references count="5">
          <reference field="8" count="1" selected="0">
            <x v="0"/>
          </reference>
          <reference field="23" count="1" selected="0">
            <x v="13"/>
          </reference>
          <reference field="24" count="1" selected="0">
            <x v="9"/>
          </reference>
          <reference field="25" count="1" selected="0">
            <x v="14"/>
          </reference>
          <reference field="27" count="1">
            <x v="8"/>
          </reference>
        </references>
      </pivotArea>
    </format>
    <format dxfId="2205">
      <pivotArea dataOnly="0" labelOnly="1" outline="0" fieldPosition="0">
        <references count="5">
          <reference field="8" count="1" selected="0">
            <x v="0"/>
          </reference>
          <reference field="23" count="1" selected="0">
            <x v="15"/>
          </reference>
          <reference field="24" count="1" selected="0">
            <x v="0"/>
          </reference>
          <reference field="25" count="1" selected="0">
            <x v="11"/>
          </reference>
          <reference field="27" count="2">
            <x v="0"/>
            <x v="7"/>
          </reference>
        </references>
      </pivotArea>
    </format>
    <format dxfId="2204">
      <pivotArea dataOnly="0" labelOnly="1" outline="0" fieldPosition="0">
        <references count="5">
          <reference field="8" count="1" selected="0">
            <x v="0"/>
          </reference>
          <reference field="23" count="1" selected="0">
            <x v="16"/>
          </reference>
          <reference field="24" count="1" selected="0">
            <x v="1"/>
          </reference>
          <reference field="25" count="1" selected="0">
            <x v="13"/>
          </reference>
          <reference field="27" count="1">
            <x v="10"/>
          </reference>
        </references>
      </pivotArea>
    </format>
    <format dxfId="2203">
      <pivotArea dataOnly="0" labelOnly="1" outline="0" fieldPosition="0">
        <references count="5">
          <reference field="8" count="1" selected="0">
            <x v="0"/>
          </reference>
          <reference field="23" count="1" selected="0">
            <x v="18"/>
          </reference>
          <reference field="24" count="1" selected="0">
            <x v="9"/>
          </reference>
          <reference field="25" count="1" selected="0">
            <x v="11"/>
          </reference>
          <reference field="27" count="1">
            <x v="0"/>
          </reference>
        </references>
      </pivotArea>
    </format>
    <format dxfId="2202">
      <pivotArea dataOnly="0" labelOnly="1" outline="0" fieldPosition="0">
        <references count="5">
          <reference field="8" count="1" selected="0">
            <x v="1"/>
          </reference>
          <reference field="23" count="1" selected="0">
            <x v="1"/>
          </reference>
          <reference field="24" count="1" selected="0">
            <x v="2"/>
          </reference>
          <reference field="25" count="1" selected="0">
            <x v="7"/>
          </reference>
          <reference field="27" count="1">
            <x v="6"/>
          </reference>
        </references>
      </pivotArea>
    </format>
    <format dxfId="2201">
      <pivotArea dataOnly="0" labelOnly="1" outline="0" fieldPosition="0">
        <references count="5">
          <reference field="8" count="1" selected="0">
            <x v="1"/>
          </reference>
          <reference field="23" count="1" selected="0">
            <x v="1"/>
          </reference>
          <reference field="24" count="1" selected="0">
            <x v="5"/>
          </reference>
          <reference field="25" count="1" selected="0">
            <x v="4"/>
          </reference>
          <reference field="27" count="1">
            <x v="4"/>
          </reference>
        </references>
      </pivotArea>
    </format>
    <format dxfId="2200">
      <pivotArea dataOnly="0" labelOnly="1" outline="0" fieldPosition="0">
        <references count="5">
          <reference field="8" count="1" selected="0">
            <x v="1"/>
          </reference>
          <reference field="23" count="1" selected="0">
            <x v="4"/>
          </reference>
          <reference field="24" count="1" selected="0">
            <x v="2"/>
          </reference>
          <reference field="25" count="1" selected="0">
            <x v="3"/>
          </reference>
          <reference field="27" count="1">
            <x v="3"/>
          </reference>
        </references>
      </pivotArea>
    </format>
    <format dxfId="2199">
      <pivotArea dataOnly="0" labelOnly="1" outline="0" fieldPosition="0">
        <references count="5">
          <reference field="8" count="1" selected="0">
            <x v="1"/>
          </reference>
          <reference field="23" count="1" selected="0">
            <x v="5"/>
          </reference>
          <reference field="24" count="1" selected="0">
            <x v="8"/>
          </reference>
          <reference field="25" count="1" selected="0">
            <x v="16"/>
          </reference>
          <reference field="27" count="1">
            <x v="11"/>
          </reference>
        </references>
      </pivotArea>
    </format>
    <format dxfId="2198">
      <pivotArea dataOnly="0" labelOnly="1" outline="0" fieldPosition="0">
        <references count="5">
          <reference field="8" count="1" selected="0">
            <x v="1"/>
          </reference>
          <reference field="23" count="1" selected="0">
            <x v="6"/>
          </reference>
          <reference field="24" count="1" selected="0">
            <x v="4"/>
          </reference>
          <reference field="25" count="1" selected="0">
            <x v="6"/>
          </reference>
          <reference field="27" count="1">
            <x v="5"/>
          </reference>
        </references>
      </pivotArea>
    </format>
    <format dxfId="2197">
      <pivotArea dataOnly="0" labelOnly="1" outline="0" fieldPosition="0">
        <references count="5">
          <reference field="8" count="1" selected="0">
            <x v="1"/>
          </reference>
          <reference field="23" count="1" selected="0">
            <x v="9"/>
          </reference>
          <reference field="24" count="1" selected="0">
            <x v="2"/>
          </reference>
          <reference field="25" count="1" selected="0">
            <x v="1"/>
          </reference>
          <reference field="27" count="1">
            <x v="1"/>
          </reference>
        </references>
      </pivotArea>
    </format>
    <format dxfId="2196">
      <pivotArea dataOnly="0" labelOnly="1" outline="0" fieldPosition="0">
        <references count="5">
          <reference field="8" count="1" selected="0">
            <x v="1"/>
          </reference>
          <reference field="23" count="1" selected="0">
            <x v="14"/>
          </reference>
          <reference field="24" count="1" selected="0">
            <x v="7"/>
          </reference>
          <reference field="25" count="1" selected="0">
            <x v="3"/>
          </reference>
          <reference field="27" count="1">
            <x v="0"/>
          </reference>
        </references>
      </pivotArea>
    </format>
    <format dxfId="2195">
      <pivotArea dataOnly="0" labelOnly="1" outline="0" fieldPosition="0">
        <references count="5">
          <reference field="8" count="1" selected="0">
            <x v="2"/>
          </reference>
          <reference field="23" count="1" selected="0">
            <x v="2"/>
          </reference>
          <reference field="24" count="1" selected="0">
            <x v="2"/>
          </reference>
          <reference field="25" count="1" selected="0">
            <x v="0"/>
          </reference>
          <reference field="27" count="1">
            <x v="1"/>
          </reference>
        </references>
      </pivotArea>
    </format>
    <format dxfId="2194">
      <pivotArea dataOnly="0" labelOnly="1" outline="0" fieldPosition="0">
        <references count="5">
          <reference field="8" count="1" selected="0">
            <x v="2"/>
          </reference>
          <reference field="23" count="1" selected="0">
            <x v="12"/>
          </reference>
          <reference field="24" count="1" selected="0">
            <x v="0"/>
          </reference>
          <reference field="25" count="1" selected="0">
            <x v="1"/>
          </reference>
          <reference field="27" count="1">
            <x v="0"/>
          </reference>
        </references>
      </pivotArea>
    </format>
    <format dxfId="2193">
      <pivotArea dataOnly="0" labelOnly="1" outline="0" fieldPosition="0">
        <references count="5">
          <reference field="8" count="1" selected="0">
            <x v="2"/>
          </reference>
          <reference field="23" count="1" selected="0">
            <x v="17"/>
          </reference>
          <reference field="24" count="1" selected="0">
            <x v="3"/>
          </reference>
          <reference field="25" count="1" selected="0">
            <x v="2"/>
          </reference>
          <reference field="27" count="1">
            <x v="2"/>
          </reference>
        </references>
      </pivotArea>
    </format>
    <format dxfId="2192">
      <pivotArea dataOnly="0" labelOnly="1" outline="0" fieldPosition="0">
        <references count="5">
          <reference field="8" count="1" selected="0">
            <x v="3"/>
          </reference>
          <reference field="23" count="1" selected="0">
            <x v="0"/>
          </reference>
          <reference field="24" count="1" selected="0">
            <x v="0"/>
          </reference>
          <reference field="25" count="1" selected="0">
            <x v="10"/>
          </reference>
          <reference field="27" count="1">
            <x v="0"/>
          </reference>
        </references>
      </pivotArea>
    </format>
    <format dxfId="2191">
      <pivotArea dataOnly="0" labelOnly="1" outline="0" fieldPosition="0">
        <references count="6">
          <reference field="8" count="1" selected="0">
            <x v="0"/>
          </reference>
          <reference field="23" count="1" selected="0">
            <x v="0"/>
          </reference>
          <reference field="24" count="1" selected="0">
            <x v="0"/>
          </reference>
          <reference field="25" count="1" selected="0">
            <x v="11"/>
          </reference>
          <reference field="26" count="1">
            <x v="0"/>
          </reference>
          <reference field="27" count="1" selected="0">
            <x v="0"/>
          </reference>
        </references>
      </pivotArea>
    </format>
    <format dxfId="2190">
      <pivotArea dataOnly="0" labelOnly="1" outline="0" fieldPosition="0">
        <references count="6">
          <reference field="8" count="1" selected="0">
            <x v="0"/>
          </reference>
          <reference field="23" count="1" selected="0">
            <x v="15"/>
          </reference>
          <reference field="24" count="1" selected="0">
            <x v="0"/>
          </reference>
          <reference field="25" count="1" selected="0">
            <x v="11"/>
          </reference>
          <reference field="26" count="1">
            <x v="1"/>
          </reference>
          <reference field="27" count="1" selected="0">
            <x v="7"/>
          </reference>
        </references>
      </pivotArea>
    </format>
    <format dxfId="2189">
      <pivotArea dataOnly="0" labelOnly="1" outline="0" fieldPosition="0">
        <references count="6">
          <reference field="8" count="1" selected="0">
            <x v="0"/>
          </reference>
          <reference field="23" count="1" selected="0">
            <x v="16"/>
          </reference>
          <reference field="24" count="1" selected="0">
            <x v="1"/>
          </reference>
          <reference field="25" count="1" selected="0">
            <x v="13"/>
          </reference>
          <reference field="26" count="1">
            <x v="0"/>
          </reference>
          <reference field="27" count="1" selected="0">
            <x v="10"/>
          </reference>
        </references>
      </pivotArea>
    </format>
    <format dxfId="2188">
      <pivotArea dataOnly="0" labelOnly="1" outline="0" fieldPosition="0">
        <references count="6">
          <reference field="8" count="1" selected="0">
            <x v="0"/>
          </reference>
          <reference field="23" count="1" selected="0">
            <x v="18"/>
          </reference>
          <reference field="24" count="1" selected="0">
            <x v="9"/>
          </reference>
          <reference field="25" count="1" selected="0">
            <x v="11"/>
          </reference>
          <reference field="26" count="1">
            <x v="2"/>
          </reference>
          <reference field="27" count="1" selected="0">
            <x v="0"/>
          </reference>
        </references>
      </pivotArea>
    </format>
    <format dxfId="2187">
      <pivotArea dataOnly="0" labelOnly="1" outline="0" fieldPosition="0">
        <references count="6">
          <reference field="8" count="1" selected="0">
            <x v="1"/>
          </reference>
          <reference field="23" count="1" selected="0">
            <x v="0"/>
          </reference>
          <reference field="24" count="1" selected="0">
            <x v="0"/>
          </reference>
          <reference field="25" count="1" selected="0">
            <x v="0"/>
          </reference>
          <reference field="26" count="1">
            <x v="0"/>
          </reference>
          <reference field="27" count="1" selected="0">
            <x v="0"/>
          </reference>
        </references>
      </pivotArea>
    </format>
    <format dxfId="2186">
      <pivotArea dataOnly="0" labelOnly="1" outline="0" fieldPosition="0">
        <references count="7">
          <reference field="8" count="1" selected="0">
            <x v="0"/>
          </reference>
          <reference field="23" count="1" selected="0">
            <x v="0"/>
          </reference>
          <reference field="24" count="1" selected="0">
            <x v="0"/>
          </reference>
          <reference field="25" count="1" selected="0">
            <x v="11"/>
          </reference>
          <reference field="26" count="1" selected="0">
            <x v="0"/>
          </reference>
          <reference field="27" count="1" selected="0">
            <x v="0"/>
          </reference>
          <reference field="28" count="1">
            <x v="0"/>
          </reference>
        </references>
      </pivotArea>
    </format>
    <format dxfId="2185">
      <pivotArea dataOnly="0" labelOnly="1" outline="0" fieldPosition="0">
        <references count="7">
          <reference field="8" count="1" selected="0">
            <x v="0"/>
          </reference>
          <reference field="23" count="1" selected="0">
            <x v="3"/>
          </reference>
          <reference field="24" count="1" selected="0">
            <x v="9"/>
          </reference>
          <reference field="25" count="1" selected="0">
            <x v="11"/>
          </reference>
          <reference field="26" count="1" selected="0">
            <x v="0"/>
          </reference>
          <reference field="27" count="1" selected="0">
            <x v="10"/>
          </reference>
          <reference field="28" count="1">
            <x v="0"/>
          </reference>
        </references>
      </pivotArea>
    </format>
    <format dxfId="2184">
      <pivotArea dataOnly="0" labelOnly="1" outline="0" fieldPosition="0">
        <references count="7">
          <reference field="8" count="1" selected="0">
            <x v="0"/>
          </reference>
          <reference field="23" count="1" selected="0">
            <x v="7"/>
          </reference>
          <reference field="24" count="1" selected="0">
            <x v="9"/>
          </reference>
          <reference field="25" count="1" selected="0">
            <x v="11"/>
          </reference>
          <reference field="26" count="1" selected="0">
            <x v="0"/>
          </reference>
          <reference field="27" count="1" selected="0">
            <x v="0"/>
          </reference>
          <reference field="28" count="1">
            <x v="0"/>
          </reference>
        </references>
      </pivotArea>
    </format>
    <format dxfId="2183">
      <pivotArea dataOnly="0" labelOnly="1" outline="0" fieldPosition="0">
        <references count="7">
          <reference field="8" count="1" selected="0">
            <x v="0"/>
          </reference>
          <reference field="23" count="1" selected="0">
            <x v="10"/>
          </reference>
          <reference field="24" count="1" selected="0">
            <x v="9"/>
          </reference>
          <reference field="25" count="1" selected="0">
            <x v="12"/>
          </reference>
          <reference field="26" count="1" selected="0">
            <x v="0"/>
          </reference>
          <reference field="27" count="1" selected="0">
            <x v="0"/>
          </reference>
          <reference field="28" count="1">
            <x v="0"/>
          </reference>
        </references>
      </pivotArea>
    </format>
    <format dxfId="2182">
      <pivotArea dataOnly="0" labelOnly="1" outline="0" fieldPosition="0">
        <references count="7">
          <reference field="8" count="1" selected="0">
            <x v="0"/>
          </reference>
          <reference field="23" count="1" selected="0">
            <x v="13"/>
          </reference>
          <reference field="24" count="1" selected="0">
            <x v="9"/>
          </reference>
          <reference field="25" count="1" selected="0">
            <x v="14"/>
          </reference>
          <reference field="26" count="1" selected="0">
            <x v="0"/>
          </reference>
          <reference field="27" count="1" selected="0">
            <x v="8"/>
          </reference>
          <reference field="28" count="1">
            <x v="0"/>
          </reference>
        </references>
      </pivotArea>
    </format>
    <format dxfId="2181">
      <pivotArea dataOnly="0" labelOnly="1" outline="0" fieldPosition="0">
        <references count="7">
          <reference field="8" count="1" selected="0">
            <x v="0"/>
          </reference>
          <reference field="23" count="1" selected="0">
            <x v="15"/>
          </reference>
          <reference field="24" count="1" selected="0">
            <x v="0"/>
          </reference>
          <reference field="25" count="1" selected="0">
            <x v="11"/>
          </reference>
          <reference field="26" count="1" selected="0">
            <x v="0"/>
          </reference>
          <reference field="27" count="1" selected="0">
            <x v="0"/>
          </reference>
          <reference field="28" count="1">
            <x v="0"/>
          </reference>
        </references>
      </pivotArea>
    </format>
    <format dxfId="2180">
      <pivotArea dataOnly="0" labelOnly="1" outline="0" fieldPosition="0">
        <references count="7">
          <reference field="8" count="1" selected="0">
            <x v="0"/>
          </reference>
          <reference field="23" count="1" selected="0">
            <x v="15"/>
          </reference>
          <reference field="24" count="1" selected="0">
            <x v="0"/>
          </reference>
          <reference field="25" count="1" selected="0">
            <x v="11"/>
          </reference>
          <reference field="26" count="1" selected="0">
            <x v="1"/>
          </reference>
          <reference field="27" count="1" selected="0">
            <x v="7"/>
          </reference>
          <reference field="28" count="1">
            <x v="0"/>
          </reference>
        </references>
      </pivotArea>
    </format>
    <format dxfId="2179">
      <pivotArea dataOnly="0" labelOnly="1" outline="0" fieldPosition="0">
        <references count="7">
          <reference field="8" count="1" selected="0">
            <x v="0"/>
          </reference>
          <reference field="23" count="1" selected="0">
            <x v="16"/>
          </reference>
          <reference field="24" count="1" selected="0">
            <x v="1"/>
          </reference>
          <reference field="25" count="1" selected="0">
            <x v="13"/>
          </reference>
          <reference field="26" count="1" selected="0">
            <x v="0"/>
          </reference>
          <reference field="27" count="1" selected="0">
            <x v="10"/>
          </reference>
          <reference field="28" count="1">
            <x v="0"/>
          </reference>
        </references>
      </pivotArea>
    </format>
    <format dxfId="2178">
      <pivotArea dataOnly="0" labelOnly="1" outline="0" fieldPosition="0">
        <references count="7">
          <reference field="8" count="1" selected="0">
            <x v="0"/>
          </reference>
          <reference field="23" count="1" selected="0">
            <x v="18"/>
          </reference>
          <reference field="24" count="1" selected="0">
            <x v="9"/>
          </reference>
          <reference field="25" count="1" selected="0">
            <x v="11"/>
          </reference>
          <reference field="26" count="1" selected="0">
            <x v="2"/>
          </reference>
          <reference field="27" count="1" selected="0">
            <x v="0"/>
          </reference>
          <reference field="28" count="1">
            <x v="0"/>
          </reference>
        </references>
      </pivotArea>
    </format>
    <format dxfId="2177">
      <pivotArea dataOnly="0" labelOnly="1" outline="0" fieldPosition="0">
        <references count="7">
          <reference field="8" count="1" selected="0">
            <x v="1"/>
          </reference>
          <reference field="23" count="1" selected="0">
            <x v="0"/>
          </reference>
          <reference field="24" count="1" selected="0">
            <x v="0"/>
          </reference>
          <reference field="25" count="1" selected="0">
            <x v="0"/>
          </reference>
          <reference field="26" count="1" selected="0">
            <x v="0"/>
          </reference>
          <reference field="27" count="1" selected="0">
            <x v="0"/>
          </reference>
          <reference field="28" count="2">
            <x v="1"/>
            <x v="2"/>
          </reference>
        </references>
      </pivotArea>
    </format>
    <format dxfId="2176">
      <pivotArea dataOnly="0" labelOnly="1" outline="0" fieldPosition="0">
        <references count="7">
          <reference field="8" count="1" selected="0">
            <x v="1"/>
          </reference>
          <reference field="23" count="1" selected="0">
            <x v="0"/>
          </reference>
          <reference field="24" count="1" selected="0">
            <x v="2"/>
          </reference>
          <reference field="25" count="1" selected="0">
            <x v="1"/>
          </reference>
          <reference field="26" count="1" selected="0">
            <x v="0"/>
          </reference>
          <reference field="27" count="1" selected="0">
            <x v="0"/>
          </reference>
          <reference field="28" count="2">
            <x v="0"/>
            <x v="1"/>
          </reference>
        </references>
      </pivotArea>
    </format>
    <format dxfId="2175">
      <pivotArea dataOnly="0" labelOnly="1" outline="0" fieldPosition="0">
        <references count="7">
          <reference field="8" count="1" selected="0">
            <x v="1"/>
          </reference>
          <reference field="23" count="1" selected="0">
            <x v="0"/>
          </reference>
          <reference field="24" count="1" selected="0">
            <x v="6"/>
          </reference>
          <reference field="25" count="1" selected="0">
            <x v="5"/>
          </reference>
          <reference field="26" count="1" selected="0">
            <x v="0"/>
          </reference>
          <reference field="27" count="1" selected="0">
            <x v="0"/>
          </reference>
          <reference field="28" count="1">
            <x v="0"/>
          </reference>
        </references>
      </pivotArea>
    </format>
    <format dxfId="2174">
      <pivotArea dataOnly="0" labelOnly="1" outline="0" fieldPosition="0">
        <references count="7">
          <reference field="8" count="1" selected="0">
            <x v="1"/>
          </reference>
          <reference field="23" count="1" selected="0">
            <x v="1"/>
          </reference>
          <reference field="24" count="1" selected="0">
            <x v="2"/>
          </reference>
          <reference field="25" count="1" selected="0">
            <x v="7"/>
          </reference>
          <reference field="26" count="1" selected="0">
            <x v="0"/>
          </reference>
          <reference field="27" count="1" selected="0">
            <x v="6"/>
          </reference>
          <reference field="28" count="1">
            <x v="0"/>
          </reference>
        </references>
      </pivotArea>
    </format>
    <format dxfId="2173">
      <pivotArea dataOnly="0" labelOnly="1" outline="0" fieldPosition="0">
        <references count="7">
          <reference field="8" count="1" selected="0">
            <x v="1"/>
          </reference>
          <reference field="23" count="1" selected="0">
            <x v="1"/>
          </reference>
          <reference field="24" count="1" selected="0">
            <x v="5"/>
          </reference>
          <reference field="25" count="1" selected="0">
            <x v="4"/>
          </reference>
          <reference field="26" count="1" selected="0">
            <x v="0"/>
          </reference>
          <reference field="27" count="1" selected="0">
            <x v="4"/>
          </reference>
          <reference field="28" count="1">
            <x v="0"/>
          </reference>
        </references>
      </pivotArea>
    </format>
    <format dxfId="2172">
      <pivotArea dataOnly="0" labelOnly="1" outline="0" fieldPosition="0">
        <references count="7">
          <reference field="8" count="1" selected="0">
            <x v="1"/>
          </reference>
          <reference field="23" count="1" selected="0">
            <x v="4"/>
          </reference>
          <reference field="24" count="1" selected="0">
            <x v="2"/>
          </reference>
          <reference field="25" count="1" selected="0">
            <x v="3"/>
          </reference>
          <reference field="26" count="1" selected="0">
            <x v="0"/>
          </reference>
          <reference field="27" count="1" selected="0">
            <x v="3"/>
          </reference>
          <reference field="28" count="1">
            <x v="0"/>
          </reference>
        </references>
      </pivotArea>
    </format>
    <format dxfId="2171">
      <pivotArea dataOnly="0" labelOnly="1" outline="0" fieldPosition="0">
        <references count="7">
          <reference field="8" count="1" selected="0">
            <x v="1"/>
          </reference>
          <reference field="23" count="1" selected="0">
            <x v="5"/>
          </reference>
          <reference field="24" count="1" selected="0">
            <x v="8"/>
          </reference>
          <reference field="25" count="1" selected="0">
            <x v="16"/>
          </reference>
          <reference field="26" count="1" selected="0">
            <x v="0"/>
          </reference>
          <reference field="27" count="1" selected="0">
            <x v="11"/>
          </reference>
          <reference field="28" count="1">
            <x v="0"/>
          </reference>
        </references>
      </pivotArea>
    </format>
    <format dxfId="2170">
      <pivotArea dataOnly="0" labelOnly="1" outline="0" fieldPosition="0">
        <references count="7">
          <reference field="8" count="1" selected="0">
            <x v="1"/>
          </reference>
          <reference field="23" count="1" selected="0">
            <x v="6"/>
          </reference>
          <reference field="24" count="1" selected="0">
            <x v="4"/>
          </reference>
          <reference field="25" count="1" selected="0">
            <x v="6"/>
          </reference>
          <reference field="26" count="1" selected="0">
            <x v="0"/>
          </reference>
          <reference field="27" count="1" selected="0">
            <x v="5"/>
          </reference>
          <reference field="28" count="1">
            <x v="0"/>
          </reference>
        </references>
      </pivotArea>
    </format>
    <format dxfId="2169">
      <pivotArea dataOnly="0" labelOnly="1" outline="0" fieldPosition="0">
        <references count="7">
          <reference field="8" count="1" selected="0">
            <x v="1"/>
          </reference>
          <reference field="23" count="1" selected="0">
            <x v="9"/>
          </reference>
          <reference field="24" count="1" selected="0">
            <x v="2"/>
          </reference>
          <reference field="25" count="1" selected="0">
            <x v="1"/>
          </reference>
          <reference field="26" count="1" selected="0">
            <x v="0"/>
          </reference>
          <reference field="27" count="1" selected="0">
            <x v="1"/>
          </reference>
          <reference field="28" count="1">
            <x v="0"/>
          </reference>
        </references>
      </pivotArea>
    </format>
    <format dxfId="2168">
      <pivotArea dataOnly="0" labelOnly="1" outline="0" fieldPosition="0">
        <references count="7">
          <reference field="8" count="1" selected="0">
            <x v="1"/>
          </reference>
          <reference field="23" count="1" selected="0">
            <x v="14"/>
          </reference>
          <reference field="24" count="1" selected="0">
            <x v="7"/>
          </reference>
          <reference field="25" count="1" selected="0">
            <x v="3"/>
          </reference>
          <reference field="26" count="1" selected="0">
            <x v="0"/>
          </reference>
          <reference field="27" count="1" selected="0">
            <x v="0"/>
          </reference>
          <reference field="28" count="1">
            <x v="0"/>
          </reference>
        </references>
      </pivotArea>
    </format>
    <format dxfId="2167">
      <pivotArea dataOnly="0" labelOnly="1" outline="0" fieldPosition="0">
        <references count="7">
          <reference field="8" count="1" selected="0">
            <x v="2"/>
          </reference>
          <reference field="23" count="1" selected="0">
            <x v="2"/>
          </reference>
          <reference field="24" count="1" selected="0">
            <x v="2"/>
          </reference>
          <reference field="25" count="1" selected="0">
            <x v="0"/>
          </reference>
          <reference field="26" count="1" selected="0">
            <x v="0"/>
          </reference>
          <reference field="27" count="1" selected="0">
            <x v="1"/>
          </reference>
          <reference field="28" count="1">
            <x v="0"/>
          </reference>
        </references>
      </pivotArea>
    </format>
    <format dxfId="2166">
      <pivotArea dataOnly="0" labelOnly="1" outline="0" fieldPosition="0">
        <references count="7">
          <reference field="8" count="1" selected="0">
            <x v="2"/>
          </reference>
          <reference field="23" count="1" selected="0">
            <x v="8"/>
          </reference>
          <reference field="24" count="1" selected="0">
            <x v="0"/>
          </reference>
          <reference field="25" count="1" selected="0">
            <x v="9"/>
          </reference>
          <reference field="26" count="1" selected="0">
            <x v="0"/>
          </reference>
          <reference field="27" count="1" selected="0">
            <x v="1"/>
          </reference>
          <reference field="28" count="1">
            <x v="0"/>
          </reference>
        </references>
      </pivotArea>
    </format>
    <format dxfId="2165">
      <pivotArea dataOnly="0" labelOnly="1" outline="0" fieldPosition="0">
        <references count="7">
          <reference field="8" count="1" selected="0">
            <x v="2"/>
          </reference>
          <reference field="23" count="1" selected="0">
            <x v="12"/>
          </reference>
          <reference field="24" count="1" selected="0">
            <x v="0"/>
          </reference>
          <reference field="25" count="1" selected="0">
            <x v="1"/>
          </reference>
          <reference field="26" count="1" selected="0">
            <x v="0"/>
          </reference>
          <reference field="27" count="1" selected="0">
            <x v="0"/>
          </reference>
          <reference field="28" count="1">
            <x v="0"/>
          </reference>
        </references>
      </pivotArea>
    </format>
    <format dxfId="2164">
      <pivotArea dataOnly="0" labelOnly="1" outline="0" fieldPosition="0">
        <references count="7">
          <reference field="8" count="1" selected="0">
            <x v="2"/>
          </reference>
          <reference field="23" count="1" selected="0">
            <x v="17"/>
          </reference>
          <reference field="24" count="1" selected="0">
            <x v="3"/>
          </reference>
          <reference field="25" count="1" selected="0">
            <x v="2"/>
          </reference>
          <reference field="26" count="1" selected="0">
            <x v="0"/>
          </reference>
          <reference field="27" count="1" selected="0">
            <x v="2"/>
          </reference>
          <reference field="28" count="1">
            <x v="0"/>
          </reference>
        </references>
      </pivotArea>
    </format>
    <format dxfId="2163">
      <pivotArea dataOnly="0" labelOnly="1" outline="0" fieldPosition="0">
        <references count="7">
          <reference field="8" count="1" selected="0">
            <x v="3"/>
          </reference>
          <reference field="23" count="1" selected="0">
            <x v="0"/>
          </reference>
          <reference field="24" count="1" selected="0">
            <x v="0"/>
          </reference>
          <reference field="25" count="1" selected="0">
            <x v="10"/>
          </reference>
          <reference field="26" count="1" selected="0">
            <x v="0"/>
          </reference>
          <reference field="27" count="1" selected="0">
            <x v="0"/>
          </reference>
          <reference field="28" count="1">
            <x v="0"/>
          </reference>
        </references>
      </pivotArea>
    </format>
    <format dxfId="2162">
      <pivotArea dataOnly="0" labelOnly="1" outline="0" fieldPosition="0">
        <references count="7">
          <reference field="8" count="1" selected="0">
            <x v="3"/>
          </reference>
          <reference field="23" count="1" selected="0">
            <x v="0"/>
          </reference>
          <reference field="24" count="1" selected="0">
            <x v="2"/>
          </reference>
          <reference field="25" count="1" selected="0">
            <x v="1"/>
          </reference>
          <reference field="26" count="1" selected="0">
            <x v="0"/>
          </reference>
          <reference field="27" count="1" selected="0">
            <x v="0"/>
          </reference>
          <reference field="28" count="1">
            <x v="0"/>
          </reference>
        </references>
      </pivotArea>
    </format>
    <format dxfId="2161">
      <pivotArea dataOnly="0" labelOnly="1" outline="0" fieldPosition="0">
        <references count="7">
          <reference field="8" count="1" selected="0">
            <x v="3"/>
          </reference>
          <reference field="23" count="1" selected="0">
            <x v="11"/>
          </reference>
          <reference field="24" count="1" selected="0">
            <x v="0"/>
          </reference>
          <reference field="25" count="1" selected="0">
            <x v="8"/>
          </reference>
          <reference field="26" count="1" selected="0">
            <x v="0"/>
          </reference>
          <reference field="27" count="1" selected="0">
            <x v="0"/>
          </reference>
          <reference field="28" count="1">
            <x v="0"/>
          </reference>
        </references>
      </pivotArea>
    </format>
    <format dxfId="2160">
      <pivotArea type="all" dataOnly="0" outline="0" fieldPosition="0"/>
    </format>
    <format dxfId="2159">
      <pivotArea field="8" type="button" dataOnly="0" labelOnly="1" outline="0" axis="axisRow" fieldPosition="0"/>
    </format>
    <format dxfId="2158">
      <pivotArea field="23" type="button" dataOnly="0" labelOnly="1" outline="0" axis="axisRow" fieldPosition="1"/>
    </format>
    <format dxfId="2157">
      <pivotArea field="24" type="button" dataOnly="0" labelOnly="1" outline="0" axis="axisRow" fieldPosition="2"/>
    </format>
    <format dxfId="2156">
      <pivotArea field="25" type="button" dataOnly="0" labelOnly="1" outline="0" axis="axisRow" fieldPosition="3"/>
    </format>
    <format dxfId="2155">
      <pivotArea field="27" type="button" dataOnly="0" labelOnly="1" outline="0" axis="axisRow" fieldPosition="4"/>
    </format>
    <format dxfId="2154">
      <pivotArea field="26" type="button" dataOnly="0" labelOnly="1" outline="0" axis="axisRow" fieldPosition="5"/>
    </format>
    <format dxfId="2153">
      <pivotArea field="28" type="button" dataOnly="0" labelOnly="1" outline="0" axis="axisRow" fieldPosition="6"/>
    </format>
    <format dxfId="2152">
      <pivotArea dataOnly="0" labelOnly="1" outline="0" fieldPosition="0">
        <references count="1">
          <reference field="8" count="0"/>
        </references>
      </pivotArea>
    </format>
    <format dxfId="2151">
      <pivotArea dataOnly="0" labelOnly="1" outline="0" fieldPosition="0">
        <references count="2">
          <reference field="8" count="1" selected="0">
            <x v="0"/>
          </reference>
          <reference field="23" count="8">
            <x v="0"/>
            <x v="3"/>
            <x v="7"/>
            <x v="10"/>
            <x v="13"/>
            <x v="15"/>
            <x v="16"/>
            <x v="18"/>
          </reference>
        </references>
      </pivotArea>
    </format>
    <format dxfId="2150">
      <pivotArea dataOnly="0" labelOnly="1" outline="0" fieldPosition="0">
        <references count="2">
          <reference field="8" count="1" selected="0">
            <x v="1"/>
          </reference>
          <reference field="23" count="7">
            <x v="0"/>
            <x v="1"/>
            <x v="4"/>
            <x v="5"/>
            <x v="6"/>
            <x v="9"/>
            <x v="14"/>
          </reference>
        </references>
      </pivotArea>
    </format>
    <format dxfId="2149">
      <pivotArea dataOnly="0" labelOnly="1" outline="0" fieldPosition="0">
        <references count="2">
          <reference field="8" count="1" selected="0">
            <x v="2"/>
          </reference>
          <reference field="23" count="4">
            <x v="2"/>
            <x v="8"/>
            <x v="12"/>
            <x v="17"/>
          </reference>
        </references>
      </pivotArea>
    </format>
    <format dxfId="2148">
      <pivotArea dataOnly="0" labelOnly="1" outline="0" fieldPosition="0">
        <references count="2">
          <reference field="8" count="1" selected="0">
            <x v="3"/>
          </reference>
          <reference field="23" count="2">
            <x v="0"/>
            <x v="11"/>
          </reference>
        </references>
      </pivotArea>
    </format>
    <format dxfId="2147">
      <pivotArea dataOnly="0" labelOnly="1" outline="0" fieldPosition="0">
        <references count="3">
          <reference field="8" count="1" selected="0">
            <x v="0"/>
          </reference>
          <reference field="23" count="1" selected="0">
            <x v="0"/>
          </reference>
          <reference field="24" count="1">
            <x v="0"/>
          </reference>
        </references>
      </pivotArea>
    </format>
    <format dxfId="2146">
      <pivotArea dataOnly="0" labelOnly="1" outline="0" fieldPosition="0">
        <references count="3">
          <reference field="8" count="1" selected="0">
            <x v="0"/>
          </reference>
          <reference field="23" count="1" selected="0">
            <x v="3"/>
          </reference>
          <reference field="24" count="1">
            <x v="9"/>
          </reference>
        </references>
      </pivotArea>
    </format>
    <format dxfId="2145">
      <pivotArea dataOnly="0" labelOnly="1" outline="0" fieldPosition="0">
        <references count="3">
          <reference field="8" count="1" selected="0">
            <x v="0"/>
          </reference>
          <reference field="23" count="1" selected="0">
            <x v="15"/>
          </reference>
          <reference field="24" count="1">
            <x v="0"/>
          </reference>
        </references>
      </pivotArea>
    </format>
    <format dxfId="2144">
      <pivotArea dataOnly="0" labelOnly="1" outline="0" fieldPosition="0">
        <references count="3">
          <reference field="8" count="1" selected="0">
            <x v="0"/>
          </reference>
          <reference field="23" count="1" selected="0">
            <x v="16"/>
          </reference>
          <reference field="24" count="1">
            <x v="1"/>
          </reference>
        </references>
      </pivotArea>
    </format>
    <format dxfId="2143">
      <pivotArea dataOnly="0" labelOnly="1" outline="0" fieldPosition="0">
        <references count="3">
          <reference field="8" count="1" selected="0">
            <x v="0"/>
          </reference>
          <reference field="23" count="1" selected="0">
            <x v="18"/>
          </reference>
          <reference field="24" count="1">
            <x v="9"/>
          </reference>
        </references>
      </pivotArea>
    </format>
    <format dxfId="2142">
      <pivotArea dataOnly="0" labelOnly="1" outline="0" fieldPosition="0">
        <references count="3">
          <reference field="8" count="1" selected="0">
            <x v="1"/>
          </reference>
          <reference field="23" count="1" selected="0">
            <x v="0"/>
          </reference>
          <reference field="24" count="3">
            <x v="0"/>
            <x v="2"/>
            <x v="6"/>
          </reference>
        </references>
      </pivotArea>
    </format>
    <format dxfId="2141">
      <pivotArea dataOnly="0" labelOnly="1" outline="0" fieldPosition="0">
        <references count="3">
          <reference field="8" count="1" selected="0">
            <x v="1"/>
          </reference>
          <reference field="23" count="1" selected="0">
            <x v="1"/>
          </reference>
          <reference field="24" count="2">
            <x v="2"/>
            <x v="5"/>
          </reference>
        </references>
      </pivotArea>
    </format>
    <format dxfId="2140">
      <pivotArea dataOnly="0" labelOnly="1" outline="0" fieldPosition="0">
        <references count="3">
          <reference field="8" count="1" selected="0">
            <x v="1"/>
          </reference>
          <reference field="23" count="1" selected="0">
            <x v="4"/>
          </reference>
          <reference field="24" count="1">
            <x v="2"/>
          </reference>
        </references>
      </pivotArea>
    </format>
    <format dxfId="2139">
      <pivotArea dataOnly="0" labelOnly="1" outline="0" fieldPosition="0">
        <references count="3">
          <reference field="8" count="1" selected="0">
            <x v="1"/>
          </reference>
          <reference field="23" count="1" selected="0">
            <x v="5"/>
          </reference>
          <reference field="24" count="1">
            <x v="8"/>
          </reference>
        </references>
      </pivotArea>
    </format>
    <format dxfId="2138">
      <pivotArea dataOnly="0" labelOnly="1" outline="0" fieldPosition="0">
        <references count="3">
          <reference field="8" count="1" selected="0">
            <x v="1"/>
          </reference>
          <reference field="23" count="1" selected="0">
            <x v="6"/>
          </reference>
          <reference field="24" count="1">
            <x v="4"/>
          </reference>
        </references>
      </pivotArea>
    </format>
    <format dxfId="2137">
      <pivotArea dataOnly="0" labelOnly="1" outline="0" fieldPosition="0">
        <references count="3">
          <reference field="8" count="1" selected="0">
            <x v="1"/>
          </reference>
          <reference field="23" count="1" selected="0">
            <x v="9"/>
          </reference>
          <reference field="24" count="1">
            <x v="2"/>
          </reference>
        </references>
      </pivotArea>
    </format>
    <format dxfId="2136">
      <pivotArea dataOnly="0" labelOnly="1" outline="0" fieldPosition="0">
        <references count="3">
          <reference field="8" count="1" selected="0">
            <x v="1"/>
          </reference>
          <reference field="23" count="1" selected="0">
            <x v="14"/>
          </reference>
          <reference field="24" count="1">
            <x v="7"/>
          </reference>
        </references>
      </pivotArea>
    </format>
    <format dxfId="2135">
      <pivotArea dataOnly="0" labelOnly="1" outline="0" fieldPosition="0">
        <references count="3">
          <reference field="8" count="1" selected="0">
            <x v="2"/>
          </reference>
          <reference field="23" count="1" selected="0">
            <x v="2"/>
          </reference>
          <reference field="24" count="1">
            <x v="2"/>
          </reference>
        </references>
      </pivotArea>
    </format>
    <format dxfId="2134">
      <pivotArea dataOnly="0" labelOnly="1" outline="0" fieldPosition="0">
        <references count="3">
          <reference field="8" count="1" selected="0">
            <x v="2"/>
          </reference>
          <reference field="23" count="1" selected="0">
            <x v="8"/>
          </reference>
          <reference field="24" count="1">
            <x v="0"/>
          </reference>
        </references>
      </pivotArea>
    </format>
    <format dxfId="2133">
      <pivotArea dataOnly="0" labelOnly="1" outline="0" fieldPosition="0">
        <references count="3">
          <reference field="8" count="1" selected="0">
            <x v="2"/>
          </reference>
          <reference field="23" count="1" selected="0">
            <x v="17"/>
          </reference>
          <reference field="24" count="1">
            <x v="3"/>
          </reference>
        </references>
      </pivotArea>
    </format>
    <format dxfId="2132">
      <pivotArea dataOnly="0" labelOnly="1" outline="0" fieldPosition="0">
        <references count="3">
          <reference field="8" count="1" selected="0">
            <x v="3"/>
          </reference>
          <reference field="23" count="1" selected="0">
            <x v="0"/>
          </reference>
          <reference field="24" count="2">
            <x v="0"/>
            <x v="2"/>
          </reference>
        </references>
      </pivotArea>
    </format>
    <format dxfId="2131">
      <pivotArea dataOnly="0" labelOnly="1" outline="0" fieldPosition="0">
        <references count="3">
          <reference field="8" count="1" selected="0">
            <x v="3"/>
          </reference>
          <reference field="23" count="1" selected="0">
            <x v="11"/>
          </reference>
          <reference field="24" count="1">
            <x v="0"/>
          </reference>
        </references>
      </pivotArea>
    </format>
    <format dxfId="2130">
      <pivotArea dataOnly="0" labelOnly="1" outline="0" fieldPosition="0">
        <references count="4">
          <reference field="8" count="1" selected="0">
            <x v="0"/>
          </reference>
          <reference field="23" count="1" selected="0">
            <x v="0"/>
          </reference>
          <reference field="24" count="1" selected="0">
            <x v="0"/>
          </reference>
          <reference field="25" count="1">
            <x v="11"/>
          </reference>
        </references>
      </pivotArea>
    </format>
    <format dxfId="2129">
      <pivotArea dataOnly="0" labelOnly="1" outline="0" fieldPosition="0">
        <references count="4">
          <reference field="8" count="1" selected="0">
            <x v="0"/>
          </reference>
          <reference field="23" count="1" selected="0">
            <x v="10"/>
          </reference>
          <reference field="24" count="1" selected="0">
            <x v="9"/>
          </reference>
          <reference field="25" count="1">
            <x v="12"/>
          </reference>
        </references>
      </pivotArea>
    </format>
    <format dxfId="2128">
      <pivotArea dataOnly="0" labelOnly="1" outline="0" fieldPosition="0">
        <references count="4">
          <reference field="8" count="1" selected="0">
            <x v="0"/>
          </reference>
          <reference field="23" count="1" selected="0">
            <x v="13"/>
          </reference>
          <reference field="24" count="1" selected="0">
            <x v="9"/>
          </reference>
          <reference field="25" count="1">
            <x v="14"/>
          </reference>
        </references>
      </pivotArea>
    </format>
    <format dxfId="2127">
      <pivotArea dataOnly="0" labelOnly="1" outline="0" fieldPosition="0">
        <references count="4">
          <reference field="8" count="1" selected="0">
            <x v="0"/>
          </reference>
          <reference field="23" count="1" selected="0">
            <x v="15"/>
          </reference>
          <reference field="24" count="1" selected="0">
            <x v="0"/>
          </reference>
          <reference field="25" count="1">
            <x v="11"/>
          </reference>
        </references>
      </pivotArea>
    </format>
    <format dxfId="2126">
      <pivotArea dataOnly="0" labelOnly="1" outline="0" fieldPosition="0">
        <references count="4">
          <reference field="8" count="1" selected="0">
            <x v="0"/>
          </reference>
          <reference field="23" count="1" selected="0">
            <x v="16"/>
          </reference>
          <reference field="24" count="1" selected="0">
            <x v="1"/>
          </reference>
          <reference field="25" count="1">
            <x v="13"/>
          </reference>
        </references>
      </pivotArea>
    </format>
    <format dxfId="2125">
      <pivotArea dataOnly="0" labelOnly="1" outline="0" fieldPosition="0">
        <references count="4">
          <reference field="8" count="1" selected="0">
            <x v="0"/>
          </reference>
          <reference field="23" count="1" selected="0">
            <x v="18"/>
          </reference>
          <reference field="24" count="1" selected="0">
            <x v="9"/>
          </reference>
          <reference field="25" count="1">
            <x v="11"/>
          </reference>
        </references>
      </pivotArea>
    </format>
    <format dxfId="2124">
      <pivotArea dataOnly="0" labelOnly="1" outline="0" fieldPosition="0">
        <references count="4">
          <reference field="8" count="1" selected="0">
            <x v="1"/>
          </reference>
          <reference field="23" count="1" selected="0">
            <x v="0"/>
          </reference>
          <reference field="24" count="1" selected="0">
            <x v="0"/>
          </reference>
          <reference field="25" count="1">
            <x v="0"/>
          </reference>
        </references>
      </pivotArea>
    </format>
    <format dxfId="2123">
      <pivotArea dataOnly="0" labelOnly="1" outline="0" fieldPosition="0">
        <references count="4">
          <reference field="8" count="1" selected="0">
            <x v="1"/>
          </reference>
          <reference field="23" count="1" selected="0">
            <x v="0"/>
          </reference>
          <reference field="24" count="1" selected="0">
            <x v="2"/>
          </reference>
          <reference field="25" count="1">
            <x v="1"/>
          </reference>
        </references>
      </pivotArea>
    </format>
    <format dxfId="2122">
      <pivotArea dataOnly="0" labelOnly="1" outline="0" fieldPosition="0">
        <references count="4">
          <reference field="8" count="1" selected="0">
            <x v="1"/>
          </reference>
          <reference field="23" count="1" selected="0">
            <x v="0"/>
          </reference>
          <reference field="24" count="1" selected="0">
            <x v="6"/>
          </reference>
          <reference field="25" count="1">
            <x v="5"/>
          </reference>
        </references>
      </pivotArea>
    </format>
    <format dxfId="2121">
      <pivotArea dataOnly="0" labelOnly="1" outline="0" fieldPosition="0">
        <references count="4">
          <reference field="8" count="1" selected="0">
            <x v="1"/>
          </reference>
          <reference field="23" count="1" selected="0">
            <x v="1"/>
          </reference>
          <reference field="24" count="1" selected="0">
            <x v="2"/>
          </reference>
          <reference field="25" count="1">
            <x v="7"/>
          </reference>
        </references>
      </pivotArea>
    </format>
    <format dxfId="2120">
      <pivotArea dataOnly="0" labelOnly="1" outline="0" fieldPosition="0">
        <references count="4">
          <reference field="8" count="1" selected="0">
            <x v="1"/>
          </reference>
          <reference field="23" count="1" selected="0">
            <x v="1"/>
          </reference>
          <reference field="24" count="1" selected="0">
            <x v="5"/>
          </reference>
          <reference field="25" count="1">
            <x v="4"/>
          </reference>
        </references>
      </pivotArea>
    </format>
    <format dxfId="2119">
      <pivotArea dataOnly="0" labelOnly="1" outline="0" fieldPosition="0">
        <references count="4">
          <reference field="8" count="1" selected="0">
            <x v="1"/>
          </reference>
          <reference field="23" count="1" selected="0">
            <x v="4"/>
          </reference>
          <reference field="24" count="1" selected="0">
            <x v="2"/>
          </reference>
          <reference field="25" count="1">
            <x v="3"/>
          </reference>
        </references>
      </pivotArea>
    </format>
    <format dxfId="2118">
      <pivotArea dataOnly="0" labelOnly="1" outline="0" fieldPosition="0">
        <references count="4">
          <reference field="8" count="1" selected="0">
            <x v="1"/>
          </reference>
          <reference field="23" count="1" selected="0">
            <x v="5"/>
          </reference>
          <reference field="24" count="1" selected="0">
            <x v="8"/>
          </reference>
          <reference field="25" count="1">
            <x v="16"/>
          </reference>
        </references>
      </pivotArea>
    </format>
    <format dxfId="2117">
      <pivotArea dataOnly="0" labelOnly="1" outline="0" fieldPosition="0">
        <references count="4">
          <reference field="8" count="1" selected="0">
            <x v="1"/>
          </reference>
          <reference field="23" count="1" selected="0">
            <x v="6"/>
          </reference>
          <reference field="24" count="1" selected="0">
            <x v="4"/>
          </reference>
          <reference field="25" count="1">
            <x v="6"/>
          </reference>
        </references>
      </pivotArea>
    </format>
    <format dxfId="2116">
      <pivotArea dataOnly="0" labelOnly="1" outline="0" fieldPosition="0">
        <references count="4">
          <reference field="8" count="1" selected="0">
            <x v="1"/>
          </reference>
          <reference field="23" count="1" selected="0">
            <x v="9"/>
          </reference>
          <reference field="24" count="1" selected="0">
            <x v="2"/>
          </reference>
          <reference field="25" count="1">
            <x v="1"/>
          </reference>
        </references>
      </pivotArea>
    </format>
    <format dxfId="2115">
      <pivotArea dataOnly="0" labelOnly="1" outline="0" fieldPosition="0">
        <references count="4">
          <reference field="8" count="1" selected="0">
            <x v="1"/>
          </reference>
          <reference field="23" count="1" selected="0">
            <x v="14"/>
          </reference>
          <reference field="24" count="1" selected="0">
            <x v="7"/>
          </reference>
          <reference field="25" count="1">
            <x v="3"/>
          </reference>
        </references>
      </pivotArea>
    </format>
    <format dxfId="2114">
      <pivotArea dataOnly="0" labelOnly="1" outline="0" fieldPosition="0">
        <references count="4">
          <reference field="8" count="1" selected="0">
            <x v="2"/>
          </reference>
          <reference field="23" count="1" selected="0">
            <x v="2"/>
          </reference>
          <reference field="24" count="1" selected="0">
            <x v="2"/>
          </reference>
          <reference field="25" count="1">
            <x v="0"/>
          </reference>
        </references>
      </pivotArea>
    </format>
    <format dxfId="2113">
      <pivotArea dataOnly="0" labelOnly="1" outline="0" fieldPosition="0">
        <references count="4">
          <reference field="8" count="1" selected="0">
            <x v="2"/>
          </reference>
          <reference field="23" count="1" selected="0">
            <x v="8"/>
          </reference>
          <reference field="24" count="1" selected="0">
            <x v="0"/>
          </reference>
          <reference field="25" count="1">
            <x v="9"/>
          </reference>
        </references>
      </pivotArea>
    </format>
    <format dxfId="2112">
      <pivotArea dataOnly="0" labelOnly="1" outline="0" fieldPosition="0">
        <references count="4">
          <reference field="8" count="1" selected="0">
            <x v="2"/>
          </reference>
          <reference field="23" count="1" selected="0">
            <x v="12"/>
          </reference>
          <reference field="24" count="1" selected="0">
            <x v="0"/>
          </reference>
          <reference field="25" count="1">
            <x v="1"/>
          </reference>
        </references>
      </pivotArea>
    </format>
    <format dxfId="2111">
      <pivotArea dataOnly="0" labelOnly="1" outline="0" fieldPosition="0">
        <references count="4">
          <reference field="8" count="1" selected="0">
            <x v="2"/>
          </reference>
          <reference field="23" count="1" selected="0">
            <x v="17"/>
          </reference>
          <reference field="24" count="1" selected="0">
            <x v="3"/>
          </reference>
          <reference field="25" count="1">
            <x v="2"/>
          </reference>
        </references>
      </pivotArea>
    </format>
    <format dxfId="2110">
      <pivotArea dataOnly="0" labelOnly="1" outline="0" fieldPosition="0">
        <references count="4">
          <reference field="8" count="1" selected="0">
            <x v="3"/>
          </reference>
          <reference field="23" count="1" selected="0">
            <x v="0"/>
          </reference>
          <reference field="24" count="1" selected="0">
            <x v="0"/>
          </reference>
          <reference field="25" count="1">
            <x v="10"/>
          </reference>
        </references>
      </pivotArea>
    </format>
    <format dxfId="2109">
      <pivotArea dataOnly="0" labelOnly="1" outline="0" fieldPosition="0">
        <references count="4">
          <reference field="8" count="1" selected="0">
            <x v="3"/>
          </reference>
          <reference field="23" count="1" selected="0">
            <x v="0"/>
          </reference>
          <reference field="24" count="1" selected="0">
            <x v="2"/>
          </reference>
          <reference field="25" count="1">
            <x v="1"/>
          </reference>
        </references>
      </pivotArea>
    </format>
    <format dxfId="2108">
      <pivotArea dataOnly="0" labelOnly="1" outline="0" fieldPosition="0">
        <references count="4">
          <reference field="8" count="1" selected="0">
            <x v="3"/>
          </reference>
          <reference field="23" count="1" selected="0">
            <x v="11"/>
          </reference>
          <reference field="24" count="1" selected="0">
            <x v="0"/>
          </reference>
          <reference field="25" count="1">
            <x v="8"/>
          </reference>
        </references>
      </pivotArea>
    </format>
    <format dxfId="2107">
      <pivotArea dataOnly="0" labelOnly="1" outline="0" fieldPosition="0">
        <references count="5">
          <reference field="8" count="1" selected="0">
            <x v="0"/>
          </reference>
          <reference field="23" count="1" selected="0">
            <x v="0"/>
          </reference>
          <reference field="24" count="1" selected="0">
            <x v="0"/>
          </reference>
          <reference field="25" count="1" selected="0">
            <x v="11"/>
          </reference>
          <reference field="27" count="1">
            <x v="0"/>
          </reference>
        </references>
      </pivotArea>
    </format>
    <format dxfId="2106">
      <pivotArea dataOnly="0" labelOnly="1" outline="0" fieldPosition="0">
        <references count="5">
          <reference field="8" count="1" selected="0">
            <x v="0"/>
          </reference>
          <reference field="23" count="1" selected="0">
            <x v="3"/>
          </reference>
          <reference field="24" count="1" selected="0">
            <x v="9"/>
          </reference>
          <reference field="25" count="1" selected="0">
            <x v="11"/>
          </reference>
          <reference field="27" count="1">
            <x v="10"/>
          </reference>
        </references>
      </pivotArea>
    </format>
    <format dxfId="2105">
      <pivotArea dataOnly="0" labelOnly="1" outline="0" fieldPosition="0">
        <references count="5">
          <reference field="8" count="1" selected="0">
            <x v="0"/>
          </reference>
          <reference field="23" count="1" selected="0">
            <x v="7"/>
          </reference>
          <reference field="24" count="1" selected="0">
            <x v="9"/>
          </reference>
          <reference field="25" count="1" selected="0">
            <x v="11"/>
          </reference>
          <reference field="27" count="1">
            <x v="0"/>
          </reference>
        </references>
      </pivotArea>
    </format>
    <format dxfId="2104">
      <pivotArea dataOnly="0" labelOnly="1" outline="0" fieldPosition="0">
        <references count="5">
          <reference field="8" count="1" selected="0">
            <x v="0"/>
          </reference>
          <reference field="23" count="1" selected="0">
            <x v="13"/>
          </reference>
          <reference field="24" count="1" selected="0">
            <x v="9"/>
          </reference>
          <reference field="25" count="1" selected="0">
            <x v="14"/>
          </reference>
          <reference field="27" count="1">
            <x v="8"/>
          </reference>
        </references>
      </pivotArea>
    </format>
    <format dxfId="2103">
      <pivotArea dataOnly="0" labelOnly="1" outline="0" fieldPosition="0">
        <references count="5">
          <reference field="8" count="1" selected="0">
            <x v="0"/>
          </reference>
          <reference field="23" count="1" selected="0">
            <x v="15"/>
          </reference>
          <reference field="24" count="1" selected="0">
            <x v="0"/>
          </reference>
          <reference field="25" count="1" selected="0">
            <x v="11"/>
          </reference>
          <reference field="27" count="2">
            <x v="0"/>
            <x v="7"/>
          </reference>
        </references>
      </pivotArea>
    </format>
    <format dxfId="2102">
      <pivotArea dataOnly="0" labelOnly="1" outline="0" fieldPosition="0">
        <references count="5">
          <reference field="8" count="1" selected="0">
            <x v="0"/>
          </reference>
          <reference field="23" count="1" selected="0">
            <x v="16"/>
          </reference>
          <reference field="24" count="1" selected="0">
            <x v="1"/>
          </reference>
          <reference field="25" count="1" selected="0">
            <x v="13"/>
          </reference>
          <reference field="27" count="1">
            <x v="10"/>
          </reference>
        </references>
      </pivotArea>
    </format>
    <format dxfId="2101">
      <pivotArea dataOnly="0" labelOnly="1" outline="0" fieldPosition="0">
        <references count="5">
          <reference field="8" count="1" selected="0">
            <x v="0"/>
          </reference>
          <reference field="23" count="1" selected="0">
            <x v="18"/>
          </reference>
          <reference field="24" count="1" selected="0">
            <x v="9"/>
          </reference>
          <reference field="25" count="1" selected="0">
            <x v="11"/>
          </reference>
          <reference field="27" count="1">
            <x v="0"/>
          </reference>
        </references>
      </pivotArea>
    </format>
    <format dxfId="2100">
      <pivotArea dataOnly="0" labelOnly="1" outline="0" fieldPosition="0">
        <references count="5">
          <reference field="8" count="1" selected="0">
            <x v="1"/>
          </reference>
          <reference field="23" count="1" selected="0">
            <x v="1"/>
          </reference>
          <reference field="24" count="1" selected="0">
            <x v="2"/>
          </reference>
          <reference field="25" count="1" selected="0">
            <x v="7"/>
          </reference>
          <reference field="27" count="1">
            <x v="6"/>
          </reference>
        </references>
      </pivotArea>
    </format>
    <format dxfId="2099">
      <pivotArea dataOnly="0" labelOnly="1" outline="0" fieldPosition="0">
        <references count="5">
          <reference field="8" count="1" selected="0">
            <x v="1"/>
          </reference>
          <reference field="23" count="1" selected="0">
            <x v="1"/>
          </reference>
          <reference field="24" count="1" selected="0">
            <x v="5"/>
          </reference>
          <reference field="25" count="1" selected="0">
            <x v="4"/>
          </reference>
          <reference field="27" count="1">
            <x v="4"/>
          </reference>
        </references>
      </pivotArea>
    </format>
    <format dxfId="2098">
      <pivotArea dataOnly="0" labelOnly="1" outline="0" fieldPosition="0">
        <references count="5">
          <reference field="8" count="1" selected="0">
            <x v="1"/>
          </reference>
          <reference field="23" count="1" selected="0">
            <x v="4"/>
          </reference>
          <reference field="24" count="1" selected="0">
            <x v="2"/>
          </reference>
          <reference field="25" count="1" selected="0">
            <x v="3"/>
          </reference>
          <reference field="27" count="1">
            <x v="3"/>
          </reference>
        </references>
      </pivotArea>
    </format>
    <format dxfId="2097">
      <pivotArea dataOnly="0" labelOnly="1" outline="0" fieldPosition="0">
        <references count="5">
          <reference field="8" count="1" selected="0">
            <x v="1"/>
          </reference>
          <reference field="23" count="1" selected="0">
            <x v="5"/>
          </reference>
          <reference field="24" count="1" selected="0">
            <x v="8"/>
          </reference>
          <reference field="25" count="1" selected="0">
            <x v="16"/>
          </reference>
          <reference field="27" count="1">
            <x v="11"/>
          </reference>
        </references>
      </pivotArea>
    </format>
    <format dxfId="2096">
      <pivotArea dataOnly="0" labelOnly="1" outline="0" fieldPosition="0">
        <references count="5">
          <reference field="8" count="1" selected="0">
            <x v="1"/>
          </reference>
          <reference field="23" count="1" selected="0">
            <x v="6"/>
          </reference>
          <reference field="24" count="1" selected="0">
            <x v="4"/>
          </reference>
          <reference field="25" count="1" selected="0">
            <x v="6"/>
          </reference>
          <reference field="27" count="1">
            <x v="5"/>
          </reference>
        </references>
      </pivotArea>
    </format>
    <format dxfId="2095">
      <pivotArea dataOnly="0" labelOnly="1" outline="0" fieldPosition="0">
        <references count="5">
          <reference field="8" count="1" selected="0">
            <x v="1"/>
          </reference>
          <reference field="23" count="1" selected="0">
            <x v="9"/>
          </reference>
          <reference field="24" count="1" selected="0">
            <x v="2"/>
          </reference>
          <reference field="25" count="1" selected="0">
            <x v="1"/>
          </reference>
          <reference field="27" count="1">
            <x v="1"/>
          </reference>
        </references>
      </pivotArea>
    </format>
    <format dxfId="2094">
      <pivotArea dataOnly="0" labelOnly="1" outline="0" fieldPosition="0">
        <references count="5">
          <reference field="8" count="1" selected="0">
            <x v="1"/>
          </reference>
          <reference field="23" count="1" selected="0">
            <x v="14"/>
          </reference>
          <reference field="24" count="1" selected="0">
            <x v="7"/>
          </reference>
          <reference field="25" count="1" selected="0">
            <x v="3"/>
          </reference>
          <reference field="27" count="1">
            <x v="0"/>
          </reference>
        </references>
      </pivotArea>
    </format>
    <format dxfId="2093">
      <pivotArea dataOnly="0" labelOnly="1" outline="0" fieldPosition="0">
        <references count="5">
          <reference field="8" count="1" selected="0">
            <x v="2"/>
          </reference>
          <reference field="23" count="1" selected="0">
            <x v="2"/>
          </reference>
          <reference field="24" count="1" selected="0">
            <x v="2"/>
          </reference>
          <reference field="25" count="1" selected="0">
            <x v="0"/>
          </reference>
          <reference field="27" count="1">
            <x v="1"/>
          </reference>
        </references>
      </pivotArea>
    </format>
    <format dxfId="2092">
      <pivotArea dataOnly="0" labelOnly="1" outline="0" fieldPosition="0">
        <references count="5">
          <reference field="8" count="1" selected="0">
            <x v="2"/>
          </reference>
          <reference field="23" count="1" selected="0">
            <x v="12"/>
          </reference>
          <reference field="24" count="1" selected="0">
            <x v="0"/>
          </reference>
          <reference field="25" count="1" selected="0">
            <x v="1"/>
          </reference>
          <reference field="27" count="1">
            <x v="0"/>
          </reference>
        </references>
      </pivotArea>
    </format>
    <format dxfId="2091">
      <pivotArea dataOnly="0" labelOnly="1" outline="0" fieldPosition="0">
        <references count="5">
          <reference field="8" count="1" selected="0">
            <x v="2"/>
          </reference>
          <reference field="23" count="1" selected="0">
            <x v="17"/>
          </reference>
          <reference field="24" count="1" selected="0">
            <x v="3"/>
          </reference>
          <reference field="25" count="1" selected="0">
            <x v="2"/>
          </reference>
          <reference field="27" count="1">
            <x v="2"/>
          </reference>
        </references>
      </pivotArea>
    </format>
    <format dxfId="2090">
      <pivotArea dataOnly="0" labelOnly="1" outline="0" fieldPosition="0">
        <references count="5">
          <reference field="8" count="1" selected="0">
            <x v="3"/>
          </reference>
          <reference field="23" count="1" selected="0">
            <x v="0"/>
          </reference>
          <reference field="24" count="1" selected="0">
            <x v="0"/>
          </reference>
          <reference field="25" count="1" selected="0">
            <x v="10"/>
          </reference>
          <reference field="27" count="1">
            <x v="0"/>
          </reference>
        </references>
      </pivotArea>
    </format>
    <format dxfId="2089">
      <pivotArea dataOnly="0" labelOnly="1" outline="0" fieldPosition="0">
        <references count="6">
          <reference field="8" count="1" selected="0">
            <x v="0"/>
          </reference>
          <reference field="23" count="1" selected="0">
            <x v="0"/>
          </reference>
          <reference field="24" count="1" selected="0">
            <x v="0"/>
          </reference>
          <reference field="25" count="1" selected="0">
            <x v="11"/>
          </reference>
          <reference field="26" count="1">
            <x v="0"/>
          </reference>
          <reference field="27" count="1" selected="0">
            <x v="0"/>
          </reference>
        </references>
      </pivotArea>
    </format>
    <format dxfId="2088">
      <pivotArea dataOnly="0" labelOnly="1" outline="0" fieldPosition="0">
        <references count="6">
          <reference field="8" count="1" selected="0">
            <x v="0"/>
          </reference>
          <reference field="23" count="1" selected="0">
            <x v="15"/>
          </reference>
          <reference field="24" count="1" selected="0">
            <x v="0"/>
          </reference>
          <reference field="25" count="1" selected="0">
            <x v="11"/>
          </reference>
          <reference field="26" count="1">
            <x v="1"/>
          </reference>
          <reference field="27" count="1" selected="0">
            <x v="7"/>
          </reference>
        </references>
      </pivotArea>
    </format>
    <format dxfId="2087">
      <pivotArea dataOnly="0" labelOnly="1" outline="0" fieldPosition="0">
        <references count="6">
          <reference field="8" count="1" selected="0">
            <x v="0"/>
          </reference>
          <reference field="23" count="1" selected="0">
            <x v="16"/>
          </reference>
          <reference field="24" count="1" selected="0">
            <x v="1"/>
          </reference>
          <reference field="25" count="1" selected="0">
            <x v="13"/>
          </reference>
          <reference field="26" count="1">
            <x v="0"/>
          </reference>
          <reference field="27" count="1" selected="0">
            <x v="10"/>
          </reference>
        </references>
      </pivotArea>
    </format>
    <format dxfId="2086">
      <pivotArea dataOnly="0" labelOnly="1" outline="0" fieldPosition="0">
        <references count="6">
          <reference field="8" count="1" selected="0">
            <x v="0"/>
          </reference>
          <reference field="23" count="1" selected="0">
            <x v="18"/>
          </reference>
          <reference field="24" count="1" selected="0">
            <x v="9"/>
          </reference>
          <reference field="25" count="1" selected="0">
            <x v="11"/>
          </reference>
          <reference field="26" count="1">
            <x v="2"/>
          </reference>
          <reference field="27" count="1" selected="0">
            <x v="0"/>
          </reference>
        </references>
      </pivotArea>
    </format>
    <format dxfId="2085">
      <pivotArea dataOnly="0" labelOnly="1" outline="0" fieldPosition="0">
        <references count="6">
          <reference field="8" count="1" selected="0">
            <x v="1"/>
          </reference>
          <reference field="23" count="1" selected="0">
            <x v="0"/>
          </reference>
          <reference field="24" count="1" selected="0">
            <x v="0"/>
          </reference>
          <reference field="25" count="1" selected="0">
            <x v="0"/>
          </reference>
          <reference field="26" count="1">
            <x v="0"/>
          </reference>
          <reference field="27" count="1" selected="0">
            <x v="0"/>
          </reference>
        </references>
      </pivotArea>
    </format>
    <format dxfId="2084">
      <pivotArea dataOnly="0" labelOnly="1" outline="0" fieldPosition="0">
        <references count="7">
          <reference field="8" count="1" selected="0">
            <x v="0"/>
          </reference>
          <reference field="23" count="1" selected="0">
            <x v="0"/>
          </reference>
          <reference field="24" count="1" selected="0">
            <x v="0"/>
          </reference>
          <reference field="25" count="1" selected="0">
            <x v="11"/>
          </reference>
          <reference field="26" count="1" selected="0">
            <x v="0"/>
          </reference>
          <reference field="27" count="1" selected="0">
            <x v="0"/>
          </reference>
          <reference field="28" count="1">
            <x v="0"/>
          </reference>
        </references>
      </pivotArea>
    </format>
    <format dxfId="2083">
      <pivotArea dataOnly="0" labelOnly="1" outline="0" fieldPosition="0">
        <references count="7">
          <reference field="8" count="1" selected="0">
            <x v="0"/>
          </reference>
          <reference field="23" count="1" selected="0">
            <x v="3"/>
          </reference>
          <reference field="24" count="1" selected="0">
            <x v="9"/>
          </reference>
          <reference field="25" count="1" selected="0">
            <x v="11"/>
          </reference>
          <reference field="26" count="1" selected="0">
            <x v="0"/>
          </reference>
          <reference field="27" count="1" selected="0">
            <x v="10"/>
          </reference>
          <reference field="28" count="1">
            <x v="0"/>
          </reference>
        </references>
      </pivotArea>
    </format>
    <format dxfId="2082">
      <pivotArea dataOnly="0" labelOnly="1" outline="0" fieldPosition="0">
        <references count="7">
          <reference field="8" count="1" selected="0">
            <x v="0"/>
          </reference>
          <reference field="23" count="1" selected="0">
            <x v="7"/>
          </reference>
          <reference field="24" count="1" selected="0">
            <x v="9"/>
          </reference>
          <reference field="25" count="1" selected="0">
            <x v="11"/>
          </reference>
          <reference field="26" count="1" selected="0">
            <x v="0"/>
          </reference>
          <reference field="27" count="1" selected="0">
            <x v="0"/>
          </reference>
          <reference field="28" count="1">
            <x v="0"/>
          </reference>
        </references>
      </pivotArea>
    </format>
    <format dxfId="2081">
      <pivotArea dataOnly="0" labelOnly="1" outline="0" fieldPosition="0">
        <references count="7">
          <reference field="8" count="1" selected="0">
            <x v="0"/>
          </reference>
          <reference field="23" count="1" selected="0">
            <x v="10"/>
          </reference>
          <reference field="24" count="1" selected="0">
            <x v="9"/>
          </reference>
          <reference field="25" count="1" selected="0">
            <x v="12"/>
          </reference>
          <reference field="26" count="1" selected="0">
            <x v="0"/>
          </reference>
          <reference field="27" count="1" selected="0">
            <x v="0"/>
          </reference>
          <reference field="28" count="1">
            <x v="0"/>
          </reference>
        </references>
      </pivotArea>
    </format>
    <format dxfId="2080">
      <pivotArea dataOnly="0" labelOnly="1" outline="0" fieldPosition="0">
        <references count="7">
          <reference field="8" count="1" selected="0">
            <x v="0"/>
          </reference>
          <reference field="23" count="1" selected="0">
            <x v="13"/>
          </reference>
          <reference field="24" count="1" selected="0">
            <x v="9"/>
          </reference>
          <reference field="25" count="1" selected="0">
            <x v="14"/>
          </reference>
          <reference field="26" count="1" selected="0">
            <x v="0"/>
          </reference>
          <reference field="27" count="1" selected="0">
            <x v="8"/>
          </reference>
          <reference field="28" count="1">
            <x v="0"/>
          </reference>
        </references>
      </pivotArea>
    </format>
    <format dxfId="2079">
      <pivotArea dataOnly="0" labelOnly="1" outline="0" fieldPosition="0">
        <references count="7">
          <reference field="8" count="1" selected="0">
            <x v="0"/>
          </reference>
          <reference field="23" count="1" selected="0">
            <x v="15"/>
          </reference>
          <reference field="24" count="1" selected="0">
            <x v="0"/>
          </reference>
          <reference field="25" count="1" selected="0">
            <x v="11"/>
          </reference>
          <reference field="26" count="1" selected="0">
            <x v="0"/>
          </reference>
          <reference field="27" count="1" selected="0">
            <x v="0"/>
          </reference>
          <reference field="28" count="1">
            <x v="0"/>
          </reference>
        </references>
      </pivotArea>
    </format>
    <format dxfId="2078">
      <pivotArea dataOnly="0" labelOnly="1" outline="0" fieldPosition="0">
        <references count="7">
          <reference field="8" count="1" selected="0">
            <x v="0"/>
          </reference>
          <reference field="23" count="1" selected="0">
            <x v="15"/>
          </reference>
          <reference field="24" count="1" selected="0">
            <x v="0"/>
          </reference>
          <reference field="25" count="1" selected="0">
            <x v="11"/>
          </reference>
          <reference field="26" count="1" selected="0">
            <x v="1"/>
          </reference>
          <reference field="27" count="1" selected="0">
            <x v="7"/>
          </reference>
          <reference field="28" count="1">
            <x v="0"/>
          </reference>
        </references>
      </pivotArea>
    </format>
    <format dxfId="2077">
      <pivotArea dataOnly="0" labelOnly="1" outline="0" fieldPosition="0">
        <references count="7">
          <reference field="8" count="1" selected="0">
            <x v="0"/>
          </reference>
          <reference field="23" count="1" selected="0">
            <x v="16"/>
          </reference>
          <reference field="24" count="1" selected="0">
            <x v="1"/>
          </reference>
          <reference field="25" count="1" selected="0">
            <x v="13"/>
          </reference>
          <reference field="26" count="1" selected="0">
            <x v="0"/>
          </reference>
          <reference field="27" count="1" selected="0">
            <x v="10"/>
          </reference>
          <reference field="28" count="1">
            <x v="0"/>
          </reference>
        </references>
      </pivotArea>
    </format>
    <format dxfId="2076">
      <pivotArea dataOnly="0" labelOnly="1" outline="0" fieldPosition="0">
        <references count="7">
          <reference field="8" count="1" selected="0">
            <x v="0"/>
          </reference>
          <reference field="23" count="1" selected="0">
            <x v="18"/>
          </reference>
          <reference field="24" count="1" selected="0">
            <x v="9"/>
          </reference>
          <reference field="25" count="1" selected="0">
            <x v="11"/>
          </reference>
          <reference field="26" count="1" selected="0">
            <x v="2"/>
          </reference>
          <reference field="27" count="1" selected="0">
            <x v="0"/>
          </reference>
          <reference field="28" count="1">
            <x v="0"/>
          </reference>
        </references>
      </pivotArea>
    </format>
    <format dxfId="2075">
      <pivotArea dataOnly="0" labelOnly="1" outline="0" fieldPosition="0">
        <references count="7">
          <reference field="8" count="1" selected="0">
            <x v="1"/>
          </reference>
          <reference field="23" count="1" selected="0">
            <x v="0"/>
          </reference>
          <reference field="24" count="1" selected="0">
            <x v="0"/>
          </reference>
          <reference field="25" count="1" selected="0">
            <x v="0"/>
          </reference>
          <reference field="26" count="1" selected="0">
            <x v="0"/>
          </reference>
          <reference field="27" count="1" selected="0">
            <x v="0"/>
          </reference>
          <reference field="28" count="2">
            <x v="1"/>
            <x v="2"/>
          </reference>
        </references>
      </pivotArea>
    </format>
    <format dxfId="2074">
      <pivotArea dataOnly="0" labelOnly="1" outline="0" fieldPosition="0">
        <references count="7">
          <reference field="8" count="1" selected="0">
            <x v="1"/>
          </reference>
          <reference field="23" count="1" selected="0">
            <x v="0"/>
          </reference>
          <reference field="24" count="1" selected="0">
            <x v="2"/>
          </reference>
          <reference field="25" count="1" selected="0">
            <x v="1"/>
          </reference>
          <reference field="26" count="1" selected="0">
            <x v="0"/>
          </reference>
          <reference field="27" count="1" selected="0">
            <x v="0"/>
          </reference>
          <reference field="28" count="2">
            <x v="0"/>
            <x v="1"/>
          </reference>
        </references>
      </pivotArea>
    </format>
    <format dxfId="2073">
      <pivotArea dataOnly="0" labelOnly="1" outline="0" fieldPosition="0">
        <references count="7">
          <reference field="8" count="1" selected="0">
            <x v="1"/>
          </reference>
          <reference field="23" count="1" selected="0">
            <x v="0"/>
          </reference>
          <reference field="24" count="1" selected="0">
            <x v="6"/>
          </reference>
          <reference field="25" count="1" selected="0">
            <x v="5"/>
          </reference>
          <reference field="26" count="1" selected="0">
            <x v="0"/>
          </reference>
          <reference field="27" count="1" selected="0">
            <x v="0"/>
          </reference>
          <reference field="28" count="1">
            <x v="0"/>
          </reference>
        </references>
      </pivotArea>
    </format>
    <format dxfId="2072">
      <pivotArea dataOnly="0" labelOnly="1" outline="0" fieldPosition="0">
        <references count="7">
          <reference field="8" count="1" selected="0">
            <x v="1"/>
          </reference>
          <reference field="23" count="1" selected="0">
            <x v="1"/>
          </reference>
          <reference field="24" count="1" selected="0">
            <x v="2"/>
          </reference>
          <reference field="25" count="1" selected="0">
            <x v="7"/>
          </reference>
          <reference field="26" count="1" selected="0">
            <x v="0"/>
          </reference>
          <reference field="27" count="1" selected="0">
            <x v="6"/>
          </reference>
          <reference field="28" count="1">
            <x v="0"/>
          </reference>
        </references>
      </pivotArea>
    </format>
    <format dxfId="2071">
      <pivotArea dataOnly="0" labelOnly="1" outline="0" fieldPosition="0">
        <references count="7">
          <reference field="8" count="1" selected="0">
            <x v="1"/>
          </reference>
          <reference field="23" count="1" selected="0">
            <x v="1"/>
          </reference>
          <reference field="24" count="1" selected="0">
            <x v="5"/>
          </reference>
          <reference field="25" count="1" selected="0">
            <x v="4"/>
          </reference>
          <reference field="26" count="1" selected="0">
            <x v="0"/>
          </reference>
          <reference field="27" count="1" selected="0">
            <x v="4"/>
          </reference>
          <reference field="28" count="1">
            <x v="0"/>
          </reference>
        </references>
      </pivotArea>
    </format>
    <format dxfId="2070">
      <pivotArea dataOnly="0" labelOnly="1" outline="0" fieldPosition="0">
        <references count="7">
          <reference field="8" count="1" selected="0">
            <x v="1"/>
          </reference>
          <reference field="23" count="1" selected="0">
            <x v="4"/>
          </reference>
          <reference field="24" count="1" selected="0">
            <x v="2"/>
          </reference>
          <reference field="25" count="1" selected="0">
            <x v="3"/>
          </reference>
          <reference field="26" count="1" selected="0">
            <x v="0"/>
          </reference>
          <reference field="27" count="1" selected="0">
            <x v="3"/>
          </reference>
          <reference field="28" count="1">
            <x v="0"/>
          </reference>
        </references>
      </pivotArea>
    </format>
    <format dxfId="2069">
      <pivotArea dataOnly="0" labelOnly="1" outline="0" fieldPosition="0">
        <references count="7">
          <reference field="8" count="1" selected="0">
            <x v="1"/>
          </reference>
          <reference field="23" count="1" selected="0">
            <x v="5"/>
          </reference>
          <reference field="24" count="1" selected="0">
            <x v="8"/>
          </reference>
          <reference field="25" count="1" selected="0">
            <x v="16"/>
          </reference>
          <reference field="26" count="1" selected="0">
            <x v="0"/>
          </reference>
          <reference field="27" count="1" selected="0">
            <x v="11"/>
          </reference>
          <reference field="28" count="1">
            <x v="0"/>
          </reference>
        </references>
      </pivotArea>
    </format>
    <format dxfId="2068">
      <pivotArea dataOnly="0" labelOnly="1" outline="0" fieldPosition="0">
        <references count="7">
          <reference field="8" count="1" selected="0">
            <x v="1"/>
          </reference>
          <reference field="23" count="1" selected="0">
            <x v="6"/>
          </reference>
          <reference field="24" count="1" selected="0">
            <x v="4"/>
          </reference>
          <reference field="25" count="1" selected="0">
            <x v="6"/>
          </reference>
          <reference field="26" count="1" selected="0">
            <x v="0"/>
          </reference>
          <reference field="27" count="1" selected="0">
            <x v="5"/>
          </reference>
          <reference field="28" count="1">
            <x v="0"/>
          </reference>
        </references>
      </pivotArea>
    </format>
    <format dxfId="2067">
      <pivotArea dataOnly="0" labelOnly="1" outline="0" fieldPosition="0">
        <references count="7">
          <reference field="8" count="1" selected="0">
            <x v="1"/>
          </reference>
          <reference field="23" count="1" selected="0">
            <x v="9"/>
          </reference>
          <reference field="24" count="1" selected="0">
            <x v="2"/>
          </reference>
          <reference field="25" count="1" selected="0">
            <x v="1"/>
          </reference>
          <reference field="26" count="1" selected="0">
            <x v="0"/>
          </reference>
          <reference field="27" count="1" selected="0">
            <x v="1"/>
          </reference>
          <reference field="28" count="1">
            <x v="0"/>
          </reference>
        </references>
      </pivotArea>
    </format>
    <format dxfId="2066">
      <pivotArea dataOnly="0" labelOnly="1" outline="0" fieldPosition="0">
        <references count="7">
          <reference field="8" count="1" selected="0">
            <x v="1"/>
          </reference>
          <reference field="23" count="1" selected="0">
            <x v="14"/>
          </reference>
          <reference field="24" count="1" selected="0">
            <x v="7"/>
          </reference>
          <reference field="25" count="1" selected="0">
            <x v="3"/>
          </reference>
          <reference field="26" count="1" selected="0">
            <x v="0"/>
          </reference>
          <reference field="27" count="1" selected="0">
            <x v="0"/>
          </reference>
          <reference field="28" count="1">
            <x v="0"/>
          </reference>
        </references>
      </pivotArea>
    </format>
    <format dxfId="2065">
      <pivotArea dataOnly="0" labelOnly="1" outline="0" fieldPosition="0">
        <references count="7">
          <reference field="8" count="1" selected="0">
            <x v="2"/>
          </reference>
          <reference field="23" count="1" selected="0">
            <x v="2"/>
          </reference>
          <reference field="24" count="1" selected="0">
            <x v="2"/>
          </reference>
          <reference field="25" count="1" selected="0">
            <x v="0"/>
          </reference>
          <reference field="26" count="1" selected="0">
            <x v="0"/>
          </reference>
          <reference field="27" count="1" selected="0">
            <x v="1"/>
          </reference>
          <reference field="28" count="1">
            <x v="0"/>
          </reference>
        </references>
      </pivotArea>
    </format>
    <format dxfId="2064">
      <pivotArea dataOnly="0" labelOnly="1" outline="0" fieldPosition="0">
        <references count="7">
          <reference field="8" count="1" selected="0">
            <x v="2"/>
          </reference>
          <reference field="23" count="1" selected="0">
            <x v="8"/>
          </reference>
          <reference field="24" count="1" selected="0">
            <x v="0"/>
          </reference>
          <reference field="25" count="1" selected="0">
            <x v="9"/>
          </reference>
          <reference field="26" count="1" selected="0">
            <x v="0"/>
          </reference>
          <reference field="27" count="1" selected="0">
            <x v="1"/>
          </reference>
          <reference field="28" count="1">
            <x v="0"/>
          </reference>
        </references>
      </pivotArea>
    </format>
    <format dxfId="2063">
      <pivotArea dataOnly="0" labelOnly="1" outline="0" fieldPosition="0">
        <references count="7">
          <reference field="8" count="1" selected="0">
            <x v="2"/>
          </reference>
          <reference field="23" count="1" selected="0">
            <x v="12"/>
          </reference>
          <reference field="24" count="1" selected="0">
            <x v="0"/>
          </reference>
          <reference field="25" count="1" selected="0">
            <x v="1"/>
          </reference>
          <reference field="26" count="1" selected="0">
            <x v="0"/>
          </reference>
          <reference field="27" count="1" selected="0">
            <x v="0"/>
          </reference>
          <reference field="28" count="1">
            <x v="0"/>
          </reference>
        </references>
      </pivotArea>
    </format>
    <format dxfId="2062">
      <pivotArea dataOnly="0" labelOnly="1" outline="0" fieldPosition="0">
        <references count="7">
          <reference field="8" count="1" selected="0">
            <x v="2"/>
          </reference>
          <reference field="23" count="1" selected="0">
            <x v="17"/>
          </reference>
          <reference field="24" count="1" selected="0">
            <x v="3"/>
          </reference>
          <reference field="25" count="1" selected="0">
            <x v="2"/>
          </reference>
          <reference field="26" count="1" selected="0">
            <x v="0"/>
          </reference>
          <reference field="27" count="1" selected="0">
            <x v="2"/>
          </reference>
          <reference field="28" count="1">
            <x v="0"/>
          </reference>
        </references>
      </pivotArea>
    </format>
    <format dxfId="2061">
      <pivotArea dataOnly="0" labelOnly="1" outline="0" fieldPosition="0">
        <references count="7">
          <reference field="8" count="1" selected="0">
            <x v="3"/>
          </reference>
          <reference field="23" count="1" selected="0">
            <x v="0"/>
          </reference>
          <reference field="24" count="1" selected="0">
            <x v="0"/>
          </reference>
          <reference field="25" count="1" selected="0">
            <x v="10"/>
          </reference>
          <reference field="26" count="1" selected="0">
            <x v="0"/>
          </reference>
          <reference field="27" count="1" selected="0">
            <x v="0"/>
          </reference>
          <reference field="28" count="1">
            <x v="0"/>
          </reference>
        </references>
      </pivotArea>
    </format>
    <format dxfId="2060">
      <pivotArea dataOnly="0" labelOnly="1" outline="0" fieldPosition="0">
        <references count="7">
          <reference field="8" count="1" selected="0">
            <x v="3"/>
          </reference>
          <reference field="23" count="1" selected="0">
            <x v="0"/>
          </reference>
          <reference field="24" count="1" selected="0">
            <x v="2"/>
          </reference>
          <reference field="25" count="1" selected="0">
            <x v="1"/>
          </reference>
          <reference field="26" count="1" selected="0">
            <x v="0"/>
          </reference>
          <reference field="27" count="1" selected="0">
            <x v="0"/>
          </reference>
          <reference field="28" count="1">
            <x v="0"/>
          </reference>
        </references>
      </pivotArea>
    </format>
    <format dxfId="2059">
      <pivotArea dataOnly="0" labelOnly="1" outline="0" fieldPosition="0">
        <references count="7">
          <reference field="8" count="1" selected="0">
            <x v="3"/>
          </reference>
          <reference field="23" count="1" selected="0">
            <x v="11"/>
          </reference>
          <reference field="24" count="1" selected="0">
            <x v="0"/>
          </reference>
          <reference field="25" count="1" selected="0">
            <x v="8"/>
          </reference>
          <reference field="26" count="1" selected="0">
            <x v="0"/>
          </reference>
          <reference field="27" count="1" selected="0">
            <x v="0"/>
          </reference>
          <reference field="28"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17"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E457:G469" firstHeaderRow="1" firstDataRow="1" firstDataCol="2"/>
  <pivotFields count="129">
    <pivotField compact="0" numFmtId="22" outline="0" showAll="0" defaultSubtotal="0"/>
    <pivotField compact="0" numFmtId="22" outline="0" showAll="0" defaultSubtotal="0"/>
    <pivotField compact="0" numFmtId="22"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Localité de l'entreprise" axis="axisRow" compact="0" outline="0" showAll="0" defaultSubtotal="0">
      <items count="4">
        <item x="1"/>
        <item x="0"/>
        <item x="3"/>
        <item n="Zémio, RCA"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9">
        <item x="8"/>
        <item x="11"/>
        <item x="17"/>
        <item x="3"/>
        <item x="0"/>
        <item x="13"/>
        <item x="12"/>
        <item x="4"/>
        <item x="16"/>
        <item x="10"/>
        <item x="5"/>
        <item x="14"/>
        <item x="15"/>
        <item x="2"/>
        <item x="1"/>
        <item x="9"/>
        <item x="7"/>
        <item x="18"/>
        <item x="6"/>
      </items>
    </pivotField>
    <pivotField compact="0" outline="0" showAll="0" defaultSubtotal="0">
      <items count="10">
        <item x="4"/>
        <item x="3"/>
        <item x="0"/>
        <item x="9"/>
        <item x="7"/>
        <item x="5"/>
        <item x="6"/>
        <item x="1"/>
        <item x="8"/>
        <item x="2"/>
      </items>
    </pivotField>
    <pivotField compact="0" outline="0" showAll="0" defaultSubtotal="0">
      <items count="17">
        <item x="9"/>
        <item x="5"/>
        <item x="15"/>
        <item x="0"/>
        <item x="6"/>
        <item x="7"/>
        <item x="8"/>
        <item x="10"/>
        <item x="12"/>
        <item x="14"/>
        <item x="13"/>
        <item x="2"/>
        <item x="3"/>
        <item x="4"/>
        <item x="1"/>
        <item m="1" x="16"/>
        <item x="11"/>
      </items>
    </pivotField>
    <pivotField compact="0" outline="0" showAll="0" defaultSubtotal="0">
      <items count="3">
        <item x="0"/>
        <item x="2"/>
        <item x="1"/>
      </items>
    </pivotField>
    <pivotField compact="0" outline="0" showAll="0" defaultSubtotal="0">
      <items count="12">
        <item x="1"/>
        <item x="5"/>
        <item x="10"/>
        <item x="0"/>
        <item x="6"/>
        <item x="7"/>
        <item x="8"/>
        <item x="4"/>
        <item x="2"/>
        <item m="1" x="11"/>
        <item x="3"/>
        <item x="9"/>
      </items>
    </pivotField>
    <pivotField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1">
        <item x="1"/>
        <item x="3"/>
        <item x="7"/>
        <item x="2"/>
        <item x="0"/>
        <item x="6"/>
        <item x="10"/>
        <item x="9"/>
        <item x="4"/>
        <item x="8"/>
        <item x="5"/>
      </items>
    </pivotField>
    <pivotField compact="0" outline="0" showAll="0" defaultSubtotal="0">
      <items count="7">
        <item x="1"/>
        <item x="4"/>
        <item x="0"/>
        <item x="2"/>
        <item x="3"/>
        <item x="5"/>
        <item x="6"/>
      </items>
    </pivotField>
    <pivotField compact="0" outline="0" showAll="0" defaultSubtotal="0">
      <items count="29">
        <item x="16"/>
        <item x="23"/>
        <item x="15"/>
        <item x="19"/>
        <item x="0"/>
        <item x="17"/>
        <item x="14"/>
        <item x="2"/>
        <item x="20"/>
        <item x="18"/>
        <item x="5"/>
        <item x="3"/>
        <item x="1"/>
        <item x="25"/>
        <item x="24"/>
        <item x="21"/>
        <item x="13"/>
        <item x="7"/>
        <item x="8"/>
        <item x="28"/>
        <item x="27"/>
        <item x="22"/>
        <item x="6"/>
        <item x="12"/>
        <item x="4"/>
        <item x="11"/>
        <item x="10"/>
        <item x="9"/>
        <item x="2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28">
        <item x="6"/>
        <item x="9"/>
        <item x="8"/>
        <item x="5"/>
        <item x="2"/>
        <item x="21"/>
        <item x="23"/>
        <item x="20"/>
        <item x="27"/>
        <item x="11"/>
        <item x="17"/>
        <item x="0"/>
        <item x="14"/>
        <item x="12"/>
        <item x="1"/>
        <item x="22"/>
        <item x="25"/>
        <item x="10"/>
        <item x="16"/>
        <item x="4"/>
        <item x="24"/>
        <item x="7"/>
        <item x="13"/>
        <item x="15"/>
        <item x="3"/>
        <item x="26"/>
        <item x="18"/>
        <item x="19"/>
      </items>
    </pivotField>
    <pivotField compact="0" outline="0" showAll="0" defaultSubtotal="0"/>
    <pivotField compact="0" outline="0" showAll="0" defaultSubtotal="0"/>
    <pivotField compact="0" outline="0" showAll="0" defaultSubtotal="0"/>
    <pivotField compact="0" outline="0" showAll="0" defaultSubtotal="0">
      <items count="29">
        <item x="15"/>
        <item x="20"/>
        <item x="19"/>
        <item x="2"/>
        <item x="16"/>
        <item x="27"/>
        <item x="3"/>
        <item x="28"/>
        <item x="17"/>
        <item x="25"/>
        <item x="1"/>
        <item x="4"/>
        <item x="6"/>
        <item x="5"/>
        <item x="13"/>
        <item x="22"/>
        <item x="24"/>
        <item x="10"/>
        <item x="9"/>
        <item x="23"/>
        <item x="12"/>
        <item x="26"/>
        <item x="21"/>
        <item x="18"/>
        <item x="0"/>
        <item x="14"/>
        <item x="8"/>
        <item x="11"/>
        <item x="7"/>
      </items>
    </pivotField>
    <pivotField compact="0" outline="0" showAll="0" defaultSubtotal="0"/>
    <pivotField compact="0" outline="0" showAll="0" defaultSubtotal="0"/>
    <pivotField compact="0" outline="0" showAll="0" defaultSubtotal="0">
      <items count="20">
        <item x="10"/>
        <item x="2"/>
        <item x="4"/>
        <item x="3"/>
        <item x="5"/>
        <item x="13"/>
        <item x="0"/>
        <item x="9"/>
        <item x="7"/>
        <item x="8"/>
        <item x="12"/>
        <item x="17"/>
        <item x="11"/>
        <item x="18"/>
        <item x="19"/>
        <item x="6"/>
        <item x="1"/>
        <item x="16"/>
        <item x="15"/>
        <item x="1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8">
        <item h="1" x="5"/>
        <item x="3"/>
        <item x="4"/>
        <item x="1"/>
        <item x="0"/>
        <item x="7"/>
        <item x="2"/>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8"/>
    <field x="70"/>
  </rowFields>
  <rowItems count="12">
    <i>
      <x/>
      <x v="1"/>
    </i>
    <i r="1">
      <x v="2"/>
    </i>
    <i r="1">
      <x v="3"/>
    </i>
    <i r="1">
      <x v="6"/>
    </i>
    <i r="1">
      <x v="7"/>
    </i>
    <i>
      <x v="1"/>
      <x v="3"/>
    </i>
    <i r="1">
      <x v="4"/>
    </i>
    <i r="1">
      <x v="5"/>
    </i>
    <i r="1">
      <x v="6"/>
    </i>
    <i>
      <x v="2"/>
      <x v="3"/>
    </i>
    <i r="1">
      <x v="5"/>
    </i>
    <i>
      <x v="3"/>
      <x v="3"/>
    </i>
  </rowItems>
  <colItems count="1">
    <i/>
  </colItems>
  <dataFields count="1">
    <dataField name="Count of _uuid" fld="121" subtotal="count" baseField="0" baseItem="0"/>
  </dataFields>
  <formats count="83">
    <format dxfId="3144">
      <pivotArea field="8" type="button" dataOnly="0" labelOnly="1" outline="0" axis="axisRow" fieldPosition="0"/>
    </format>
    <format dxfId="3143">
      <pivotArea field="23" type="button" dataOnly="0" labelOnly="1" outline="0"/>
    </format>
    <format dxfId="3142">
      <pivotArea field="24" type="button" dataOnly="0" labelOnly="1" outline="0"/>
    </format>
    <format dxfId="3141">
      <pivotArea field="25" type="button" dataOnly="0" labelOnly="1" outline="0"/>
    </format>
    <format dxfId="3140">
      <pivotArea field="27" type="button" dataOnly="0" labelOnly="1" outline="0"/>
    </format>
    <format dxfId="3139">
      <pivotArea field="26" type="button" dataOnly="0" labelOnly="1" outline="0"/>
    </format>
    <format dxfId="3138">
      <pivotArea field="28" type="button" dataOnly="0" labelOnly="1" outline="0"/>
    </format>
    <format dxfId="3137">
      <pivotArea field="8" type="button" dataOnly="0" labelOnly="1" outline="0" axis="axisRow" fieldPosition="0"/>
    </format>
    <format dxfId="3136">
      <pivotArea field="23" type="button" dataOnly="0" labelOnly="1" outline="0"/>
    </format>
    <format dxfId="3135">
      <pivotArea field="24" type="button" dataOnly="0" labelOnly="1" outline="0"/>
    </format>
    <format dxfId="3134">
      <pivotArea field="25" type="button" dataOnly="0" labelOnly="1" outline="0"/>
    </format>
    <format dxfId="3133">
      <pivotArea field="27" type="button" dataOnly="0" labelOnly="1" outline="0"/>
    </format>
    <format dxfId="3132">
      <pivotArea field="26" type="button" dataOnly="0" labelOnly="1" outline="0"/>
    </format>
    <format dxfId="3131">
      <pivotArea field="28" type="button" dataOnly="0" labelOnly="1" outline="0"/>
    </format>
    <format dxfId="3130">
      <pivotArea field="23" type="button" dataOnly="0" labelOnly="1" outline="0"/>
    </format>
    <format dxfId="3129">
      <pivotArea field="24" type="button" dataOnly="0" labelOnly="1" outline="0"/>
    </format>
    <format dxfId="3128">
      <pivotArea field="25" type="button" dataOnly="0" labelOnly="1" outline="0"/>
    </format>
    <format dxfId="3127">
      <pivotArea field="27" type="button" dataOnly="0" labelOnly="1" outline="0"/>
    </format>
    <format dxfId="3126">
      <pivotArea field="26" type="button" dataOnly="0" labelOnly="1" outline="0"/>
    </format>
    <format dxfId="3125">
      <pivotArea field="28" type="button" dataOnly="0" labelOnly="1" outline="0"/>
    </format>
    <format dxfId="3124">
      <pivotArea field="23" type="button" dataOnly="0" labelOnly="1" outline="0"/>
    </format>
    <format dxfId="3123">
      <pivotArea field="24" type="button" dataOnly="0" labelOnly="1" outline="0"/>
    </format>
    <format dxfId="3122">
      <pivotArea field="25" type="button" dataOnly="0" labelOnly="1" outline="0"/>
    </format>
    <format dxfId="3121">
      <pivotArea field="27" type="button" dataOnly="0" labelOnly="1" outline="0"/>
    </format>
    <format dxfId="3120">
      <pivotArea field="26" type="button" dataOnly="0" labelOnly="1" outline="0"/>
    </format>
    <format dxfId="3119">
      <pivotArea field="28" type="button" dataOnly="0" labelOnly="1" outline="0"/>
    </format>
    <format dxfId="3118">
      <pivotArea type="all" dataOnly="0" outline="0" fieldPosition="0"/>
    </format>
    <format dxfId="3117">
      <pivotArea field="8" type="button" dataOnly="0" labelOnly="1" outline="0" axis="axisRow" fieldPosition="0"/>
    </format>
    <format dxfId="3116">
      <pivotArea field="23" type="button" dataOnly="0" labelOnly="1" outline="0"/>
    </format>
    <format dxfId="3115">
      <pivotArea field="24" type="button" dataOnly="0" labelOnly="1" outline="0"/>
    </format>
    <format dxfId="3114">
      <pivotArea field="25" type="button" dataOnly="0" labelOnly="1" outline="0"/>
    </format>
    <format dxfId="3113">
      <pivotArea field="27" type="button" dataOnly="0" labelOnly="1" outline="0"/>
    </format>
    <format dxfId="3112">
      <pivotArea field="26" type="button" dataOnly="0" labelOnly="1" outline="0"/>
    </format>
    <format dxfId="3111">
      <pivotArea field="28" type="button" dataOnly="0" labelOnly="1" outline="0"/>
    </format>
    <format dxfId="3110">
      <pivotArea type="all" dataOnly="0" outline="0" fieldPosition="0"/>
    </format>
    <format dxfId="3109">
      <pivotArea field="8" type="button" dataOnly="0" labelOnly="1" outline="0" axis="axisRow" fieldPosition="0"/>
    </format>
    <format dxfId="3108">
      <pivotArea field="23" type="button" dataOnly="0" labelOnly="1" outline="0"/>
    </format>
    <format dxfId="3107">
      <pivotArea field="24" type="button" dataOnly="0" labelOnly="1" outline="0"/>
    </format>
    <format dxfId="3106">
      <pivotArea field="25" type="button" dataOnly="0" labelOnly="1" outline="0"/>
    </format>
    <format dxfId="3105">
      <pivotArea field="27" type="button" dataOnly="0" labelOnly="1" outline="0"/>
    </format>
    <format dxfId="3104">
      <pivotArea field="26" type="button" dataOnly="0" labelOnly="1" outline="0"/>
    </format>
    <format dxfId="3103">
      <pivotArea field="28" type="button" dataOnly="0" labelOnly="1" outline="0"/>
    </format>
    <format dxfId="3102">
      <pivotArea field="38" type="button" dataOnly="0" labelOnly="1" outline="0"/>
    </format>
    <format dxfId="3101">
      <pivotArea field="39" type="button" dataOnly="0" labelOnly="1" outline="0"/>
    </format>
    <format dxfId="3100">
      <pivotArea field="40" type="button" dataOnly="0" labelOnly="1" outline="0"/>
    </format>
    <format dxfId="3099">
      <pivotArea field="40" type="button" dataOnly="0" labelOnly="1" outline="0"/>
    </format>
    <format dxfId="3098">
      <pivotArea field="40" type="button" dataOnly="0" labelOnly="1" outline="0"/>
    </format>
    <format dxfId="3097">
      <pivotArea field="40" type="button" dataOnly="0" labelOnly="1" outline="0"/>
    </format>
    <format dxfId="3096">
      <pivotArea field="40" type="button" dataOnly="0" labelOnly="1" outline="0"/>
    </format>
    <format dxfId="3095">
      <pivotArea field="49" type="button" dataOnly="0" labelOnly="1" outline="0"/>
    </format>
    <format dxfId="3094">
      <pivotArea field="53" type="button" dataOnly="0" labelOnly="1" outline="0"/>
    </format>
    <format dxfId="3093">
      <pivotArea field="56" type="button" dataOnly="0" labelOnly="1" outline="0"/>
    </format>
    <format dxfId="3092">
      <pivotArea dataOnly="0" labelOnly="1" outline="0" fieldPosition="0">
        <references count="2">
          <reference field="8" count="1" selected="0">
            <x v="0"/>
          </reference>
          <reference field="70" count="5">
            <x v="1"/>
            <x v="2"/>
            <x v="3"/>
            <x v="6"/>
            <x v="7"/>
          </reference>
        </references>
      </pivotArea>
    </format>
    <format dxfId="3091">
      <pivotArea dataOnly="0" labelOnly="1" outline="0" fieldPosition="0">
        <references count="2">
          <reference field="8" count="1" selected="0">
            <x v="1"/>
          </reference>
          <reference field="70" count="5">
            <x v="0"/>
            <x v="3"/>
            <x v="4"/>
            <x v="5"/>
            <x v="6"/>
          </reference>
        </references>
      </pivotArea>
    </format>
    <format dxfId="3090">
      <pivotArea dataOnly="0" labelOnly="1" outline="0" fieldPosition="0">
        <references count="2">
          <reference field="8" count="1" selected="0">
            <x v="2"/>
          </reference>
          <reference field="70" count="3">
            <x v="0"/>
            <x v="3"/>
            <x v="5"/>
          </reference>
        </references>
      </pivotArea>
    </format>
    <format dxfId="3089">
      <pivotArea dataOnly="0" labelOnly="1" outline="0" fieldPosition="0">
        <references count="2">
          <reference field="8" count="1" selected="0">
            <x v="3"/>
          </reference>
          <reference field="70" count="2">
            <x v="0"/>
            <x v="3"/>
          </reference>
        </references>
      </pivotArea>
    </format>
    <format dxfId="3088">
      <pivotArea dataOnly="0" labelOnly="1" outline="0" fieldPosition="0">
        <references count="2">
          <reference field="8" count="1" selected="0">
            <x v="0"/>
          </reference>
          <reference field="70" count="5">
            <x v="1"/>
            <x v="2"/>
            <x v="3"/>
            <x v="6"/>
            <x v="7"/>
          </reference>
        </references>
      </pivotArea>
    </format>
    <format dxfId="3087">
      <pivotArea dataOnly="0" labelOnly="1" outline="0" fieldPosition="0">
        <references count="2">
          <reference field="8" count="1" selected="0">
            <x v="1"/>
          </reference>
          <reference field="70" count="5">
            <x v="0"/>
            <x v="3"/>
            <x v="4"/>
            <x v="5"/>
            <x v="6"/>
          </reference>
        </references>
      </pivotArea>
    </format>
    <format dxfId="3086">
      <pivotArea dataOnly="0" labelOnly="1" outline="0" fieldPosition="0">
        <references count="2">
          <reference field="8" count="1" selected="0">
            <x v="2"/>
          </reference>
          <reference field="70" count="3">
            <x v="0"/>
            <x v="3"/>
            <x v="5"/>
          </reference>
        </references>
      </pivotArea>
    </format>
    <format dxfId="3085">
      <pivotArea dataOnly="0" labelOnly="1" outline="0" fieldPosition="0">
        <references count="2">
          <reference field="8" count="1" selected="0">
            <x v="3"/>
          </reference>
          <reference field="70" count="2">
            <x v="0"/>
            <x v="3"/>
          </reference>
        </references>
      </pivotArea>
    </format>
    <format dxfId="3084">
      <pivotArea dataOnly="0" labelOnly="1" outline="0" fieldPosition="0">
        <references count="1">
          <reference field="70" count="0"/>
        </references>
      </pivotArea>
    </format>
    <format dxfId="3083">
      <pivotArea type="all" dataOnly="0" outline="0" fieldPosition="0"/>
    </format>
    <format dxfId="3082">
      <pivotArea outline="0" collapsedLevelsAreSubtotals="1" fieldPosition="0"/>
    </format>
    <format dxfId="3081">
      <pivotArea field="8" type="button" dataOnly="0" labelOnly="1" outline="0" axis="axisRow" fieldPosition="0"/>
    </format>
    <format dxfId="3080">
      <pivotArea field="70" type="button" dataOnly="0" labelOnly="1" outline="0" axis="axisRow" fieldPosition="1"/>
    </format>
    <format dxfId="3079">
      <pivotArea dataOnly="0" labelOnly="1" outline="0" axis="axisValues" fieldPosition="0"/>
    </format>
    <format dxfId="3078">
      <pivotArea dataOnly="0" labelOnly="1" outline="0" fieldPosition="0">
        <references count="1">
          <reference field="8" count="0"/>
        </references>
      </pivotArea>
    </format>
    <format dxfId="3077">
      <pivotArea dataOnly="0" labelOnly="1" outline="0" fieldPosition="0">
        <references count="2">
          <reference field="8" count="1" selected="0">
            <x v="0"/>
          </reference>
          <reference field="70" count="5">
            <x v="1"/>
            <x v="2"/>
            <x v="3"/>
            <x v="6"/>
            <x v="7"/>
          </reference>
        </references>
      </pivotArea>
    </format>
    <format dxfId="3076">
      <pivotArea dataOnly="0" labelOnly="1" outline="0" fieldPosition="0">
        <references count="2">
          <reference field="8" count="1" selected="0">
            <x v="1"/>
          </reference>
          <reference field="70" count="4">
            <x v="3"/>
            <x v="4"/>
            <x v="5"/>
            <x v="6"/>
          </reference>
        </references>
      </pivotArea>
    </format>
    <format dxfId="3075">
      <pivotArea dataOnly="0" labelOnly="1" outline="0" fieldPosition="0">
        <references count="2">
          <reference field="8" count="1" selected="0">
            <x v="2"/>
          </reference>
          <reference field="70" count="2">
            <x v="3"/>
            <x v="5"/>
          </reference>
        </references>
      </pivotArea>
    </format>
    <format dxfId="3074">
      <pivotArea dataOnly="0" labelOnly="1" outline="0" fieldPosition="0">
        <references count="2">
          <reference field="8" count="1" selected="0">
            <x v="3"/>
          </reference>
          <reference field="70" count="1">
            <x v="3"/>
          </reference>
        </references>
      </pivotArea>
    </format>
    <format dxfId="3073">
      <pivotArea dataOnly="0" labelOnly="1" outline="0" axis="axisValues" fieldPosition="0"/>
    </format>
    <format dxfId="3072">
      <pivotArea type="all" dataOnly="0" outline="0" fieldPosition="0"/>
    </format>
    <format dxfId="3071">
      <pivotArea outline="0" collapsedLevelsAreSubtotals="1" fieldPosition="0"/>
    </format>
    <format dxfId="3070">
      <pivotArea field="8" type="button" dataOnly="0" labelOnly="1" outline="0" axis="axisRow" fieldPosition="0"/>
    </format>
    <format dxfId="3069">
      <pivotArea field="70" type="button" dataOnly="0" labelOnly="1" outline="0" axis="axisRow" fieldPosition="1"/>
    </format>
    <format dxfId="3068">
      <pivotArea dataOnly="0" labelOnly="1" outline="0" axis="axisValues" fieldPosition="0"/>
    </format>
    <format dxfId="3067">
      <pivotArea dataOnly="0" labelOnly="1" outline="0" fieldPosition="0">
        <references count="1">
          <reference field="8" count="0"/>
        </references>
      </pivotArea>
    </format>
    <format dxfId="3066">
      <pivotArea dataOnly="0" labelOnly="1" outline="0" fieldPosition="0">
        <references count="2">
          <reference field="8" count="1" selected="0">
            <x v="0"/>
          </reference>
          <reference field="70" count="5">
            <x v="1"/>
            <x v="2"/>
            <x v="3"/>
            <x v="6"/>
            <x v="7"/>
          </reference>
        </references>
      </pivotArea>
    </format>
    <format dxfId="3065">
      <pivotArea dataOnly="0" labelOnly="1" outline="0" fieldPosition="0">
        <references count="2">
          <reference field="8" count="1" selected="0">
            <x v="1"/>
          </reference>
          <reference field="70" count="4">
            <x v="3"/>
            <x v="4"/>
            <x v="5"/>
            <x v="6"/>
          </reference>
        </references>
      </pivotArea>
    </format>
    <format dxfId="3064">
      <pivotArea dataOnly="0" labelOnly="1" outline="0" fieldPosition="0">
        <references count="2">
          <reference field="8" count="1" selected="0">
            <x v="2"/>
          </reference>
          <reference field="70" count="2">
            <x v="3"/>
            <x v="5"/>
          </reference>
        </references>
      </pivotArea>
    </format>
    <format dxfId="3063">
      <pivotArea dataOnly="0" labelOnly="1" outline="0" fieldPosition="0">
        <references count="2">
          <reference field="8" count="1" selected="0">
            <x v="3"/>
          </reference>
          <reference field="70" count="1">
            <x v="3"/>
          </reference>
        </references>
      </pivotArea>
    </format>
    <format dxfId="306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15"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E339:F368" firstHeaderRow="1" firstDataRow="1" firstDataCol="2"/>
  <pivotFields count="129">
    <pivotField compact="0" numFmtId="22" outline="0" showAll="0" defaultSubtotal="0"/>
    <pivotField compact="0" numFmtId="22" outline="0" showAll="0" defaultSubtotal="0"/>
    <pivotField compact="0" numFmtId="22"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Localité de l'entreprise" axis="axisRow" compact="0" outline="0" showAll="0" defaultSubtotal="0">
      <items count="4">
        <item x="1"/>
        <item x="0"/>
        <item x="3"/>
        <item n="Zémio, RCA"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9">
        <item x="8"/>
        <item x="11"/>
        <item x="17"/>
        <item x="3"/>
        <item x="0"/>
        <item x="13"/>
        <item x="12"/>
        <item x="4"/>
        <item x="16"/>
        <item x="10"/>
        <item x="5"/>
        <item x="14"/>
        <item x="15"/>
        <item x="2"/>
        <item x="1"/>
        <item x="9"/>
        <item x="7"/>
        <item x="18"/>
        <item x="6"/>
      </items>
    </pivotField>
    <pivotField compact="0" outline="0" showAll="0" defaultSubtotal="0">
      <items count="10">
        <item x="4"/>
        <item x="3"/>
        <item x="0"/>
        <item x="9"/>
        <item x="7"/>
        <item x="5"/>
        <item x="6"/>
        <item x="1"/>
        <item x="8"/>
        <item x="2"/>
      </items>
    </pivotField>
    <pivotField compact="0" outline="0" showAll="0" defaultSubtotal="0">
      <items count="17">
        <item x="9"/>
        <item x="5"/>
        <item x="15"/>
        <item x="0"/>
        <item x="6"/>
        <item x="7"/>
        <item x="8"/>
        <item x="10"/>
        <item x="12"/>
        <item x="14"/>
        <item x="13"/>
        <item x="2"/>
        <item x="3"/>
        <item x="4"/>
        <item x="1"/>
        <item m="1" x="16"/>
        <item x="11"/>
      </items>
    </pivotField>
    <pivotField compact="0" outline="0" showAll="0" defaultSubtotal="0">
      <items count="3">
        <item x="0"/>
        <item x="2"/>
        <item x="1"/>
      </items>
    </pivotField>
    <pivotField compact="0" outline="0" showAll="0" defaultSubtotal="0">
      <items count="12">
        <item x="1"/>
        <item x="5"/>
        <item x="10"/>
        <item x="0"/>
        <item x="6"/>
        <item x="7"/>
        <item x="8"/>
        <item x="4"/>
        <item x="2"/>
        <item m="1" x="11"/>
        <item x="3"/>
        <item x="9"/>
      </items>
    </pivotField>
    <pivotField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1">
        <item x="1"/>
        <item x="3"/>
        <item x="7"/>
        <item x="2"/>
        <item x="0"/>
        <item x="6"/>
        <item x="10"/>
        <item x="9"/>
        <item x="4"/>
        <item x="8"/>
        <item x="5"/>
      </items>
    </pivotField>
    <pivotField compact="0" outline="0" showAll="0" defaultSubtotal="0">
      <items count="7">
        <item x="1"/>
        <item x="4"/>
        <item x="0"/>
        <item x="2"/>
        <item x="3"/>
        <item x="5"/>
        <item x="6"/>
      </items>
    </pivotField>
    <pivotField compact="0" outline="0" showAll="0" defaultSubtotal="0">
      <items count="29">
        <item x="16"/>
        <item x="23"/>
        <item x="15"/>
        <item x="19"/>
        <item x="0"/>
        <item x="17"/>
        <item x="14"/>
        <item x="2"/>
        <item x="20"/>
        <item x="18"/>
        <item x="5"/>
        <item x="3"/>
        <item x="1"/>
        <item x="25"/>
        <item x="24"/>
        <item x="21"/>
        <item x="13"/>
        <item x="7"/>
        <item x="8"/>
        <item x="28"/>
        <item x="27"/>
        <item x="22"/>
        <item x="6"/>
        <item x="12"/>
        <item x="4"/>
        <item x="11"/>
        <item x="10"/>
        <item x="9"/>
        <item x="2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28">
        <item x="6"/>
        <item x="9"/>
        <item x="8"/>
        <item x="5"/>
        <item x="2"/>
        <item x="21"/>
        <item x="23"/>
        <item x="20"/>
        <item x="27"/>
        <item x="11"/>
        <item x="17"/>
        <item x="0"/>
        <item x="14"/>
        <item x="12"/>
        <item x="1"/>
        <item x="22"/>
        <item x="25"/>
        <item x="10"/>
        <item x="16"/>
        <item x="4"/>
        <item x="24"/>
        <item x="7"/>
        <item x="13"/>
        <item x="15"/>
        <item x="3"/>
        <item x="26"/>
        <item x="18"/>
        <item x="19"/>
      </items>
    </pivotField>
    <pivotField compact="0" outline="0" showAll="0" defaultSubtotal="0"/>
    <pivotField compact="0" outline="0" showAll="0" defaultSubtotal="0"/>
    <pivotField compact="0" outline="0" showAll="0" defaultSubtotal="0"/>
    <pivotField axis="axisRow" compact="0" outline="0" showAll="0" defaultSubtotal="0">
      <items count="29">
        <item x="15"/>
        <item x="20"/>
        <item x="19"/>
        <item x="2"/>
        <item x="16"/>
        <item x="27"/>
        <item x="3"/>
        <item x="28"/>
        <item x="17"/>
        <item x="25"/>
        <item x="1"/>
        <item x="4"/>
        <item x="6"/>
        <item x="5"/>
        <item x="13"/>
        <item x="22"/>
        <item x="24"/>
        <item x="10"/>
        <item x="9"/>
        <item x="23"/>
        <item x="12"/>
        <item x="26"/>
        <item x="21"/>
        <item x="18"/>
        <item x="0"/>
        <item x="14"/>
        <item x="8"/>
        <item x="11"/>
        <item x="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8"/>
    <field x="53"/>
  </rowFields>
  <rowItems count="29">
    <i>
      <x/>
      <x v="3"/>
    </i>
    <i r="1">
      <x v="6"/>
    </i>
    <i r="1">
      <x v="11"/>
    </i>
    <i r="1">
      <x v="12"/>
    </i>
    <i r="1">
      <x v="13"/>
    </i>
    <i r="1">
      <x v="17"/>
    </i>
    <i r="1">
      <x v="18"/>
    </i>
    <i r="1">
      <x v="26"/>
    </i>
    <i r="1">
      <x v="27"/>
    </i>
    <i r="1">
      <x v="28"/>
    </i>
    <i>
      <x v="1"/>
      <x/>
    </i>
    <i r="1">
      <x v="1"/>
    </i>
    <i r="1">
      <x v="2"/>
    </i>
    <i r="1">
      <x v="4"/>
    </i>
    <i r="1">
      <x v="8"/>
    </i>
    <i r="1">
      <x v="10"/>
    </i>
    <i r="1">
      <x v="14"/>
    </i>
    <i r="1">
      <x v="20"/>
    </i>
    <i r="1">
      <x v="22"/>
    </i>
    <i r="1">
      <x v="23"/>
    </i>
    <i r="1">
      <x v="24"/>
    </i>
    <i r="1">
      <x v="25"/>
    </i>
    <i>
      <x v="2"/>
      <x v="5"/>
    </i>
    <i r="1">
      <x v="7"/>
    </i>
    <i r="1">
      <x v="9"/>
    </i>
    <i r="1">
      <x v="21"/>
    </i>
    <i>
      <x v="3"/>
      <x v="15"/>
    </i>
    <i r="1">
      <x v="16"/>
    </i>
    <i r="1">
      <x v="19"/>
    </i>
  </rowItems>
  <colItems count="1">
    <i/>
  </colItems>
  <formats count="67">
    <format dxfId="3211">
      <pivotArea field="8" type="button" dataOnly="0" labelOnly="1" outline="0" axis="axisRow" fieldPosition="0"/>
    </format>
    <format dxfId="3210">
      <pivotArea field="23" type="button" dataOnly="0" labelOnly="1" outline="0"/>
    </format>
    <format dxfId="3209">
      <pivotArea field="24" type="button" dataOnly="0" labelOnly="1" outline="0"/>
    </format>
    <format dxfId="3208">
      <pivotArea field="25" type="button" dataOnly="0" labelOnly="1" outline="0"/>
    </format>
    <format dxfId="3207">
      <pivotArea field="27" type="button" dataOnly="0" labelOnly="1" outline="0"/>
    </format>
    <format dxfId="3206">
      <pivotArea field="26" type="button" dataOnly="0" labelOnly="1" outline="0"/>
    </format>
    <format dxfId="3205">
      <pivotArea field="28" type="button" dataOnly="0" labelOnly="1" outline="0"/>
    </format>
    <format dxfId="3204">
      <pivotArea field="8" type="button" dataOnly="0" labelOnly="1" outline="0" axis="axisRow" fieldPosition="0"/>
    </format>
    <format dxfId="3203">
      <pivotArea field="23" type="button" dataOnly="0" labelOnly="1" outline="0"/>
    </format>
    <format dxfId="3202">
      <pivotArea field="24" type="button" dataOnly="0" labelOnly="1" outline="0"/>
    </format>
    <format dxfId="3201">
      <pivotArea field="25" type="button" dataOnly="0" labelOnly="1" outline="0"/>
    </format>
    <format dxfId="3200">
      <pivotArea field="27" type="button" dataOnly="0" labelOnly="1" outline="0"/>
    </format>
    <format dxfId="3199">
      <pivotArea field="26" type="button" dataOnly="0" labelOnly="1" outline="0"/>
    </format>
    <format dxfId="3198">
      <pivotArea field="28" type="button" dataOnly="0" labelOnly="1" outline="0"/>
    </format>
    <format dxfId="3197">
      <pivotArea field="23" type="button" dataOnly="0" labelOnly="1" outline="0"/>
    </format>
    <format dxfId="3196">
      <pivotArea field="24" type="button" dataOnly="0" labelOnly="1" outline="0"/>
    </format>
    <format dxfId="3195">
      <pivotArea field="25" type="button" dataOnly="0" labelOnly="1" outline="0"/>
    </format>
    <format dxfId="3194">
      <pivotArea field="27" type="button" dataOnly="0" labelOnly="1" outline="0"/>
    </format>
    <format dxfId="3193">
      <pivotArea field="26" type="button" dataOnly="0" labelOnly="1" outline="0"/>
    </format>
    <format dxfId="3192">
      <pivotArea field="28" type="button" dataOnly="0" labelOnly="1" outline="0"/>
    </format>
    <format dxfId="3191">
      <pivotArea field="23" type="button" dataOnly="0" labelOnly="1" outline="0"/>
    </format>
    <format dxfId="3190">
      <pivotArea field="24" type="button" dataOnly="0" labelOnly="1" outline="0"/>
    </format>
    <format dxfId="3189">
      <pivotArea field="25" type="button" dataOnly="0" labelOnly="1" outline="0"/>
    </format>
    <format dxfId="3188">
      <pivotArea field="27" type="button" dataOnly="0" labelOnly="1" outline="0"/>
    </format>
    <format dxfId="3187">
      <pivotArea field="26" type="button" dataOnly="0" labelOnly="1" outline="0"/>
    </format>
    <format dxfId="3186">
      <pivotArea field="28" type="button" dataOnly="0" labelOnly="1" outline="0"/>
    </format>
    <format dxfId="3185">
      <pivotArea type="all" dataOnly="0" outline="0" fieldPosition="0"/>
    </format>
    <format dxfId="3184">
      <pivotArea field="8" type="button" dataOnly="0" labelOnly="1" outline="0" axis="axisRow" fieldPosition="0"/>
    </format>
    <format dxfId="3183">
      <pivotArea field="23" type="button" dataOnly="0" labelOnly="1" outline="0"/>
    </format>
    <format dxfId="3182">
      <pivotArea field="24" type="button" dataOnly="0" labelOnly="1" outline="0"/>
    </format>
    <format dxfId="3181">
      <pivotArea field="25" type="button" dataOnly="0" labelOnly="1" outline="0"/>
    </format>
    <format dxfId="3180">
      <pivotArea field="27" type="button" dataOnly="0" labelOnly="1" outline="0"/>
    </format>
    <format dxfId="3179">
      <pivotArea field="26" type="button" dataOnly="0" labelOnly="1" outline="0"/>
    </format>
    <format dxfId="3178">
      <pivotArea field="28" type="button" dataOnly="0" labelOnly="1" outline="0"/>
    </format>
    <format dxfId="3177">
      <pivotArea type="all" dataOnly="0" outline="0" fieldPosition="0"/>
    </format>
    <format dxfId="3176">
      <pivotArea field="8" type="button" dataOnly="0" labelOnly="1" outline="0" axis="axisRow" fieldPosition="0"/>
    </format>
    <format dxfId="3175">
      <pivotArea field="23" type="button" dataOnly="0" labelOnly="1" outline="0"/>
    </format>
    <format dxfId="3174">
      <pivotArea field="24" type="button" dataOnly="0" labelOnly="1" outline="0"/>
    </format>
    <format dxfId="3173">
      <pivotArea field="25" type="button" dataOnly="0" labelOnly="1" outline="0"/>
    </format>
    <format dxfId="3172">
      <pivotArea field="27" type="button" dataOnly="0" labelOnly="1" outline="0"/>
    </format>
    <format dxfId="3171">
      <pivotArea field="26" type="button" dataOnly="0" labelOnly="1" outline="0"/>
    </format>
    <format dxfId="3170">
      <pivotArea field="28" type="button" dataOnly="0" labelOnly="1" outline="0"/>
    </format>
    <format dxfId="3169">
      <pivotArea field="38" type="button" dataOnly="0" labelOnly="1" outline="0"/>
    </format>
    <format dxfId="3168">
      <pivotArea field="39" type="button" dataOnly="0" labelOnly="1" outline="0"/>
    </format>
    <format dxfId="3167">
      <pivotArea field="40" type="button" dataOnly="0" labelOnly="1" outline="0"/>
    </format>
    <format dxfId="3166">
      <pivotArea field="40" type="button" dataOnly="0" labelOnly="1" outline="0"/>
    </format>
    <format dxfId="3165">
      <pivotArea field="40" type="button" dataOnly="0" labelOnly="1" outline="0"/>
    </format>
    <format dxfId="3164">
      <pivotArea field="40" type="button" dataOnly="0" labelOnly="1" outline="0"/>
    </format>
    <format dxfId="3163">
      <pivotArea field="40" type="button" dataOnly="0" labelOnly="1" outline="0"/>
    </format>
    <format dxfId="3162">
      <pivotArea field="49" type="button" dataOnly="0" labelOnly="1" outline="0"/>
    </format>
    <format dxfId="3161">
      <pivotArea field="53" type="button" dataOnly="0" labelOnly="1" outline="0" axis="axisRow" fieldPosition="1"/>
    </format>
    <format dxfId="3160">
      <pivotArea type="all" dataOnly="0" outline="0" fieldPosition="0"/>
    </format>
    <format dxfId="3159">
      <pivotArea field="8" type="button" dataOnly="0" labelOnly="1" outline="0" axis="axisRow" fieldPosition="0"/>
    </format>
    <format dxfId="3158">
      <pivotArea field="53" type="button" dataOnly="0" labelOnly="1" outline="0" axis="axisRow" fieldPosition="1"/>
    </format>
    <format dxfId="3157">
      <pivotArea dataOnly="0" labelOnly="1" outline="0" fieldPosition="0">
        <references count="1">
          <reference field="8" count="0"/>
        </references>
      </pivotArea>
    </format>
    <format dxfId="3156">
      <pivotArea dataOnly="0" labelOnly="1" outline="0" fieldPosition="0">
        <references count="2">
          <reference field="8" count="1" selected="0">
            <x v="0"/>
          </reference>
          <reference field="53" count="10">
            <x v="3"/>
            <x v="6"/>
            <x v="11"/>
            <x v="12"/>
            <x v="13"/>
            <x v="17"/>
            <x v="18"/>
            <x v="26"/>
            <x v="27"/>
            <x v="28"/>
          </reference>
        </references>
      </pivotArea>
    </format>
    <format dxfId="3155">
      <pivotArea dataOnly="0" labelOnly="1" outline="0" fieldPosition="0">
        <references count="2">
          <reference field="8" count="1" selected="0">
            <x v="1"/>
          </reference>
          <reference field="53" count="12">
            <x v="0"/>
            <x v="1"/>
            <x v="2"/>
            <x v="4"/>
            <x v="8"/>
            <x v="10"/>
            <x v="14"/>
            <x v="20"/>
            <x v="22"/>
            <x v="23"/>
            <x v="24"/>
            <x v="25"/>
          </reference>
        </references>
      </pivotArea>
    </format>
    <format dxfId="3154">
      <pivotArea dataOnly="0" labelOnly="1" outline="0" fieldPosition="0">
        <references count="2">
          <reference field="8" count="1" selected="0">
            <x v="2"/>
          </reference>
          <reference field="53" count="4">
            <x v="5"/>
            <x v="7"/>
            <x v="9"/>
            <x v="21"/>
          </reference>
        </references>
      </pivotArea>
    </format>
    <format dxfId="3153">
      <pivotArea dataOnly="0" labelOnly="1" outline="0" fieldPosition="0">
        <references count="2">
          <reference field="8" count="1" selected="0">
            <x v="3"/>
          </reference>
          <reference field="53" count="3">
            <x v="15"/>
            <x v="16"/>
            <x v="19"/>
          </reference>
        </references>
      </pivotArea>
    </format>
    <format dxfId="3152">
      <pivotArea type="all" dataOnly="0" outline="0" fieldPosition="0"/>
    </format>
    <format dxfId="3151">
      <pivotArea field="8" type="button" dataOnly="0" labelOnly="1" outline="0" axis="axisRow" fieldPosition="0"/>
    </format>
    <format dxfId="3150">
      <pivotArea field="53" type="button" dataOnly="0" labelOnly="1" outline="0" axis="axisRow" fieldPosition="1"/>
    </format>
    <format dxfId="3149">
      <pivotArea dataOnly="0" labelOnly="1" outline="0" fieldPosition="0">
        <references count="1">
          <reference field="8" count="0"/>
        </references>
      </pivotArea>
    </format>
    <format dxfId="3148">
      <pivotArea dataOnly="0" labelOnly="1" outline="0" fieldPosition="0">
        <references count="2">
          <reference field="8" count="1" selected="0">
            <x v="0"/>
          </reference>
          <reference field="53" count="10">
            <x v="3"/>
            <x v="6"/>
            <x v="11"/>
            <x v="12"/>
            <x v="13"/>
            <x v="17"/>
            <x v="18"/>
            <x v="26"/>
            <x v="27"/>
            <x v="28"/>
          </reference>
        </references>
      </pivotArea>
    </format>
    <format dxfId="3147">
      <pivotArea dataOnly="0" labelOnly="1" outline="0" fieldPosition="0">
        <references count="2">
          <reference field="8" count="1" selected="0">
            <x v="1"/>
          </reference>
          <reference field="53" count="12">
            <x v="0"/>
            <x v="1"/>
            <x v="2"/>
            <x v="4"/>
            <x v="8"/>
            <x v="10"/>
            <x v="14"/>
            <x v="20"/>
            <x v="22"/>
            <x v="23"/>
            <x v="24"/>
            <x v="25"/>
          </reference>
        </references>
      </pivotArea>
    </format>
    <format dxfId="3146">
      <pivotArea dataOnly="0" labelOnly="1" outline="0" fieldPosition="0">
        <references count="2">
          <reference field="8" count="1" selected="0">
            <x v="2"/>
          </reference>
          <reference field="53" count="4">
            <x v="5"/>
            <x v="7"/>
            <x v="9"/>
            <x v="21"/>
          </reference>
        </references>
      </pivotArea>
    </format>
    <format dxfId="3145">
      <pivotArea dataOnly="0" labelOnly="1" outline="0" fieldPosition="0">
        <references count="2">
          <reference field="8" count="1" selected="0">
            <x v="3"/>
          </reference>
          <reference field="53" count="3">
            <x v="15"/>
            <x v="16"/>
            <x v="1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B291:C295" firstHeaderRow="1" firstDataRow="1" firstDataCol="1"/>
  <pivotFields count="129">
    <pivotField compact="0" numFmtId="22" outline="0" showAll="0" defaultSubtotal="0"/>
    <pivotField compact="0" numFmtId="22" outline="0" showAll="0" defaultSubtotal="0"/>
    <pivotField compact="0" numFmtId="22"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Localité de l'entreprise" dataField="1" compact="0" outline="0" showAll="0" defaultSubtotal="0">
      <items count="4">
        <item x="1"/>
        <item x="0"/>
        <item x="3"/>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9">
        <item x="8"/>
        <item x="11"/>
        <item x="17"/>
        <item x="3"/>
        <item x="0"/>
        <item x="13"/>
        <item x="12"/>
        <item x="4"/>
        <item x="16"/>
        <item x="10"/>
        <item x="5"/>
        <item x="14"/>
        <item x="15"/>
        <item x="2"/>
        <item x="1"/>
        <item x="9"/>
        <item x="7"/>
        <item x="18"/>
        <item x="6"/>
      </items>
    </pivotField>
    <pivotField compact="0" outline="0" showAll="0" defaultSubtotal="0">
      <items count="10">
        <item x="4"/>
        <item x="3"/>
        <item x="0"/>
        <item x="9"/>
        <item x="7"/>
        <item x="5"/>
        <item x="6"/>
        <item x="1"/>
        <item x="8"/>
        <item x="2"/>
      </items>
    </pivotField>
    <pivotField compact="0" outline="0" showAll="0" defaultSubtotal="0">
      <items count="17">
        <item x="9"/>
        <item x="5"/>
        <item x="15"/>
        <item x="0"/>
        <item x="6"/>
        <item x="7"/>
        <item x="8"/>
        <item x="10"/>
        <item x="12"/>
        <item x="14"/>
        <item x="13"/>
        <item x="2"/>
        <item x="3"/>
        <item x="4"/>
        <item x="1"/>
        <item m="1" x="16"/>
        <item x="11"/>
      </items>
    </pivotField>
    <pivotField compact="0" outline="0" showAll="0" defaultSubtotal="0">
      <items count="3">
        <item x="0"/>
        <item x="2"/>
        <item x="1"/>
      </items>
    </pivotField>
    <pivotField compact="0" outline="0" showAll="0" defaultSubtotal="0">
      <items count="12">
        <item x="1"/>
        <item x="5"/>
        <item x="10"/>
        <item x="0"/>
        <item x="6"/>
        <item x="7"/>
        <item x="8"/>
        <item x="4"/>
        <item x="2"/>
        <item m="1" x="11"/>
        <item x="3"/>
        <item x="9"/>
      </items>
    </pivotField>
    <pivotField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1">
        <item x="1"/>
        <item x="3"/>
        <item x="7"/>
        <item x="2"/>
        <item x="0"/>
        <item x="6"/>
        <item x="10"/>
        <item x="9"/>
        <item x="4"/>
        <item x="8"/>
        <item x="5"/>
      </items>
    </pivotField>
    <pivotField compact="0" outline="0" showAll="0" defaultSubtotal="0">
      <items count="7">
        <item x="1"/>
        <item x="4"/>
        <item x="0"/>
        <item x="2"/>
        <item x="3"/>
        <item x="5"/>
        <item x="6"/>
      </items>
    </pivotField>
    <pivotField compact="0" outline="0" showAll="0" defaultSubtotal="0">
      <items count="29">
        <item x="16"/>
        <item x="23"/>
        <item x="15"/>
        <item x="19"/>
        <item x="0"/>
        <item x="17"/>
        <item x="14"/>
        <item x="2"/>
        <item x="20"/>
        <item x="18"/>
        <item x="5"/>
        <item x="3"/>
        <item x="1"/>
        <item x="25"/>
        <item x="24"/>
        <item x="21"/>
        <item x="13"/>
        <item x="7"/>
        <item x="8"/>
        <item x="28"/>
        <item x="27"/>
        <item x="22"/>
        <item x="6"/>
        <item x="12"/>
        <item x="4"/>
        <item x="11"/>
        <item x="10"/>
        <item x="9"/>
        <item x="2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28">
        <item x="6"/>
        <item x="9"/>
        <item x="8"/>
        <item x="5"/>
        <item x="2"/>
        <item x="21"/>
        <item x="23"/>
        <item x="20"/>
        <item x="27"/>
        <item x="11"/>
        <item x="17"/>
        <item x="0"/>
        <item x="14"/>
        <item x="12"/>
        <item x="1"/>
        <item x="22"/>
        <item x="25"/>
        <item x="10"/>
        <item x="16"/>
        <item x="4"/>
        <item x="24"/>
        <item x="7"/>
        <item x="13"/>
        <item x="15"/>
        <item x="3"/>
        <item x="26"/>
        <item x="18"/>
        <item x="19"/>
      </items>
    </pivotField>
    <pivotField name=" " axis="axisRow" compact="0" outline="0" showAll="0" defaultSubtotal="0">
      <items count="5">
        <item x="2"/>
        <item m="1" x="4"/>
        <item x="3"/>
        <item x="0"/>
        <item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50"/>
  </rowFields>
  <rowItems count="4">
    <i>
      <x/>
    </i>
    <i>
      <x v="2"/>
    </i>
    <i>
      <x v="3"/>
    </i>
    <i>
      <x v="4"/>
    </i>
  </rowItems>
  <colItems count="1">
    <i/>
  </colItems>
  <dataFields count="1">
    <dataField name="#" fld="8" subtotal="count" baseField="0" baseItem="0"/>
  </dataFields>
  <formats count="79">
    <format dxfId="3290">
      <pivotArea field="8" type="button" dataOnly="0" labelOnly="1" outline="0"/>
    </format>
    <format dxfId="3289">
      <pivotArea field="23" type="button" dataOnly="0" labelOnly="1" outline="0"/>
    </format>
    <format dxfId="3288">
      <pivotArea field="24" type="button" dataOnly="0" labelOnly="1" outline="0"/>
    </format>
    <format dxfId="3287">
      <pivotArea field="25" type="button" dataOnly="0" labelOnly="1" outline="0"/>
    </format>
    <format dxfId="3286">
      <pivotArea field="27" type="button" dataOnly="0" labelOnly="1" outline="0"/>
    </format>
    <format dxfId="3285">
      <pivotArea field="26" type="button" dataOnly="0" labelOnly="1" outline="0"/>
    </format>
    <format dxfId="3284">
      <pivotArea field="28" type="button" dataOnly="0" labelOnly="1" outline="0"/>
    </format>
    <format dxfId="3283">
      <pivotArea field="8" type="button" dataOnly="0" labelOnly="1" outline="0"/>
    </format>
    <format dxfId="3282">
      <pivotArea field="23" type="button" dataOnly="0" labelOnly="1" outline="0"/>
    </format>
    <format dxfId="3281">
      <pivotArea field="24" type="button" dataOnly="0" labelOnly="1" outline="0"/>
    </format>
    <format dxfId="3280">
      <pivotArea field="25" type="button" dataOnly="0" labelOnly="1" outline="0"/>
    </format>
    <format dxfId="3279">
      <pivotArea field="27" type="button" dataOnly="0" labelOnly="1" outline="0"/>
    </format>
    <format dxfId="3278">
      <pivotArea field="26" type="button" dataOnly="0" labelOnly="1" outline="0"/>
    </format>
    <format dxfId="3277">
      <pivotArea field="28" type="button" dataOnly="0" labelOnly="1" outline="0"/>
    </format>
    <format dxfId="3276">
      <pivotArea field="23" type="button" dataOnly="0" labelOnly="1" outline="0"/>
    </format>
    <format dxfId="3275">
      <pivotArea field="24" type="button" dataOnly="0" labelOnly="1" outline="0"/>
    </format>
    <format dxfId="3274">
      <pivotArea field="25" type="button" dataOnly="0" labelOnly="1" outline="0"/>
    </format>
    <format dxfId="3273">
      <pivotArea field="27" type="button" dataOnly="0" labelOnly="1" outline="0"/>
    </format>
    <format dxfId="3272">
      <pivotArea field="26" type="button" dataOnly="0" labelOnly="1" outline="0"/>
    </format>
    <format dxfId="3271">
      <pivotArea field="28" type="button" dataOnly="0" labelOnly="1" outline="0"/>
    </format>
    <format dxfId="3270">
      <pivotArea field="23" type="button" dataOnly="0" labelOnly="1" outline="0"/>
    </format>
    <format dxfId="3269">
      <pivotArea field="24" type="button" dataOnly="0" labelOnly="1" outline="0"/>
    </format>
    <format dxfId="3268">
      <pivotArea field="25" type="button" dataOnly="0" labelOnly="1" outline="0"/>
    </format>
    <format dxfId="3267">
      <pivotArea field="27" type="button" dataOnly="0" labelOnly="1" outline="0"/>
    </format>
    <format dxfId="3266">
      <pivotArea field="26" type="button" dataOnly="0" labelOnly="1" outline="0"/>
    </format>
    <format dxfId="3265">
      <pivotArea field="28" type="button" dataOnly="0" labelOnly="1" outline="0"/>
    </format>
    <format dxfId="3264">
      <pivotArea type="all" dataOnly="0" outline="0" fieldPosition="0"/>
    </format>
    <format dxfId="3263">
      <pivotArea field="8" type="button" dataOnly="0" labelOnly="1" outline="0"/>
    </format>
    <format dxfId="3262">
      <pivotArea field="23" type="button" dataOnly="0" labelOnly="1" outline="0"/>
    </format>
    <format dxfId="3261">
      <pivotArea field="24" type="button" dataOnly="0" labelOnly="1" outline="0"/>
    </format>
    <format dxfId="3260">
      <pivotArea field="25" type="button" dataOnly="0" labelOnly="1" outline="0"/>
    </format>
    <format dxfId="3259">
      <pivotArea field="27" type="button" dataOnly="0" labelOnly="1" outline="0"/>
    </format>
    <format dxfId="3258">
      <pivotArea field="26" type="button" dataOnly="0" labelOnly="1" outline="0"/>
    </format>
    <format dxfId="3257">
      <pivotArea field="28" type="button" dataOnly="0" labelOnly="1" outline="0"/>
    </format>
    <format dxfId="3256">
      <pivotArea type="all" dataOnly="0" outline="0" fieldPosition="0"/>
    </format>
    <format dxfId="3255">
      <pivotArea field="8" type="button" dataOnly="0" labelOnly="1" outline="0"/>
    </format>
    <format dxfId="3254">
      <pivotArea field="23" type="button" dataOnly="0" labelOnly="1" outline="0"/>
    </format>
    <format dxfId="3253">
      <pivotArea field="24" type="button" dataOnly="0" labelOnly="1" outline="0"/>
    </format>
    <format dxfId="3252">
      <pivotArea field="25" type="button" dataOnly="0" labelOnly="1" outline="0"/>
    </format>
    <format dxfId="3251">
      <pivotArea field="27" type="button" dataOnly="0" labelOnly="1" outline="0"/>
    </format>
    <format dxfId="3250">
      <pivotArea field="26" type="button" dataOnly="0" labelOnly="1" outline="0"/>
    </format>
    <format dxfId="3249">
      <pivotArea field="28" type="button" dataOnly="0" labelOnly="1" outline="0"/>
    </format>
    <format dxfId="3248">
      <pivotArea field="38" type="button" dataOnly="0" labelOnly="1" outline="0"/>
    </format>
    <format dxfId="3247">
      <pivotArea field="39" type="button" dataOnly="0" labelOnly="1" outline="0"/>
    </format>
    <format dxfId="3246">
      <pivotArea field="40" type="button" dataOnly="0" labelOnly="1" outline="0"/>
    </format>
    <format dxfId="3245">
      <pivotArea field="40" type="button" dataOnly="0" labelOnly="1" outline="0"/>
    </format>
    <format dxfId="3244">
      <pivotArea field="40" type="button" dataOnly="0" labelOnly="1" outline="0"/>
    </format>
    <format dxfId="3243">
      <pivotArea field="40" type="button" dataOnly="0" labelOnly="1" outline="0"/>
    </format>
    <format dxfId="3242">
      <pivotArea field="40" type="button" dataOnly="0" labelOnly="1" outline="0"/>
    </format>
    <format dxfId="3241">
      <pivotArea field="49" type="button" dataOnly="0" labelOnly="1" outline="0"/>
    </format>
    <format dxfId="3240">
      <pivotArea dataOnly="0" labelOnly="1" outline="0" fieldPosition="0">
        <references count="1">
          <reference field="50" count="0"/>
        </references>
      </pivotArea>
    </format>
    <format dxfId="3239">
      <pivotArea dataOnly="0" labelOnly="1" outline="0" axis="axisValues" fieldPosition="0"/>
    </format>
    <format dxfId="3238">
      <pivotArea dataOnly="0" labelOnly="1" outline="0" axis="axisValues" fieldPosition="0"/>
    </format>
    <format dxfId="3237">
      <pivotArea outline="0" collapsedLevelsAreSubtotals="1" fieldPosition="0"/>
    </format>
    <format dxfId="3236">
      <pivotArea outline="0" collapsedLevelsAreSubtotals="1" fieldPosition="0"/>
    </format>
    <format dxfId="3235">
      <pivotArea dataOnly="0" labelOnly="1" outline="0" fieldPosition="0">
        <references count="1">
          <reference field="50" count="0"/>
        </references>
      </pivotArea>
    </format>
    <format dxfId="3234">
      <pivotArea type="all" dataOnly="0" outline="0" fieldPosition="0"/>
    </format>
    <format dxfId="3233">
      <pivotArea outline="0" collapsedLevelsAreSubtotals="1" fieldPosition="0"/>
    </format>
    <format dxfId="3232">
      <pivotArea field="50" type="button" dataOnly="0" labelOnly="1" outline="0" axis="axisRow" fieldPosition="0"/>
    </format>
    <format dxfId="3231">
      <pivotArea dataOnly="0" labelOnly="1" outline="0" axis="axisValues" fieldPosition="0"/>
    </format>
    <format dxfId="3230">
      <pivotArea dataOnly="0" labelOnly="1" outline="0" fieldPosition="0">
        <references count="1">
          <reference field="50" count="0"/>
        </references>
      </pivotArea>
    </format>
    <format dxfId="3229">
      <pivotArea dataOnly="0" labelOnly="1" outline="0" axis="axisValues" fieldPosition="0"/>
    </format>
    <format dxfId="3228">
      <pivotArea dataOnly="0" labelOnly="1" outline="0" axis="axisValues" fieldPosition="0"/>
    </format>
    <format dxfId="3227">
      <pivotArea dataOnly="0" labelOnly="1" outline="0" axis="axisValues" fieldPosition="0"/>
    </format>
    <format dxfId="3226">
      <pivotArea dataOnly="0" labelOnly="1" outline="0" axis="axisValues" fieldPosition="0"/>
    </format>
    <format dxfId="3225">
      <pivotArea dataOnly="0" labelOnly="1" outline="0" axis="axisValues" fieldPosition="0"/>
    </format>
    <format dxfId="3224">
      <pivotArea dataOnly="0" labelOnly="1" outline="0" fieldPosition="0">
        <references count="1">
          <reference field="50" count="0"/>
        </references>
      </pivotArea>
    </format>
    <format dxfId="3223">
      <pivotArea type="all" dataOnly="0" outline="0" fieldPosition="0"/>
    </format>
    <format dxfId="3222">
      <pivotArea outline="0" collapsedLevelsAreSubtotals="1" fieldPosition="0"/>
    </format>
    <format dxfId="3221">
      <pivotArea field="50" type="button" dataOnly="0" labelOnly="1" outline="0" axis="axisRow" fieldPosition="0"/>
    </format>
    <format dxfId="3220">
      <pivotArea dataOnly="0" labelOnly="1" outline="0" axis="axisValues" fieldPosition="0"/>
    </format>
    <format dxfId="3219">
      <pivotArea dataOnly="0" labelOnly="1" outline="0" fieldPosition="0">
        <references count="1">
          <reference field="50" count="0"/>
        </references>
      </pivotArea>
    </format>
    <format dxfId="3218">
      <pivotArea dataOnly="0" labelOnly="1" outline="0" axis="axisValues" fieldPosition="0"/>
    </format>
    <format dxfId="3217">
      <pivotArea type="all" dataOnly="0" outline="0" fieldPosition="0"/>
    </format>
    <format dxfId="3216">
      <pivotArea outline="0" collapsedLevelsAreSubtotals="1" fieldPosition="0"/>
    </format>
    <format dxfId="3215">
      <pivotArea field="50" type="button" dataOnly="0" labelOnly="1" outline="0" axis="axisRow" fieldPosition="0"/>
    </format>
    <format dxfId="3214">
      <pivotArea dataOnly="0" labelOnly="1" outline="0" axis="axisValues" fieldPosition="0"/>
    </format>
    <format dxfId="3213">
      <pivotArea dataOnly="0" labelOnly="1" outline="0" fieldPosition="0">
        <references count="1">
          <reference field="50" count="0"/>
        </references>
      </pivotArea>
    </format>
    <format dxfId="321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E255:F283" firstHeaderRow="1" firstDataRow="1" firstDataCol="2"/>
  <pivotFields count="129">
    <pivotField compact="0" numFmtId="22" outline="0" showAll="0" defaultSubtotal="0"/>
    <pivotField compact="0" numFmtId="22" outline="0" showAll="0" defaultSubtotal="0"/>
    <pivotField compact="0" numFmtId="22"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Localité de l'entreprise" axis="axisRow" compact="0" outline="0" showAll="0" defaultSubtotal="0">
      <items count="4">
        <item x="1"/>
        <item x="0"/>
        <item x="3"/>
        <item n="Zémio, RCA"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9">
        <item x="8"/>
        <item x="11"/>
        <item x="17"/>
        <item x="3"/>
        <item x="0"/>
        <item x="13"/>
        <item x="12"/>
        <item x="4"/>
        <item x="16"/>
        <item x="10"/>
        <item x="5"/>
        <item x="14"/>
        <item x="15"/>
        <item x="2"/>
        <item x="1"/>
        <item x="9"/>
        <item x="7"/>
        <item x="18"/>
        <item x="6"/>
      </items>
    </pivotField>
    <pivotField compact="0" outline="0" showAll="0" defaultSubtotal="0">
      <items count="10">
        <item x="4"/>
        <item x="3"/>
        <item x="0"/>
        <item x="9"/>
        <item x="7"/>
        <item x="5"/>
        <item x="6"/>
        <item x="1"/>
        <item x="8"/>
        <item x="2"/>
      </items>
    </pivotField>
    <pivotField compact="0" outline="0" showAll="0" defaultSubtotal="0">
      <items count="17">
        <item x="9"/>
        <item x="5"/>
        <item x="15"/>
        <item x="0"/>
        <item x="6"/>
        <item x="7"/>
        <item x="8"/>
        <item x="10"/>
        <item x="12"/>
        <item x="14"/>
        <item x="13"/>
        <item x="2"/>
        <item x="3"/>
        <item x="4"/>
        <item x="1"/>
        <item m="1" x="16"/>
        <item x="11"/>
      </items>
    </pivotField>
    <pivotField compact="0" outline="0" showAll="0" defaultSubtotal="0">
      <items count="3">
        <item x="0"/>
        <item x="2"/>
        <item x="1"/>
      </items>
    </pivotField>
    <pivotField compact="0" outline="0" showAll="0" defaultSubtotal="0">
      <items count="12">
        <item x="1"/>
        <item x="5"/>
        <item x="10"/>
        <item x="0"/>
        <item x="6"/>
        <item x="7"/>
        <item x="8"/>
        <item x="4"/>
        <item x="2"/>
        <item m="1" x="11"/>
        <item x="3"/>
        <item x="9"/>
      </items>
    </pivotField>
    <pivotField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1">
        <item x="1"/>
        <item x="3"/>
        <item x="7"/>
        <item x="2"/>
        <item x="0"/>
        <item x="6"/>
        <item x="10"/>
        <item x="9"/>
        <item x="4"/>
        <item x="8"/>
        <item x="5"/>
      </items>
    </pivotField>
    <pivotField compact="0" outline="0" showAll="0" defaultSubtotal="0">
      <items count="7">
        <item x="1"/>
        <item x="4"/>
        <item x="0"/>
        <item x="2"/>
        <item x="3"/>
        <item x="5"/>
        <item x="6"/>
      </items>
    </pivotField>
    <pivotField compact="0" outline="0" showAll="0" defaultSubtotal="0">
      <items count="29">
        <item x="16"/>
        <item x="23"/>
        <item x="15"/>
        <item x="19"/>
        <item x="0"/>
        <item x="17"/>
        <item x="14"/>
        <item x="2"/>
        <item x="20"/>
        <item x="18"/>
        <item x="5"/>
        <item x="3"/>
        <item x="1"/>
        <item x="25"/>
        <item x="24"/>
        <item x="21"/>
        <item x="13"/>
        <item x="7"/>
        <item x="8"/>
        <item x="28"/>
        <item x="27"/>
        <item x="22"/>
        <item x="6"/>
        <item x="12"/>
        <item x="4"/>
        <item x="11"/>
        <item x="10"/>
        <item x="9"/>
        <item x="2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8">
        <item x="6"/>
        <item x="9"/>
        <item x="8"/>
        <item x="5"/>
        <item x="2"/>
        <item x="21"/>
        <item x="23"/>
        <item x="20"/>
        <item x="27"/>
        <item x="11"/>
        <item x="17"/>
        <item x="0"/>
        <item x="14"/>
        <item x="12"/>
        <item x="1"/>
        <item n="De bambari jusqu'a Zémio c'est la meme chose ou meme tracasserie." x="22"/>
        <item x="25"/>
        <item x="10"/>
        <item x="16"/>
        <item x="4"/>
        <item x="24"/>
        <item x="7"/>
        <item x="13"/>
        <item x="15"/>
        <item x="3"/>
        <item x="26"/>
        <item x="18"/>
        <item n="Zémio Soudan du sud" x="19"/>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8"/>
    <field x="49"/>
  </rowFields>
  <rowItems count="28">
    <i>
      <x/>
      <x/>
    </i>
    <i r="1">
      <x v="1"/>
    </i>
    <i r="1">
      <x v="2"/>
    </i>
    <i r="1">
      <x v="3"/>
    </i>
    <i r="1">
      <x v="4"/>
    </i>
    <i r="1">
      <x v="17"/>
    </i>
    <i r="1">
      <x v="19"/>
    </i>
    <i r="1">
      <x v="21"/>
    </i>
    <i r="1">
      <x v="24"/>
    </i>
    <i>
      <x v="1"/>
      <x v="7"/>
    </i>
    <i r="1">
      <x v="9"/>
    </i>
    <i r="1">
      <x v="10"/>
    </i>
    <i r="1">
      <x v="11"/>
    </i>
    <i r="1">
      <x v="12"/>
    </i>
    <i r="1">
      <x v="13"/>
    </i>
    <i r="1">
      <x v="14"/>
    </i>
    <i r="1">
      <x v="18"/>
    </i>
    <i r="1">
      <x v="22"/>
    </i>
    <i r="1">
      <x v="23"/>
    </i>
    <i r="1">
      <x v="26"/>
    </i>
    <i r="1">
      <x v="27"/>
    </i>
    <i>
      <x v="2"/>
      <x v="8"/>
    </i>
    <i r="1">
      <x v="16"/>
    </i>
    <i r="1">
      <x v="20"/>
    </i>
    <i r="1">
      <x v="25"/>
    </i>
    <i>
      <x v="3"/>
      <x v="5"/>
    </i>
    <i r="1">
      <x v="6"/>
    </i>
    <i r="1">
      <x v="15"/>
    </i>
  </rowItems>
  <colItems count="1">
    <i/>
  </colItems>
  <formats count="69">
    <format dxfId="323">
      <pivotArea field="8" type="button" dataOnly="0" labelOnly="1" outline="0" axis="axisRow" fieldPosition="0"/>
    </format>
    <format dxfId="322">
      <pivotArea field="23" type="button" dataOnly="0" labelOnly="1" outline="0"/>
    </format>
    <format dxfId="321">
      <pivotArea field="24" type="button" dataOnly="0" labelOnly="1" outline="0"/>
    </format>
    <format dxfId="320">
      <pivotArea field="25" type="button" dataOnly="0" labelOnly="1" outline="0"/>
    </format>
    <format dxfId="319">
      <pivotArea field="27" type="button" dataOnly="0" labelOnly="1" outline="0"/>
    </format>
    <format dxfId="318">
      <pivotArea field="26" type="button" dataOnly="0" labelOnly="1" outline="0"/>
    </format>
    <format dxfId="317">
      <pivotArea field="28" type="button" dataOnly="0" labelOnly="1" outline="0"/>
    </format>
    <format dxfId="316">
      <pivotArea field="8" type="button" dataOnly="0" labelOnly="1" outline="0" axis="axisRow" fieldPosition="0"/>
    </format>
    <format dxfId="315">
      <pivotArea field="23" type="button" dataOnly="0" labelOnly="1" outline="0"/>
    </format>
    <format dxfId="314">
      <pivotArea field="24" type="button" dataOnly="0" labelOnly="1" outline="0"/>
    </format>
    <format dxfId="313">
      <pivotArea field="25" type="button" dataOnly="0" labelOnly="1" outline="0"/>
    </format>
    <format dxfId="312">
      <pivotArea field="27" type="button" dataOnly="0" labelOnly="1" outline="0"/>
    </format>
    <format dxfId="311">
      <pivotArea field="26" type="button" dataOnly="0" labelOnly="1" outline="0"/>
    </format>
    <format dxfId="310">
      <pivotArea field="28" type="button" dataOnly="0" labelOnly="1" outline="0"/>
    </format>
    <format dxfId="309">
      <pivotArea dataOnly="0" labelOnly="1" outline="0" fieldPosition="0">
        <references count="1">
          <reference field="8" count="0"/>
        </references>
      </pivotArea>
    </format>
    <format dxfId="308">
      <pivotArea field="23" type="button" dataOnly="0" labelOnly="1" outline="0"/>
    </format>
    <format dxfId="307">
      <pivotArea field="24" type="button" dataOnly="0" labelOnly="1" outline="0"/>
    </format>
    <format dxfId="306">
      <pivotArea field="25" type="button" dataOnly="0" labelOnly="1" outline="0"/>
    </format>
    <format dxfId="305">
      <pivotArea field="27" type="button" dataOnly="0" labelOnly="1" outline="0"/>
    </format>
    <format dxfId="304">
      <pivotArea field="26" type="button" dataOnly="0" labelOnly="1" outline="0"/>
    </format>
    <format dxfId="303">
      <pivotArea field="28" type="button" dataOnly="0" labelOnly="1" outline="0"/>
    </format>
    <format dxfId="302">
      <pivotArea field="23" type="button" dataOnly="0" labelOnly="1" outline="0"/>
    </format>
    <format dxfId="301">
      <pivotArea field="24" type="button" dataOnly="0" labelOnly="1" outline="0"/>
    </format>
    <format dxfId="300">
      <pivotArea field="25" type="button" dataOnly="0" labelOnly="1" outline="0"/>
    </format>
    <format dxfId="299">
      <pivotArea field="27" type="button" dataOnly="0" labelOnly="1" outline="0"/>
    </format>
    <format dxfId="298">
      <pivotArea field="26" type="button" dataOnly="0" labelOnly="1" outline="0"/>
    </format>
    <format dxfId="297">
      <pivotArea field="28" type="button" dataOnly="0" labelOnly="1" outline="0"/>
    </format>
    <format dxfId="296">
      <pivotArea type="all" dataOnly="0" outline="0" fieldPosition="0"/>
    </format>
    <format dxfId="295">
      <pivotArea field="8" type="button" dataOnly="0" labelOnly="1" outline="0" axis="axisRow" fieldPosition="0"/>
    </format>
    <format dxfId="294">
      <pivotArea field="23" type="button" dataOnly="0" labelOnly="1" outline="0"/>
    </format>
    <format dxfId="293">
      <pivotArea field="24" type="button" dataOnly="0" labelOnly="1" outline="0"/>
    </format>
    <format dxfId="292">
      <pivotArea field="25" type="button" dataOnly="0" labelOnly="1" outline="0"/>
    </format>
    <format dxfId="291">
      <pivotArea field="27" type="button" dataOnly="0" labelOnly="1" outline="0"/>
    </format>
    <format dxfId="290">
      <pivotArea field="26" type="button" dataOnly="0" labelOnly="1" outline="0"/>
    </format>
    <format dxfId="289">
      <pivotArea field="28" type="button" dataOnly="0" labelOnly="1" outline="0"/>
    </format>
    <format dxfId="288">
      <pivotArea dataOnly="0" labelOnly="1" outline="0" fieldPosition="0">
        <references count="1">
          <reference field="8" count="0"/>
        </references>
      </pivotArea>
    </format>
    <format dxfId="287">
      <pivotArea type="all" dataOnly="0" outline="0" fieldPosition="0"/>
    </format>
    <format dxfId="286">
      <pivotArea field="8" type="button" dataOnly="0" labelOnly="1" outline="0" axis="axisRow" fieldPosition="0"/>
    </format>
    <format dxfId="285">
      <pivotArea field="23" type="button" dataOnly="0" labelOnly="1" outline="0"/>
    </format>
    <format dxfId="284">
      <pivotArea field="24" type="button" dataOnly="0" labelOnly="1" outline="0"/>
    </format>
    <format dxfId="283">
      <pivotArea field="25" type="button" dataOnly="0" labelOnly="1" outline="0"/>
    </format>
    <format dxfId="282">
      <pivotArea field="27" type="button" dataOnly="0" labelOnly="1" outline="0"/>
    </format>
    <format dxfId="281">
      <pivotArea field="26" type="button" dataOnly="0" labelOnly="1" outline="0"/>
    </format>
    <format dxfId="280">
      <pivotArea field="28" type="button" dataOnly="0" labelOnly="1" outline="0"/>
    </format>
    <format dxfId="279">
      <pivotArea dataOnly="0" labelOnly="1" outline="0" fieldPosition="0">
        <references count="1">
          <reference field="8" count="0"/>
        </references>
      </pivotArea>
    </format>
    <format dxfId="278">
      <pivotArea field="38" type="button" dataOnly="0" labelOnly="1" outline="0"/>
    </format>
    <format dxfId="277">
      <pivotArea field="39" type="button" dataOnly="0" labelOnly="1" outline="0"/>
    </format>
    <format dxfId="276">
      <pivotArea field="40" type="button" dataOnly="0" labelOnly="1" outline="0"/>
    </format>
    <format dxfId="275">
      <pivotArea field="40" type="button" dataOnly="0" labelOnly="1" outline="0"/>
    </format>
    <format dxfId="274">
      <pivotArea field="40" type="button" dataOnly="0" labelOnly="1" outline="0"/>
    </format>
    <format dxfId="273">
      <pivotArea field="40" type="button" dataOnly="0" labelOnly="1" outline="0"/>
    </format>
    <format dxfId="272">
      <pivotArea field="40" type="button" dataOnly="0" labelOnly="1" outline="0"/>
    </format>
    <format dxfId="271">
      <pivotArea field="49" type="button" dataOnly="0" labelOnly="1" outline="0" axis="axisRow" fieldPosition="1"/>
    </format>
    <format dxfId="270">
      <pivotArea type="all" dataOnly="0" outline="0" fieldPosition="0"/>
    </format>
    <format dxfId="269">
      <pivotArea field="8" type="button" dataOnly="0" labelOnly="1" outline="0" axis="axisRow" fieldPosition="0"/>
    </format>
    <format dxfId="268">
      <pivotArea field="49" type="button" dataOnly="0" labelOnly="1" outline="0" axis="axisRow" fieldPosition="1"/>
    </format>
    <format dxfId="267">
      <pivotArea dataOnly="0" labelOnly="1" outline="0" fieldPosition="0">
        <references count="1">
          <reference field="8" count="0"/>
        </references>
      </pivotArea>
    </format>
    <format dxfId="266">
      <pivotArea dataOnly="0" labelOnly="1" outline="0" fieldPosition="0">
        <references count="2">
          <reference field="8" count="1" selected="0">
            <x v="0"/>
          </reference>
          <reference field="49" count="9">
            <x v="0"/>
            <x v="1"/>
            <x v="2"/>
            <x v="3"/>
            <x v="4"/>
            <x v="17"/>
            <x v="19"/>
            <x v="21"/>
            <x v="24"/>
          </reference>
        </references>
      </pivotArea>
    </format>
    <format dxfId="265">
      <pivotArea dataOnly="0" labelOnly="1" outline="0" fieldPosition="0">
        <references count="2">
          <reference field="8" count="1" selected="0">
            <x v="1"/>
          </reference>
          <reference field="49" count="12">
            <x v="7"/>
            <x v="9"/>
            <x v="10"/>
            <x v="11"/>
            <x v="12"/>
            <x v="13"/>
            <x v="14"/>
            <x v="18"/>
            <x v="22"/>
            <x v="23"/>
            <x v="26"/>
            <x v="27"/>
          </reference>
        </references>
      </pivotArea>
    </format>
    <format dxfId="264">
      <pivotArea dataOnly="0" labelOnly="1" outline="0" fieldPosition="0">
        <references count="2">
          <reference field="8" count="1" selected="0">
            <x v="2"/>
          </reference>
          <reference field="49" count="4">
            <x v="8"/>
            <x v="16"/>
            <x v="20"/>
            <x v="25"/>
          </reference>
        </references>
      </pivotArea>
    </format>
    <format dxfId="263">
      <pivotArea dataOnly="0" labelOnly="1" outline="0" fieldPosition="0">
        <references count="2">
          <reference field="8" count="1" selected="0">
            <x v="3"/>
          </reference>
          <reference field="49" count="3">
            <x v="5"/>
            <x v="6"/>
            <x v="15"/>
          </reference>
        </references>
      </pivotArea>
    </format>
    <format dxfId="262">
      <pivotArea type="all" dataOnly="0" outline="0" fieldPosition="0"/>
    </format>
    <format dxfId="261">
      <pivotArea field="8" type="button" dataOnly="0" labelOnly="1" outline="0" axis="axisRow" fieldPosition="0"/>
    </format>
    <format dxfId="260">
      <pivotArea field="49" type="button" dataOnly="0" labelOnly="1" outline="0" axis="axisRow" fieldPosition="1"/>
    </format>
    <format dxfId="259">
      <pivotArea dataOnly="0" labelOnly="1" outline="0" fieldPosition="0">
        <references count="1">
          <reference field="8" count="0"/>
        </references>
      </pivotArea>
    </format>
    <format dxfId="258">
      <pivotArea dataOnly="0" labelOnly="1" outline="0" fieldPosition="0">
        <references count="2">
          <reference field="8" count="1" selected="0">
            <x v="0"/>
          </reference>
          <reference field="49" count="9">
            <x v="0"/>
            <x v="1"/>
            <x v="2"/>
            <x v="3"/>
            <x v="4"/>
            <x v="17"/>
            <x v="19"/>
            <x v="21"/>
            <x v="24"/>
          </reference>
        </references>
      </pivotArea>
    </format>
    <format dxfId="257">
      <pivotArea dataOnly="0" labelOnly="1" outline="0" fieldPosition="0">
        <references count="2">
          <reference field="8" count="1" selected="0">
            <x v="1"/>
          </reference>
          <reference field="49" count="12">
            <x v="7"/>
            <x v="9"/>
            <x v="10"/>
            <x v="11"/>
            <x v="12"/>
            <x v="13"/>
            <x v="14"/>
            <x v="18"/>
            <x v="22"/>
            <x v="23"/>
            <x v="26"/>
            <x v="27"/>
          </reference>
        </references>
      </pivotArea>
    </format>
    <format dxfId="256">
      <pivotArea dataOnly="0" labelOnly="1" outline="0" fieldPosition="0">
        <references count="2">
          <reference field="8" count="1" selected="0">
            <x v="2"/>
          </reference>
          <reference field="49" count="4">
            <x v="8"/>
            <x v="16"/>
            <x v="20"/>
            <x v="25"/>
          </reference>
        </references>
      </pivotArea>
    </format>
    <format dxfId="255">
      <pivotArea dataOnly="0" labelOnly="1" outline="0" fieldPosition="0">
        <references count="2">
          <reference field="8" count="1" selected="0">
            <x v="3"/>
          </reference>
          <reference field="49" count="3">
            <x v="5"/>
            <x v="6"/>
            <x v="1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E768:F778" firstHeaderRow="1" firstDataRow="1" firstDataCol="2"/>
  <pivotFields count="129">
    <pivotField compact="0" numFmtId="22" outline="0" showAll="0" defaultSubtotal="0"/>
    <pivotField compact="0" numFmtId="22" outline="0" showAll="0" defaultSubtotal="0"/>
    <pivotField compact="0" numFmtId="22"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Localité de l'entreprise" axis="axisRow" compact="0" outline="0" showAll="0" defaultSubtotal="0">
      <items count="4">
        <item x="1"/>
        <item x="0"/>
        <item x="3"/>
        <item n="Zémio, RCA"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9">
        <item x="8"/>
        <item x="11"/>
        <item x="17"/>
        <item x="3"/>
        <item x="0"/>
        <item x="13"/>
        <item x="12"/>
        <item x="4"/>
        <item x="16"/>
        <item x="10"/>
        <item x="5"/>
        <item x="14"/>
        <item x="15"/>
        <item x="2"/>
        <item x="1"/>
        <item x="9"/>
        <item x="7"/>
        <item x="18"/>
        <item x="6"/>
      </items>
    </pivotField>
    <pivotField compact="0" outline="0" showAll="0" defaultSubtotal="0">
      <items count="10">
        <item x="4"/>
        <item x="3"/>
        <item x="0"/>
        <item x="9"/>
        <item x="7"/>
        <item x="5"/>
        <item x="6"/>
        <item x="1"/>
        <item x="8"/>
        <item x="2"/>
      </items>
    </pivotField>
    <pivotField compact="0" outline="0" showAll="0" defaultSubtotal="0">
      <items count="17">
        <item x="9"/>
        <item x="5"/>
        <item x="15"/>
        <item x="0"/>
        <item x="6"/>
        <item x="7"/>
        <item x="8"/>
        <item x="10"/>
        <item x="12"/>
        <item x="14"/>
        <item x="13"/>
        <item x="2"/>
        <item x="3"/>
        <item x="4"/>
        <item x="1"/>
        <item m="1" x="16"/>
        <item x="11"/>
      </items>
    </pivotField>
    <pivotField compact="0" outline="0" showAll="0" defaultSubtotal="0">
      <items count="3">
        <item x="0"/>
        <item x="2"/>
        <item x="1"/>
      </items>
    </pivotField>
    <pivotField compact="0" outline="0" showAll="0" defaultSubtotal="0">
      <items count="12">
        <item x="1"/>
        <item x="5"/>
        <item x="10"/>
        <item x="0"/>
        <item x="6"/>
        <item x="7"/>
        <item x="8"/>
        <item x="4"/>
        <item x="2"/>
        <item m="1" x="11"/>
        <item x="3"/>
        <item x="9"/>
      </items>
    </pivotField>
    <pivotField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1">
        <item x="1"/>
        <item x="3"/>
        <item x="7"/>
        <item x="2"/>
        <item x="0"/>
        <item x="6"/>
        <item x="10"/>
        <item x="9"/>
        <item x="4"/>
        <item x="8"/>
        <item x="5"/>
      </items>
    </pivotField>
    <pivotField compact="0" outline="0" showAll="0" defaultSubtotal="0">
      <items count="7">
        <item x="1"/>
        <item x="4"/>
        <item x="0"/>
        <item x="2"/>
        <item x="3"/>
        <item x="5"/>
        <item x="6"/>
      </items>
    </pivotField>
    <pivotField compact="0" outline="0" showAll="0" defaultSubtotal="0">
      <items count="29">
        <item x="16"/>
        <item x="23"/>
        <item x="15"/>
        <item x="19"/>
        <item x="0"/>
        <item x="17"/>
        <item x="14"/>
        <item x="2"/>
        <item x="20"/>
        <item x="18"/>
        <item x="5"/>
        <item x="3"/>
        <item x="1"/>
        <item x="25"/>
        <item x="24"/>
        <item x="21"/>
        <item x="13"/>
        <item x="7"/>
        <item x="8"/>
        <item x="28"/>
        <item x="27"/>
        <item x="22"/>
        <item x="6"/>
        <item x="12"/>
        <item x="4"/>
        <item x="11"/>
        <item x="10"/>
        <item x="9"/>
        <item x="2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28">
        <item x="6"/>
        <item x="9"/>
        <item x="8"/>
        <item x="5"/>
        <item x="2"/>
        <item x="21"/>
        <item x="23"/>
        <item x="20"/>
        <item x="27"/>
        <item x="11"/>
        <item x="17"/>
        <item x="0"/>
        <item x="14"/>
        <item x="12"/>
        <item x="1"/>
        <item x="22"/>
        <item x="25"/>
        <item x="10"/>
        <item x="16"/>
        <item x="4"/>
        <item x="24"/>
        <item x="7"/>
        <item x="13"/>
        <item x="15"/>
        <item x="3"/>
        <item x="26"/>
        <item x="18"/>
        <item x="19"/>
      </items>
    </pivotField>
    <pivotField compact="0" outline="0" showAll="0" defaultSubtotal="0"/>
    <pivotField compact="0" outline="0" showAll="0" defaultSubtotal="0"/>
    <pivotField compact="0" outline="0" showAll="0" defaultSubtotal="0"/>
    <pivotField compact="0" outline="0" showAll="0" defaultSubtotal="0">
      <items count="29">
        <item x="15"/>
        <item x="20"/>
        <item x="19"/>
        <item x="2"/>
        <item x="16"/>
        <item x="27"/>
        <item x="3"/>
        <item x="28"/>
        <item x="17"/>
        <item x="25"/>
        <item x="1"/>
        <item x="4"/>
        <item x="6"/>
        <item x="5"/>
        <item x="13"/>
        <item x="22"/>
        <item x="24"/>
        <item x="10"/>
        <item x="9"/>
        <item x="23"/>
        <item x="12"/>
        <item x="26"/>
        <item x="21"/>
        <item x="18"/>
        <item x="0"/>
        <item x="14"/>
        <item x="8"/>
        <item x="11"/>
        <item x="7"/>
      </items>
    </pivotField>
    <pivotField compact="0" outline="0" showAll="0" defaultSubtotal="0"/>
    <pivotField compact="0" outline="0" showAll="0" defaultSubtotal="0"/>
    <pivotField compact="0" outline="0" showAll="0" defaultSubtotal="0">
      <items count="20">
        <item x="10"/>
        <item x="2"/>
        <item x="4"/>
        <item x="3"/>
        <item x="5"/>
        <item x="13"/>
        <item x="0"/>
        <item x="9"/>
        <item x="7"/>
        <item x="8"/>
        <item x="12"/>
        <item x="17"/>
        <item x="11"/>
        <item x="18"/>
        <item x="19"/>
        <item x="6"/>
        <item x="1"/>
        <item x="16"/>
        <item x="15"/>
        <item x="1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7">
        <item x="1"/>
        <item x="0"/>
        <item x="3"/>
        <item x="6"/>
        <item x="4"/>
        <item x="5"/>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8"/>
    <field x="117"/>
  </rowFields>
  <rowItems count="10">
    <i>
      <x/>
      <x/>
    </i>
    <i>
      <x v="1"/>
      <x/>
    </i>
    <i r="1">
      <x v="1"/>
    </i>
    <i r="1">
      <x v="2"/>
    </i>
    <i r="1">
      <x v="3"/>
    </i>
    <i r="1">
      <x v="4"/>
    </i>
    <i r="1">
      <x v="5"/>
    </i>
    <i r="1">
      <x v="6"/>
    </i>
    <i>
      <x v="2"/>
      <x/>
    </i>
    <i>
      <x v="3"/>
      <x/>
    </i>
  </rowItems>
  <colItems count="1">
    <i/>
  </colItems>
  <formats count="68">
    <format dxfId="3358">
      <pivotArea field="8" type="button" dataOnly="0" labelOnly="1" outline="0" axis="axisRow" fieldPosition="0"/>
    </format>
    <format dxfId="3357">
      <pivotArea field="23" type="button" dataOnly="0" labelOnly="1" outline="0"/>
    </format>
    <format dxfId="3356">
      <pivotArea field="24" type="button" dataOnly="0" labelOnly="1" outline="0"/>
    </format>
    <format dxfId="3355">
      <pivotArea field="25" type="button" dataOnly="0" labelOnly="1" outline="0"/>
    </format>
    <format dxfId="3354">
      <pivotArea field="27" type="button" dataOnly="0" labelOnly="1" outline="0"/>
    </format>
    <format dxfId="3353">
      <pivotArea field="26" type="button" dataOnly="0" labelOnly="1" outline="0"/>
    </format>
    <format dxfId="3352">
      <pivotArea field="28" type="button" dataOnly="0" labelOnly="1" outline="0"/>
    </format>
    <format dxfId="3351">
      <pivotArea field="8" type="button" dataOnly="0" labelOnly="1" outline="0" axis="axisRow" fieldPosition="0"/>
    </format>
    <format dxfId="3350">
      <pivotArea field="23" type="button" dataOnly="0" labelOnly="1" outline="0"/>
    </format>
    <format dxfId="3349">
      <pivotArea field="24" type="button" dataOnly="0" labelOnly="1" outline="0"/>
    </format>
    <format dxfId="3348">
      <pivotArea field="25" type="button" dataOnly="0" labelOnly="1" outline="0"/>
    </format>
    <format dxfId="3347">
      <pivotArea field="27" type="button" dataOnly="0" labelOnly="1" outline="0"/>
    </format>
    <format dxfId="3346">
      <pivotArea field="26" type="button" dataOnly="0" labelOnly="1" outline="0"/>
    </format>
    <format dxfId="3345">
      <pivotArea field="28" type="button" dataOnly="0" labelOnly="1" outline="0"/>
    </format>
    <format dxfId="3344">
      <pivotArea field="23" type="button" dataOnly="0" labelOnly="1" outline="0"/>
    </format>
    <format dxfId="3343">
      <pivotArea field="24" type="button" dataOnly="0" labelOnly="1" outline="0"/>
    </format>
    <format dxfId="3342">
      <pivotArea field="25" type="button" dataOnly="0" labelOnly="1" outline="0"/>
    </format>
    <format dxfId="3341">
      <pivotArea field="27" type="button" dataOnly="0" labelOnly="1" outline="0"/>
    </format>
    <format dxfId="3340">
      <pivotArea field="26" type="button" dataOnly="0" labelOnly="1" outline="0"/>
    </format>
    <format dxfId="3339">
      <pivotArea field="28" type="button" dataOnly="0" labelOnly="1" outline="0"/>
    </format>
    <format dxfId="3338">
      <pivotArea field="23" type="button" dataOnly="0" labelOnly="1" outline="0"/>
    </format>
    <format dxfId="3337">
      <pivotArea field="24" type="button" dataOnly="0" labelOnly="1" outline="0"/>
    </format>
    <format dxfId="3336">
      <pivotArea field="25" type="button" dataOnly="0" labelOnly="1" outline="0"/>
    </format>
    <format dxfId="3335">
      <pivotArea field="27" type="button" dataOnly="0" labelOnly="1" outline="0"/>
    </format>
    <format dxfId="3334">
      <pivotArea field="26" type="button" dataOnly="0" labelOnly="1" outline="0"/>
    </format>
    <format dxfId="3333">
      <pivotArea field="28" type="button" dataOnly="0" labelOnly="1" outline="0"/>
    </format>
    <format dxfId="3332">
      <pivotArea type="all" dataOnly="0" outline="0" fieldPosition="0"/>
    </format>
    <format dxfId="3331">
      <pivotArea field="8" type="button" dataOnly="0" labelOnly="1" outline="0" axis="axisRow" fieldPosition="0"/>
    </format>
    <format dxfId="3330">
      <pivotArea field="23" type="button" dataOnly="0" labelOnly="1" outline="0"/>
    </format>
    <format dxfId="3329">
      <pivotArea field="24" type="button" dataOnly="0" labelOnly="1" outline="0"/>
    </format>
    <format dxfId="3328">
      <pivotArea field="25" type="button" dataOnly="0" labelOnly="1" outline="0"/>
    </format>
    <format dxfId="3327">
      <pivotArea field="27" type="button" dataOnly="0" labelOnly="1" outline="0"/>
    </format>
    <format dxfId="3326">
      <pivotArea field="26" type="button" dataOnly="0" labelOnly="1" outline="0"/>
    </format>
    <format dxfId="3325">
      <pivotArea field="28" type="button" dataOnly="0" labelOnly="1" outline="0"/>
    </format>
    <format dxfId="3324">
      <pivotArea type="all" dataOnly="0" outline="0" fieldPosition="0"/>
    </format>
    <format dxfId="3323">
      <pivotArea field="8" type="button" dataOnly="0" labelOnly="1" outline="0" axis="axisRow" fieldPosition="0"/>
    </format>
    <format dxfId="3322">
      <pivotArea field="23" type="button" dataOnly="0" labelOnly="1" outline="0"/>
    </format>
    <format dxfId="3321">
      <pivotArea field="24" type="button" dataOnly="0" labelOnly="1" outline="0"/>
    </format>
    <format dxfId="3320">
      <pivotArea field="25" type="button" dataOnly="0" labelOnly="1" outline="0"/>
    </format>
    <format dxfId="3319">
      <pivotArea field="27" type="button" dataOnly="0" labelOnly="1" outline="0"/>
    </format>
    <format dxfId="3318">
      <pivotArea field="26" type="button" dataOnly="0" labelOnly="1" outline="0"/>
    </format>
    <format dxfId="3317">
      <pivotArea field="28" type="button" dataOnly="0" labelOnly="1" outline="0"/>
    </format>
    <format dxfId="3316">
      <pivotArea field="38" type="button" dataOnly="0" labelOnly="1" outline="0"/>
    </format>
    <format dxfId="3315">
      <pivotArea field="39" type="button" dataOnly="0" labelOnly="1" outline="0"/>
    </format>
    <format dxfId="3314">
      <pivotArea field="40" type="button" dataOnly="0" labelOnly="1" outline="0"/>
    </format>
    <format dxfId="3313">
      <pivotArea field="40" type="button" dataOnly="0" labelOnly="1" outline="0"/>
    </format>
    <format dxfId="3312">
      <pivotArea field="40" type="button" dataOnly="0" labelOnly="1" outline="0"/>
    </format>
    <format dxfId="3311">
      <pivotArea field="40" type="button" dataOnly="0" labelOnly="1" outline="0"/>
    </format>
    <format dxfId="3310">
      <pivotArea field="40" type="button" dataOnly="0" labelOnly="1" outline="0"/>
    </format>
    <format dxfId="3309">
      <pivotArea field="49" type="button" dataOnly="0" labelOnly="1" outline="0"/>
    </format>
    <format dxfId="3308">
      <pivotArea field="53" type="button" dataOnly="0" labelOnly="1" outline="0"/>
    </format>
    <format dxfId="3307">
      <pivotArea field="56" type="button" dataOnly="0" labelOnly="1" outline="0"/>
    </format>
    <format dxfId="3306">
      <pivotArea type="all" dataOnly="0" outline="0" fieldPosition="0"/>
    </format>
    <format dxfId="3305">
      <pivotArea field="8" type="button" dataOnly="0" labelOnly="1" outline="0" axis="axisRow" fieldPosition="0"/>
    </format>
    <format dxfId="3304">
      <pivotArea field="117" type="button" dataOnly="0" labelOnly="1" outline="0" axis="axisRow" fieldPosition="1"/>
    </format>
    <format dxfId="3303">
      <pivotArea dataOnly="0" labelOnly="1" outline="0" fieldPosition="0">
        <references count="1">
          <reference field="8" count="0"/>
        </references>
      </pivotArea>
    </format>
    <format dxfId="3302">
      <pivotArea dataOnly="0" labelOnly="1" outline="0" fieldPosition="0">
        <references count="2">
          <reference field="8" count="1" selected="0">
            <x v="0"/>
          </reference>
          <reference field="117" count="1">
            <x v="0"/>
          </reference>
        </references>
      </pivotArea>
    </format>
    <format dxfId="3301">
      <pivotArea dataOnly="0" labelOnly="1" outline="0" fieldPosition="0">
        <references count="2">
          <reference field="8" count="1" selected="0">
            <x v="1"/>
          </reference>
          <reference field="117" count="0"/>
        </references>
      </pivotArea>
    </format>
    <format dxfId="3300">
      <pivotArea dataOnly="0" labelOnly="1" outline="0" fieldPosition="0">
        <references count="2">
          <reference field="8" count="1" selected="0">
            <x v="2"/>
          </reference>
          <reference field="117" count="1">
            <x v="0"/>
          </reference>
        </references>
      </pivotArea>
    </format>
    <format dxfId="3299">
      <pivotArea dataOnly="0" labelOnly="1" outline="0" fieldPosition="0">
        <references count="2">
          <reference field="8" count="1" selected="0">
            <x v="3"/>
          </reference>
          <reference field="117" count="1">
            <x v="0"/>
          </reference>
        </references>
      </pivotArea>
    </format>
    <format dxfId="3298">
      <pivotArea type="all" dataOnly="0" outline="0" fieldPosition="0"/>
    </format>
    <format dxfId="3297">
      <pivotArea field="8" type="button" dataOnly="0" labelOnly="1" outline="0" axis="axisRow" fieldPosition="0"/>
    </format>
    <format dxfId="3296">
      <pivotArea field="117" type="button" dataOnly="0" labelOnly="1" outline="0" axis="axisRow" fieldPosition="1"/>
    </format>
    <format dxfId="3295">
      <pivotArea dataOnly="0" labelOnly="1" outline="0" fieldPosition="0">
        <references count="1">
          <reference field="8" count="0"/>
        </references>
      </pivotArea>
    </format>
    <format dxfId="3294">
      <pivotArea dataOnly="0" labelOnly="1" outline="0" fieldPosition="0">
        <references count="2">
          <reference field="8" count="1" selected="0">
            <x v="0"/>
          </reference>
          <reference field="117" count="1">
            <x v="0"/>
          </reference>
        </references>
      </pivotArea>
    </format>
    <format dxfId="3293">
      <pivotArea dataOnly="0" labelOnly="1" outline="0" fieldPosition="0">
        <references count="2">
          <reference field="8" count="1" selected="0">
            <x v="1"/>
          </reference>
          <reference field="117" count="0"/>
        </references>
      </pivotArea>
    </format>
    <format dxfId="3292">
      <pivotArea dataOnly="0" labelOnly="1" outline="0" fieldPosition="0">
        <references count="2">
          <reference field="8" count="1" selected="0">
            <x v="2"/>
          </reference>
          <reference field="117" count="1">
            <x v="0"/>
          </reference>
        </references>
      </pivotArea>
    </format>
    <format dxfId="3291">
      <pivotArea dataOnly="0" labelOnly="1" outline="0" fieldPosition="0">
        <references count="2">
          <reference field="8" count="1" selected="0">
            <x v="3"/>
          </reference>
          <reference field="117"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27"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303:G376" firstHeaderRow="1" firstDataRow="1" firstDataCol="2"/>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axis="axisRow" compact="0" outline="0" showAll="0" defaultSubtotal="0">
      <items count="4">
        <item x="1"/>
        <item x="0"/>
        <item x="3"/>
        <item n="Zémio" x="2"/>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items count="72">
        <item x="49"/>
        <item x="56"/>
        <item x="24"/>
        <item x="23"/>
        <item x="61"/>
        <item x="67"/>
        <item x="25"/>
        <item x="17"/>
        <item x="62"/>
        <item x="32"/>
        <item x="34"/>
        <item x="30"/>
        <item x="38"/>
        <item x="37"/>
        <item x="35"/>
        <item x="41"/>
        <item x="65"/>
        <item x="2"/>
        <item x="1"/>
        <item x="50"/>
        <item x="39"/>
        <item x="68"/>
        <item x="40"/>
        <item x="36"/>
        <item x="60"/>
        <item x="19"/>
        <item x="22"/>
        <item x="21"/>
        <item x="26"/>
        <item x="64"/>
        <item x="58"/>
        <item x="63"/>
        <item x="44"/>
        <item x="57"/>
        <item x="20"/>
        <item x="51"/>
        <item x="55"/>
        <item x="53"/>
        <item x="18"/>
        <item x="8"/>
        <item x="33"/>
        <item x="48"/>
        <item x="66"/>
        <item x="59"/>
        <item x="31"/>
        <item x="54"/>
        <item x="52"/>
        <item x="42"/>
        <item x="43"/>
        <item x="69"/>
        <item x="0"/>
        <item x="4"/>
        <item x="45"/>
        <item x="3"/>
        <item x="27"/>
        <item x="7"/>
        <item x="16"/>
        <item x="29"/>
        <item x="28"/>
        <item x="6"/>
        <item x="5"/>
        <item x="15"/>
        <item x="9"/>
        <item x="10"/>
        <item x="46"/>
        <item x="11"/>
        <item x="12"/>
        <item x="13"/>
        <item x="70"/>
        <item x="47"/>
        <item x="1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7"/>
    <field x="50"/>
  </rowFields>
  <rowItems count="73">
    <i>
      <x/>
      <x v="2"/>
    </i>
    <i r="1">
      <x v="3"/>
    </i>
    <i r="1">
      <x v="6"/>
    </i>
    <i r="1">
      <x v="7"/>
    </i>
    <i r="1">
      <x v="9"/>
    </i>
    <i r="1">
      <x v="10"/>
    </i>
    <i r="1">
      <x v="11"/>
    </i>
    <i r="1">
      <x v="25"/>
    </i>
    <i r="1">
      <x v="26"/>
    </i>
    <i r="1">
      <x v="27"/>
    </i>
    <i r="1">
      <x v="28"/>
    </i>
    <i r="1">
      <x v="34"/>
    </i>
    <i r="1">
      <x v="38"/>
    </i>
    <i r="1">
      <x v="40"/>
    </i>
    <i r="1">
      <x v="44"/>
    </i>
    <i r="1">
      <x v="54"/>
    </i>
    <i r="1">
      <x v="56"/>
    </i>
    <i r="1">
      <x v="57"/>
    </i>
    <i r="1">
      <x v="58"/>
    </i>
    <i r="1">
      <x v="61"/>
    </i>
    <i>
      <x v="1"/>
      <x v="17"/>
    </i>
    <i r="1">
      <x v="18"/>
    </i>
    <i r="1">
      <x v="39"/>
    </i>
    <i r="1">
      <x v="50"/>
    </i>
    <i r="1">
      <x v="51"/>
    </i>
    <i r="1">
      <x v="53"/>
    </i>
    <i r="1">
      <x v="55"/>
    </i>
    <i r="1">
      <x v="59"/>
    </i>
    <i r="1">
      <x v="60"/>
    </i>
    <i r="1">
      <x v="62"/>
    </i>
    <i r="1">
      <x v="63"/>
    </i>
    <i r="1">
      <x v="65"/>
    </i>
    <i r="1">
      <x v="66"/>
    </i>
    <i r="1">
      <x v="67"/>
    </i>
    <i r="1">
      <x v="70"/>
    </i>
    <i>
      <x v="2"/>
      <x/>
    </i>
    <i r="1">
      <x v="1"/>
    </i>
    <i r="1">
      <x v="4"/>
    </i>
    <i r="1">
      <x v="5"/>
    </i>
    <i r="1">
      <x v="8"/>
    </i>
    <i r="1">
      <x v="16"/>
    </i>
    <i r="1">
      <x v="19"/>
    </i>
    <i r="1">
      <x v="24"/>
    </i>
    <i r="1">
      <x v="29"/>
    </i>
    <i r="1">
      <x v="30"/>
    </i>
    <i r="1">
      <x v="31"/>
    </i>
    <i r="1">
      <x v="33"/>
    </i>
    <i r="1">
      <x v="35"/>
    </i>
    <i r="1">
      <x v="36"/>
    </i>
    <i r="1">
      <x v="37"/>
    </i>
    <i r="1">
      <x v="41"/>
    </i>
    <i r="1">
      <x v="42"/>
    </i>
    <i r="1">
      <x v="43"/>
    </i>
    <i r="1">
      <x v="45"/>
    </i>
    <i r="1">
      <x v="46"/>
    </i>
    <i>
      <x v="3"/>
      <x v="12"/>
    </i>
    <i r="1">
      <x v="13"/>
    </i>
    <i r="1">
      <x v="14"/>
    </i>
    <i r="1">
      <x v="15"/>
    </i>
    <i r="1">
      <x v="20"/>
    </i>
    <i r="1">
      <x v="21"/>
    </i>
    <i r="1">
      <x v="22"/>
    </i>
    <i r="1">
      <x v="23"/>
    </i>
    <i r="1">
      <x v="32"/>
    </i>
    <i r="1">
      <x v="47"/>
    </i>
    <i r="1">
      <x v="48"/>
    </i>
    <i r="1">
      <x v="49"/>
    </i>
    <i r="1">
      <x v="51"/>
    </i>
    <i r="1">
      <x v="52"/>
    </i>
    <i r="1">
      <x v="64"/>
    </i>
    <i r="1">
      <x v="68"/>
    </i>
    <i r="1">
      <x v="69"/>
    </i>
    <i t="grand">
      <x/>
    </i>
  </rowItems>
  <colItems count="1">
    <i/>
  </colItems>
  <dataFields count="1">
    <dataField name="Count of _uuid" fld="75" subtotal="count" baseField="0" baseItem="0"/>
  </dataFields>
  <formats count="4">
    <format dxfId="3">
      <pivotArea field="7" type="button" dataOnly="0" labelOnly="1" outline="0" axis="axisRow" fieldPosition="0"/>
    </format>
    <format dxfId="2">
      <pivotArea field="50" type="button" dataOnly="0" labelOnly="1" outline="0" axis="axisRow" fieldPosition="1"/>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2.xml><?xml version="1.0" encoding="utf-8"?>
<pivotTableDefinition xmlns="http://schemas.openxmlformats.org/spreadsheetml/2006/main" name="PivotTable35"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890:F911" firstHeaderRow="1" firstDataRow="1" firstDataCol="1"/>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1">
        <item x="12"/>
        <item x="9"/>
        <item x="0"/>
        <item x="11"/>
        <item x="8"/>
        <item x="1"/>
        <item x="13"/>
        <item x="4"/>
        <item x="14"/>
        <item x="2"/>
        <item x="18"/>
        <item x="16"/>
        <item x="17"/>
        <item x="6"/>
        <item x="5"/>
        <item x="19"/>
        <item x="7"/>
        <item x="15"/>
        <item x="3"/>
        <item x="1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59"/>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Count of _uuid" fld="75" subtotal="count" baseField="0" baseItem="0"/>
  </dataFields>
  <formats count="1">
    <format dxfId="4">
      <pivotArea dataOnly="0" outline="0" fieldPosition="0">
        <references count="1">
          <reference field="59" count="1">
            <x v="1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3.xml><?xml version="1.0" encoding="utf-8"?>
<pivotTableDefinition xmlns="http://schemas.openxmlformats.org/spreadsheetml/2006/main" name="PivotTable43"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1305:G1379" firstHeaderRow="1" firstDataRow="1" firstDataCol="2"/>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axis="axisRow" compact="0" outline="0" showAll="0" defaultSubtotal="0">
      <items count="4">
        <item x="1"/>
        <item x="0"/>
        <item x="3"/>
        <item n="Zémio" x="2"/>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70">
        <item x="46"/>
        <item x="43"/>
        <item x="30"/>
        <item x="15"/>
        <item x="66"/>
        <item x="29"/>
        <item x="0"/>
        <item x="11"/>
        <item x="9"/>
        <item x="63"/>
        <item x="31"/>
        <item x="8"/>
        <item x="56"/>
        <item x="51"/>
        <item x="59"/>
        <item x="14"/>
        <item x="20"/>
        <item x="34"/>
        <item x="57"/>
        <item x="45"/>
        <item x="33"/>
        <item x="5"/>
        <item x="67"/>
        <item x="23"/>
        <item x="24"/>
        <item x="25"/>
        <item x="64"/>
        <item x="58"/>
        <item x="62"/>
        <item x="53"/>
        <item x="42"/>
        <item x="39"/>
        <item x="22"/>
        <item x="65"/>
        <item x="38"/>
        <item x="27"/>
        <item x="6"/>
        <item x="7"/>
        <item x="28"/>
        <item x="49"/>
        <item x="61"/>
        <item x="54"/>
        <item x="3"/>
        <item x="48"/>
        <item x="10"/>
        <item x="52"/>
        <item x="32"/>
        <item x="35"/>
        <item x="17"/>
        <item x="19"/>
        <item x="26"/>
        <item x="40"/>
        <item x="13"/>
        <item x="68"/>
        <item x="12"/>
        <item x="16"/>
        <item x="4"/>
        <item x="44"/>
        <item x="2"/>
        <item x="41"/>
        <item x="37"/>
        <item x="36"/>
        <item x="1"/>
        <item x="18"/>
        <item x="55"/>
        <item x="47"/>
        <item x="50"/>
        <item n=" " x="60"/>
        <item x="21"/>
        <item t="default"/>
      </items>
    </pivotField>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7"/>
    <field x="67"/>
  </rowFields>
  <rowItems count="74">
    <i>
      <x/>
      <x v="2"/>
    </i>
    <i r="1">
      <x v="5"/>
    </i>
    <i r="1">
      <x v="10"/>
    </i>
    <i r="1">
      <x v="16"/>
    </i>
    <i r="1">
      <x v="17"/>
    </i>
    <i r="1">
      <x v="20"/>
    </i>
    <i r="1">
      <x v="23"/>
    </i>
    <i r="1">
      <x v="24"/>
    </i>
    <i r="1">
      <x v="25"/>
    </i>
    <i r="1">
      <x v="32"/>
    </i>
    <i r="1">
      <x v="35"/>
    </i>
    <i r="1">
      <x v="38"/>
    </i>
    <i r="1">
      <x v="46"/>
    </i>
    <i r="1">
      <x v="47"/>
    </i>
    <i r="1">
      <x v="49"/>
    </i>
    <i r="1">
      <x v="50"/>
    </i>
    <i r="1">
      <x v="63"/>
    </i>
    <i r="1">
      <x v="68"/>
    </i>
    <i>
      <x v="1"/>
      <x v="3"/>
    </i>
    <i r="1">
      <x v="6"/>
    </i>
    <i r="1">
      <x v="7"/>
    </i>
    <i r="1">
      <x v="8"/>
    </i>
    <i r="1">
      <x v="11"/>
    </i>
    <i r="1">
      <x v="15"/>
    </i>
    <i r="1">
      <x v="21"/>
    </i>
    <i r="1">
      <x v="36"/>
    </i>
    <i r="1">
      <x v="37"/>
    </i>
    <i r="1">
      <x v="42"/>
    </i>
    <i r="1">
      <x v="44"/>
    </i>
    <i r="1">
      <x v="48"/>
    </i>
    <i r="1">
      <x v="52"/>
    </i>
    <i r="1">
      <x v="54"/>
    </i>
    <i r="1">
      <x v="55"/>
    </i>
    <i r="1">
      <x v="56"/>
    </i>
    <i r="1">
      <x v="58"/>
    </i>
    <i r="1">
      <x v="62"/>
    </i>
    <i>
      <x v="2"/>
      <x v="5"/>
    </i>
    <i r="1">
      <x v="9"/>
    </i>
    <i r="1">
      <x v="12"/>
    </i>
    <i r="1">
      <x v="13"/>
    </i>
    <i r="1">
      <x v="14"/>
    </i>
    <i r="1">
      <x v="18"/>
    </i>
    <i r="1">
      <x v="24"/>
    </i>
    <i r="1">
      <x v="25"/>
    </i>
    <i r="1">
      <x v="26"/>
    </i>
    <i r="1">
      <x v="27"/>
    </i>
    <i r="1">
      <x v="28"/>
    </i>
    <i r="1">
      <x v="29"/>
    </i>
    <i r="1">
      <x v="40"/>
    </i>
    <i r="1">
      <x v="41"/>
    </i>
    <i r="1">
      <x v="45"/>
    </i>
    <i r="1">
      <x v="64"/>
    </i>
    <i r="1">
      <x v="66"/>
    </i>
    <i r="1">
      <x v="67"/>
    </i>
    <i>
      <x v="3"/>
      <x/>
    </i>
    <i r="1">
      <x v="1"/>
    </i>
    <i r="1">
      <x v="4"/>
    </i>
    <i r="1">
      <x v="19"/>
    </i>
    <i r="1">
      <x v="22"/>
    </i>
    <i r="1">
      <x v="30"/>
    </i>
    <i r="1">
      <x v="31"/>
    </i>
    <i r="1">
      <x v="33"/>
    </i>
    <i r="1">
      <x v="34"/>
    </i>
    <i r="1">
      <x v="39"/>
    </i>
    <i r="1">
      <x v="42"/>
    </i>
    <i r="1">
      <x v="43"/>
    </i>
    <i r="1">
      <x v="51"/>
    </i>
    <i r="1">
      <x v="53"/>
    </i>
    <i r="1">
      <x v="57"/>
    </i>
    <i r="1">
      <x v="59"/>
    </i>
    <i r="1">
      <x v="60"/>
    </i>
    <i r="1">
      <x v="61"/>
    </i>
    <i r="1">
      <x v="65"/>
    </i>
    <i t="grand">
      <x/>
    </i>
  </rowItems>
  <colItems count="1">
    <i/>
  </colItems>
  <dataFields count="1">
    <dataField name="Count of _uuid" fld="75" subtotal="count" baseField="0" baseItem="0"/>
  </dataFields>
  <formats count="21">
    <format dxfId="25">
      <pivotArea dataOnly="0" labelOnly="1" outline="0" fieldPosition="0">
        <references count="2">
          <reference field="7" count="1" selected="0">
            <x v="0"/>
          </reference>
          <reference field="67" count="18">
            <x v="2"/>
            <x v="5"/>
            <x v="10"/>
            <x v="16"/>
            <x v="17"/>
            <x v="20"/>
            <x v="23"/>
            <x v="24"/>
            <x v="25"/>
            <x v="32"/>
            <x v="35"/>
            <x v="38"/>
            <x v="46"/>
            <x v="47"/>
            <x v="49"/>
            <x v="50"/>
            <x v="63"/>
            <x v="68"/>
          </reference>
        </references>
      </pivotArea>
    </format>
    <format dxfId="24">
      <pivotArea dataOnly="0" outline="0" fieldPosition="0">
        <references count="1">
          <reference field="67" count="1">
            <x v="50"/>
          </reference>
        </references>
      </pivotArea>
    </format>
    <format dxfId="23">
      <pivotArea outline="0" collapsedLevelsAreSubtotals="1" fieldPosition="0">
        <references count="2">
          <reference field="7" count="1" selected="0">
            <x v="1"/>
          </reference>
          <reference field="67" count="1" selected="0">
            <x v="42"/>
          </reference>
        </references>
      </pivotArea>
    </format>
    <format dxfId="22">
      <pivotArea dataOnly="0" labelOnly="1" outline="0" fieldPosition="0">
        <references count="2">
          <reference field="7" count="1" selected="0">
            <x v="1"/>
          </reference>
          <reference field="67" count="1">
            <x v="42"/>
          </reference>
        </references>
      </pivotArea>
    </format>
    <format dxfId="21">
      <pivotArea dataOnly="0" outline="0" fieldPosition="0">
        <references count="1">
          <reference field="67" count="1">
            <x v="67"/>
          </reference>
        </references>
      </pivotArea>
    </format>
    <format dxfId="20">
      <pivotArea dataOnly="0" outline="0" fieldPosition="0">
        <references count="1">
          <reference field="67" count="2">
            <x v="42"/>
            <x v="43"/>
          </reference>
        </references>
      </pivotArea>
    </format>
    <format dxfId="19">
      <pivotArea outline="0" collapsedLevelsAreSubtotals="1" fieldPosition="0">
        <references count="2">
          <reference field="7" count="1" selected="0">
            <x v="3"/>
          </reference>
          <reference field="67" count="1" selected="0">
            <x v="0"/>
          </reference>
        </references>
      </pivotArea>
    </format>
    <format dxfId="18">
      <pivotArea dataOnly="0" labelOnly="1" outline="0" fieldPosition="0">
        <references count="2">
          <reference field="7" count="1" selected="0">
            <x v="3"/>
          </reference>
          <reference field="67" count="1">
            <x v="0"/>
          </reference>
        </references>
      </pivotArea>
    </format>
    <format dxfId="17">
      <pivotArea dataOnly="0" labelOnly="1" outline="0" fieldPosition="0">
        <references count="2">
          <reference field="7" count="1" selected="0">
            <x v="1"/>
          </reference>
          <reference field="67" count="18">
            <x v="3"/>
            <x v="6"/>
            <x v="7"/>
            <x v="8"/>
            <x v="11"/>
            <x v="15"/>
            <x v="21"/>
            <x v="36"/>
            <x v="37"/>
            <x v="42"/>
            <x v="44"/>
            <x v="48"/>
            <x v="52"/>
            <x v="54"/>
            <x v="55"/>
            <x v="56"/>
            <x v="58"/>
            <x v="62"/>
          </reference>
        </references>
      </pivotArea>
    </format>
    <format dxfId="16">
      <pivotArea dataOnly="0" labelOnly="1" outline="0" fieldPosition="0">
        <references count="2">
          <reference field="7" count="1" selected="0">
            <x v="1"/>
          </reference>
          <reference field="67" count="18">
            <x v="3"/>
            <x v="6"/>
            <x v="7"/>
            <x v="8"/>
            <x v="11"/>
            <x v="15"/>
            <x v="21"/>
            <x v="36"/>
            <x v="37"/>
            <x v="42"/>
            <x v="44"/>
            <x v="48"/>
            <x v="52"/>
            <x v="54"/>
            <x v="55"/>
            <x v="56"/>
            <x v="58"/>
            <x v="62"/>
          </reference>
        </references>
      </pivotArea>
    </format>
    <format dxfId="15">
      <pivotArea dataOnly="0" labelOnly="1" outline="0" fieldPosition="0">
        <references count="2">
          <reference field="7" count="1" selected="0">
            <x v="2"/>
          </reference>
          <reference field="67" count="17">
            <x v="5"/>
            <x v="9"/>
            <x v="12"/>
            <x v="13"/>
            <x v="14"/>
            <x v="18"/>
            <x v="24"/>
            <x v="25"/>
            <x v="26"/>
            <x v="27"/>
            <x v="28"/>
            <x v="29"/>
            <x v="40"/>
            <x v="41"/>
            <x v="45"/>
            <x v="64"/>
            <x v="66"/>
          </reference>
        </references>
      </pivotArea>
    </format>
    <format dxfId="14">
      <pivotArea dataOnly="0" labelOnly="1" outline="0" fieldPosition="0">
        <references count="2">
          <reference field="7" count="1" selected="0">
            <x v="0"/>
          </reference>
          <reference field="67" count="1">
            <x v="68"/>
          </reference>
        </references>
      </pivotArea>
    </format>
    <format dxfId="13">
      <pivotArea dataOnly="0" labelOnly="1" outline="0" fieldPosition="0">
        <references count="2">
          <reference field="7" count="1" selected="0">
            <x v="1"/>
          </reference>
          <reference field="67" count="18">
            <x v="3"/>
            <x v="6"/>
            <x v="7"/>
            <x v="8"/>
            <x v="11"/>
            <x v="15"/>
            <x v="21"/>
            <x v="36"/>
            <x v="37"/>
            <x v="42"/>
            <x v="44"/>
            <x v="48"/>
            <x v="52"/>
            <x v="54"/>
            <x v="55"/>
            <x v="56"/>
            <x v="58"/>
            <x v="62"/>
          </reference>
        </references>
      </pivotArea>
    </format>
    <format dxfId="12">
      <pivotArea dataOnly="0" labelOnly="1" outline="0" fieldPosition="0">
        <references count="2">
          <reference field="7" count="1" selected="0">
            <x v="2"/>
          </reference>
          <reference field="67" count="17">
            <x v="5"/>
            <x v="9"/>
            <x v="12"/>
            <x v="13"/>
            <x v="14"/>
            <x v="18"/>
            <x v="24"/>
            <x v="25"/>
            <x v="26"/>
            <x v="27"/>
            <x v="28"/>
            <x v="29"/>
            <x v="40"/>
            <x v="41"/>
            <x v="45"/>
            <x v="64"/>
            <x v="66"/>
          </reference>
        </references>
      </pivotArea>
    </format>
    <format dxfId="11">
      <pivotArea dataOnly="0" labelOnly="1" outline="0" fieldPosition="0">
        <references count="2">
          <reference field="7" count="1" selected="0">
            <x v="0"/>
          </reference>
          <reference field="67" count="1">
            <x v="68"/>
          </reference>
        </references>
      </pivotArea>
    </format>
    <format dxfId="10">
      <pivotArea dataOnly="0" labelOnly="1" outline="0" fieldPosition="0">
        <references count="2">
          <reference field="7" count="1" selected="0">
            <x v="1"/>
          </reference>
          <reference field="67" count="18">
            <x v="3"/>
            <x v="6"/>
            <x v="7"/>
            <x v="8"/>
            <x v="11"/>
            <x v="15"/>
            <x v="21"/>
            <x v="36"/>
            <x v="37"/>
            <x v="42"/>
            <x v="44"/>
            <x v="48"/>
            <x v="52"/>
            <x v="54"/>
            <x v="55"/>
            <x v="56"/>
            <x v="58"/>
            <x v="62"/>
          </reference>
        </references>
      </pivotArea>
    </format>
    <format dxfId="9">
      <pivotArea dataOnly="0" labelOnly="1" outline="0" fieldPosition="0">
        <references count="2">
          <reference field="7" count="1" selected="0">
            <x v="2"/>
          </reference>
          <reference field="67" count="17">
            <x v="5"/>
            <x v="9"/>
            <x v="12"/>
            <x v="13"/>
            <x v="14"/>
            <x v="18"/>
            <x v="24"/>
            <x v="25"/>
            <x v="26"/>
            <x v="27"/>
            <x v="28"/>
            <x v="29"/>
            <x v="40"/>
            <x v="41"/>
            <x v="45"/>
            <x v="64"/>
            <x v="66"/>
          </reference>
        </references>
      </pivotArea>
    </format>
    <format dxfId="8">
      <pivotArea dataOnly="0" labelOnly="1" outline="0" fieldPosition="0">
        <references count="2">
          <reference field="7" count="1" selected="0">
            <x v="0"/>
          </reference>
          <reference field="67" count="1">
            <x v="68"/>
          </reference>
        </references>
      </pivotArea>
    </format>
    <format dxfId="7">
      <pivotArea dataOnly="0" labelOnly="1" outline="0" fieldPosition="0">
        <references count="2">
          <reference field="7" count="1" selected="0">
            <x v="1"/>
          </reference>
          <reference field="67" count="18">
            <x v="3"/>
            <x v="6"/>
            <x v="7"/>
            <x v="8"/>
            <x v="11"/>
            <x v="15"/>
            <x v="21"/>
            <x v="36"/>
            <x v="37"/>
            <x v="42"/>
            <x v="44"/>
            <x v="48"/>
            <x v="52"/>
            <x v="54"/>
            <x v="55"/>
            <x v="56"/>
            <x v="58"/>
            <x v="62"/>
          </reference>
        </references>
      </pivotArea>
    </format>
    <format dxfId="6">
      <pivotArea dataOnly="0" labelOnly="1" outline="0" fieldPosition="0">
        <references count="2">
          <reference field="7" count="1" selected="0">
            <x v="2"/>
          </reference>
          <reference field="67" count="17">
            <x v="5"/>
            <x v="9"/>
            <x v="12"/>
            <x v="13"/>
            <x v="14"/>
            <x v="18"/>
            <x v="24"/>
            <x v="25"/>
            <x v="26"/>
            <x v="27"/>
            <x v="28"/>
            <x v="29"/>
            <x v="40"/>
            <x v="41"/>
            <x v="45"/>
            <x v="64"/>
            <x v="66"/>
          </reference>
        </references>
      </pivotArea>
    </format>
    <format dxfId="5">
      <pivotArea dataOnly="0" labelOnly="1" outline="0" fieldPosition="0">
        <references count="2">
          <reference field="7" count="1" selected="0">
            <x v="3"/>
          </reference>
          <reference field="67" count="18">
            <x v="1"/>
            <x v="4"/>
            <x v="19"/>
            <x v="22"/>
            <x v="30"/>
            <x v="31"/>
            <x v="33"/>
            <x v="34"/>
            <x v="39"/>
            <x v="42"/>
            <x v="43"/>
            <x v="51"/>
            <x v="53"/>
            <x v="57"/>
            <x v="59"/>
            <x v="60"/>
            <x v="61"/>
            <x v="6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4.xml><?xml version="1.0" encoding="utf-8"?>
<pivotTableDefinition xmlns="http://schemas.openxmlformats.org/spreadsheetml/2006/main" name="PivotTable32"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715:G743" firstHeaderRow="1" firstDataRow="1" firstDataCol="2"/>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axis="axisRow" compact="0" outline="0" showAll="0" defaultSubtotal="0">
      <items count="4">
        <item x="1"/>
        <item x="0"/>
        <item x="3"/>
        <item n="Zémio" x="2"/>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axis="axisRow" compact="0" outline="0" showAll="0">
      <items count="24">
        <item x="2"/>
        <item x="15"/>
        <item x="16"/>
        <item x="17"/>
        <item x="22"/>
        <item x="20"/>
        <item x="8"/>
        <item x="5"/>
        <item x="7"/>
        <item x="12"/>
        <item x="6"/>
        <item x="13"/>
        <item x="14"/>
        <item x="0"/>
        <item x="11"/>
        <item x="10"/>
        <item x="4"/>
        <item x="9"/>
        <item x="21"/>
        <item x="19"/>
        <item x="1"/>
        <item x="3"/>
        <item x="1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7"/>
    <field x="55"/>
  </rowFields>
  <rowItems count="28">
    <i>
      <x/>
      <x v="1"/>
    </i>
    <i r="1">
      <x v="2"/>
    </i>
    <i r="1">
      <x v="3"/>
    </i>
    <i r="1">
      <x v="9"/>
    </i>
    <i r="1">
      <x v="11"/>
    </i>
    <i r="1">
      <x v="12"/>
    </i>
    <i r="1">
      <x v="13"/>
    </i>
    <i r="1">
      <x v="14"/>
    </i>
    <i r="1">
      <x v="19"/>
    </i>
    <i r="1">
      <x v="22"/>
    </i>
    <i>
      <x v="1"/>
      <x/>
    </i>
    <i r="1">
      <x v="6"/>
    </i>
    <i r="1">
      <x v="7"/>
    </i>
    <i r="1">
      <x v="8"/>
    </i>
    <i r="1">
      <x v="10"/>
    </i>
    <i r="1">
      <x v="13"/>
    </i>
    <i r="1">
      <x v="15"/>
    </i>
    <i r="1">
      <x v="16"/>
    </i>
    <i r="1">
      <x v="17"/>
    </i>
    <i r="1">
      <x v="20"/>
    </i>
    <i r="1">
      <x v="21"/>
    </i>
    <i>
      <x v="2"/>
      <x v="13"/>
    </i>
    <i>
      <x v="3"/>
      <x v="4"/>
    </i>
    <i r="1">
      <x v="5"/>
    </i>
    <i r="1">
      <x v="13"/>
    </i>
    <i r="1">
      <x v="18"/>
    </i>
    <i r="1">
      <x v="19"/>
    </i>
    <i t="grand">
      <x/>
    </i>
  </rowItems>
  <colItems count="1">
    <i/>
  </colItems>
  <dataFields count="1">
    <dataField name="Count of _uuid" fld="7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5.xml><?xml version="1.0" encoding="utf-8"?>
<pivotTableDefinition xmlns="http://schemas.openxmlformats.org/spreadsheetml/2006/main" name="PivotTable40"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1108:G1173" firstHeaderRow="1" firstDataRow="1" firstDataCol="2"/>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axis="axisRow" compact="0" outline="0" showAll="0" defaultSubtotal="0">
      <items count="4">
        <item x="1"/>
        <item x="0"/>
        <item x="3"/>
        <item n="Zémio" x="2"/>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63">
        <item x="22"/>
        <item x="41"/>
        <item x="37"/>
        <item x="45"/>
        <item x="34"/>
        <item x="15"/>
        <item m="1" x="61"/>
        <item x="40"/>
        <item x="16"/>
        <item x="52"/>
        <item x="50"/>
        <item x="53"/>
        <item x="51"/>
        <item x="21"/>
        <item x="12"/>
        <item x="13"/>
        <item x="57"/>
        <item x="8"/>
        <item x="7"/>
        <item x="10"/>
        <item x="9"/>
        <item x="39"/>
        <item x="14"/>
        <item x="17"/>
        <item x="55"/>
        <item x="56"/>
        <item x="20"/>
        <item x="18"/>
        <item x="54"/>
        <item x="44"/>
        <item x="25"/>
        <item x="49"/>
        <item x="48"/>
        <item x="11"/>
        <item x="0"/>
        <item x="46"/>
        <item x="43"/>
        <item x="38"/>
        <item x="23"/>
        <item x="36"/>
        <item x="58"/>
        <item x="27"/>
        <item x="30"/>
        <item x="59"/>
        <item x="28"/>
        <item x="26"/>
        <item x="29"/>
        <item x="31"/>
        <item x="47"/>
        <item x="2"/>
        <item x="4"/>
        <item x="35"/>
        <item x="24"/>
        <item x="32"/>
        <item x="3"/>
        <item x="33"/>
        <item x="6"/>
        <item x="5"/>
        <item x="42"/>
        <item x="19"/>
        <item x="1"/>
        <item x="60"/>
        <item t="default"/>
      </items>
    </pivotField>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7"/>
    <field x="64"/>
  </rowFields>
  <rowItems count="65">
    <i>
      <x/>
      <x/>
    </i>
    <i r="1">
      <x v="5"/>
    </i>
    <i r="1">
      <x v="13"/>
    </i>
    <i r="1">
      <x v="26"/>
    </i>
    <i r="1">
      <x v="30"/>
    </i>
    <i r="1">
      <x v="38"/>
    </i>
    <i r="1">
      <x v="52"/>
    </i>
    <i>
      <x v="1"/>
      <x v="5"/>
    </i>
    <i r="1">
      <x v="8"/>
    </i>
    <i r="1">
      <x v="14"/>
    </i>
    <i r="1">
      <x v="15"/>
    </i>
    <i r="1">
      <x v="17"/>
    </i>
    <i r="1">
      <x v="18"/>
    </i>
    <i r="1">
      <x v="19"/>
    </i>
    <i r="1">
      <x v="20"/>
    </i>
    <i r="1">
      <x v="22"/>
    </i>
    <i r="1">
      <x v="23"/>
    </i>
    <i r="1">
      <x v="27"/>
    </i>
    <i r="1">
      <x v="33"/>
    </i>
    <i r="1">
      <x v="34"/>
    </i>
    <i r="1">
      <x v="49"/>
    </i>
    <i r="1">
      <x v="50"/>
    </i>
    <i r="1">
      <x v="54"/>
    </i>
    <i r="1">
      <x v="56"/>
    </i>
    <i r="1">
      <x v="57"/>
    </i>
    <i r="1">
      <x v="59"/>
    </i>
    <i r="1">
      <x v="60"/>
    </i>
    <i>
      <x v="2"/>
      <x v="1"/>
    </i>
    <i r="1">
      <x v="3"/>
    </i>
    <i r="1">
      <x v="5"/>
    </i>
    <i r="1">
      <x v="9"/>
    </i>
    <i r="1">
      <x v="10"/>
    </i>
    <i r="1">
      <x v="11"/>
    </i>
    <i r="1">
      <x v="12"/>
    </i>
    <i r="1">
      <x v="16"/>
    </i>
    <i r="1">
      <x v="24"/>
    </i>
    <i r="1">
      <x v="25"/>
    </i>
    <i r="1">
      <x v="28"/>
    </i>
    <i r="1">
      <x v="29"/>
    </i>
    <i r="1">
      <x v="31"/>
    </i>
    <i r="1">
      <x v="32"/>
    </i>
    <i r="1">
      <x v="35"/>
    </i>
    <i r="1">
      <x v="36"/>
    </i>
    <i r="1">
      <x v="48"/>
    </i>
    <i r="1">
      <x v="58"/>
    </i>
    <i>
      <x v="3"/>
      <x v="2"/>
    </i>
    <i r="1">
      <x v="4"/>
    </i>
    <i r="1">
      <x v="5"/>
    </i>
    <i r="1">
      <x v="7"/>
    </i>
    <i r="1">
      <x v="21"/>
    </i>
    <i r="1">
      <x v="37"/>
    </i>
    <i r="1">
      <x v="39"/>
    </i>
    <i r="1">
      <x v="40"/>
    </i>
    <i r="1">
      <x v="41"/>
    </i>
    <i r="1">
      <x v="42"/>
    </i>
    <i r="1">
      <x v="43"/>
    </i>
    <i r="1">
      <x v="44"/>
    </i>
    <i r="1">
      <x v="45"/>
    </i>
    <i r="1">
      <x v="46"/>
    </i>
    <i r="1">
      <x v="47"/>
    </i>
    <i r="1">
      <x v="51"/>
    </i>
    <i r="1">
      <x v="53"/>
    </i>
    <i r="1">
      <x v="55"/>
    </i>
    <i r="1">
      <x v="61"/>
    </i>
    <i t="grand">
      <x/>
    </i>
  </rowItems>
  <colItems count="1">
    <i/>
  </colItems>
  <dataFields count="1">
    <dataField name="Count of _uuid" fld="75" subtotal="count" baseField="0" baseItem="0"/>
  </dataFields>
  <formats count="18">
    <format dxfId="43">
      <pivotArea outline="0" collapsedLevelsAreSubtotals="1" fieldPosition="0"/>
    </format>
    <format dxfId="42">
      <pivotArea dataOnly="0" labelOnly="1" outline="0" axis="axisValues" fieldPosition="0"/>
    </format>
    <format dxfId="41">
      <pivotArea dataOnly="0" labelOnly="1" outline="0" axis="axisValues" fieldPosition="0"/>
    </format>
    <format dxfId="40">
      <pivotArea field="64" type="button" dataOnly="0" labelOnly="1" outline="0" axis="axisRow" fieldPosition="1"/>
    </format>
    <format dxfId="39">
      <pivotArea dataOnly="0" labelOnly="1" outline="0" fieldPosition="0">
        <references count="2">
          <reference field="7" count="1" selected="0">
            <x v="0"/>
          </reference>
          <reference field="64" count="7">
            <x v="0"/>
            <x v="5"/>
            <x v="13"/>
            <x v="26"/>
            <x v="30"/>
            <x v="38"/>
            <x v="52"/>
          </reference>
        </references>
      </pivotArea>
    </format>
    <format dxfId="38">
      <pivotArea dataOnly="0" labelOnly="1" outline="0" fieldPosition="0">
        <references count="2">
          <reference field="7" count="1" selected="0">
            <x v="1"/>
          </reference>
          <reference field="64" count="20">
            <x v="5"/>
            <x v="8"/>
            <x v="14"/>
            <x v="15"/>
            <x v="17"/>
            <x v="18"/>
            <x v="19"/>
            <x v="20"/>
            <x v="22"/>
            <x v="23"/>
            <x v="27"/>
            <x v="33"/>
            <x v="34"/>
            <x v="49"/>
            <x v="50"/>
            <x v="54"/>
            <x v="56"/>
            <x v="57"/>
            <x v="59"/>
            <x v="60"/>
          </reference>
        </references>
      </pivotArea>
    </format>
    <format dxfId="37">
      <pivotArea dataOnly="0" labelOnly="1" outline="0" fieldPosition="0">
        <references count="2">
          <reference field="7" count="1" selected="0">
            <x v="2"/>
          </reference>
          <reference field="64" count="18">
            <x v="1"/>
            <x v="3"/>
            <x v="5"/>
            <x v="9"/>
            <x v="10"/>
            <x v="11"/>
            <x v="12"/>
            <x v="16"/>
            <x v="24"/>
            <x v="25"/>
            <x v="28"/>
            <x v="29"/>
            <x v="31"/>
            <x v="32"/>
            <x v="35"/>
            <x v="36"/>
            <x v="48"/>
            <x v="58"/>
          </reference>
        </references>
      </pivotArea>
    </format>
    <format dxfId="36">
      <pivotArea dataOnly="0" labelOnly="1" outline="0" fieldPosition="0">
        <references count="2">
          <reference field="7" count="1" selected="0">
            <x v="3"/>
          </reference>
          <reference field="64" count="19">
            <x v="2"/>
            <x v="4"/>
            <x v="5"/>
            <x v="7"/>
            <x v="21"/>
            <x v="37"/>
            <x v="39"/>
            <x v="40"/>
            <x v="41"/>
            <x v="42"/>
            <x v="43"/>
            <x v="44"/>
            <x v="45"/>
            <x v="46"/>
            <x v="47"/>
            <x v="51"/>
            <x v="53"/>
            <x v="55"/>
            <x v="61"/>
          </reference>
        </references>
      </pivotArea>
    </format>
    <format dxfId="35">
      <pivotArea field="64" type="button" dataOnly="0" labelOnly="1" outline="0" axis="axisRow" fieldPosition="1"/>
    </format>
    <format dxfId="34">
      <pivotArea dataOnly="0" labelOnly="1" outline="0" fieldPosition="0">
        <references count="2">
          <reference field="7" count="1" selected="0">
            <x v="0"/>
          </reference>
          <reference field="64" count="7">
            <x v="0"/>
            <x v="5"/>
            <x v="13"/>
            <x v="26"/>
            <x v="30"/>
            <x v="38"/>
            <x v="52"/>
          </reference>
        </references>
      </pivotArea>
    </format>
    <format dxfId="33">
      <pivotArea dataOnly="0" labelOnly="1" outline="0" fieldPosition="0">
        <references count="2">
          <reference field="7" count="1" selected="0">
            <x v="1"/>
          </reference>
          <reference field="64" count="20">
            <x v="5"/>
            <x v="8"/>
            <x v="14"/>
            <x v="15"/>
            <x v="17"/>
            <x v="18"/>
            <x v="19"/>
            <x v="20"/>
            <x v="22"/>
            <x v="23"/>
            <x v="27"/>
            <x v="33"/>
            <x v="34"/>
            <x v="49"/>
            <x v="50"/>
            <x v="54"/>
            <x v="56"/>
            <x v="57"/>
            <x v="59"/>
            <x v="60"/>
          </reference>
        </references>
      </pivotArea>
    </format>
    <format dxfId="32">
      <pivotArea dataOnly="0" labelOnly="1" outline="0" fieldPosition="0">
        <references count="2">
          <reference field="7" count="1" selected="0">
            <x v="2"/>
          </reference>
          <reference field="64" count="18">
            <x v="1"/>
            <x v="3"/>
            <x v="5"/>
            <x v="9"/>
            <x v="10"/>
            <x v="11"/>
            <x v="12"/>
            <x v="16"/>
            <x v="24"/>
            <x v="25"/>
            <x v="28"/>
            <x v="29"/>
            <x v="31"/>
            <x v="32"/>
            <x v="35"/>
            <x v="36"/>
            <x v="48"/>
            <x v="58"/>
          </reference>
        </references>
      </pivotArea>
    </format>
    <format dxfId="31">
      <pivotArea dataOnly="0" labelOnly="1" outline="0" fieldPosition="0">
        <references count="2">
          <reference field="7" count="1" selected="0">
            <x v="3"/>
          </reference>
          <reference field="64" count="19">
            <x v="2"/>
            <x v="4"/>
            <x v="5"/>
            <x v="7"/>
            <x v="21"/>
            <x v="37"/>
            <x v="39"/>
            <x v="40"/>
            <x v="41"/>
            <x v="42"/>
            <x v="43"/>
            <x v="44"/>
            <x v="45"/>
            <x v="46"/>
            <x v="47"/>
            <x v="51"/>
            <x v="53"/>
            <x v="55"/>
            <x v="61"/>
          </reference>
        </references>
      </pivotArea>
    </format>
    <format dxfId="30">
      <pivotArea field="64" type="button" dataOnly="0" labelOnly="1" outline="0" axis="axisRow" fieldPosition="1"/>
    </format>
    <format dxfId="29">
      <pivotArea dataOnly="0" labelOnly="1" outline="0" fieldPosition="0">
        <references count="2">
          <reference field="7" count="1" selected="0">
            <x v="0"/>
          </reference>
          <reference field="64" count="7">
            <x v="0"/>
            <x v="5"/>
            <x v="13"/>
            <x v="26"/>
            <x v="30"/>
            <x v="38"/>
            <x v="52"/>
          </reference>
        </references>
      </pivotArea>
    </format>
    <format dxfId="28">
      <pivotArea dataOnly="0" labelOnly="1" outline="0" fieldPosition="0">
        <references count="2">
          <reference field="7" count="1" selected="0">
            <x v="1"/>
          </reference>
          <reference field="64" count="20">
            <x v="5"/>
            <x v="8"/>
            <x v="14"/>
            <x v="15"/>
            <x v="17"/>
            <x v="18"/>
            <x v="19"/>
            <x v="20"/>
            <x v="22"/>
            <x v="23"/>
            <x v="27"/>
            <x v="33"/>
            <x v="34"/>
            <x v="49"/>
            <x v="50"/>
            <x v="54"/>
            <x v="56"/>
            <x v="57"/>
            <x v="59"/>
            <x v="60"/>
          </reference>
        </references>
      </pivotArea>
    </format>
    <format dxfId="27">
      <pivotArea dataOnly="0" labelOnly="1" outline="0" fieldPosition="0">
        <references count="2">
          <reference field="7" count="1" selected="0">
            <x v="2"/>
          </reference>
          <reference field="64" count="18">
            <x v="1"/>
            <x v="3"/>
            <x v="5"/>
            <x v="9"/>
            <x v="10"/>
            <x v="11"/>
            <x v="12"/>
            <x v="16"/>
            <x v="24"/>
            <x v="25"/>
            <x v="28"/>
            <x v="29"/>
            <x v="31"/>
            <x v="32"/>
            <x v="35"/>
            <x v="36"/>
            <x v="48"/>
            <x v="58"/>
          </reference>
        </references>
      </pivotArea>
    </format>
    <format dxfId="26">
      <pivotArea dataOnly="0" labelOnly="1" outline="0" fieldPosition="0">
        <references count="2">
          <reference field="7" count="1" selected="0">
            <x v="3"/>
          </reference>
          <reference field="64" count="19">
            <x v="2"/>
            <x v="4"/>
            <x v="5"/>
            <x v="7"/>
            <x v="21"/>
            <x v="37"/>
            <x v="39"/>
            <x v="40"/>
            <x v="41"/>
            <x v="42"/>
            <x v="43"/>
            <x v="44"/>
            <x v="45"/>
            <x v="46"/>
            <x v="47"/>
            <x v="51"/>
            <x v="53"/>
            <x v="55"/>
            <x v="6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6.xml><?xml version="1.0" encoding="utf-8"?>
<pivotTableDefinition xmlns="http://schemas.openxmlformats.org/spreadsheetml/2006/main" name="PivotTable29"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472:G552" firstHeaderRow="1" firstDataRow="1" firstDataCol="2"/>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axis="axisRow" compact="0" outline="0" showAll="0" defaultSubtotal="0">
      <items count="4">
        <item x="1"/>
        <item x="0"/>
        <item x="3"/>
        <item n="Zémio" x="2"/>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axis="axisRow" compact="0" outline="0" showAll="0">
      <items count="80">
        <item x="52"/>
        <item x="49"/>
        <item x="63"/>
        <item x="22"/>
        <item x="20"/>
        <item x="33"/>
        <item x="66"/>
        <item x="69"/>
        <item x="68"/>
        <item x="31"/>
        <item x="29"/>
        <item x="73"/>
        <item x="9"/>
        <item x="64"/>
        <item x="71"/>
        <item x="10"/>
        <item x="74"/>
        <item x="0"/>
        <item x="5"/>
        <item x="57"/>
        <item x="37"/>
        <item x="61"/>
        <item x="8"/>
        <item x="38"/>
        <item x="35"/>
        <item x="7"/>
        <item x="67"/>
        <item x="30"/>
        <item x="24"/>
        <item x="34"/>
        <item x="70"/>
        <item x="28"/>
        <item x="25"/>
        <item x="11"/>
        <item x="72"/>
        <item x="54"/>
        <item x="78"/>
        <item x="2"/>
        <item x="27"/>
        <item x="26"/>
        <item x="13"/>
        <item x="55"/>
        <item x="14"/>
        <item x="15"/>
        <item x="19"/>
        <item x="18"/>
        <item x="17"/>
        <item x="32"/>
        <item x="21"/>
        <item x="65"/>
        <item x="59"/>
        <item x="58"/>
        <item x="77"/>
        <item x="47"/>
        <item x="12"/>
        <item x="36"/>
        <item x="4"/>
        <item x="3"/>
        <item x="53"/>
        <item x="60"/>
        <item x="1"/>
        <item x="39"/>
        <item x="62"/>
        <item x="23"/>
        <item x="56"/>
        <item x="6"/>
        <item x="50"/>
        <item x="51"/>
        <item x="48"/>
        <item x="40"/>
        <item x="42"/>
        <item x="43"/>
        <item x="76"/>
        <item x="45"/>
        <item x="44"/>
        <item x="41"/>
        <item x="75"/>
        <item x="46"/>
        <item x="1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7"/>
    <field x="52"/>
  </rowFields>
  <rowItems count="80">
    <i>
      <x/>
      <x v="3"/>
    </i>
    <i r="1">
      <x v="4"/>
    </i>
    <i r="1">
      <x v="5"/>
    </i>
    <i r="1">
      <x v="9"/>
    </i>
    <i r="1">
      <x v="10"/>
    </i>
    <i r="1">
      <x v="20"/>
    </i>
    <i r="1">
      <x v="23"/>
    </i>
    <i r="1">
      <x v="24"/>
    </i>
    <i r="1">
      <x v="27"/>
    </i>
    <i r="1">
      <x v="28"/>
    </i>
    <i r="1">
      <x v="29"/>
    </i>
    <i r="1">
      <x v="31"/>
    </i>
    <i r="1">
      <x v="32"/>
    </i>
    <i r="1">
      <x v="38"/>
    </i>
    <i r="1">
      <x v="39"/>
    </i>
    <i r="1">
      <x v="47"/>
    </i>
    <i r="1">
      <x v="48"/>
    </i>
    <i r="1">
      <x v="55"/>
    </i>
    <i r="1">
      <x v="61"/>
    </i>
    <i r="1">
      <x v="63"/>
    </i>
    <i>
      <x v="1"/>
      <x v="12"/>
    </i>
    <i r="1">
      <x v="15"/>
    </i>
    <i r="1">
      <x v="17"/>
    </i>
    <i r="1">
      <x v="18"/>
    </i>
    <i r="1">
      <x v="22"/>
    </i>
    <i r="1">
      <x v="25"/>
    </i>
    <i r="1">
      <x v="33"/>
    </i>
    <i r="1">
      <x v="37"/>
    </i>
    <i r="1">
      <x v="40"/>
    </i>
    <i r="1">
      <x v="42"/>
    </i>
    <i r="1">
      <x v="43"/>
    </i>
    <i r="1">
      <x v="44"/>
    </i>
    <i r="1">
      <x v="45"/>
    </i>
    <i r="1">
      <x v="46"/>
    </i>
    <i r="1">
      <x v="54"/>
    </i>
    <i r="1">
      <x v="56"/>
    </i>
    <i r="1">
      <x v="57"/>
    </i>
    <i r="1">
      <x v="60"/>
    </i>
    <i r="1">
      <x v="65"/>
    </i>
    <i r="1">
      <x v="78"/>
    </i>
    <i>
      <x v="2"/>
      <x v="2"/>
    </i>
    <i r="1">
      <x v="6"/>
    </i>
    <i r="1">
      <x v="7"/>
    </i>
    <i r="1">
      <x v="8"/>
    </i>
    <i r="1">
      <x v="11"/>
    </i>
    <i r="1">
      <x v="13"/>
    </i>
    <i r="1">
      <x v="14"/>
    </i>
    <i r="1">
      <x v="16"/>
    </i>
    <i r="1">
      <x v="19"/>
    </i>
    <i r="1">
      <x v="21"/>
    </i>
    <i r="1">
      <x v="26"/>
    </i>
    <i r="1">
      <x v="30"/>
    </i>
    <i r="1">
      <x v="34"/>
    </i>
    <i r="1">
      <x v="49"/>
    </i>
    <i r="1">
      <x v="50"/>
    </i>
    <i r="1">
      <x v="51"/>
    </i>
    <i r="1">
      <x v="59"/>
    </i>
    <i r="1">
      <x v="62"/>
    </i>
    <i r="1">
      <x v="64"/>
    </i>
    <i>
      <x v="3"/>
      <x/>
    </i>
    <i r="1">
      <x v="1"/>
    </i>
    <i r="1">
      <x v="35"/>
    </i>
    <i r="1">
      <x v="36"/>
    </i>
    <i r="1">
      <x v="41"/>
    </i>
    <i r="1">
      <x v="52"/>
    </i>
    <i r="1">
      <x v="53"/>
    </i>
    <i r="1">
      <x v="58"/>
    </i>
    <i r="1">
      <x v="66"/>
    </i>
    <i r="1">
      <x v="67"/>
    </i>
    <i r="1">
      <x v="68"/>
    </i>
    <i r="1">
      <x v="69"/>
    </i>
    <i r="1">
      <x v="70"/>
    </i>
    <i r="1">
      <x v="71"/>
    </i>
    <i r="1">
      <x v="72"/>
    </i>
    <i r="1">
      <x v="73"/>
    </i>
    <i r="1">
      <x v="74"/>
    </i>
    <i r="1">
      <x v="75"/>
    </i>
    <i r="1">
      <x v="76"/>
    </i>
    <i r="1">
      <x v="77"/>
    </i>
    <i t="grand">
      <x/>
    </i>
  </rowItems>
  <colItems count="1">
    <i/>
  </colItems>
  <dataFields count="1">
    <dataField name="Count of _uuid" fld="7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7.xml><?xml version="1.0" encoding="utf-8"?>
<pivotTableDefinition xmlns="http://schemas.openxmlformats.org/spreadsheetml/2006/main" name="PivotTable38"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994:G1027" firstHeaderRow="1" firstDataRow="1" firstDataCol="2"/>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axis="axisRow" compact="0" outline="0" showAll="0" defaultSubtotal="0">
      <items count="4">
        <item x="1"/>
        <item x="0"/>
        <item x="3"/>
        <item n="Zémio" x="2"/>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9">
        <item x="25"/>
        <item x="1"/>
        <item x="10"/>
        <item x="21"/>
        <item x="15"/>
        <item x="6"/>
        <item x="7"/>
        <item x="4"/>
        <item x="0"/>
        <item x="2"/>
        <item x="24"/>
        <item x="23"/>
        <item x="8"/>
        <item x="5"/>
        <item x="22"/>
        <item x="3"/>
        <item x="13"/>
        <item x="11"/>
        <item x="12"/>
        <item x="16"/>
        <item x="26"/>
        <item x="14"/>
        <item x="27"/>
        <item x="18"/>
        <item x="19"/>
        <item x="17"/>
        <item x="9"/>
        <item x="2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7"/>
    <field x="62"/>
  </rowFields>
  <rowItems count="33">
    <i>
      <x/>
      <x v="2"/>
    </i>
    <i r="1">
      <x v="8"/>
    </i>
    <i r="1">
      <x v="16"/>
    </i>
    <i r="1">
      <x v="17"/>
    </i>
    <i r="1">
      <x v="18"/>
    </i>
    <i r="1">
      <x v="26"/>
    </i>
    <i>
      <x v="1"/>
      <x v="1"/>
    </i>
    <i r="1">
      <x v="5"/>
    </i>
    <i r="1">
      <x v="6"/>
    </i>
    <i r="1">
      <x v="7"/>
    </i>
    <i r="1">
      <x v="8"/>
    </i>
    <i r="1">
      <x v="9"/>
    </i>
    <i r="1">
      <x v="12"/>
    </i>
    <i r="1">
      <x v="13"/>
    </i>
    <i r="1">
      <x v="15"/>
    </i>
    <i>
      <x v="2"/>
      <x/>
    </i>
    <i r="1">
      <x v="8"/>
    </i>
    <i r="1">
      <x v="10"/>
    </i>
    <i>
      <x v="3"/>
      <x v="3"/>
    </i>
    <i r="1">
      <x v="4"/>
    </i>
    <i r="1">
      <x v="8"/>
    </i>
    <i r="1">
      <x v="9"/>
    </i>
    <i r="1">
      <x v="11"/>
    </i>
    <i r="1">
      <x v="14"/>
    </i>
    <i r="1">
      <x v="19"/>
    </i>
    <i r="1">
      <x v="20"/>
    </i>
    <i r="1">
      <x v="21"/>
    </i>
    <i r="1">
      <x v="22"/>
    </i>
    <i r="1">
      <x v="23"/>
    </i>
    <i r="1">
      <x v="24"/>
    </i>
    <i r="1">
      <x v="25"/>
    </i>
    <i r="1">
      <x v="27"/>
    </i>
    <i t="grand">
      <x/>
    </i>
  </rowItems>
  <colItems count="1">
    <i/>
  </colItems>
  <dataFields count="1">
    <dataField name="Count of _uuid" fld="75" subtotal="count" baseField="0" baseItem="0"/>
  </dataFields>
  <formats count="1">
    <format dxfId="44">
      <pivotArea dataOnly="0" labelOnly="1" outline="0" fieldPosition="0">
        <references count="2">
          <reference field="7" count="1" selected="0">
            <x v="3"/>
          </reference>
          <reference field="62" count="1">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8.xml><?xml version="1.0" encoding="utf-8"?>
<pivotTableDefinition xmlns="http://schemas.openxmlformats.org/spreadsheetml/2006/main" name="PivotTable20"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143:G192" firstHeaderRow="1" firstDataRow="1" firstDataCol="2"/>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axis="axisRow" compact="0" outline="0" showAll="0" defaultSubtotal="0">
      <items count="4">
        <item x="1"/>
        <item x="0"/>
        <item x="3"/>
        <item n="Zémio" x="2"/>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axis="axisRow" compact="0" outline="0" showAll="0">
      <items count="42">
        <item x="32"/>
        <item x="26"/>
        <item x="16"/>
        <item x="13"/>
        <item x="14"/>
        <item x="28"/>
        <item x="15"/>
        <item x="11"/>
        <item x="38"/>
        <item x="12"/>
        <item x="10"/>
        <item x="40"/>
        <item x="6"/>
        <item x="33"/>
        <item x="31"/>
        <item x="18"/>
        <item x="24"/>
        <item x="19"/>
        <item x="25"/>
        <item x="20"/>
        <item x="3"/>
        <item x="23"/>
        <item x="0"/>
        <item x="17"/>
        <item x="22"/>
        <item x="8"/>
        <item x="7"/>
        <item x="5"/>
        <item x="39"/>
        <item x="36"/>
        <item x="34"/>
        <item x="9"/>
        <item x="35"/>
        <item x="30"/>
        <item x="2"/>
        <item x="4"/>
        <item x="1"/>
        <item x="27"/>
        <item x="29"/>
        <item x="21"/>
        <item x="37"/>
        <item t="default"/>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7"/>
    <field x="17"/>
  </rowFields>
  <rowItems count="49">
    <i>
      <x/>
      <x v="2"/>
    </i>
    <i r="1">
      <x v="9"/>
    </i>
    <i r="1">
      <x v="15"/>
    </i>
    <i r="1">
      <x v="16"/>
    </i>
    <i r="1">
      <x v="17"/>
    </i>
    <i r="1">
      <x v="18"/>
    </i>
    <i r="1">
      <x v="19"/>
    </i>
    <i r="1">
      <x v="21"/>
    </i>
    <i r="1">
      <x v="22"/>
    </i>
    <i r="1">
      <x v="23"/>
    </i>
    <i r="1">
      <x v="24"/>
    </i>
    <i r="1">
      <x v="39"/>
    </i>
    <i>
      <x v="1"/>
      <x v="3"/>
    </i>
    <i r="1">
      <x v="4"/>
    </i>
    <i r="1">
      <x v="6"/>
    </i>
    <i r="1">
      <x v="7"/>
    </i>
    <i r="1">
      <x v="9"/>
    </i>
    <i r="1">
      <x v="10"/>
    </i>
    <i r="1">
      <x v="12"/>
    </i>
    <i r="1">
      <x v="20"/>
    </i>
    <i r="1">
      <x v="22"/>
    </i>
    <i r="1">
      <x v="25"/>
    </i>
    <i r="1">
      <x v="26"/>
    </i>
    <i r="1">
      <x v="27"/>
    </i>
    <i r="1">
      <x v="31"/>
    </i>
    <i r="1">
      <x v="34"/>
    </i>
    <i r="1">
      <x v="35"/>
    </i>
    <i r="1">
      <x v="36"/>
    </i>
    <i>
      <x v="2"/>
      <x/>
    </i>
    <i r="1">
      <x v="9"/>
    </i>
    <i r="1">
      <x v="13"/>
    </i>
    <i r="1">
      <x v="14"/>
    </i>
    <i r="1">
      <x v="22"/>
    </i>
    <i r="1">
      <x v="29"/>
    </i>
    <i r="1">
      <x v="30"/>
    </i>
    <i r="1">
      <x v="32"/>
    </i>
    <i r="1">
      <x v="33"/>
    </i>
    <i>
      <x v="3"/>
      <x v="1"/>
    </i>
    <i r="1">
      <x v="5"/>
    </i>
    <i r="1">
      <x v="8"/>
    </i>
    <i r="1">
      <x v="9"/>
    </i>
    <i r="1">
      <x v="11"/>
    </i>
    <i r="1">
      <x v="20"/>
    </i>
    <i r="1">
      <x v="22"/>
    </i>
    <i r="1">
      <x v="28"/>
    </i>
    <i r="1">
      <x v="37"/>
    </i>
    <i r="1">
      <x v="38"/>
    </i>
    <i r="1">
      <x v="40"/>
    </i>
    <i t="grand">
      <x/>
    </i>
  </rowItems>
  <colItems count="1">
    <i/>
  </colItems>
  <dataFields count="1">
    <dataField name="Count of _uuid" fld="75" subtotal="count" baseField="0" baseItem="0"/>
  </dataFields>
  <formats count="10">
    <format dxfId="54">
      <pivotArea dataOnly="0" labelOnly="1" outline="0" fieldPosition="0">
        <references count="2">
          <reference field="7" count="1" selected="0">
            <x v="0"/>
          </reference>
          <reference field="17" count="12">
            <x v="2"/>
            <x v="9"/>
            <x v="15"/>
            <x v="16"/>
            <x v="17"/>
            <x v="18"/>
            <x v="19"/>
            <x v="21"/>
            <x v="22"/>
            <x v="23"/>
            <x v="24"/>
            <x v="39"/>
          </reference>
        </references>
      </pivotArea>
    </format>
    <format dxfId="53">
      <pivotArea dataOnly="0" labelOnly="1" outline="0" fieldPosition="0">
        <references count="2">
          <reference field="7" count="1" selected="0">
            <x v="0"/>
          </reference>
          <reference field="17" count="12">
            <x v="2"/>
            <x v="9"/>
            <x v="15"/>
            <x v="16"/>
            <x v="17"/>
            <x v="18"/>
            <x v="19"/>
            <x v="21"/>
            <x v="22"/>
            <x v="23"/>
            <x v="24"/>
            <x v="39"/>
          </reference>
        </references>
      </pivotArea>
    </format>
    <format dxfId="52">
      <pivotArea outline="0" collapsedLevelsAreSubtotals="1" fieldPosition="0">
        <references count="2">
          <reference field="7" count="1" selected="0">
            <x v="0"/>
          </reference>
          <reference field="17" count="11" selected="0">
            <x v="2"/>
            <x v="9"/>
            <x v="15"/>
            <x v="16"/>
            <x v="17"/>
            <x v="18"/>
            <x v="19"/>
            <x v="21"/>
            <x v="22"/>
            <x v="23"/>
            <x v="24"/>
          </reference>
        </references>
      </pivotArea>
    </format>
    <format dxfId="51">
      <pivotArea dataOnly="0" labelOnly="1" outline="0" fieldPosition="0">
        <references count="1">
          <reference field="7" count="1">
            <x v="0"/>
          </reference>
        </references>
      </pivotArea>
    </format>
    <format dxfId="50">
      <pivotArea dataOnly="0" labelOnly="1" outline="0" fieldPosition="0">
        <references count="2">
          <reference field="7" count="1" selected="0">
            <x v="0"/>
          </reference>
          <reference field="17" count="11">
            <x v="2"/>
            <x v="9"/>
            <x v="15"/>
            <x v="16"/>
            <x v="17"/>
            <x v="18"/>
            <x v="19"/>
            <x v="21"/>
            <x v="22"/>
            <x v="23"/>
            <x v="24"/>
          </reference>
        </references>
      </pivotArea>
    </format>
    <format dxfId="49">
      <pivotArea dataOnly="0" labelOnly="1" outline="0" fieldPosition="0">
        <references count="2">
          <reference field="7" count="1" selected="0">
            <x v="1"/>
          </reference>
          <reference field="17" count="16">
            <x v="3"/>
            <x v="4"/>
            <x v="6"/>
            <x v="7"/>
            <x v="9"/>
            <x v="10"/>
            <x v="12"/>
            <x v="20"/>
            <x v="22"/>
            <x v="25"/>
            <x v="26"/>
            <x v="27"/>
            <x v="31"/>
            <x v="34"/>
            <x v="35"/>
            <x v="36"/>
          </reference>
        </references>
      </pivotArea>
    </format>
    <format dxfId="48">
      <pivotArea dataOnly="0" labelOnly="1" outline="0" fieldPosition="0">
        <references count="2">
          <reference field="7" count="1" selected="0">
            <x v="0"/>
          </reference>
          <reference field="17" count="12">
            <x v="2"/>
            <x v="9"/>
            <x v="15"/>
            <x v="16"/>
            <x v="17"/>
            <x v="18"/>
            <x v="19"/>
            <x v="21"/>
            <x v="22"/>
            <x v="23"/>
            <x v="24"/>
            <x v="39"/>
          </reference>
        </references>
      </pivotArea>
    </format>
    <format dxfId="47">
      <pivotArea dataOnly="0" labelOnly="1" outline="0" fieldPosition="0">
        <references count="2">
          <reference field="7" count="1" selected="0">
            <x v="1"/>
          </reference>
          <reference field="17" count="16">
            <x v="3"/>
            <x v="4"/>
            <x v="6"/>
            <x v="7"/>
            <x v="9"/>
            <x v="10"/>
            <x v="12"/>
            <x v="20"/>
            <x v="22"/>
            <x v="25"/>
            <x v="26"/>
            <x v="27"/>
            <x v="31"/>
            <x v="34"/>
            <x v="35"/>
            <x v="36"/>
          </reference>
        </references>
      </pivotArea>
    </format>
    <format dxfId="46">
      <pivotArea dataOnly="0" labelOnly="1" outline="0" fieldPosition="0">
        <references count="2">
          <reference field="7" count="1" selected="0">
            <x v="2"/>
          </reference>
          <reference field="17" count="9">
            <x v="0"/>
            <x v="9"/>
            <x v="13"/>
            <x v="14"/>
            <x v="22"/>
            <x v="29"/>
            <x v="30"/>
            <x v="32"/>
            <x v="33"/>
          </reference>
        </references>
      </pivotArea>
    </format>
    <format dxfId="45">
      <pivotArea dataOnly="0" labelOnly="1" outline="0" fieldPosition="0">
        <references count="2">
          <reference field="7" count="1" selected="0">
            <x v="3"/>
          </reference>
          <reference field="17" count="11">
            <x v="1"/>
            <x v="5"/>
            <x v="8"/>
            <x v="9"/>
            <x v="11"/>
            <x v="20"/>
            <x v="22"/>
            <x v="28"/>
            <x v="37"/>
            <x v="38"/>
            <x v="4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9.xml><?xml version="1.0" encoding="utf-8"?>
<pivotTableDefinition xmlns="http://schemas.openxmlformats.org/spreadsheetml/2006/main" name="PivotTable46"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1525:G1535" firstHeaderRow="1" firstDataRow="1" firstDataCol="2"/>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axis="axisRow" compact="0" outline="0" showAll="0" defaultSubtotal="0">
      <items count="4">
        <item x="1"/>
        <item x="0"/>
        <item x="3"/>
        <item n="Zémio" x="2"/>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axis="axisRow" compact="0" outline="0" showAll="0">
      <items count="5">
        <item x="1"/>
        <item x="2"/>
        <item x="0"/>
        <item x="3"/>
        <item t="default"/>
      </items>
    </pivotField>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7"/>
    <field x="72"/>
  </rowFields>
  <rowItems count="10">
    <i>
      <x/>
      <x/>
    </i>
    <i r="1">
      <x v="1"/>
    </i>
    <i r="1">
      <x v="2"/>
    </i>
    <i>
      <x v="1"/>
      <x/>
    </i>
    <i r="1">
      <x v="2"/>
    </i>
    <i>
      <x v="2"/>
      <x v="2"/>
    </i>
    <i r="1">
      <x v="3"/>
    </i>
    <i>
      <x v="3"/>
      <x/>
    </i>
    <i r="1">
      <x v="2"/>
    </i>
    <i t="grand">
      <x/>
    </i>
  </rowItems>
  <colItems count="1">
    <i/>
  </colItems>
  <dataFields count="1">
    <dataField name="Count of _uuid" fld="75" subtotal="count" baseField="0" baseItem="0"/>
  </dataFields>
  <formats count="1">
    <format dxfId="55">
      <pivotArea dataOnly="0" outline="0" fieldPosition="0">
        <references count="1">
          <reference field="72"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3"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E615:G642" firstHeaderRow="1" firstDataRow="1" firstDataCol="2"/>
  <pivotFields count="129">
    <pivotField compact="0" numFmtId="22" outline="0" showAll="0" defaultSubtotal="0"/>
    <pivotField compact="0" numFmtId="22" outline="0" showAll="0" defaultSubtotal="0"/>
    <pivotField compact="0" numFmtId="22"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Localité de l'entreprise" axis="axisRow" compact="0" outline="0" showAll="0" defaultSubtotal="0">
      <items count="4">
        <item x="1"/>
        <item x="0"/>
        <item x="3"/>
        <item n="Zémio, RCA"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9">
        <item x="8"/>
        <item x="11"/>
        <item x="17"/>
        <item x="3"/>
        <item x="0"/>
        <item x="13"/>
        <item x="12"/>
        <item x="4"/>
        <item x="16"/>
        <item x="10"/>
        <item x="5"/>
        <item x="14"/>
        <item x="15"/>
        <item x="2"/>
        <item x="1"/>
        <item x="9"/>
        <item x="7"/>
        <item x="18"/>
        <item x="6"/>
      </items>
    </pivotField>
    <pivotField compact="0" outline="0" showAll="0" defaultSubtotal="0">
      <items count="10">
        <item x="4"/>
        <item x="3"/>
        <item x="0"/>
        <item x="9"/>
        <item x="7"/>
        <item x="5"/>
        <item x="6"/>
        <item x="1"/>
        <item x="8"/>
        <item x="2"/>
      </items>
    </pivotField>
    <pivotField compact="0" outline="0" showAll="0" defaultSubtotal="0">
      <items count="17">
        <item x="9"/>
        <item x="5"/>
        <item x="15"/>
        <item x="0"/>
        <item x="6"/>
        <item x="7"/>
        <item x="8"/>
        <item x="10"/>
        <item x="12"/>
        <item x="14"/>
        <item x="13"/>
        <item x="2"/>
        <item x="3"/>
        <item x="4"/>
        <item x="1"/>
        <item m="1" x="16"/>
        <item x="11"/>
      </items>
    </pivotField>
    <pivotField compact="0" outline="0" showAll="0" defaultSubtotal="0">
      <items count="3">
        <item x="0"/>
        <item x="2"/>
        <item x="1"/>
      </items>
    </pivotField>
    <pivotField compact="0" outline="0" showAll="0" defaultSubtotal="0">
      <items count="12">
        <item x="1"/>
        <item x="5"/>
        <item x="10"/>
        <item x="0"/>
        <item x="6"/>
        <item x="7"/>
        <item x="8"/>
        <item x="4"/>
        <item x="2"/>
        <item m="1" x="11"/>
        <item x="3"/>
        <item x="9"/>
      </items>
    </pivotField>
    <pivotField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1">
        <item x="1"/>
        <item x="3"/>
        <item x="7"/>
        <item x="2"/>
        <item x="0"/>
        <item x="6"/>
        <item x="10"/>
        <item x="9"/>
        <item x="4"/>
        <item x="8"/>
        <item x="5"/>
      </items>
    </pivotField>
    <pivotField compact="0" outline="0" showAll="0" defaultSubtotal="0">
      <items count="7">
        <item x="1"/>
        <item x="4"/>
        <item x="0"/>
        <item x="2"/>
        <item x="3"/>
        <item x="5"/>
        <item x="6"/>
      </items>
    </pivotField>
    <pivotField compact="0" outline="0" showAll="0" defaultSubtotal="0">
      <items count="29">
        <item x="16"/>
        <item x="23"/>
        <item x="15"/>
        <item x="19"/>
        <item x="0"/>
        <item x="17"/>
        <item x="14"/>
        <item x="2"/>
        <item x="20"/>
        <item x="18"/>
        <item x="5"/>
        <item x="3"/>
        <item x="1"/>
        <item x="25"/>
        <item x="24"/>
        <item x="21"/>
        <item x="13"/>
        <item x="7"/>
        <item x="8"/>
        <item x="28"/>
        <item x="27"/>
        <item x="22"/>
        <item x="6"/>
        <item x="12"/>
        <item x="4"/>
        <item x="11"/>
        <item x="10"/>
        <item x="9"/>
        <item x="2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28">
        <item x="6"/>
        <item x="9"/>
        <item x="8"/>
        <item x="5"/>
        <item x="2"/>
        <item x="21"/>
        <item x="23"/>
        <item x="20"/>
        <item x="27"/>
        <item x="11"/>
        <item x="17"/>
        <item x="0"/>
        <item x="14"/>
        <item x="12"/>
        <item x="1"/>
        <item x="22"/>
        <item x="25"/>
        <item x="10"/>
        <item x="16"/>
        <item x="4"/>
        <item x="24"/>
        <item x="7"/>
        <item x="13"/>
        <item x="15"/>
        <item x="3"/>
        <item x="26"/>
        <item x="18"/>
        <item x="19"/>
      </items>
    </pivotField>
    <pivotField compact="0" outline="0" showAll="0" defaultSubtotal="0"/>
    <pivotField compact="0" outline="0" showAll="0" defaultSubtotal="0"/>
    <pivotField compact="0" outline="0" showAll="0" defaultSubtotal="0"/>
    <pivotField compact="0" outline="0" showAll="0" defaultSubtotal="0">
      <items count="29">
        <item x="15"/>
        <item x="20"/>
        <item x="19"/>
        <item x="2"/>
        <item x="16"/>
        <item x="27"/>
        <item x="3"/>
        <item x="28"/>
        <item x="17"/>
        <item x="25"/>
        <item x="1"/>
        <item x="4"/>
        <item x="6"/>
        <item x="5"/>
        <item x="13"/>
        <item x="22"/>
        <item x="24"/>
        <item x="10"/>
        <item x="9"/>
        <item x="23"/>
        <item x="12"/>
        <item x="26"/>
        <item x="21"/>
        <item x="18"/>
        <item x="0"/>
        <item x="14"/>
        <item x="8"/>
        <item x="11"/>
        <item x="7"/>
      </items>
    </pivotField>
    <pivotField compact="0" outline="0" showAll="0" defaultSubtotal="0"/>
    <pivotField compact="0" outline="0" showAll="0" defaultSubtotal="0"/>
    <pivotField compact="0" outline="0" showAll="0" defaultSubtotal="0">
      <items count="20">
        <item x="10"/>
        <item x="2"/>
        <item x="4"/>
        <item x="3"/>
        <item x="5"/>
        <item x="13"/>
        <item x="0"/>
        <item x="9"/>
        <item x="7"/>
        <item x="8"/>
        <item x="12"/>
        <item x="17"/>
        <item x="11"/>
        <item x="18"/>
        <item x="19"/>
        <item x="6"/>
        <item x="1"/>
        <item x="16"/>
        <item x="15"/>
        <item x="1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6">
        <item x="0"/>
        <item x="14"/>
        <item x="22"/>
        <item x="12"/>
        <item x="13"/>
        <item x="19"/>
        <item x="18"/>
        <item x="9"/>
        <item x="17"/>
        <item x="21"/>
        <item x="16"/>
        <item x="10"/>
        <item x="4"/>
        <item x="2"/>
        <item x="8"/>
        <item x="11"/>
        <item x="25"/>
        <item x="1"/>
        <item x="20"/>
        <item x="15"/>
        <item x="24"/>
        <item x="23"/>
        <item x="3"/>
        <item x="7"/>
        <item x="5"/>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8"/>
    <field x="98"/>
  </rowFields>
  <rowItems count="27">
    <i>
      <x/>
      <x v="7"/>
    </i>
    <i r="1">
      <x v="11"/>
    </i>
    <i r="1">
      <x v="12"/>
    </i>
    <i r="1">
      <x v="13"/>
    </i>
    <i r="1">
      <x v="14"/>
    </i>
    <i r="1">
      <x v="22"/>
    </i>
    <i r="1">
      <x v="23"/>
    </i>
    <i r="1">
      <x v="24"/>
    </i>
    <i r="1">
      <x v="25"/>
    </i>
    <i>
      <x v="1"/>
      <x/>
    </i>
    <i r="1">
      <x v="1"/>
    </i>
    <i r="1">
      <x v="3"/>
    </i>
    <i r="1">
      <x v="4"/>
    </i>
    <i r="1">
      <x v="5"/>
    </i>
    <i r="1">
      <x v="6"/>
    </i>
    <i r="1">
      <x v="8"/>
    </i>
    <i r="1">
      <x v="10"/>
    </i>
    <i r="1">
      <x v="15"/>
    </i>
    <i r="1">
      <x v="17"/>
    </i>
    <i r="1">
      <x v="18"/>
    </i>
    <i r="1">
      <x v="19"/>
    </i>
    <i>
      <x v="2"/>
      <x v="12"/>
    </i>
    <i r="1">
      <x v="16"/>
    </i>
    <i r="1">
      <x v="20"/>
    </i>
    <i>
      <x v="3"/>
      <x v="2"/>
    </i>
    <i r="1">
      <x v="9"/>
    </i>
    <i r="1">
      <x v="21"/>
    </i>
  </rowItems>
  <colItems count="1">
    <i/>
  </colItems>
  <dataFields count="1">
    <dataField name="Count of _uuid" fld="121" subtotal="count" baseField="0" baseItem="0"/>
  </dataFields>
  <formats count="74">
    <format dxfId="397">
      <pivotArea field="8" type="button" dataOnly="0" labelOnly="1" outline="0" axis="axisRow" fieldPosition="0"/>
    </format>
    <format dxfId="396">
      <pivotArea field="23" type="button" dataOnly="0" labelOnly="1" outline="0"/>
    </format>
    <format dxfId="395">
      <pivotArea field="24" type="button" dataOnly="0" labelOnly="1" outline="0"/>
    </format>
    <format dxfId="394">
      <pivotArea field="25" type="button" dataOnly="0" labelOnly="1" outline="0"/>
    </format>
    <format dxfId="393">
      <pivotArea field="27" type="button" dataOnly="0" labelOnly="1" outline="0"/>
    </format>
    <format dxfId="392">
      <pivotArea field="26" type="button" dataOnly="0" labelOnly="1" outline="0"/>
    </format>
    <format dxfId="391">
      <pivotArea field="28" type="button" dataOnly="0" labelOnly="1" outline="0"/>
    </format>
    <format dxfId="390">
      <pivotArea field="8" type="button" dataOnly="0" labelOnly="1" outline="0" axis="axisRow" fieldPosition="0"/>
    </format>
    <format dxfId="389">
      <pivotArea field="23" type="button" dataOnly="0" labelOnly="1" outline="0"/>
    </format>
    <format dxfId="388">
      <pivotArea field="24" type="button" dataOnly="0" labelOnly="1" outline="0"/>
    </format>
    <format dxfId="387">
      <pivotArea field="25" type="button" dataOnly="0" labelOnly="1" outline="0"/>
    </format>
    <format dxfId="386">
      <pivotArea field="27" type="button" dataOnly="0" labelOnly="1" outline="0"/>
    </format>
    <format dxfId="385">
      <pivotArea field="26" type="button" dataOnly="0" labelOnly="1" outline="0"/>
    </format>
    <format dxfId="384">
      <pivotArea field="28" type="button" dataOnly="0" labelOnly="1" outline="0"/>
    </format>
    <format dxfId="383">
      <pivotArea field="23" type="button" dataOnly="0" labelOnly="1" outline="0"/>
    </format>
    <format dxfId="382">
      <pivotArea field="24" type="button" dataOnly="0" labelOnly="1" outline="0"/>
    </format>
    <format dxfId="381">
      <pivotArea field="25" type="button" dataOnly="0" labelOnly="1" outline="0"/>
    </format>
    <format dxfId="380">
      <pivotArea field="27" type="button" dataOnly="0" labelOnly="1" outline="0"/>
    </format>
    <format dxfId="379">
      <pivotArea field="26" type="button" dataOnly="0" labelOnly="1" outline="0"/>
    </format>
    <format dxfId="378">
      <pivotArea field="28" type="button" dataOnly="0" labelOnly="1" outline="0"/>
    </format>
    <format dxfId="377">
      <pivotArea field="23" type="button" dataOnly="0" labelOnly="1" outline="0"/>
    </format>
    <format dxfId="376">
      <pivotArea field="24" type="button" dataOnly="0" labelOnly="1" outline="0"/>
    </format>
    <format dxfId="375">
      <pivotArea field="25" type="button" dataOnly="0" labelOnly="1" outline="0"/>
    </format>
    <format dxfId="374">
      <pivotArea field="27" type="button" dataOnly="0" labelOnly="1" outline="0"/>
    </format>
    <format dxfId="373">
      <pivotArea field="26" type="button" dataOnly="0" labelOnly="1" outline="0"/>
    </format>
    <format dxfId="372">
      <pivotArea field="28" type="button" dataOnly="0" labelOnly="1" outline="0"/>
    </format>
    <format dxfId="371">
      <pivotArea type="all" dataOnly="0" outline="0" fieldPosition="0"/>
    </format>
    <format dxfId="370">
      <pivotArea field="8" type="button" dataOnly="0" labelOnly="1" outline="0" axis="axisRow" fieldPosition="0"/>
    </format>
    <format dxfId="369">
      <pivotArea field="23" type="button" dataOnly="0" labelOnly="1" outline="0"/>
    </format>
    <format dxfId="368">
      <pivotArea field="24" type="button" dataOnly="0" labelOnly="1" outline="0"/>
    </format>
    <format dxfId="367">
      <pivotArea field="25" type="button" dataOnly="0" labelOnly="1" outline="0"/>
    </format>
    <format dxfId="366">
      <pivotArea field="27" type="button" dataOnly="0" labelOnly="1" outline="0"/>
    </format>
    <format dxfId="365">
      <pivotArea field="26" type="button" dataOnly="0" labelOnly="1" outline="0"/>
    </format>
    <format dxfId="364">
      <pivotArea field="28" type="button" dataOnly="0" labelOnly="1" outline="0"/>
    </format>
    <format dxfId="363">
      <pivotArea type="all" dataOnly="0" outline="0" fieldPosition="0"/>
    </format>
    <format dxfId="362">
      <pivotArea field="8" type="button" dataOnly="0" labelOnly="1" outline="0" axis="axisRow" fieldPosition="0"/>
    </format>
    <format dxfId="361">
      <pivotArea field="23" type="button" dataOnly="0" labelOnly="1" outline="0"/>
    </format>
    <format dxfId="360">
      <pivotArea field="24" type="button" dataOnly="0" labelOnly="1" outline="0"/>
    </format>
    <format dxfId="359">
      <pivotArea field="25" type="button" dataOnly="0" labelOnly="1" outline="0"/>
    </format>
    <format dxfId="358">
      <pivotArea field="27" type="button" dataOnly="0" labelOnly="1" outline="0"/>
    </format>
    <format dxfId="357">
      <pivotArea field="26" type="button" dataOnly="0" labelOnly="1" outline="0"/>
    </format>
    <format dxfId="356">
      <pivotArea field="28" type="button" dataOnly="0" labelOnly="1" outline="0"/>
    </format>
    <format dxfId="355">
      <pivotArea field="38" type="button" dataOnly="0" labelOnly="1" outline="0"/>
    </format>
    <format dxfId="354">
      <pivotArea field="39" type="button" dataOnly="0" labelOnly="1" outline="0"/>
    </format>
    <format dxfId="353">
      <pivotArea field="40" type="button" dataOnly="0" labelOnly="1" outline="0"/>
    </format>
    <format dxfId="352">
      <pivotArea field="40" type="button" dataOnly="0" labelOnly="1" outline="0"/>
    </format>
    <format dxfId="351">
      <pivotArea field="40" type="button" dataOnly="0" labelOnly="1" outline="0"/>
    </format>
    <format dxfId="350">
      <pivotArea field="40" type="button" dataOnly="0" labelOnly="1" outline="0"/>
    </format>
    <format dxfId="349">
      <pivotArea field="40" type="button" dataOnly="0" labelOnly="1" outline="0"/>
    </format>
    <format dxfId="348">
      <pivotArea field="49" type="button" dataOnly="0" labelOnly="1" outline="0"/>
    </format>
    <format dxfId="347">
      <pivotArea field="53" type="button" dataOnly="0" labelOnly="1" outline="0"/>
    </format>
    <format dxfId="346">
      <pivotArea field="56" type="button" dataOnly="0" labelOnly="1" outline="0"/>
    </format>
    <format dxfId="345">
      <pivotArea type="all" dataOnly="0" outline="0" fieldPosition="0"/>
    </format>
    <format dxfId="344">
      <pivotArea outline="0" collapsedLevelsAreSubtotals="1" fieldPosition="0"/>
    </format>
    <format dxfId="343">
      <pivotArea field="8" type="button" dataOnly="0" labelOnly="1" outline="0" axis="axisRow" fieldPosition="0"/>
    </format>
    <format dxfId="342">
      <pivotArea field="98" type="button" dataOnly="0" labelOnly="1" outline="0" axis="axisRow" fieldPosition="1"/>
    </format>
    <format dxfId="341">
      <pivotArea dataOnly="0" labelOnly="1" outline="0" axis="axisValues" fieldPosition="0"/>
    </format>
    <format dxfId="340">
      <pivotArea dataOnly="0" labelOnly="1" outline="0" fieldPosition="0">
        <references count="1">
          <reference field="8" count="0"/>
        </references>
      </pivotArea>
    </format>
    <format dxfId="339">
      <pivotArea dataOnly="0" labelOnly="1" outline="0" fieldPosition="0">
        <references count="2">
          <reference field="8" count="1" selected="0">
            <x v="0"/>
          </reference>
          <reference field="98" count="9">
            <x v="7"/>
            <x v="11"/>
            <x v="12"/>
            <x v="13"/>
            <x v="14"/>
            <x v="22"/>
            <x v="23"/>
            <x v="24"/>
            <x v="25"/>
          </reference>
        </references>
      </pivotArea>
    </format>
    <format dxfId="338">
      <pivotArea dataOnly="0" labelOnly="1" outline="0" fieldPosition="0">
        <references count="2">
          <reference field="8" count="1" selected="0">
            <x v="1"/>
          </reference>
          <reference field="98" count="12">
            <x v="0"/>
            <x v="1"/>
            <x v="3"/>
            <x v="4"/>
            <x v="5"/>
            <x v="6"/>
            <x v="8"/>
            <x v="10"/>
            <x v="15"/>
            <x v="17"/>
            <x v="18"/>
            <x v="19"/>
          </reference>
        </references>
      </pivotArea>
    </format>
    <format dxfId="337">
      <pivotArea dataOnly="0" labelOnly="1" outline="0" fieldPosition="0">
        <references count="2">
          <reference field="8" count="1" selected="0">
            <x v="2"/>
          </reference>
          <reference field="98" count="3">
            <x v="12"/>
            <x v="16"/>
            <x v="20"/>
          </reference>
        </references>
      </pivotArea>
    </format>
    <format dxfId="336">
      <pivotArea dataOnly="0" labelOnly="1" outline="0" fieldPosition="0">
        <references count="2">
          <reference field="8" count="1" selected="0">
            <x v="3"/>
          </reference>
          <reference field="98" count="3">
            <x v="2"/>
            <x v="9"/>
            <x v="21"/>
          </reference>
        </references>
      </pivotArea>
    </format>
    <format dxfId="335">
      <pivotArea dataOnly="0" labelOnly="1" outline="0" axis="axisValues" fieldPosition="0"/>
    </format>
    <format dxfId="334">
      <pivotArea type="all" dataOnly="0" outline="0" fieldPosition="0"/>
    </format>
    <format dxfId="333">
      <pivotArea outline="0" collapsedLevelsAreSubtotals="1" fieldPosition="0"/>
    </format>
    <format dxfId="332">
      <pivotArea field="8" type="button" dataOnly="0" labelOnly="1" outline="0" axis="axisRow" fieldPosition="0"/>
    </format>
    <format dxfId="331">
      <pivotArea field="98" type="button" dataOnly="0" labelOnly="1" outline="0" axis="axisRow" fieldPosition="1"/>
    </format>
    <format dxfId="330">
      <pivotArea dataOnly="0" labelOnly="1" outline="0" axis="axisValues" fieldPosition="0"/>
    </format>
    <format dxfId="329">
      <pivotArea dataOnly="0" labelOnly="1" outline="0" fieldPosition="0">
        <references count="1">
          <reference field="8" count="0"/>
        </references>
      </pivotArea>
    </format>
    <format dxfId="328">
      <pivotArea dataOnly="0" labelOnly="1" outline="0" fieldPosition="0">
        <references count="2">
          <reference field="8" count="1" selected="0">
            <x v="0"/>
          </reference>
          <reference field="98" count="9">
            <x v="7"/>
            <x v="11"/>
            <x v="12"/>
            <x v="13"/>
            <x v="14"/>
            <x v="22"/>
            <x v="23"/>
            <x v="24"/>
            <x v="25"/>
          </reference>
        </references>
      </pivotArea>
    </format>
    <format dxfId="327">
      <pivotArea dataOnly="0" labelOnly="1" outline="0" fieldPosition="0">
        <references count="2">
          <reference field="8" count="1" selected="0">
            <x v="1"/>
          </reference>
          <reference field="98" count="12">
            <x v="0"/>
            <x v="1"/>
            <x v="3"/>
            <x v="4"/>
            <x v="5"/>
            <x v="6"/>
            <x v="8"/>
            <x v="10"/>
            <x v="15"/>
            <x v="17"/>
            <x v="18"/>
            <x v="19"/>
          </reference>
        </references>
      </pivotArea>
    </format>
    <format dxfId="326">
      <pivotArea dataOnly="0" labelOnly="1" outline="0" fieldPosition="0">
        <references count="2">
          <reference field="8" count="1" selected="0">
            <x v="2"/>
          </reference>
          <reference field="98" count="3">
            <x v="12"/>
            <x v="16"/>
            <x v="20"/>
          </reference>
        </references>
      </pivotArea>
    </format>
    <format dxfId="325">
      <pivotArea dataOnly="0" labelOnly="1" outline="0" fieldPosition="0">
        <references count="2">
          <reference field="8" count="1" selected="0">
            <x v="3"/>
          </reference>
          <reference field="98" count="3">
            <x v="2"/>
            <x v="9"/>
            <x v="21"/>
          </reference>
        </references>
      </pivotArea>
    </format>
    <format dxfId="32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0.xml><?xml version="1.0" encoding="utf-8"?>
<pivotTableDefinition xmlns="http://schemas.openxmlformats.org/spreadsheetml/2006/main" name="PivotTable44"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1387:G1466" firstHeaderRow="1" firstDataRow="1" firstDataCol="2"/>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axis="axisRow" compact="0" outline="0" showAll="0" defaultSubtotal="0">
      <items count="4">
        <item x="1"/>
        <item x="0"/>
        <item x="3"/>
        <item n="Zémio" x="2"/>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78">
        <item x="39"/>
        <item x="59"/>
        <item x="43"/>
        <item x="26"/>
        <item x="48"/>
        <item x="23"/>
        <item x="27"/>
        <item x="63"/>
        <item x="25"/>
        <item x="65"/>
        <item x="64"/>
        <item x="67"/>
        <item x="72"/>
        <item x="66"/>
        <item x="0"/>
        <item x="52"/>
        <item x="32"/>
        <item x="51"/>
        <item x="46"/>
        <item x="76"/>
        <item x="15"/>
        <item x="13"/>
        <item x="17"/>
        <item x="18"/>
        <item x="4"/>
        <item x="49"/>
        <item x="11"/>
        <item x="68"/>
        <item x="21"/>
        <item x="16"/>
        <item x="19"/>
        <item x="12"/>
        <item x="55"/>
        <item x="57"/>
        <item x="61"/>
        <item x="24"/>
        <item x="31"/>
        <item x="47"/>
        <item x="75"/>
        <item x="28"/>
        <item x="34"/>
        <item x="50"/>
        <item x="22"/>
        <item x="20"/>
        <item x="41"/>
        <item x="10"/>
        <item x="9"/>
        <item x="30"/>
        <item x="8"/>
        <item x="70"/>
        <item x="5"/>
        <item x="33"/>
        <item x="45"/>
        <item x="42"/>
        <item x="62"/>
        <item x="37"/>
        <item x="29"/>
        <item x="14"/>
        <item x="71"/>
        <item x="69"/>
        <item x="73"/>
        <item x="74"/>
        <item x="44"/>
        <item x="40"/>
        <item x="7"/>
        <item x="6"/>
        <item x="53"/>
        <item x="36"/>
        <item x="35"/>
        <item x="38"/>
        <item x="54"/>
        <item x="58"/>
        <item x="60"/>
        <item x="2"/>
        <item x="3"/>
        <item x="1"/>
        <item x="56"/>
        <item t="default"/>
      </items>
    </pivotField>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7"/>
    <field x="68"/>
  </rowFields>
  <rowItems count="79">
    <i>
      <x/>
      <x v="3"/>
    </i>
    <i r="1">
      <x v="5"/>
    </i>
    <i r="1">
      <x v="6"/>
    </i>
    <i r="1">
      <x v="8"/>
    </i>
    <i r="1">
      <x v="16"/>
    </i>
    <i r="1">
      <x v="28"/>
    </i>
    <i r="1">
      <x v="30"/>
    </i>
    <i r="1">
      <x v="35"/>
    </i>
    <i r="1">
      <x v="36"/>
    </i>
    <i r="1">
      <x v="39"/>
    </i>
    <i r="1">
      <x v="40"/>
    </i>
    <i r="1">
      <x v="42"/>
    </i>
    <i r="1">
      <x v="43"/>
    </i>
    <i r="1">
      <x v="47"/>
    </i>
    <i r="1">
      <x v="51"/>
    </i>
    <i r="1">
      <x v="55"/>
    </i>
    <i r="1">
      <x v="56"/>
    </i>
    <i r="1">
      <x v="67"/>
    </i>
    <i r="1">
      <x v="68"/>
    </i>
    <i r="1">
      <x v="69"/>
    </i>
    <i>
      <x v="1"/>
      <x v="14"/>
    </i>
    <i r="1">
      <x v="20"/>
    </i>
    <i r="1">
      <x v="21"/>
    </i>
    <i r="1">
      <x v="22"/>
    </i>
    <i r="1">
      <x v="23"/>
    </i>
    <i r="1">
      <x v="24"/>
    </i>
    <i r="1">
      <x v="26"/>
    </i>
    <i r="1">
      <x v="29"/>
    </i>
    <i r="1">
      <x v="31"/>
    </i>
    <i r="1">
      <x v="45"/>
    </i>
    <i r="1">
      <x v="46"/>
    </i>
    <i r="1">
      <x v="48"/>
    </i>
    <i r="1">
      <x v="50"/>
    </i>
    <i r="1">
      <x v="57"/>
    </i>
    <i r="1">
      <x v="64"/>
    </i>
    <i r="1">
      <x v="65"/>
    </i>
    <i r="1">
      <x v="73"/>
    </i>
    <i r="1">
      <x v="74"/>
    </i>
    <i r="1">
      <x v="75"/>
    </i>
    <i>
      <x v="2"/>
      <x v="1"/>
    </i>
    <i r="1">
      <x v="7"/>
    </i>
    <i r="1">
      <x v="9"/>
    </i>
    <i r="1">
      <x v="10"/>
    </i>
    <i r="1">
      <x v="11"/>
    </i>
    <i r="1">
      <x v="12"/>
    </i>
    <i r="1">
      <x v="13"/>
    </i>
    <i r="1">
      <x v="27"/>
    </i>
    <i r="1">
      <x v="32"/>
    </i>
    <i r="1">
      <x v="33"/>
    </i>
    <i r="1">
      <x v="34"/>
    </i>
    <i r="1">
      <x v="49"/>
    </i>
    <i r="1">
      <x v="54"/>
    </i>
    <i r="1">
      <x v="58"/>
    </i>
    <i r="1">
      <x v="59"/>
    </i>
    <i r="1">
      <x v="66"/>
    </i>
    <i r="1">
      <x v="70"/>
    </i>
    <i r="1">
      <x v="71"/>
    </i>
    <i r="1">
      <x v="72"/>
    </i>
    <i r="1">
      <x v="76"/>
    </i>
    <i>
      <x v="3"/>
      <x/>
    </i>
    <i r="1">
      <x v="2"/>
    </i>
    <i r="1">
      <x v="4"/>
    </i>
    <i r="1">
      <x v="15"/>
    </i>
    <i r="1">
      <x v="17"/>
    </i>
    <i r="1">
      <x v="18"/>
    </i>
    <i r="1">
      <x v="19"/>
    </i>
    <i r="1">
      <x v="25"/>
    </i>
    <i r="1">
      <x v="37"/>
    </i>
    <i r="1">
      <x v="38"/>
    </i>
    <i r="1">
      <x v="41"/>
    </i>
    <i r="1">
      <x v="44"/>
    </i>
    <i r="1">
      <x v="52"/>
    </i>
    <i r="1">
      <x v="53"/>
    </i>
    <i r="1">
      <x v="60"/>
    </i>
    <i r="1">
      <x v="61"/>
    </i>
    <i r="1">
      <x v="62"/>
    </i>
    <i r="1">
      <x v="63"/>
    </i>
    <i r="1">
      <x v="64"/>
    </i>
    <i t="grand">
      <x/>
    </i>
  </rowItems>
  <colItems count="1">
    <i/>
  </colItems>
  <dataFields count="1">
    <dataField name="Count of _uuid" fld="75" subtotal="count" baseField="0" baseItem="0"/>
  </dataFields>
  <formats count="8">
    <format dxfId="63">
      <pivotArea dataOnly="0" labelOnly="1" outline="0" fieldPosition="0">
        <references count="2">
          <reference field="7" count="1" selected="0">
            <x v="0"/>
          </reference>
          <reference field="68" count="20">
            <x v="3"/>
            <x v="5"/>
            <x v="6"/>
            <x v="8"/>
            <x v="16"/>
            <x v="28"/>
            <x v="30"/>
            <x v="35"/>
            <x v="36"/>
            <x v="39"/>
            <x v="40"/>
            <x v="42"/>
            <x v="43"/>
            <x v="47"/>
            <x v="51"/>
            <x v="55"/>
            <x v="56"/>
            <x v="67"/>
            <x v="68"/>
            <x v="69"/>
          </reference>
        </references>
      </pivotArea>
    </format>
    <format dxfId="62">
      <pivotArea dataOnly="0" labelOnly="1" outline="0" fieldPosition="0">
        <references count="1">
          <reference field="68" count="0"/>
        </references>
      </pivotArea>
    </format>
    <format dxfId="61">
      <pivotArea dataOnly="0" labelOnly="1" outline="0" fieldPosition="0">
        <references count="2">
          <reference field="7" count="1" selected="0">
            <x v="0"/>
          </reference>
          <reference field="68" count="20">
            <x v="3"/>
            <x v="5"/>
            <x v="6"/>
            <x v="8"/>
            <x v="16"/>
            <x v="28"/>
            <x v="30"/>
            <x v="35"/>
            <x v="36"/>
            <x v="39"/>
            <x v="40"/>
            <x v="42"/>
            <x v="43"/>
            <x v="47"/>
            <x v="51"/>
            <x v="55"/>
            <x v="56"/>
            <x v="67"/>
            <x v="68"/>
            <x v="69"/>
          </reference>
        </references>
      </pivotArea>
    </format>
    <format dxfId="60">
      <pivotArea dataOnly="0" labelOnly="1" outline="0" fieldPosition="0">
        <references count="2">
          <reference field="7" count="1" selected="0">
            <x v="1"/>
          </reference>
          <reference field="68" count="19">
            <x v="14"/>
            <x v="20"/>
            <x v="21"/>
            <x v="22"/>
            <x v="23"/>
            <x v="24"/>
            <x v="26"/>
            <x v="29"/>
            <x v="31"/>
            <x v="45"/>
            <x v="46"/>
            <x v="48"/>
            <x v="50"/>
            <x v="57"/>
            <x v="64"/>
            <x v="65"/>
            <x v="73"/>
            <x v="74"/>
            <x v="75"/>
          </reference>
        </references>
      </pivotArea>
    </format>
    <format dxfId="59">
      <pivotArea dataOnly="0" labelOnly="1" outline="0" fieldPosition="0">
        <references count="1">
          <reference field="68" count="0"/>
        </references>
      </pivotArea>
    </format>
    <format dxfId="58">
      <pivotArea dataOnly="0" labelOnly="1" outline="0" fieldPosition="0">
        <references count="1">
          <reference field="68" count="0"/>
        </references>
      </pivotArea>
    </format>
    <format dxfId="57">
      <pivotArea outline="0" collapsedLevelsAreSubtotals="1" fieldPosition="0">
        <references count="2">
          <reference field="7" count="1" selected="0">
            <x v="3"/>
          </reference>
          <reference field="68" count="1" selected="0">
            <x v="52"/>
          </reference>
        </references>
      </pivotArea>
    </format>
    <format dxfId="56">
      <pivotArea dataOnly="0" labelOnly="1" outline="0" fieldPosition="0">
        <references count="2">
          <reference field="7" count="1" selected="0">
            <x v="3"/>
          </reference>
          <reference field="68" count="1">
            <x v="5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1.xml><?xml version="1.0" encoding="utf-8"?>
<pivotTableDefinition xmlns="http://schemas.openxmlformats.org/spreadsheetml/2006/main" name="PivotTable31"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635:G706" firstHeaderRow="1" firstDataRow="1" firstDataCol="2"/>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axis="axisRow" compact="0" outline="0" showAll="0" defaultSubtotal="0">
      <items count="4">
        <item x="1"/>
        <item x="0"/>
        <item x="3"/>
        <item n="Zémio" x="2"/>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axis="axisRow" compact="0" outline="0" showAll="0">
      <items count="64">
        <item x="23"/>
        <item x="22"/>
        <item x="52"/>
        <item x="47"/>
        <item x="36"/>
        <item x="50"/>
        <item x="12"/>
        <item x="54"/>
        <item x="11"/>
        <item x="58"/>
        <item x="48"/>
        <item x="29"/>
        <item x="44"/>
        <item x="60"/>
        <item x="37"/>
        <item x="6"/>
        <item x="21"/>
        <item x="20"/>
        <item x="17"/>
        <item x="39"/>
        <item x="61"/>
        <item x="57"/>
        <item x="18"/>
        <item x="27"/>
        <item x="55"/>
        <item x="59"/>
        <item x="4"/>
        <item x="1"/>
        <item x="33"/>
        <item x="30"/>
        <item x="43"/>
        <item x="7"/>
        <item x="24"/>
        <item x="62"/>
        <item x="5"/>
        <item x="31"/>
        <item x="32"/>
        <item x="9"/>
        <item x="0"/>
        <item x="2"/>
        <item x="49"/>
        <item x="40"/>
        <item x="56"/>
        <item x="19"/>
        <item x="28"/>
        <item x="34"/>
        <item x="38"/>
        <item x="35"/>
        <item x="53"/>
        <item x="13"/>
        <item x="8"/>
        <item x="51"/>
        <item x="10"/>
        <item x="42"/>
        <item x="41"/>
        <item x="14"/>
        <item x="46"/>
        <item x="45"/>
        <item x="26"/>
        <item x="15"/>
        <item x="25"/>
        <item x="3"/>
        <item x="1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7"/>
    <field x="54"/>
  </rowFields>
  <rowItems count="71">
    <i>
      <x/>
      <x/>
    </i>
    <i r="1">
      <x v="1"/>
    </i>
    <i r="1">
      <x v="11"/>
    </i>
    <i r="1">
      <x v="16"/>
    </i>
    <i r="1">
      <x v="17"/>
    </i>
    <i r="1">
      <x v="18"/>
    </i>
    <i r="1">
      <x v="22"/>
    </i>
    <i r="1">
      <x v="23"/>
    </i>
    <i r="1">
      <x v="27"/>
    </i>
    <i r="1">
      <x v="29"/>
    </i>
    <i r="1">
      <x v="32"/>
    </i>
    <i r="1">
      <x v="35"/>
    </i>
    <i r="1">
      <x v="36"/>
    </i>
    <i r="1">
      <x v="43"/>
    </i>
    <i r="1">
      <x v="44"/>
    </i>
    <i r="1">
      <x v="58"/>
    </i>
    <i r="1">
      <x v="59"/>
    </i>
    <i r="1">
      <x v="60"/>
    </i>
    <i r="1">
      <x v="62"/>
    </i>
    <i>
      <x v="1"/>
      <x v="6"/>
    </i>
    <i r="1">
      <x v="8"/>
    </i>
    <i r="1">
      <x v="15"/>
    </i>
    <i r="1">
      <x v="26"/>
    </i>
    <i r="1">
      <x v="27"/>
    </i>
    <i r="1">
      <x v="31"/>
    </i>
    <i r="1">
      <x v="34"/>
    </i>
    <i r="1">
      <x v="37"/>
    </i>
    <i r="1">
      <x v="38"/>
    </i>
    <i r="1">
      <x v="39"/>
    </i>
    <i r="1">
      <x v="49"/>
    </i>
    <i r="1">
      <x v="50"/>
    </i>
    <i r="1">
      <x v="52"/>
    </i>
    <i r="1">
      <x v="55"/>
    </i>
    <i r="1">
      <x v="61"/>
    </i>
    <i>
      <x v="2"/>
      <x v="2"/>
    </i>
    <i r="1">
      <x v="3"/>
    </i>
    <i r="1">
      <x v="5"/>
    </i>
    <i r="1">
      <x v="7"/>
    </i>
    <i r="1">
      <x v="8"/>
    </i>
    <i r="1">
      <x v="9"/>
    </i>
    <i r="1">
      <x v="10"/>
    </i>
    <i r="1">
      <x v="16"/>
    </i>
    <i r="1">
      <x v="21"/>
    </i>
    <i r="1">
      <x v="24"/>
    </i>
    <i r="1">
      <x v="26"/>
    </i>
    <i r="1">
      <x v="27"/>
    </i>
    <i r="1">
      <x v="40"/>
    </i>
    <i r="1">
      <x v="42"/>
    </i>
    <i r="1">
      <x v="48"/>
    </i>
    <i r="1">
      <x v="51"/>
    </i>
    <i r="1">
      <x v="56"/>
    </i>
    <i>
      <x v="3"/>
      <x v="4"/>
    </i>
    <i r="1">
      <x v="8"/>
    </i>
    <i r="1">
      <x v="12"/>
    </i>
    <i r="1">
      <x v="13"/>
    </i>
    <i r="1">
      <x v="14"/>
    </i>
    <i r="1">
      <x v="19"/>
    </i>
    <i r="1">
      <x v="20"/>
    </i>
    <i r="1">
      <x v="25"/>
    </i>
    <i r="1">
      <x v="28"/>
    </i>
    <i r="1">
      <x v="30"/>
    </i>
    <i r="1">
      <x v="33"/>
    </i>
    <i r="1">
      <x v="39"/>
    </i>
    <i r="1">
      <x v="41"/>
    </i>
    <i r="1">
      <x v="45"/>
    </i>
    <i r="1">
      <x v="46"/>
    </i>
    <i r="1">
      <x v="47"/>
    </i>
    <i r="1">
      <x v="53"/>
    </i>
    <i r="1">
      <x v="54"/>
    </i>
    <i r="1">
      <x v="57"/>
    </i>
    <i t="grand">
      <x/>
    </i>
  </rowItems>
  <colItems count="1">
    <i/>
  </colItems>
  <dataFields count="1">
    <dataField name="Count of _uuid" fld="7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2.xml><?xml version="1.0" encoding="utf-8"?>
<pivotTableDefinition xmlns="http://schemas.openxmlformats.org/spreadsheetml/2006/main" name="PivotTable42"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1262:G1298" firstHeaderRow="1" firstDataRow="1" firstDataCol="2"/>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axis="axisRow" compact="0" outline="0" showAll="0" defaultSubtotal="0">
      <items count="4">
        <item x="1"/>
        <item x="0"/>
        <item x="3"/>
        <item n="Zémio" x="2"/>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30">
        <item x="10"/>
        <item x="0"/>
        <item x="15"/>
        <item x="13"/>
        <item x="22"/>
        <item x="24"/>
        <item x="12"/>
        <item x="8"/>
        <item x="11"/>
        <item x="5"/>
        <item x="14"/>
        <item x="27"/>
        <item x="7"/>
        <item x="23"/>
        <item x="26"/>
        <item x="25"/>
        <item x="28"/>
        <item x="6"/>
        <item x="2"/>
        <item x="4"/>
        <item x="3"/>
        <item x="21"/>
        <item x="17"/>
        <item x="9"/>
        <item x="20"/>
        <item x="16"/>
        <item x="19"/>
        <item x="18"/>
        <item x="1"/>
        <item t="default"/>
      </items>
    </pivotField>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7"/>
    <field x="66"/>
  </rowFields>
  <rowItems count="36">
    <i>
      <x/>
      <x/>
    </i>
    <i r="1">
      <x v="1"/>
    </i>
    <i r="1">
      <x v="2"/>
    </i>
    <i r="1">
      <x v="3"/>
    </i>
    <i r="1">
      <x v="6"/>
    </i>
    <i r="1">
      <x v="8"/>
    </i>
    <i r="1">
      <x v="10"/>
    </i>
    <i r="1">
      <x v="12"/>
    </i>
    <i r="1">
      <x v="23"/>
    </i>
    <i>
      <x v="1"/>
      <x v="1"/>
    </i>
    <i r="1">
      <x v="7"/>
    </i>
    <i r="1">
      <x v="9"/>
    </i>
    <i r="1">
      <x v="12"/>
    </i>
    <i r="1">
      <x v="17"/>
    </i>
    <i r="1">
      <x v="18"/>
    </i>
    <i r="1">
      <x v="19"/>
    </i>
    <i r="1">
      <x v="20"/>
    </i>
    <i r="1">
      <x v="28"/>
    </i>
    <i>
      <x v="2"/>
      <x v="4"/>
    </i>
    <i r="1">
      <x v="5"/>
    </i>
    <i r="1">
      <x v="11"/>
    </i>
    <i r="1">
      <x v="12"/>
    </i>
    <i r="1">
      <x v="13"/>
    </i>
    <i r="1">
      <x v="14"/>
    </i>
    <i r="1">
      <x v="15"/>
    </i>
    <i r="1">
      <x v="16"/>
    </i>
    <i>
      <x v="3"/>
      <x v="1"/>
    </i>
    <i r="1">
      <x v="12"/>
    </i>
    <i r="1">
      <x v="21"/>
    </i>
    <i r="1">
      <x v="22"/>
    </i>
    <i r="1">
      <x v="23"/>
    </i>
    <i r="1">
      <x v="24"/>
    </i>
    <i r="1">
      <x v="25"/>
    </i>
    <i r="1">
      <x v="26"/>
    </i>
    <i r="1">
      <x v="27"/>
    </i>
    <i t="grand">
      <x/>
    </i>
  </rowItems>
  <colItems count="1">
    <i/>
  </colItems>
  <dataFields count="1">
    <dataField name="Count of _uuid" fld="75" subtotal="count" baseField="0" baseItem="0"/>
  </dataFields>
  <formats count="3">
    <format dxfId="66">
      <pivotArea dataOnly="0" outline="0" fieldPosition="0">
        <references count="1">
          <reference field="66" count="1">
            <x v="0"/>
          </reference>
        </references>
      </pivotArea>
    </format>
    <format dxfId="65">
      <pivotArea dataOnly="0" outline="0" fieldPosition="0">
        <references count="1">
          <reference field="66" count="1">
            <x v="7"/>
          </reference>
        </references>
      </pivotArea>
    </format>
    <format dxfId="64">
      <pivotArea dataOnly="0" labelOnly="1" outline="0" fieldPosition="0">
        <references count="2">
          <reference field="7" count="1" selected="0">
            <x v="2"/>
          </reference>
          <reference field="66" count="3">
            <x v="13"/>
            <x v="14"/>
            <x v="1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3.xml><?xml version="1.0" encoding="utf-8"?>
<pivotTableDefinition xmlns="http://schemas.openxmlformats.org/spreadsheetml/2006/main" name="PivotTable36"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919:F971" firstHeaderRow="1" firstDataRow="1" firstDataCol="1"/>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52">
        <item x="15"/>
        <item x="7"/>
        <item x="27"/>
        <item x="3"/>
        <item x="0"/>
        <item x="2"/>
        <item x="1"/>
        <item x="28"/>
        <item x="30"/>
        <item x="31"/>
        <item x="50"/>
        <item x="9"/>
        <item x="32"/>
        <item x="26"/>
        <item x="33"/>
        <item x="18"/>
        <item x="36"/>
        <item x="46"/>
        <item x="38"/>
        <item x="40"/>
        <item x="16"/>
        <item x="29"/>
        <item x="5"/>
        <item x="37"/>
        <item x="47"/>
        <item x="4"/>
        <item x="10"/>
        <item x="21"/>
        <item x="19"/>
        <item x="8"/>
        <item x="13"/>
        <item x="12"/>
        <item x="25"/>
        <item x="23"/>
        <item x="22"/>
        <item x="39"/>
        <item x="34"/>
        <item x="17"/>
        <item x="20"/>
        <item x="41"/>
        <item x="45"/>
        <item x="24"/>
        <item x="35"/>
        <item x="6"/>
        <item x="48"/>
        <item x="49"/>
        <item x="44"/>
        <item x="42"/>
        <item x="11"/>
        <item x="14"/>
        <item x="4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60"/>
  </rowFields>
  <rowItems count="5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t="grand">
      <x/>
    </i>
  </rowItems>
  <colItems count="1">
    <i/>
  </colItems>
  <dataFields count="1">
    <dataField name="Count of _uuid" fld="75" subtotal="count" baseField="0" baseItem="0"/>
  </dataFields>
  <formats count="5">
    <format dxfId="71">
      <pivotArea dataOnly="0" labelOnly="1" outline="0" fieldPosition="0">
        <references count="1">
          <reference field="6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70">
      <pivotArea dataOnly="0" labelOnly="1" outline="0" fieldPosition="0">
        <references count="1">
          <reference field="60" count="1">
            <x v="50"/>
          </reference>
        </references>
      </pivotArea>
    </format>
    <format dxfId="69">
      <pivotArea outline="0" collapsedLevelsAreSubtotals="1" fieldPosition="0">
        <references count="1">
          <reference field="60" count="0" selected="0"/>
        </references>
      </pivotArea>
    </format>
    <format dxfId="68">
      <pivotArea outline="0" collapsedLevelsAreSubtotals="1" fieldPosition="0">
        <references count="1">
          <reference field="60" count="0" selected="0"/>
        </references>
      </pivotArea>
    </format>
    <format dxfId="67">
      <pivotArea outline="0" collapsedLevelsAreSubtotals="1" fieldPosition="0">
        <references count="1">
          <reference field="60"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4.xml><?xml version="1.0" encoding="utf-8"?>
<pivotTableDefinition xmlns="http://schemas.openxmlformats.org/spreadsheetml/2006/main" name="PivotTable47"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1540:G1603" firstHeaderRow="1" firstDataRow="1" firstDataCol="2"/>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axis="axisRow" compact="0" outline="0" showAll="0" defaultSubtotal="0">
      <items count="4">
        <item x="1"/>
        <item x="0"/>
        <item x="3"/>
        <item n="Zémio" x="2"/>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axis="axisRow" compact="0" outline="0" showAll="0">
      <items count="62">
        <item x="2"/>
        <item x="58"/>
        <item x="12"/>
        <item x="14"/>
        <item x="9"/>
        <item x="22"/>
        <item x="51"/>
        <item x="39"/>
        <item x="38"/>
        <item x="15"/>
        <item x="52"/>
        <item x="25"/>
        <item x="21"/>
        <item x="29"/>
        <item x="28"/>
        <item x="30"/>
        <item x="20"/>
        <item x="43"/>
        <item x="50"/>
        <item x="49"/>
        <item x="23"/>
        <item x="4"/>
        <item x="7"/>
        <item x="54"/>
        <item x="16"/>
        <item x="59"/>
        <item x="8"/>
        <item n="Mes remerciement ,il faut  passe sur la population de Zémio pour la baisse de prix" x="33"/>
        <item x="32"/>
        <item x="5"/>
        <item x="53"/>
        <item x="0"/>
        <item x="3"/>
        <item x="48"/>
        <item x="1"/>
        <item x="60"/>
        <item x="17"/>
        <item x="37"/>
        <item x="56"/>
        <item x="13"/>
        <item x="26"/>
        <item x="55"/>
        <item x="27"/>
        <item x="31"/>
        <item x="46"/>
        <item x="40"/>
        <item x="35"/>
        <item x="34"/>
        <item x="36"/>
        <item x="41"/>
        <item x="57"/>
        <item x="11"/>
        <item x="18"/>
        <item x="44"/>
        <item x="6"/>
        <item x="19"/>
        <item x="47"/>
        <item x="24"/>
        <item x="45"/>
        <item x="10"/>
        <item x="42"/>
        <item t="default"/>
      </items>
    </pivotField>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7"/>
    <field x="73"/>
  </rowFields>
  <rowItems count="63">
    <i>
      <x/>
      <x v="2"/>
    </i>
    <i r="1">
      <x v="3"/>
    </i>
    <i r="1">
      <x v="4"/>
    </i>
    <i r="1">
      <x v="5"/>
    </i>
    <i r="1">
      <x v="9"/>
    </i>
    <i r="1">
      <x v="11"/>
    </i>
    <i r="1">
      <x v="12"/>
    </i>
    <i r="1">
      <x v="16"/>
    </i>
    <i r="1">
      <x v="20"/>
    </i>
    <i r="1">
      <x v="22"/>
    </i>
    <i r="1">
      <x v="24"/>
    </i>
    <i r="1">
      <x v="26"/>
    </i>
    <i r="1">
      <x v="36"/>
    </i>
    <i r="1">
      <x v="39"/>
    </i>
    <i r="1">
      <x v="40"/>
    </i>
    <i r="1">
      <x v="51"/>
    </i>
    <i r="1">
      <x v="52"/>
    </i>
    <i r="1">
      <x v="55"/>
    </i>
    <i r="1">
      <x v="57"/>
    </i>
    <i r="1">
      <x v="59"/>
    </i>
    <i>
      <x v="1"/>
      <x/>
    </i>
    <i r="1">
      <x v="21"/>
    </i>
    <i r="1">
      <x v="29"/>
    </i>
    <i r="1">
      <x v="31"/>
    </i>
    <i r="1">
      <x v="32"/>
    </i>
    <i r="1">
      <x v="34"/>
    </i>
    <i r="1">
      <x v="54"/>
    </i>
    <i>
      <x v="2"/>
      <x v="6"/>
    </i>
    <i r="1">
      <x v="7"/>
    </i>
    <i r="1">
      <x v="8"/>
    </i>
    <i r="1">
      <x v="10"/>
    </i>
    <i r="1">
      <x v="17"/>
    </i>
    <i r="1">
      <x v="18"/>
    </i>
    <i r="1">
      <x v="19"/>
    </i>
    <i r="1">
      <x v="23"/>
    </i>
    <i r="1">
      <x v="30"/>
    </i>
    <i r="1">
      <x v="33"/>
    </i>
    <i r="1">
      <x v="38"/>
    </i>
    <i r="1">
      <x v="41"/>
    </i>
    <i r="1">
      <x v="44"/>
    </i>
    <i r="1">
      <x v="45"/>
    </i>
    <i r="1">
      <x v="49"/>
    </i>
    <i r="1">
      <x v="50"/>
    </i>
    <i r="1">
      <x v="53"/>
    </i>
    <i r="1">
      <x v="56"/>
    </i>
    <i r="1">
      <x v="58"/>
    </i>
    <i r="1">
      <x v="60"/>
    </i>
    <i>
      <x v="3"/>
      <x/>
    </i>
    <i r="1">
      <x v="1"/>
    </i>
    <i r="1">
      <x v="13"/>
    </i>
    <i r="1">
      <x v="14"/>
    </i>
    <i r="1">
      <x v="15"/>
    </i>
    <i r="1">
      <x v="25"/>
    </i>
    <i r="1">
      <x v="27"/>
    </i>
    <i r="1">
      <x v="28"/>
    </i>
    <i r="1">
      <x v="35"/>
    </i>
    <i r="1">
      <x v="37"/>
    </i>
    <i r="1">
      <x v="42"/>
    </i>
    <i r="1">
      <x v="43"/>
    </i>
    <i r="1">
      <x v="46"/>
    </i>
    <i r="1">
      <x v="47"/>
    </i>
    <i r="1">
      <x v="48"/>
    </i>
    <i t="grand">
      <x/>
    </i>
  </rowItems>
  <colItems count="1">
    <i/>
  </colItems>
  <dataFields count="1">
    <dataField name="Count of _uuid" fld="75" subtotal="count" baseField="0" baseItem="0"/>
  </dataFields>
  <formats count="7">
    <format dxfId="78">
      <pivotArea field="73" type="button" dataOnly="0" labelOnly="1" outline="0" axis="axisRow" fieldPosition="1"/>
    </format>
    <format dxfId="77">
      <pivotArea dataOnly="0" labelOnly="1" outline="0" fieldPosition="0">
        <references count="2">
          <reference field="7" count="1" selected="0">
            <x v="0"/>
          </reference>
          <reference field="73" count="20">
            <x v="2"/>
            <x v="3"/>
            <x v="4"/>
            <x v="5"/>
            <x v="9"/>
            <x v="11"/>
            <x v="12"/>
            <x v="16"/>
            <x v="20"/>
            <x v="22"/>
            <x v="24"/>
            <x v="26"/>
            <x v="36"/>
            <x v="39"/>
            <x v="40"/>
            <x v="51"/>
            <x v="52"/>
            <x v="55"/>
            <x v="57"/>
            <x v="59"/>
          </reference>
        </references>
      </pivotArea>
    </format>
    <format dxfId="76">
      <pivotArea dataOnly="0" labelOnly="1" outline="0" fieldPosition="0">
        <references count="2">
          <reference field="7" count="1" selected="0">
            <x v="1"/>
          </reference>
          <reference field="73" count="7">
            <x v="0"/>
            <x v="21"/>
            <x v="29"/>
            <x v="31"/>
            <x v="32"/>
            <x v="34"/>
            <x v="54"/>
          </reference>
        </references>
      </pivotArea>
    </format>
    <format dxfId="75">
      <pivotArea dataOnly="0" labelOnly="1" outline="0" fieldPosition="0">
        <references count="2">
          <reference field="7" count="1" selected="0">
            <x v="2"/>
          </reference>
          <reference field="73" count="20">
            <x v="6"/>
            <x v="7"/>
            <x v="8"/>
            <x v="10"/>
            <x v="17"/>
            <x v="18"/>
            <x v="19"/>
            <x v="23"/>
            <x v="30"/>
            <x v="33"/>
            <x v="38"/>
            <x v="41"/>
            <x v="44"/>
            <x v="45"/>
            <x v="49"/>
            <x v="50"/>
            <x v="53"/>
            <x v="56"/>
            <x v="58"/>
            <x v="60"/>
          </reference>
        </references>
      </pivotArea>
    </format>
    <format dxfId="74">
      <pivotArea dataOnly="0" labelOnly="1" outline="0" fieldPosition="0">
        <references count="2">
          <reference field="7" count="1" selected="0">
            <x v="3"/>
          </reference>
          <reference field="73" count="15">
            <x v="0"/>
            <x v="1"/>
            <x v="13"/>
            <x v="14"/>
            <x v="15"/>
            <x v="25"/>
            <x v="27"/>
            <x v="28"/>
            <x v="35"/>
            <x v="37"/>
            <x v="42"/>
            <x v="43"/>
            <x v="46"/>
            <x v="47"/>
            <x v="48"/>
          </reference>
        </references>
      </pivotArea>
    </format>
    <format dxfId="73">
      <pivotArea dataOnly="0" labelOnly="1" outline="0" fieldPosition="0">
        <references count="2">
          <reference field="7" count="1" selected="0">
            <x v="0"/>
          </reference>
          <reference field="73" count="2">
            <x v="4"/>
            <x v="5"/>
          </reference>
        </references>
      </pivotArea>
    </format>
    <format dxfId="72">
      <pivotArea dataOnly="0" labelOnly="1" outline="0" fieldPosition="0">
        <references count="2">
          <reference field="7" count="1" selected="0">
            <x v="0"/>
          </reference>
          <reference field="73" count="4">
            <x v="3"/>
            <x v="4"/>
            <x v="5"/>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5.xml><?xml version="1.0" encoding="utf-8"?>
<pivotTableDefinition xmlns="http://schemas.openxmlformats.org/spreadsheetml/2006/main" name="PivotTable30"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559:G628" firstHeaderRow="1" firstDataRow="1" firstDataCol="2"/>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axis="axisRow" compact="0" outline="0" showAll="0" defaultSubtotal="0">
      <items count="4">
        <item x="1"/>
        <item x="0"/>
        <item x="3"/>
        <item n="Zémio" x="2"/>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axis="axisRow" compact="0" outline="0" showAll="0">
      <items count="61">
        <item x="20"/>
        <item x="3"/>
        <item x="25"/>
        <item x="52"/>
        <item x="34"/>
        <item x="58"/>
        <item x="35"/>
        <item x="28"/>
        <item x="26"/>
        <item x="47"/>
        <item x="6"/>
        <item x="59"/>
        <item x="42"/>
        <item x="50"/>
        <item x="29"/>
        <item x="4"/>
        <item x="5"/>
        <item x="44"/>
        <item x="22"/>
        <item x="51"/>
        <item x="24"/>
        <item x="15"/>
        <item x="19"/>
        <item x="45"/>
        <item x="7"/>
        <item x="40"/>
        <item x="41"/>
        <item x="48"/>
        <item x="11"/>
        <item x="49"/>
        <item x="13"/>
        <item x="1"/>
        <item x="8"/>
        <item x="23"/>
        <item x="31"/>
        <item x="33"/>
        <item x="38"/>
        <item x="37"/>
        <item x="10"/>
        <item x="30"/>
        <item x="46"/>
        <item x="16"/>
        <item x="17"/>
        <item x="12"/>
        <item x="9"/>
        <item x="36"/>
        <item x="27"/>
        <item x="18"/>
        <item x="43"/>
        <item x="53"/>
        <item x="2"/>
        <item x="54"/>
        <item x="56"/>
        <item x="14"/>
        <item x="0"/>
        <item x="39"/>
        <item x="21"/>
        <item x="32"/>
        <item x="55"/>
        <item x="57"/>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7"/>
    <field x="53"/>
  </rowFields>
  <rowItems count="69">
    <i>
      <x/>
      <x/>
    </i>
    <i r="1">
      <x v="2"/>
    </i>
    <i r="1">
      <x v="4"/>
    </i>
    <i r="1">
      <x v="6"/>
    </i>
    <i r="1">
      <x v="7"/>
    </i>
    <i r="1">
      <x v="8"/>
    </i>
    <i r="1">
      <x v="14"/>
    </i>
    <i r="1">
      <x v="18"/>
    </i>
    <i r="1">
      <x v="20"/>
    </i>
    <i r="1">
      <x v="33"/>
    </i>
    <i r="1">
      <x v="34"/>
    </i>
    <i r="1">
      <x v="35"/>
    </i>
    <i r="1">
      <x v="36"/>
    </i>
    <i r="1">
      <x v="37"/>
    </i>
    <i r="1">
      <x v="39"/>
    </i>
    <i r="1">
      <x v="45"/>
    </i>
    <i r="1">
      <x v="46"/>
    </i>
    <i r="1">
      <x v="56"/>
    </i>
    <i r="1">
      <x v="57"/>
    </i>
    <i>
      <x v="1"/>
      <x v="1"/>
    </i>
    <i r="1">
      <x v="10"/>
    </i>
    <i r="1">
      <x v="15"/>
    </i>
    <i r="1">
      <x v="16"/>
    </i>
    <i r="1">
      <x v="21"/>
    </i>
    <i r="1">
      <x v="22"/>
    </i>
    <i r="1">
      <x v="24"/>
    </i>
    <i r="1">
      <x v="28"/>
    </i>
    <i r="1">
      <x v="30"/>
    </i>
    <i r="1">
      <x v="31"/>
    </i>
    <i r="1">
      <x v="32"/>
    </i>
    <i r="1">
      <x v="38"/>
    </i>
    <i r="1">
      <x v="41"/>
    </i>
    <i r="1">
      <x v="42"/>
    </i>
    <i r="1">
      <x v="43"/>
    </i>
    <i r="1">
      <x v="44"/>
    </i>
    <i r="1">
      <x v="47"/>
    </i>
    <i r="1">
      <x v="50"/>
    </i>
    <i r="1">
      <x v="53"/>
    </i>
    <i r="1">
      <x v="54"/>
    </i>
    <i>
      <x v="2"/>
      <x v="1"/>
    </i>
    <i r="1">
      <x v="3"/>
    </i>
    <i r="1">
      <x v="7"/>
    </i>
    <i r="1">
      <x v="13"/>
    </i>
    <i r="1">
      <x v="19"/>
    </i>
    <i r="1">
      <x v="34"/>
    </i>
    <i r="1">
      <x v="39"/>
    </i>
    <i r="1">
      <x v="49"/>
    </i>
    <i r="1">
      <x v="50"/>
    </i>
    <i r="1">
      <x v="51"/>
    </i>
    <i r="1">
      <x v="52"/>
    </i>
    <i r="1">
      <x v="58"/>
    </i>
    <i r="1">
      <x v="59"/>
    </i>
    <i>
      <x v="3"/>
      <x/>
    </i>
    <i r="1">
      <x v="1"/>
    </i>
    <i r="1">
      <x v="5"/>
    </i>
    <i r="1">
      <x v="9"/>
    </i>
    <i r="1">
      <x v="11"/>
    </i>
    <i r="1">
      <x v="12"/>
    </i>
    <i r="1">
      <x v="17"/>
    </i>
    <i r="1">
      <x v="23"/>
    </i>
    <i r="1">
      <x v="25"/>
    </i>
    <i r="1">
      <x v="26"/>
    </i>
    <i r="1">
      <x v="27"/>
    </i>
    <i r="1">
      <x v="29"/>
    </i>
    <i r="1">
      <x v="39"/>
    </i>
    <i r="1">
      <x v="40"/>
    </i>
    <i r="1">
      <x v="48"/>
    </i>
    <i r="1">
      <x v="55"/>
    </i>
    <i t="grand">
      <x/>
    </i>
  </rowItems>
  <colItems count="1">
    <i/>
  </colItems>
  <dataFields count="1">
    <dataField name="Count of _uuid" fld="75" subtotal="count" baseField="0" baseItem="0"/>
  </dataFields>
  <formats count="1">
    <format dxfId="79">
      <pivotArea dataOnly="0" labelOnly="1" outline="0" fieldPosition="0">
        <references count="1">
          <reference field="5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6.xml><?xml version="1.0" encoding="utf-8"?>
<pivotTableDefinition xmlns="http://schemas.openxmlformats.org/spreadsheetml/2006/main" name="PivotTable19"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58:G135" firstHeaderRow="1" firstDataRow="1" firstDataCol="2"/>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axis="axisRow" compact="0" outline="0" showAll="0" defaultSubtotal="0">
      <items count="4">
        <item x="1"/>
        <item x="0"/>
        <item x="3"/>
        <item n="Zémio" x="2"/>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items count="76">
        <item x="2"/>
        <item x="41"/>
        <item x="29"/>
        <item x="30"/>
        <item x="55"/>
        <item x="19"/>
        <item x="31"/>
        <item x="28"/>
        <item x="21"/>
        <item x="60"/>
        <item x="34"/>
        <item x="72"/>
        <item x="17"/>
        <item x="24"/>
        <item x="26"/>
        <item x="13"/>
        <item x="9"/>
        <item x="8"/>
        <item x="42"/>
        <item x="67"/>
        <item x="11"/>
        <item x="68"/>
        <item x="36"/>
        <item x="53"/>
        <item x="23"/>
        <item x="18"/>
        <item x="20"/>
        <item x="52"/>
        <item x="14"/>
        <item x="7"/>
        <item x="12"/>
        <item x="10"/>
        <item x="50"/>
        <item x="74"/>
        <item x="70"/>
        <item x="73"/>
        <item x="57"/>
        <item x="58"/>
        <item x="56"/>
        <item x="35"/>
        <item x="49"/>
        <item x="59"/>
        <item x="45"/>
        <item x="61"/>
        <item x="44"/>
        <item x="40"/>
        <item x="39"/>
        <item x="43"/>
        <item x="38"/>
        <item x="16"/>
        <item x="69"/>
        <item x="64"/>
        <item x="33"/>
        <item x="65"/>
        <item x="25"/>
        <item x="66"/>
        <item x="54"/>
        <item x="37"/>
        <item x="1"/>
        <item x="63"/>
        <item x="15"/>
        <item x="51"/>
        <item x="47"/>
        <item x="46"/>
        <item x="32"/>
        <item x="6"/>
        <item x="71"/>
        <item x="3"/>
        <item x="0"/>
        <item x="27"/>
        <item x="4"/>
        <item x="48"/>
        <item x="62"/>
        <item x="22"/>
        <item x="5"/>
        <item t="default"/>
      </items>
    </pivotField>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7"/>
    <field x="16"/>
  </rowFields>
  <rowItems count="77">
    <i>
      <x/>
      <x v="2"/>
    </i>
    <i r="1">
      <x v="3"/>
    </i>
    <i r="1">
      <x v="5"/>
    </i>
    <i r="1">
      <x v="6"/>
    </i>
    <i r="1">
      <x v="7"/>
    </i>
    <i r="1">
      <x v="8"/>
    </i>
    <i r="1">
      <x v="10"/>
    </i>
    <i r="1">
      <x v="13"/>
    </i>
    <i r="1">
      <x v="14"/>
    </i>
    <i r="1">
      <x v="22"/>
    </i>
    <i r="1">
      <x v="24"/>
    </i>
    <i r="1">
      <x v="26"/>
    </i>
    <i r="1">
      <x v="39"/>
    </i>
    <i r="1">
      <x v="52"/>
    </i>
    <i r="1">
      <x v="54"/>
    </i>
    <i r="1">
      <x v="57"/>
    </i>
    <i r="1">
      <x v="64"/>
    </i>
    <i r="1">
      <x v="69"/>
    </i>
    <i r="1">
      <x v="73"/>
    </i>
    <i>
      <x v="1"/>
      <x/>
    </i>
    <i r="1">
      <x v="12"/>
    </i>
    <i r="1">
      <x v="15"/>
    </i>
    <i r="1">
      <x v="16"/>
    </i>
    <i r="1">
      <x v="17"/>
    </i>
    <i r="1">
      <x v="20"/>
    </i>
    <i r="1">
      <x v="25"/>
    </i>
    <i r="1">
      <x v="28"/>
    </i>
    <i r="1">
      <x v="29"/>
    </i>
    <i r="1">
      <x v="30"/>
    </i>
    <i r="1">
      <x v="31"/>
    </i>
    <i r="1">
      <x v="49"/>
    </i>
    <i r="1">
      <x v="58"/>
    </i>
    <i r="1">
      <x v="60"/>
    </i>
    <i r="1">
      <x v="65"/>
    </i>
    <i r="1">
      <x v="67"/>
    </i>
    <i r="1">
      <x v="68"/>
    </i>
    <i r="1">
      <x v="70"/>
    </i>
    <i r="1">
      <x v="74"/>
    </i>
    <i>
      <x v="2"/>
      <x v="4"/>
    </i>
    <i r="1">
      <x v="9"/>
    </i>
    <i r="1">
      <x v="19"/>
    </i>
    <i r="1">
      <x v="21"/>
    </i>
    <i r="1">
      <x v="34"/>
    </i>
    <i r="1">
      <x v="36"/>
    </i>
    <i r="1">
      <x v="37"/>
    </i>
    <i r="1">
      <x v="38"/>
    </i>
    <i r="1">
      <x v="39"/>
    </i>
    <i r="1">
      <x v="41"/>
    </i>
    <i r="1">
      <x v="43"/>
    </i>
    <i r="1">
      <x v="50"/>
    </i>
    <i r="1">
      <x v="51"/>
    </i>
    <i r="1">
      <x v="53"/>
    </i>
    <i r="1">
      <x v="55"/>
    </i>
    <i r="1">
      <x v="56"/>
    </i>
    <i r="1">
      <x v="59"/>
    </i>
    <i r="1">
      <x v="72"/>
    </i>
    <i>
      <x v="3"/>
      <x v="1"/>
    </i>
    <i r="1">
      <x v="11"/>
    </i>
    <i r="1">
      <x v="18"/>
    </i>
    <i r="1">
      <x v="23"/>
    </i>
    <i r="1">
      <x v="27"/>
    </i>
    <i r="1">
      <x v="32"/>
    </i>
    <i r="1">
      <x v="33"/>
    </i>
    <i r="1">
      <x v="35"/>
    </i>
    <i r="1">
      <x v="40"/>
    </i>
    <i r="1">
      <x v="42"/>
    </i>
    <i r="1">
      <x v="44"/>
    </i>
    <i r="1">
      <x v="45"/>
    </i>
    <i r="1">
      <x v="46"/>
    </i>
    <i r="1">
      <x v="47"/>
    </i>
    <i r="1">
      <x v="48"/>
    </i>
    <i r="1">
      <x v="61"/>
    </i>
    <i r="1">
      <x v="62"/>
    </i>
    <i r="1">
      <x v="63"/>
    </i>
    <i r="1">
      <x v="66"/>
    </i>
    <i r="1">
      <x v="71"/>
    </i>
    <i t="grand">
      <x/>
    </i>
  </rowItems>
  <colItems count="1">
    <i/>
  </colItems>
  <dataFields count="1">
    <dataField name="Count of _uuid" fld="75" subtotal="count" baseField="0" baseItem="0"/>
  </dataFields>
  <formats count="7">
    <format dxfId="86">
      <pivotArea dataOnly="0" labelOnly="1" outline="0" fieldPosition="0">
        <references count="2">
          <reference field="7" count="1" selected="0">
            <x v="0"/>
          </reference>
          <reference field="16" count="19">
            <x v="2"/>
            <x v="3"/>
            <x v="5"/>
            <x v="6"/>
            <x v="7"/>
            <x v="8"/>
            <x v="10"/>
            <x v="13"/>
            <x v="14"/>
            <x v="22"/>
            <x v="24"/>
            <x v="26"/>
            <x v="39"/>
            <x v="52"/>
            <x v="54"/>
            <x v="57"/>
            <x v="64"/>
            <x v="69"/>
            <x v="73"/>
          </reference>
        </references>
      </pivotArea>
    </format>
    <format dxfId="85">
      <pivotArea dataOnly="0" labelOnly="1" outline="0" fieldPosition="0">
        <references count="2">
          <reference field="7" count="1" selected="0">
            <x v="0"/>
          </reference>
          <reference field="16" count="19">
            <x v="2"/>
            <x v="3"/>
            <x v="5"/>
            <x v="6"/>
            <x v="7"/>
            <x v="8"/>
            <x v="10"/>
            <x v="13"/>
            <x v="14"/>
            <x v="22"/>
            <x v="24"/>
            <x v="26"/>
            <x v="39"/>
            <x v="52"/>
            <x v="54"/>
            <x v="57"/>
            <x v="64"/>
            <x v="69"/>
            <x v="73"/>
          </reference>
        </references>
      </pivotArea>
    </format>
    <format dxfId="84">
      <pivotArea dataOnly="0" labelOnly="1" outline="0" fieldPosition="0">
        <references count="2">
          <reference field="7" count="1" selected="0">
            <x v="1"/>
          </reference>
          <reference field="16" count="19">
            <x v="0"/>
            <x v="12"/>
            <x v="15"/>
            <x v="16"/>
            <x v="17"/>
            <x v="20"/>
            <x v="25"/>
            <x v="28"/>
            <x v="29"/>
            <x v="30"/>
            <x v="31"/>
            <x v="49"/>
            <x v="58"/>
            <x v="60"/>
            <x v="65"/>
            <x v="67"/>
            <x v="68"/>
            <x v="70"/>
            <x v="74"/>
          </reference>
        </references>
      </pivotArea>
    </format>
    <format dxfId="83">
      <pivotArea dataOnly="0" outline="0" fieldPosition="0">
        <references count="1">
          <reference field="16" count="19">
            <x v="0"/>
            <x v="12"/>
            <x v="15"/>
            <x v="16"/>
            <x v="17"/>
            <x v="20"/>
            <x v="25"/>
            <x v="28"/>
            <x v="29"/>
            <x v="30"/>
            <x v="31"/>
            <x v="49"/>
            <x v="58"/>
            <x v="60"/>
            <x v="65"/>
            <x v="67"/>
            <x v="68"/>
            <x v="70"/>
            <x v="74"/>
          </reference>
        </references>
      </pivotArea>
    </format>
    <format dxfId="82">
      <pivotArea dataOnly="0" labelOnly="1" outline="0" fieldPosition="0">
        <references count="2">
          <reference field="7" count="1" selected="0">
            <x v="2"/>
          </reference>
          <reference field="16" count="18">
            <x v="4"/>
            <x v="9"/>
            <x v="19"/>
            <x v="21"/>
            <x v="34"/>
            <x v="36"/>
            <x v="37"/>
            <x v="38"/>
            <x v="39"/>
            <x v="41"/>
            <x v="43"/>
            <x v="50"/>
            <x v="51"/>
            <x v="53"/>
            <x v="55"/>
            <x v="56"/>
            <x v="59"/>
            <x v="72"/>
          </reference>
        </references>
      </pivotArea>
    </format>
    <format dxfId="81">
      <pivotArea dataOnly="0" outline="0" fieldPosition="0">
        <references count="1">
          <reference field="16" count="18">
            <x v="4"/>
            <x v="9"/>
            <x v="19"/>
            <x v="21"/>
            <x v="34"/>
            <x v="36"/>
            <x v="37"/>
            <x v="38"/>
            <x v="39"/>
            <x v="41"/>
            <x v="43"/>
            <x v="50"/>
            <x v="51"/>
            <x v="53"/>
            <x v="55"/>
            <x v="56"/>
            <x v="59"/>
            <x v="72"/>
          </reference>
        </references>
      </pivotArea>
    </format>
    <format dxfId="80">
      <pivotArea dataOnly="0" labelOnly="1" outline="0" fieldPosition="0">
        <references count="2">
          <reference field="7" count="1" selected="0">
            <x v="3"/>
          </reference>
          <reference field="16" count="20">
            <x v="1"/>
            <x v="11"/>
            <x v="18"/>
            <x v="23"/>
            <x v="27"/>
            <x v="32"/>
            <x v="33"/>
            <x v="35"/>
            <x v="40"/>
            <x v="42"/>
            <x v="44"/>
            <x v="45"/>
            <x v="46"/>
            <x v="47"/>
            <x v="48"/>
            <x v="61"/>
            <x v="62"/>
            <x v="63"/>
            <x v="66"/>
            <x v="7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7.xml><?xml version="1.0" encoding="utf-8"?>
<pivotTableDefinition xmlns="http://schemas.openxmlformats.org/spreadsheetml/2006/main" name="PivotTable33"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750:G790" firstHeaderRow="1" firstDataRow="1" firstDataCol="2"/>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axis="axisRow" compact="0" outline="0" showAll="0" defaultSubtotal="0">
      <items count="4">
        <item x="1"/>
        <item x="0"/>
        <item x="3"/>
        <item n="Zémio" x="2"/>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31">
        <item x="18"/>
        <item x="12"/>
        <item x="21"/>
        <item x="1"/>
        <item x="3"/>
        <item x="15"/>
        <item x="8"/>
        <item x="20"/>
        <item x="4"/>
        <item x="2"/>
        <item x="23"/>
        <item x="0"/>
        <item x="14"/>
        <item x="26"/>
        <item x="27"/>
        <item x="9"/>
        <item x="11"/>
        <item x="29"/>
        <item x="13"/>
        <item x="24"/>
        <item x="5"/>
        <item x="10"/>
        <item x="16"/>
        <item x="25"/>
        <item x="22"/>
        <item x="17"/>
        <item x="7"/>
        <item x="19"/>
        <item x="6"/>
        <item x="2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7"/>
    <field x="56"/>
  </rowFields>
  <rowItems count="40">
    <i>
      <x/>
      <x/>
    </i>
    <i r="1">
      <x v="1"/>
    </i>
    <i r="1">
      <x v="2"/>
    </i>
    <i r="1">
      <x v="3"/>
    </i>
    <i r="1">
      <x v="5"/>
    </i>
    <i r="1">
      <x v="7"/>
    </i>
    <i r="1">
      <x v="12"/>
    </i>
    <i r="1">
      <x v="18"/>
    </i>
    <i r="1">
      <x v="22"/>
    </i>
    <i r="1">
      <x v="24"/>
    </i>
    <i r="1">
      <x v="25"/>
    </i>
    <i r="1">
      <x v="26"/>
    </i>
    <i r="1">
      <x v="27"/>
    </i>
    <i>
      <x v="1"/>
      <x v="3"/>
    </i>
    <i r="1">
      <x v="4"/>
    </i>
    <i r="1">
      <x v="6"/>
    </i>
    <i r="1">
      <x v="8"/>
    </i>
    <i r="1">
      <x v="9"/>
    </i>
    <i r="1">
      <x v="11"/>
    </i>
    <i r="1">
      <x v="15"/>
    </i>
    <i r="1">
      <x v="16"/>
    </i>
    <i r="1">
      <x v="20"/>
    </i>
    <i r="1">
      <x v="21"/>
    </i>
    <i r="1">
      <x v="26"/>
    </i>
    <i r="1">
      <x v="28"/>
    </i>
    <i>
      <x v="2"/>
      <x v="3"/>
    </i>
    <i r="1">
      <x v="12"/>
    </i>
    <i r="1">
      <x v="13"/>
    </i>
    <i r="1">
      <x v="14"/>
    </i>
    <i r="1">
      <x v="22"/>
    </i>
    <i r="1">
      <x v="23"/>
    </i>
    <i r="1">
      <x v="26"/>
    </i>
    <i>
      <x v="3"/>
      <x v="3"/>
    </i>
    <i r="1">
      <x v="10"/>
    </i>
    <i r="1">
      <x v="12"/>
    </i>
    <i r="1">
      <x v="17"/>
    </i>
    <i r="1">
      <x v="19"/>
    </i>
    <i r="1">
      <x v="22"/>
    </i>
    <i r="1">
      <x v="29"/>
    </i>
    <i t="grand">
      <x/>
    </i>
  </rowItems>
  <colItems count="1">
    <i/>
  </colItems>
  <dataFields count="1">
    <dataField name="Count of _uuid" fld="75" subtotal="count" baseField="0" baseItem="0"/>
  </dataFields>
  <formats count="4">
    <format dxfId="90">
      <pivotArea field="7" type="button" dataOnly="0" labelOnly="1" outline="0" axis="axisRow" fieldPosition="0"/>
    </format>
    <format dxfId="89">
      <pivotArea field="56" type="button" dataOnly="0" labelOnly="1" outline="0" axis="axisRow" fieldPosition="1"/>
    </format>
    <format dxfId="88">
      <pivotArea dataOnly="0" labelOnly="1" outline="0" axis="axisValues" fieldPosition="0"/>
    </format>
    <format dxfId="8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8.xml><?xml version="1.0" encoding="utf-8"?>
<pivotTableDefinition xmlns="http://schemas.openxmlformats.org/spreadsheetml/2006/main" name="PivotTable45"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1485:G1518" firstHeaderRow="1" firstDataRow="1" firstDataCol="2"/>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axis="axisRow" compact="0" outline="0" showAll="0" defaultSubtotal="0">
      <items count="4">
        <item x="1"/>
        <item x="0"/>
        <item x="3"/>
        <item n="Zémio" x="2"/>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6">
        <item m="1" x="24"/>
        <item x="15"/>
        <item x="7"/>
        <item x="11"/>
        <item x="13"/>
        <item x="23"/>
        <item x="22"/>
        <item x="14"/>
        <item x="0"/>
        <item x="3"/>
        <item x="19"/>
        <item x="20"/>
        <item x="10"/>
        <item x="1"/>
        <item x="16"/>
        <item x="12"/>
        <item x="2"/>
        <item x="9"/>
        <item x="8"/>
        <item x="6"/>
        <item x="5"/>
        <item x="18"/>
        <item x="17"/>
        <item x="21"/>
        <item x="4"/>
        <item t="default"/>
      </items>
    </pivotField>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7"/>
    <field x="69"/>
  </rowFields>
  <rowItems count="33">
    <i>
      <x/>
      <x v="2"/>
    </i>
    <i r="1">
      <x v="3"/>
    </i>
    <i r="1">
      <x v="8"/>
    </i>
    <i r="1">
      <x v="9"/>
    </i>
    <i r="1">
      <x v="12"/>
    </i>
    <i r="1">
      <x v="15"/>
    </i>
    <i r="1">
      <x v="17"/>
    </i>
    <i r="1">
      <x v="18"/>
    </i>
    <i r="1">
      <x v="24"/>
    </i>
    <i>
      <x v="1"/>
      <x v="8"/>
    </i>
    <i r="1">
      <x v="9"/>
    </i>
    <i r="1">
      <x v="13"/>
    </i>
    <i r="1">
      <x v="16"/>
    </i>
    <i r="1">
      <x v="19"/>
    </i>
    <i r="1">
      <x v="20"/>
    </i>
    <i r="1">
      <x v="24"/>
    </i>
    <i>
      <x v="2"/>
      <x v="1"/>
    </i>
    <i r="1">
      <x v="8"/>
    </i>
    <i r="1">
      <x v="9"/>
    </i>
    <i r="1">
      <x v="10"/>
    </i>
    <i r="1">
      <x v="11"/>
    </i>
    <i r="1">
      <x v="14"/>
    </i>
    <i r="1">
      <x v="21"/>
    </i>
    <i r="1">
      <x v="22"/>
    </i>
    <i r="1">
      <x v="23"/>
    </i>
    <i>
      <x v="3"/>
      <x v="4"/>
    </i>
    <i r="1">
      <x v="5"/>
    </i>
    <i r="1">
      <x v="6"/>
    </i>
    <i r="1">
      <x v="7"/>
    </i>
    <i r="1">
      <x v="8"/>
    </i>
    <i r="1">
      <x v="9"/>
    </i>
    <i r="1">
      <x v="24"/>
    </i>
    <i t="grand">
      <x/>
    </i>
  </rowItems>
  <colItems count="1">
    <i/>
  </colItems>
  <dataFields count="1">
    <dataField name="Count of _uuid" fld="75" subtotal="count" baseField="0" baseItem="0"/>
  </dataFields>
  <formats count="2">
    <format dxfId="92">
      <pivotArea dataOnly="0" outline="0" fieldPosition="0">
        <references count="1">
          <reference field="69" count="1">
            <x v="24"/>
          </reference>
        </references>
      </pivotArea>
    </format>
    <format dxfId="91">
      <pivotArea dataOnly="0" labelOnly="1" outline="0" fieldPosition="0">
        <references count="1">
          <reference field="6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9.xml><?xml version="1.0" encoding="utf-8"?>
<pivotTableDefinition xmlns="http://schemas.openxmlformats.org/spreadsheetml/2006/main" name="PivotTable34"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800:G866" firstHeaderRow="1" firstDataRow="1" firstDataCol="2"/>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axis="axisRow" compact="0" outline="0" showAll="0" defaultSubtotal="0">
      <items count="4">
        <item x="1"/>
        <item x="0"/>
        <item x="3"/>
        <item n="Zémio" x="2"/>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61">
        <item x="26"/>
        <item x="9"/>
        <item x="42"/>
        <item x="19"/>
        <item x="58"/>
        <item x="11"/>
        <item x="40"/>
        <item x="3"/>
        <item x="43"/>
        <item x="45"/>
        <item x="46"/>
        <item x="35"/>
        <item x="44"/>
        <item x="37"/>
        <item x="38"/>
        <item x="34"/>
        <item x="24"/>
        <item x="31"/>
        <item x="23"/>
        <item x="18"/>
        <item x="27"/>
        <item x="17"/>
        <item x="15"/>
        <item x="14"/>
        <item x="28"/>
        <item x="30"/>
        <item x="16"/>
        <item x="13"/>
        <item x="29"/>
        <item x="47"/>
        <item x="25"/>
        <item x="12"/>
        <item x="10"/>
        <item x="59"/>
        <item x="48"/>
        <item x="49"/>
        <item x="1"/>
        <item x="50"/>
        <item x="21"/>
        <item x="53"/>
        <item x="52"/>
        <item x="51"/>
        <item x="54"/>
        <item x="36"/>
        <item x="5"/>
        <item x="6"/>
        <item x="22"/>
        <item x="0"/>
        <item x="4"/>
        <item x="7"/>
        <item x="8"/>
        <item x="2"/>
        <item x="33"/>
        <item x="32"/>
        <item x="20"/>
        <item x="55"/>
        <item x="57"/>
        <item x="41"/>
        <item x="56"/>
        <item x="39"/>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7"/>
    <field x="57"/>
  </rowFields>
  <rowItems count="66">
    <i>
      <x/>
      <x/>
    </i>
    <i r="1">
      <x v="1"/>
    </i>
    <i r="1">
      <x v="3"/>
    </i>
    <i r="1">
      <x v="11"/>
    </i>
    <i r="1">
      <x v="15"/>
    </i>
    <i r="1">
      <x v="16"/>
    </i>
    <i r="1">
      <x v="17"/>
    </i>
    <i r="1">
      <x v="18"/>
    </i>
    <i r="1">
      <x v="20"/>
    </i>
    <i r="1">
      <x v="24"/>
    </i>
    <i r="1">
      <x v="25"/>
    </i>
    <i r="1">
      <x v="28"/>
    </i>
    <i r="1">
      <x v="30"/>
    </i>
    <i r="1">
      <x v="38"/>
    </i>
    <i r="1">
      <x v="43"/>
    </i>
    <i r="1">
      <x v="46"/>
    </i>
    <i r="1">
      <x v="52"/>
    </i>
    <i r="1">
      <x v="53"/>
    </i>
    <i r="1">
      <x v="54"/>
    </i>
    <i>
      <x v="1"/>
      <x v="1"/>
    </i>
    <i r="1">
      <x v="5"/>
    </i>
    <i r="1">
      <x v="7"/>
    </i>
    <i r="1">
      <x v="19"/>
    </i>
    <i r="1">
      <x v="21"/>
    </i>
    <i r="1">
      <x v="22"/>
    </i>
    <i r="1">
      <x v="23"/>
    </i>
    <i r="1">
      <x v="26"/>
    </i>
    <i r="1">
      <x v="27"/>
    </i>
    <i r="1">
      <x v="31"/>
    </i>
    <i r="1">
      <x v="32"/>
    </i>
    <i r="1">
      <x v="36"/>
    </i>
    <i r="1">
      <x v="44"/>
    </i>
    <i r="1">
      <x v="45"/>
    </i>
    <i r="1">
      <x v="47"/>
    </i>
    <i r="1">
      <x v="48"/>
    </i>
    <i r="1">
      <x v="49"/>
    </i>
    <i r="1">
      <x v="50"/>
    </i>
    <i r="1">
      <x v="51"/>
    </i>
    <i>
      <x v="2"/>
      <x v="1"/>
    </i>
    <i r="1">
      <x v="15"/>
    </i>
    <i r="1">
      <x v="16"/>
    </i>
    <i r="1">
      <x v="35"/>
    </i>
    <i r="1">
      <x v="37"/>
    </i>
    <i r="1">
      <x v="39"/>
    </i>
    <i r="1">
      <x v="40"/>
    </i>
    <i r="1">
      <x v="41"/>
    </i>
    <i r="1">
      <x v="42"/>
    </i>
    <i r="1">
      <x v="55"/>
    </i>
    <i>
      <x v="3"/>
      <x v="1"/>
    </i>
    <i r="1">
      <x v="2"/>
    </i>
    <i r="1">
      <x v="4"/>
    </i>
    <i r="1">
      <x v="6"/>
    </i>
    <i r="1">
      <x v="8"/>
    </i>
    <i r="1">
      <x v="9"/>
    </i>
    <i r="1">
      <x v="10"/>
    </i>
    <i r="1">
      <x v="12"/>
    </i>
    <i r="1">
      <x v="13"/>
    </i>
    <i r="1">
      <x v="14"/>
    </i>
    <i r="1">
      <x v="29"/>
    </i>
    <i r="1">
      <x v="33"/>
    </i>
    <i r="1">
      <x v="34"/>
    </i>
    <i r="1">
      <x v="56"/>
    </i>
    <i r="1">
      <x v="57"/>
    </i>
    <i r="1">
      <x v="58"/>
    </i>
    <i r="1">
      <x v="59"/>
    </i>
    <i t="grand">
      <x/>
    </i>
  </rowItems>
  <colItems count="1">
    <i/>
  </colItems>
  <dataFields count="1">
    <dataField name="Count of _uuid" fld="75" subtotal="count" baseField="0" baseItem="0"/>
  </dataFields>
  <formats count="2">
    <format dxfId="94">
      <pivotArea dataOnly="0" labelOnly="1" outline="0" fieldPosition="0">
        <references count="2">
          <reference field="7" count="1" selected="0">
            <x v="0"/>
          </reference>
          <reference field="57" count="1">
            <x v="24"/>
          </reference>
        </references>
      </pivotArea>
    </format>
    <format dxfId="93">
      <pivotArea dataOnly="0" labelOnly="1" outline="0" fieldPosition="0">
        <references count="2">
          <reference field="7" count="1" selected="0">
            <x v="2"/>
          </reference>
          <reference field="57" count="5">
            <x v="35"/>
            <x v="37"/>
            <x v="39"/>
            <x v="40"/>
            <x v="4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6"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E311:F332" firstHeaderRow="1" firstDataRow="1" firstDataCol="2"/>
  <pivotFields count="129">
    <pivotField compact="0" numFmtId="22" outline="0" showAll="0" defaultSubtotal="0"/>
    <pivotField compact="0" numFmtId="22" outline="0" showAll="0" defaultSubtotal="0"/>
    <pivotField compact="0" numFmtId="22"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Localité de l'entreprise" axis="axisRow" compact="0" outline="0" showAll="0" defaultSubtotal="0">
      <items count="4">
        <item x="1"/>
        <item x="0"/>
        <item x="3"/>
        <item n="Zémio, RCA"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9">
        <item x="8"/>
        <item x="11"/>
        <item x="17"/>
        <item x="3"/>
        <item x="0"/>
        <item x="13"/>
        <item x="12"/>
        <item x="4"/>
        <item x="16"/>
        <item x="10"/>
        <item x="5"/>
        <item x="14"/>
        <item x="15"/>
        <item x="2"/>
        <item x="1"/>
        <item x="9"/>
        <item x="7"/>
        <item x="18"/>
        <item x="6"/>
      </items>
    </pivotField>
    <pivotField compact="0" outline="0" showAll="0" defaultSubtotal="0">
      <items count="10">
        <item x="4"/>
        <item x="3"/>
        <item x="0"/>
        <item x="9"/>
        <item x="7"/>
        <item x="5"/>
        <item x="6"/>
        <item x="1"/>
        <item x="8"/>
        <item x="2"/>
      </items>
    </pivotField>
    <pivotField compact="0" outline="0" showAll="0" defaultSubtotal="0">
      <items count="17">
        <item x="9"/>
        <item x="5"/>
        <item x="15"/>
        <item x="0"/>
        <item x="6"/>
        <item x="7"/>
        <item x="8"/>
        <item x="10"/>
        <item x="12"/>
        <item x="14"/>
        <item x="13"/>
        <item x="2"/>
        <item x="3"/>
        <item x="4"/>
        <item x="1"/>
        <item m="1" x="16"/>
        <item x="11"/>
      </items>
    </pivotField>
    <pivotField compact="0" outline="0" showAll="0" defaultSubtotal="0">
      <items count="3">
        <item x="0"/>
        <item x="2"/>
        <item x="1"/>
      </items>
    </pivotField>
    <pivotField compact="0" outline="0" showAll="0" defaultSubtotal="0">
      <items count="12">
        <item x="1"/>
        <item x="5"/>
        <item x="10"/>
        <item x="0"/>
        <item x="6"/>
        <item x="7"/>
        <item x="8"/>
        <item x="4"/>
        <item x="2"/>
        <item m="1" x="11"/>
        <item x="3"/>
        <item x="9"/>
      </items>
    </pivotField>
    <pivotField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1">
        <item x="1"/>
        <item x="3"/>
        <item x="7"/>
        <item x="2"/>
        <item x="0"/>
        <item x="6"/>
        <item x="10"/>
        <item x="9"/>
        <item x="4"/>
        <item x="8"/>
        <item x="5"/>
      </items>
    </pivotField>
    <pivotField compact="0" outline="0" showAll="0" defaultSubtotal="0">
      <items count="7">
        <item x="1"/>
        <item x="4"/>
        <item x="0"/>
        <item x="2"/>
        <item x="3"/>
        <item x="5"/>
        <item x="6"/>
      </items>
    </pivotField>
    <pivotField compact="0" outline="0" showAll="0" defaultSubtotal="0">
      <items count="29">
        <item x="16"/>
        <item x="23"/>
        <item x="15"/>
        <item x="19"/>
        <item x="0"/>
        <item x="17"/>
        <item x="14"/>
        <item x="2"/>
        <item x="20"/>
        <item x="18"/>
        <item x="5"/>
        <item x="3"/>
        <item x="1"/>
        <item x="25"/>
        <item x="24"/>
        <item x="21"/>
        <item x="13"/>
        <item x="7"/>
        <item x="8"/>
        <item x="28"/>
        <item x="27"/>
        <item x="22"/>
        <item x="6"/>
        <item x="12"/>
        <item x="4"/>
        <item x="11"/>
        <item x="10"/>
        <item x="9"/>
        <item x="2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28">
        <item x="6"/>
        <item x="9"/>
        <item x="8"/>
        <item x="5"/>
        <item x="2"/>
        <item x="21"/>
        <item x="23"/>
        <item x="20"/>
        <item x="27"/>
        <item x="11"/>
        <item x="17"/>
        <item x="0"/>
        <item x="14"/>
        <item x="12"/>
        <item x="1"/>
        <item x="22"/>
        <item x="25"/>
        <item x="10"/>
        <item x="16"/>
        <item x="4"/>
        <item x="24"/>
        <item x="7"/>
        <item x="13"/>
        <item x="15"/>
        <item x="3"/>
        <item x="26"/>
        <item x="18"/>
        <item x="19"/>
      </items>
    </pivotField>
    <pivotField compact="0" outline="0" showAll="0" defaultSubtotal="0"/>
    <pivotField compact="0" outline="0" showAll="0" defaultSubtotal="0"/>
    <pivotField axis="axisRow" compact="0" outline="0" showAll="0" defaultSubtotal="0">
      <items count="20">
        <item x="2"/>
        <item x="4"/>
        <item x="17"/>
        <item x="8"/>
        <item x="7"/>
        <item m="1" x="19"/>
        <item x="3"/>
        <item x="0"/>
        <item x="15"/>
        <item x="6"/>
        <item x="16"/>
        <item m="1" x="18"/>
        <item x="5"/>
        <item x="13"/>
        <item x="10"/>
        <item x="9"/>
        <item x="1"/>
        <item x="11"/>
        <item x="12"/>
        <item x="1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8"/>
    <field x="52"/>
  </rowFields>
  <rowItems count="21">
    <i>
      <x/>
      <x/>
    </i>
    <i r="1">
      <x v="1"/>
    </i>
    <i r="1">
      <x v="3"/>
    </i>
    <i r="1">
      <x v="4"/>
    </i>
    <i r="1">
      <x v="6"/>
    </i>
    <i r="1">
      <x v="9"/>
    </i>
    <i r="1">
      <x v="12"/>
    </i>
    <i r="1">
      <x v="15"/>
    </i>
    <i>
      <x v="1"/>
      <x/>
    </i>
    <i r="1">
      <x v="7"/>
    </i>
    <i r="1">
      <x v="8"/>
    </i>
    <i r="1">
      <x v="13"/>
    </i>
    <i r="1">
      <x v="14"/>
    </i>
    <i r="1">
      <x v="16"/>
    </i>
    <i r="1">
      <x v="17"/>
    </i>
    <i r="1">
      <x v="18"/>
    </i>
    <i r="1">
      <x v="19"/>
    </i>
    <i>
      <x v="2"/>
      <x/>
    </i>
    <i r="1">
      <x v="2"/>
    </i>
    <i>
      <x v="3"/>
      <x/>
    </i>
    <i r="1">
      <x v="10"/>
    </i>
  </rowItems>
  <colItems count="1">
    <i/>
  </colItems>
  <formats count="66">
    <format dxfId="463">
      <pivotArea field="8" type="button" dataOnly="0" labelOnly="1" outline="0" axis="axisRow" fieldPosition="0"/>
    </format>
    <format dxfId="462">
      <pivotArea field="23" type="button" dataOnly="0" labelOnly="1" outline="0"/>
    </format>
    <format dxfId="461">
      <pivotArea field="24" type="button" dataOnly="0" labelOnly="1" outline="0"/>
    </format>
    <format dxfId="460">
      <pivotArea field="25" type="button" dataOnly="0" labelOnly="1" outline="0"/>
    </format>
    <format dxfId="459">
      <pivotArea field="27" type="button" dataOnly="0" labelOnly="1" outline="0"/>
    </format>
    <format dxfId="458">
      <pivotArea field="26" type="button" dataOnly="0" labelOnly="1" outline="0"/>
    </format>
    <format dxfId="457">
      <pivotArea field="28" type="button" dataOnly="0" labelOnly="1" outline="0"/>
    </format>
    <format dxfId="456">
      <pivotArea field="8" type="button" dataOnly="0" labelOnly="1" outline="0" axis="axisRow" fieldPosition="0"/>
    </format>
    <format dxfId="455">
      <pivotArea field="23" type="button" dataOnly="0" labelOnly="1" outline="0"/>
    </format>
    <format dxfId="454">
      <pivotArea field="24" type="button" dataOnly="0" labelOnly="1" outline="0"/>
    </format>
    <format dxfId="453">
      <pivotArea field="25" type="button" dataOnly="0" labelOnly="1" outline="0"/>
    </format>
    <format dxfId="452">
      <pivotArea field="27" type="button" dataOnly="0" labelOnly="1" outline="0"/>
    </format>
    <format dxfId="451">
      <pivotArea field="26" type="button" dataOnly="0" labelOnly="1" outline="0"/>
    </format>
    <format dxfId="450">
      <pivotArea field="28" type="button" dataOnly="0" labelOnly="1" outline="0"/>
    </format>
    <format dxfId="449">
      <pivotArea field="23" type="button" dataOnly="0" labelOnly="1" outline="0"/>
    </format>
    <format dxfId="448">
      <pivotArea field="24" type="button" dataOnly="0" labelOnly="1" outline="0"/>
    </format>
    <format dxfId="447">
      <pivotArea field="25" type="button" dataOnly="0" labelOnly="1" outline="0"/>
    </format>
    <format dxfId="446">
      <pivotArea field="27" type="button" dataOnly="0" labelOnly="1" outline="0"/>
    </format>
    <format dxfId="445">
      <pivotArea field="26" type="button" dataOnly="0" labelOnly="1" outline="0"/>
    </format>
    <format dxfId="444">
      <pivotArea field="28" type="button" dataOnly="0" labelOnly="1" outline="0"/>
    </format>
    <format dxfId="443">
      <pivotArea field="23" type="button" dataOnly="0" labelOnly="1" outline="0"/>
    </format>
    <format dxfId="442">
      <pivotArea field="24" type="button" dataOnly="0" labelOnly="1" outline="0"/>
    </format>
    <format dxfId="441">
      <pivotArea field="25" type="button" dataOnly="0" labelOnly="1" outline="0"/>
    </format>
    <format dxfId="440">
      <pivotArea field="27" type="button" dataOnly="0" labelOnly="1" outline="0"/>
    </format>
    <format dxfId="439">
      <pivotArea field="26" type="button" dataOnly="0" labelOnly="1" outline="0"/>
    </format>
    <format dxfId="438">
      <pivotArea field="28" type="button" dataOnly="0" labelOnly="1" outline="0"/>
    </format>
    <format dxfId="437">
      <pivotArea type="all" dataOnly="0" outline="0" fieldPosition="0"/>
    </format>
    <format dxfId="436">
      <pivotArea field="8" type="button" dataOnly="0" labelOnly="1" outline="0" axis="axisRow" fieldPosition="0"/>
    </format>
    <format dxfId="435">
      <pivotArea field="23" type="button" dataOnly="0" labelOnly="1" outline="0"/>
    </format>
    <format dxfId="434">
      <pivotArea field="24" type="button" dataOnly="0" labelOnly="1" outline="0"/>
    </format>
    <format dxfId="433">
      <pivotArea field="25" type="button" dataOnly="0" labelOnly="1" outline="0"/>
    </format>
    <format dxfId="432">
      <pivotArea field="27" type="button" dataOnly="0" labelOnly="1" outline="0"/>
    </format>
    <format dxfId="431">
      <pivotArea field="26" type="button" dataOnly="0" labelOnly="1" outline="0"/>
    </format>
    <format dxfId="430">
      <pivotArea field="28" type="button" dataOnly="0" labelOnly="1" outline="0"/>
    </format>
    <format dxfId="429">
      <pivotArea type="all" dataOnly="0" outline="0" fieldPosition="0"/>
    </format>
    <format dxfId="428">
      <pivotArea field="8" type="button" dataOnly="0" labelOnly="1" outline="0" axis="axisRow" fieldPosition="0"/>
    </format>
    <format dxfId="427">
      <pivotArea field="23" type="button" dataOnly="0" labelOnly="1" outline="0"/>
    </format>
    <format dxfId="426">
      <pivotArea field="24" type="button" dataOnly="0" labelOnly="1" outline="0"/>
    </format>
    <format dxfId="425">
      <pivotArea field="25" type="button" dataOnly="0" labelOnly="1" outline="0"/>
    </format>
    <format dxfId="424">
      <pivotArea field="27" type="button" dataOnly="0" labelOnly="1" outline="0"/>
    </format>
    <format dxfId="423">
      <pivotArea field="26" type="button" dataOnly="0" labelOnly="1" outline="0"/>
    </format>
    <format dxfId="422">
      <pivotArea field="28" type="button" dataOnly="0" labelOnly="1" outline="0"/>
    </format>
    <format dxfId="421">
      <pivotArea field="38" type="button" dataOnly="0" labelOnly="1" outline="0"/>
    </format>
    <format dxfId="420">
      <pivotArea field="39" type="button" dataOnly="0" labelOnly="1" outline="0"/>
    </format>
    <format dxfId="419">
      <pivotArea field="40" type="button" dataOnly="0" labelOnly="1" outline="0"/>
    </format>
    <format dxfId="418">
      <pivotArea field="40" type="button" dataOnly="0" labelOnly="1" outline="0"/>
    </format>
    <format dxfId="417">
      <pivotArea field="40" type="button" dataOnly="0" labelOnly="1" outline="0"/>
    </format>
    <format dxfId="416">
      <pivotArea field="40" type="button" dataOnly="0" labelOnly="1" outline="0"/>
    </format>
    <format dxfId="415">
      <pivotArea field="40" type="button" dataOnly="0" labelOnly="1" outline="0"/>
    </format>
    <format dxfId="414">
      <pivotArea field="49" type="button" dataOnly="0" labelOnly="1" outline="0"/>
    </format>
    <format dxfId="413">
      <pivotArea type="all" dataOnly="0" outline="0" fieldPosition="0"/>
    </format>
    <format dxfId="412">
      <pivotArea field="8" type="button" dataOnly="0" labelOnly="1" outline="0" axis="axisRow" fieldPosition="0"/>
    </format>
    <format dxfId="411">
      <pivotArea field="52" type="button" dataOnly="0" labelOnly="1" outline="0" axis="axisRow" fieldPosition="1"/>
    </format>
    <format dxfId="410">
      <pivotArea dataOnly="0" labelOnly="1" outline="0" fieldPosition="0">
        <references count="1">
          <reference field="8" count="0"/>
        </references>
      </pivotArea>
    </format>
    <format dxfId="409">
      <pivotArea dataOnly="0" labelOnly="1" outline="0" fieldPosition="0">
        <references count="2">
          <reference field="8" count="1" selected="0">
            <x v="0"/>
          </reference>
          <reference field="52" count="8">
            <x v="0"/>
            <x v="1"/>
            <x v="3"/>
            <x v="4"/>
            <x v="6"/>
            <x v="9"/>
            <x v="12"/>
            <x v="15"/>
          </reference>
        </references>
      </pivotArea>
    </format>
    <format dxfId="408">
      <pivotArea dataOnly="0" labelOnly="1" outline="0" fieldPosition="0">
        <references count="2">
          <reference field="8" count="1" selected="0">
            <x v="1"/>
          </reference>
          <reference field="52" count="9">
            <x v="0"/>
            <x v="7"/>
            <x v="8"/>
            <x v="13"/>
            <x v="14"/>
            <x v="16"/>
            <x v="17"/>
            <x v="18"/>
            <x v="19"/>
          </reference>
        </references>
      </pivotArea>
    </format>
    <format dxfId="407">
      <pivotArea dataOnly="0" labelOnly="1" outline="0" fieldPosition="0">
        <references count="2">
          <reference field="8" count="1" selected="0">
            <x v="2"/>
          </reference>
          <reference field="52" count="2">
            <x v="0"/>
            <x v="2"/>
          </reference>
        </references>
      </pivotArea>
    </format>
    <format dxfId="406">
      <pivotArea dataOnly="0" labelOnly="1" outline="0" fieldPosition="0">
        <references count="2">
          <reference field="8" count="1" selected="0">
            <x v="3"/>
          </reference>
          <reference field="52" count="2">
            <x v="0"/>
            <x v="10"/>
          </reference>
        </references>
      </pivotArea>
    </format>
    <format dxfId="405">
      <pivotArea type="all" dataOnly="0" outline="0" fieldPosition="0"/>
    </format>
    <format dxfId="404">
      <pivotArea field="8" type="button" dataOnly="0" labelOnly="1" outline="0" axis="axisRow" fieldPosition="0"/>
    </format>
    <format dxfId="403">
      <pivotArea field="52" type="button" dataOnly="0" labelOnly="1" outline="0" axis="axisRow" fieldPosition="1"/>
    </format>
    <format dxfId="402">
      <pivotArea dataOnly="0" labelOnly="1" outline="0" fieldPosition="0">
        <references count="1">
          <reference field="8" count="0"/>
        </references>
      </pivotArea>
    </format>
    <format dxfId="401">
      <pivotArea dataOnly="0" labelOnly="1" outline="0" fieldPosition="0">
        <references count="2">
          <reference field="8" count="1" selected="0">
            <x v="0"/>
          </reference>
          <reference field="52" count="8">
            <x v="0"/>
            <x v="1"/>
            <x v="3"/>
            <x v="4"/>
            <x v="6"/>
            <x v="9"/>
            <x v="12"/>
            <x v="15"/>
          </reference>
        </references>
      </pivotArea>
    </format>
    <format dxfId="400">
      <pivotArea dataOnly="0" labelOnly="1" outline="0" fieldPosition="0">
        <references count="2">
          <reference field="8" count="1" selected="0">
            <x v="1"/>
          </reference>
          <reference field="52" count="9">
            <x v="0"/>
            <x v="7"/>
            <x v="8"/>
            <x v="13"/>
            <x v="14"/>
            <x v="16"/>
            <x v="17"/>
            <x v="18"/>
            <x v="19"/>
          </reference>
        </references>
      </pivotArea>
    </format>
    <format dxfId="399">
      <pivotArea dataOnly="0" labelOnly="1" outline="0" fieldPosition="0">
        <references count="2">
          <reference field="8" count="1" selected="0">
            <x v="2"/>
          </reference>
          <reference field="52" count="2">
            <x v="0"/>
            <x v="2"/>
          </reference>
        </references>
      </pivotArea>
    </format>
    <format dxfId="398">
      <pivotArea dataOnly="0" labelOnly="1" outline="0" fieldPosition="0">
        <references count="2">
          <reference field="8" count="1" selected="0">
            <x v="3"/>
          </reference>
          <reference field="52" count="2">
            <x v="0"/>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0.xml><?xml version="1.0" encoding="utf-8"?>
<pivotTableDefinition xmlns="http://schemas.openxmlformats.org/spreadsheetml/2006/main" name="PivotTable25" cacheId="1" dataOnRows="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230:G243" firstHeaderRow="1" firstDataRow="2" firstDataCol="1"/>
  <pivotFields count="83">
    <pivotField compact="0" numFmtId="22" outline="0" subtotalTop="0" showAll="0"/>
    <pivotField compact="0" numFmtId="22" outline="0" subtotalTop="0" showAll="0"/>
    <pivotField compact="0" numFmtId="22" outline="0" subtotalTop="0" showAll="0"/>
    <pivotField compact="0" outline="0" subtotalTop="0" showAll="0"/>
    <pivotField compact="0" outline="0" subtotalTop="0" showAll="0"/>
    <pivotField compact="0" outline="0" subtotalTop="0" showAll="0"/>
    <pivotField compact="0" outline="0" subtotalTop="0" showAll="0"/>
    <pivotField axis="axisCol" compact="0" outline="0" subtotalTop="0" showAll="0">
      <items count="5">
        <item x="1"/>
        <item x="0"/>
        <item x="3"/>
        <item n="Zémio" x="2"/>
        <item t="default"/>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compact="0" outline="0" showAll="0" defaultSubtota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compact="0" outline="0" subtotalTop="0" showAll="0"/>
    <pivotField compact="0" outline="0" subtotalTop="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howAll="0" defaultSubtotal="0"/>
    <pivotField compact="0" outline="0" showAll="0" defaultSubtota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s>
  <rowFields count="1">
    <field x="-2"/>
  </rowFields>
  <rowItems count="12">
    <i>
      <x/>
    </i>
    <i i="1">
      <x v="1"/>
    </i>
    <i i="2">
      <x v="2"/>
    </i>
    <i i="3">
      <x v="3"/>
    </i>
    <i i="4">
      <x v="4"/>
    </i>
    <i i="5">
      <x v="5"/>
    </i>
    <i i="6">
      <x v="6"/>
    </i>
    <i i="7">
      <x v="7"/>
    </i>
    <i i="8">
      <x v="8"/>
    </i>
    <i i="9">
      <x v="9"/>
    </i>
    <i i="10">
      <x v="10"/>
    </i>
    <i i="11">
      <x v="11"/>
    </i>
  </rowItems>
  <colFields count="1">
    <field x="7"/>
  </colFields>
  <colItems count="5">
    <i>
      <x/>
    </i>
    <i>
      <x v="1"/>
    </i>
    <i>
      <x v="2"/>
    </i>
    <i>
      <x v="3"/>
    </i>
    <i t="grand">
      <x/>
    </i>
  </colItems>
  <dataFields count="12">
    <dataField name="Sum of Manioc et feuille de manioc" fld="19" baseField="0" baseItem="0"/>
    <dataField name="Sum of Haricots" fld="20" baseField="0" baseItem="0"/>
    <dataField name="Sum of Riz" fld="21" baseField="0" baseItem="0"/>
    <dataField name="Sum of Mil" fld="22" baseField="0" baseItem="0"/>
    <dataField name="Sum of Sorgho" fld="23" baseField="0" baseItem="0"/>
    <dataField name="Sum of Maïs" fld="24" baseField="0" baseItem="0"/>
    <dataField name="Sum of Arachide" fld="25" baseField="0" baseItem="0"/>
    <dataField name="Sum of Gombo" fld="27" baseField="0" baseItem="0"/>
    <dataField name="Sum of Viande" fld="28" baseField="0" baseItem="0"/>
    <dataField name="Sum of Poisson" fld="29" baseField="0" baseItem="0"/>
    <dataField name="Sum of Fruits et légumes" fld="30" baseField="0" baseItem="0"/>
    <dataField name="Sum of Autres2" fld="31" baseField="0" baseItem="0"/>
  </dataFields>
  <formats count="7">
    <format dxfId="101">
      <pivotArea dataOnly="0" labelOnly="1" outline="0" fieldPosition="0">
        <references count="1">
          <reference field="7" count="0"/>
        </references>
      </pivotArea>
    </format>
    <format dxfId="100">
      <pivotArea dataOnly="0" labelOnly="1" outline="0" fieldPosition="0">
        <references count="1">
          <reference field="7" count="0"/>
        </references>
      </pivotArea>
    </format>
    <format dxfId="99">
      <pivotArea dataOnly="0" labelOnly="1" outline="0" fieldPosition="0">
        <references count="1">
          <reference field="7" count="0"/>
        </references>
      </pivotArea>
    </format>
    <format dxfId="98">
      <pivotArea grandCol="1" outline="0" collapsedLevelsAreSubtotals="1" fieldPosition="0"/>
    </format>
    <format dxfId="97">
      <pivotArea dataOnly="0" labelOnly="1" grandCol="1" outline="0" fieldPosition="0"/>
    </format>
    <format dxfId="96">
      <pivotArea outline="0" collapsedLevelsAreSubtotals="1" fieldPosition="0">
        <references count="1">
          <reference field="4294967294" count="1" selected="0">
            <x v="11"/>
          </reference>
        </references>
      </pivotArea>
    </format>
    <format dxfId="95">
      <pivotArea dataOnly="0" labelOnly="1" outline="0" fieldPosition="0">
        <references count="1">
          <reference field="4294967294" count="1">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1.xml><?xml version="1.0" encoding="utf-8"?>
<pivotTableDefinition xmlns="http://schemas.openxmlformats.org/spreadsheetml/2006/main" name="PivotTable39"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1035:G1101" firstHeaderRow="1" firstDataRow="1" firstDataCol="2"/>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axis="axisRow" compact="0" outline="0" showAll="0" defaultSubtotal="0">
      <items count="4">
        <item x="1"/>
        <item x="0"/>
        <item x="3"/>
        <item n="Zémio" x="2"/>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62">
        <item x="20"/>
        <item x="7"/>
        <item x="45"/>
        <item x="3"/>
        <item x="53"/>
        <item x="10"/>
        <item x="60"/>
        <item x="55"/>
        <item x="56"/>
        <item x="5"/>
        <item x="57"/>
        <item x="58"/>
        <item x="35"/>
        <item x="38"/>
        <item x="37"/>
        <item x="4"/>
        <item x="52"/>
        <item x="13"/>
        <item x="19"/>
        <item x="27"/>
        <item x="28"/>
        <item x="44"/>
        <item x="18"/>
        <item x="6"/>
        <item x="24"/>
        <item x="54"/>
        <item x="23"/>
        <item x="26"/>
        <item x="15"/>
        <item x="16"/>
        <item x="14"/>
        <item x="31"/>
        <item x="25"/>
        <item x="8"/>
        <item x="17"/>
        <item x="43"/>
        <item x="12"/>
        <item x="51"/>
        <item x="30"/>
        <item x="32"/>
        <item x="22"/>
        <item x="0"/>
        <item x="1"/>
        <item x="40"/>
        <item x="39"/>
        <item x="59"/>
        <item x="50"/>
        <item x="41"/>
        <item x="47"/>
        <item x="46"/>
        <item x="42"/>
        <item x="48"/>
        <item x="2"/>
        <item x="21"/>
        <item x="36"/>
        <item x="33"/>
        <item x="34"/>
        <item x="49"/>
        <item x="9"/>
        <item x="29"/>
        <item x="1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7"/>
    <field x="63"/>
  </rowFields>
  <rowItems count="66">
    <i>
      <x/>
      <x/>
    </i>
    <i r="1">
      <x v="15"/>
    </i>
    <i r="1">
      <x v="18"/>
    </i>
    <i r="1">
      <x v="19"/>
    </i>
    <i r="1">
      <x v="20"/>
    </i>
    <i r="1">
      <x v="24"/>
    </i>
    <i r="1">
      <x v="26"/>
    </i>
    <i r="1">
      <x v="27"/>
    </i>
    <i r="1">
      <x v="31"/>
    </i>
    <i r="1">
      <x v="32"/>
    </i>
    <i r="1">
      <x v="38"/>
    </i>
    <i r="1">
      <x v="39"/>
    </i>
    <i r="1">
      <x v="40"/>
    </i>
    <i r="1">
      <x v="53"/>
    </i>
    <i r="1">
      <x v="59"/>
    </i>
    <i>
      <x v="1"/>
      <x v="1"/>
    </i>
    <i r="1">
      <x v="3"/>
    </i>
    <i r="1">
      <x v="5"/>
    </i>
    <i r="1">
      <x v="9"/>
    </i>
    <i r="1">
      <x v="15"/>
    </i>
    <i r="1">
      <x v="17"/>
    </i>
    <i r="1">
      <x v="22"/>
    </i>
    <i r="1">
      <x v="23"/>
    </i>
    <i r="1">
      <x v="28"/>
    </i>
    <i r="1">
      <x v="29"/>
    </i>
    <i r="1">
      <x v="30"/>
    </i>
    <i r="1">
      <x v="33"/>
    </i>
    <i r="1">
      <x v="34"/>
    </i>
    <i r="1">
      <x v="36"/>
    </i>
    <i r="1">
      <x v="41"/>
    </i>
    <i r="1">
      <x v="42"/>
    </i>
    <i r="1">
      <x v="52"/>
    </i>
    <i r="1">
      <x v="58"/>
    </i>
    <i r="1">
      <x v="60"/>
    </i>
    <i>
      <x v="2"/>
      <x v="2"/>
    </i>
    <i r="1">
      <x v="3"/>
    </i>
    <i r="1">
      <x v="4"/>
    </i>
    <i r="1">
      <x v="7"/>
    </i>
    <i r="1">
      <x v="8"/>
    </i>
    <i r="1">
      <x v="15"/>
    </i>
    <i r="1">
      <x v="16"/>
    </i>
    <i r="1">
      <x v="25"/>
    </i>
    <i r="1">
      <x v="37"/>
    </i>
    <i r="1">
      <x v="46"/>
    </i>
    <i r="1">
      <x v="48"/>
    </i>
    <i r="1">
      <x v="49"/>
    </i>
    <i r="1">
      <x v="51"/>
    </i>
    <i r="1">
      <x v="57"/>
    </i>
    <i>
      <x v="3"/>
      <x v="6"/>
    </i>
    <i r="1">
      <x v="10"/>
    </i>
    <i r="1">
      <x v="11"/>
    </i>
    <i r="1">
      <x v="12"/>
    </i>
    <i r="1">
      <x v="13"/>
    </i>
    <i r="1">
      <x v="14"/>
    </i>
    <i r="1">
      <x v="15"/>
    </i>
    <i r="1">
      <x v="21"/>
    </i>
    <i r="1">
      <x v="35"/>
    </i>
    <i r="1">
      <x v="43"/>
    </i>
    <i r="1">
      <x v="44"/>
    </i>
    <i r="1">
      <x v="45"/>
    </i>
    <i r="1">
      <x v="47"/>
    </i>
    <i r="1">
      <x v="50"/>
    </i>
    <i r="1">
      <x v="54"/>
    </i>
    <i r="1">
      <x v="55"/>
    </i>
    <i r="1">
      <x v="56"/>
    </i>
    <i t="grand">
      <x/>
    </i>
  </rowItems>
  <colItems count="1">
    <i/>
  </colItems>
  <dataFields count="1">
    <dataField name="Count of _uuid" fld="75" subtotal="count" baseField="0" baseItem="0"/>
  </dataFields>
  <formats count="4">
    <format dxfId="105">
      <pivotArea dataOnly="0" labelOnly="1" outline="0" fieldPosition="0">
        <references count="2">
          <reference field="7" count="1" selected="0">
            <x v="0"/>
          </reference>
          <reference field="63" count="14">
            <x v="15"/>
            <x v="18"/>
            <x v="19"/>
            <x v="20"/>
            <x v="24"/>
            <x v="26"/>
            <x v="27"/>
            <x v="31"/>
            <x v="32"/>
            <x v="38"/>
            <x v="39"/>
            <x v="40"/>
            <x v="53"/>
            <x v="59"/>
          </reference>
        </references>
      </pivotArea>
    </format>
    <format dxfId="104">
      <pivotArea dataOnly="0" labelOnly="1" outline="0" fieldPosition="0">
        <references count="1">
          <reference field="7" count="1">
            <x v="1"/>
          </reference>
        </references>
      </pivotArea>
    </format>
    <format dxfId="103">
      <pivotArea dataOnly="0" labelOnly="1" outline="0" fieldPosition="0">
        <references count="2">
          <reference field="7" count="1" selected="0">
            <x v="1"/>
          </reference>
          <reference field="63" count="19">
            <x v="1"/>
            <x v="3"/>
            <x v="5"/>
            <x v="9"/>
            <x v="15"/>
            <x v="17"/>
            <x v="22"/>
            <x v="23"/>
            <x v="28"/>
            <x v="29"/>
            <x v="30"/>
            <x v="33"/>
            <x v="34"/>
            <x v="36"/>
            <x v="41"/>
            <x v="42"/>
            <x v="52"/>
            <x v="58"/>
            <x v="60"/>
          </reference>
        </references>
      </pivotArea>
    </format>
    <format dxfId="102">
      <pivotArea dataOnly="0" labelOnly="1" outline="0" fieldPosition="0">
        <references count="2">
          <reference field="7" count="1" selected="0">
            <x v="2"/>
          </reference>
          <reference field="63" count="14">
            <x v="2"/>
            <x v="3"/>
            <x v="4"/>
            <x v="7"/>
            <x v="8"/>
            <x v="15"/>
            <x v="16"/>
            <x v="25"/>
            <x v="37"/>
            <x v="46"/>
            <x v="48"/>
            <x v="49"/>
            <x v="51"/>
            <x v="5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F15:H32" firstHeaderRow="1" firstDataRow="1" firstDataCol="2"/>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axis="axisRow" compact="0" outline="0" showAll="0">
      <items count="17">
        <item x="3"/>
        <item x="6"/>
        <item x="5"/>
        <item x="4"/>
        <item x="13"/>
        <item x="1"/>
        <item x="0"/>
        <item x="2"/>
        <item x="14"/>
        <item x="11"/>
        <item x="12"/>
        <item n="Zémio" x="10"/>
        <item n="Zémio, Aregue" x="15"/>
        <item n="Zémio, Mahamat" x="7"/>
        <item n="Zémio, Mama 2" x="8"/>
        <item n="Zémio, Mama 3" x="9"/>
        <item t="default"/>
      </items>
    </pivotField>
    <pivotField axis="axisRow" compact="0" outline="0" showAll="0" defaultSubtotal="0">
      <items count="4">
        <item x="1"/>
        <item x="0"/>
        <item x="3"/>
        <item n="Zémio" x="2"/>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7"/>
    <field x="6"/>
  </rowFields>
  <rowItems count="17">
    <i>
      <x/>
      <x/>
    </i>
    <i r="1">
      <x v="1"/>
    </i>
    <i r="1">
      <x v="2"/>
    </i>
    <i r="1">
      <x v="3"/>
    </i>
    <i>
      <x v="1"/>
      <x v="5"/>
    </i>
    <i r="1">
      <x v="6"/>
    </i>
    <i r="1">
      <x v="7"/>
    </i>
    <i>
      <x v="2"/>
      <x v="4"/>
    </i>
    <i r="1">
      <x v="8"/>
    </i>
    <i r="1">
      <x v="9"/>
    </i>
    <i r="1">
      <x v="10"/>
    </i>
    <i>
      <x v="3"/>
      <x v="11"/>
    </i>
    <i r="1">
      <x v="12"/>
    </i>
    <i r="1">
      <x v="13"/>
    </i>
    <i r="1">
      <x v="14"/>
    </i>
    <i r="1">
      <x v="15"/>
    </i>
    <i t="grand">
      <x/>
    </i>
  </rowItems>
  <colItems count="1">
    <i/>
  </colItems>
  <dataFields count="1">
    <dataField name="Count of _uuid" fld="75" subtotal="count" baseField="0" baseItem="0" numFmtId="164"/>
  </dataFields>
  <formats count="9">
    <format dxfId="114">
      <pivotArea outline="0" collapsedLevelsAreSubtotals="1" fieldPosition="0"/>
    </format>
    <format dxfId="113">
      <pivotArea dataOnly="0" labelOnly="1" outline="0" axis="axisValues" fieldPosition="0"/>
    </format>
    <format dxfId="112">
      <pivotArea dataOnly="0" labelOnly="1" outline="0" axis="axisValues" fieldPosition="0"/>
    </format>
    <format dxfId="111">
      <pivotArea outline="0" collapsedLevelsAreSubtotals="1" fieldPosition="0"/>
    </format>
    <format dxfId="110">
      <pivotArea dataOnly="0" labelOnly="1" outline="0" axis="axisValues" fieldPosition="0"/>
    </format>
    <format dxfId="109">
      <pivotArea dataOnly="0" labelOnly="1" outline="0" axis="axisValues" fieldPosition="0"/>
    </format>
    <format dxfId="108">
      <pivotArea outline="0" collapsedLevelsAreSubtotals="1" fieldPosition="0"/>
    </format>
    <format dxfId="107">
      <pivotArea dataOnly="0" labelOnly="1" outline="0" axis="axisValues" fieldPosition="0"/>
    </format>
    <format dxfId="10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3.xml><?xml version="1.0" encoding="utf-8"?>
<pivotTableDefinition xmlns="http://schemas.openxmlformats.org/spreadsheetml/2006/main" name="PivotTable37"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978:F986" firstHeaderRow="1" firstDataRow="1" firstDataCol="1"/>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8">
        <item x="6"/>
        <item x="5"/>
        <item x="2"/>
        <item x="3"/>
        <item x="1"/>
        <item x="4"/>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61"/>
  </rowFields>
  <rowItems count="8">
    <i>
      <x/>
    </i>
    <i>
      <x v="1"/>
    </i>
    <i>
      <x v="2"/>
    </i>
    <i>
      <x v="3"/>
    </i>
    <i>
      <x v="4"/>
    </i>
    <i>
      <x v="5"/>
    </i>
    <i>
      <x v="6"/>
    </i>
    <i t="grand">
      <x/>
    </i>
  </rowItems>
  <colItems count="1">
    <i/>
  </colItems>
  <dataFields count="1">
    <dataField name="Count of _uuid" fld="7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4.xml><?xml version="1.0" encoding="utf-8"?>
<pivotTableDefinition xmlns="http://schemas.openxmlformats.org/spreadsheetml/2006/main" name="PivotTable28" cacheId="1"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E386:G460" firstHeaderRow="1" firstDataRow="1" firstDataCol="2"/>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axis="axisRow" compact="0" outline="0" showAll="0" defaultSubtotal="0">
      <items count="4">
        <item x="1"/>
        <item x="0"/>
        <item x="3"/>
        <item n="Zémio" x="2"/>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axis="axisRow" compact="0" outline="0" showAll="0">
      <items count="75">
        <item x="0"/>
        <item x="24"/>
        <item x="10"/>
        <item x="46"/>
        <item x="13"/>
        <item x="54"/>
        <item x="11"/>
        <item x="8"/>
        <item x="9"/>
        <item x="14"/>
        <item x="12"/>
        <item x="47"/>
        <item x="23"/>
        <item x="30"/>
        <item x="21"/>
        <item x="61"/>
        <item x="18"/>
        <item x="63"/>
        <item x="55"/>
        <item x="60"/>
        <item x="65"/>
        <item x="62"/>
        <item x="52"/>
        <item x="69"/>
        <item x="56"/>
        <item x="33"/>
        <item x="32"/>
        <item x="50"/>
        <item x="58"/>
        <item x="64"/>
        <item x="53"/>
        <item x="67"/>
        <item x="37"/>
        <item x="40"/>
        <item x="48"/>
        <item x="26"/>
        <item x="59"/>
        <item x="19"/>
        <item m="1" x="72"/>
        <item m="1" x="73"/>
        <item x="27"/>
        <item x="25"/>
        <item x="57"/>
        <item x="20"/>
        <item x="22"/>
        <item x="31"/>
        <item x="49"/>
        <item x="17"/>
        <item x="51"/>
        <item x="39"/>
        <item x="70"/>
        <item x="34"/>
        <item x="66"/>
        <item x="2"/>
        <item x="4"/>
        <item x="35"/>
        <item x="45"/>
        <item x="3"/>
        <item x="7"/>
        <item x="16"/>
        <item x="71"/>
        <item x="28"/>
        <item x="29"/>
        <item x="6"/>
        <item x="5"/>
        <item x="15"/>
        <item x="41"/>
        <item x="38"/>
        <item x="36"/>
        <item x="68"/>
        <item x="1"/>
        <item x="42"/>
        <item x="43"/>
        <item x="4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7"/>
    <field x="51"/>
  </rowFields>
  <rowItems count="74">
    <i>
      <x/>
      <x v="1"/>
    </i>
    <i r="1">
      <x v="12"/>
    </i>
    <i r="1">
      <x v="13"/>
    </i>
    <i r="1">
      <x v="14"/>
    </i>
    <i r="1">
      <x v="16"/>
    </i>
    <i r="1">
      <x v="25"/>
    </i>
    <i r="1">
      <x v="26"/>
    </i>
    <i r="1">
      <x v="35"/>
    </i>
    <i r="1">
      <x v="37"/>
    </i>
    <i r="1">
      <x v="40"/>
    </i>
    <i r="1">
      <x v="41"/>
    </i>
    <i r="1">
      <x v="43"/>
    </i>
    <i r="1">
      <x v="44"/>
    </i>
    <i r="1">
      <x v="45"/>
    </i>
    <i r="1">
      <x v="47"/>
    </i>
    <i r="1">
      <x v="51"/>
    </i>
    <i r="1">
      <x v="59"/>
    </i>
    <i r="1">
      <x v="61"/>
    </i>
    <i r="1">
      <x v="62"/>
    </i>
    <i r="1">
      <x v="65"/>
    </i>
    <i>
      <x v="1"/>
      <x/>
    </i>
    <i r="1">
      <x v="2"/>
    </i>
    <i r="1">
      <x v="4"/>
    </i>
    <i r="1">
      <x v="6"/>
    </i>
    <i r="1">
      <x v="7"/>
    </i>
    <i r="1">
      <x v="8"/>
    </i>
    <i r="1">
      <x v="9"/>
    </i>
    <i r="1">
      <x v="10"/>
    </i>
    <i r="1">
      <x v="53"/>
    </i>
    <i r="1">
      <x v="54"/>
    </i>
    <i r="1">
      <x v="57"/>
    </i>
    <i r="1">
      <x v="58"/>
    </i>
    <i r="1">
      <x v="63"/>
    </i>
    <i r="1">
      <x v="64"/>
    </i>
    <i r="1">
      <x v="70"/>
    </i>
    <i>
      <x v="2"/>
      <x v="5"/>
    </i>
    <i r="1">
      <x v="15"/>
    </i>
    <i r="1">
      <x v="17"/>
    </i>
    <i r="1">
      <x v="18"/>
    </i>
    <i r="1">
      <x v="19"/>
    </i>
    <i r="1">
      <x v="20"/>
    </i>
    <i r="1">
      <x v="21"/>
    </i>
    <i r="1">
      <x v="22"/>
    </i>
    <i r="1">
      <x v="24"/>
    </i>
    <i r="1">
      <x v="27"/>
    </i>
    <i r="1">
      <x v="28"/>
    </i>
    <i r="1">
      <x v="29"/>
    </i>
    <i r="1">
      <x v="30"/>
    </i>
    <i r="1">
      <x v="31"/>
    </i>
    <i r="1">
      <x v="34"/>
    </i>
    <i r="1">
      <x v="36"/>
    </i>
    <i r="1">
      <x v="42"/>
    </i>
    <i r="1">
      <x v="46"/>
    </i>
    <i r="1">
      <x v="48"/>
    </i>
    <i r="1">
      <x v="52"/>
    </i>
    <i>
      <x v="3"/>
      <x v="3"/>
    </i>
    <i r="1">
      <x v="11"/>
    </i>
    <i r="1">
      <x v="23"/>
    </i>
    <i r="1">
      <x v="32"/>
    </i>
    <i r="1">
      <x v="33"/>
    </i>
    <i r="1">
      <x v="49"/>
    </i>
    <i r="1">
      <x v="50"/>
    </i>
    <i r="1">
      <x v="53"/>
    </i>
    <i r="1">
      <x v="55"/>
    </i>
    <i r="1">
      <x v="56"/>
    </i>
    <i r="1">
      <x v="60"/>
    </i>
    <i r="1">
      <x v="66"/>
    </i>
    <i r="1">
      <x v="67"/>
    </i>
    <i r="1">
      <x v="68"/>
    </i>
    <i r="1">
      <x v="69"/>
    </i>
    <i r="1">
      <x v="71"/>
    </i>
    <i r="1">
      <x v="72"/>
    </i>
    <i r="1">
      <x v="73"/>
    </i>
    <i t="grand">
      <x/>
    </i>
  </rowItems>
  <colItems count="1">
    <i/>
  </colItems>
  <dataFields count="1">
    <dataField name="Count of _uuid" fld="75" subtotal="count" baseField="0" baseItem="0"/>
  </dataFields>
  <formats count="9">
    <format dxfId="123">
      <pivotArea dataOnly="0" outline="0" fieldPosition="0">
        <references count="1">
          <reference field="51" count="1">
            <x v="40"/>
          </reference>
        </references>
      </pivotArea>
    </format>
    <format dxfId="122">
      <pivotArea dataOnly="0" labelOnly="1" outline="0" fieldPosition="0">
        <references count="2">
          <reference field="7" count="1" selected="0">
            <x v="2"/>
          </reference>
          <reference field="51" count="1">
            <x v="42"/>
          </reference>
        </references>
      </pivotArea>
    </format>
    <format dxfId="121">
      <pivotArea field="7" type="button" dataOnly="0" labelOnly="1" outline="0" axis="axisRow" fieldPosition="0"/>
    </format>
    <format dxfId="120">
      <pivotArea field="51" type="button" dataOnly="0" labelOnly="1" outline="0" axis="axisRow" fieldPosition="1"/>
    </format>
    <format dxfId="119">
      <pivotArea dataOnly="0" labelOnly="1" outline="0" axis="axisValues" fieldPosition="0"/>
    </format>
    <format dxfId="118">
      <pivotArea dataOnly="0" labelOnly="1" outline="0" axis="axisValues" fieldPosition="0"/>
    </format>
    <format dxfId="117">
      <pivotArea outline="0" collapsedLevelsAreSubtotals="1" fieldPosition="0">
        <references count="2">
          <reference field="7" count="1" selected="0">
            <x v="3"/>
          </reference>
          <reference field="51" count="1" selected="0">
            <x v="53"/>
          </reference>
        </references>
      </pivotArea>
    </format>
    <format dxfId="116">
      <pivotArea outline="0" collapsedLevelsAreSubtotals="1" fieldPosition="0">
        <references count="2">
          <reference field="7" count="1" selected="0">
            <x v="1"/>
          </reference>
          <reference field="51" count="1" selected="0">
            <x v="0"/>
          </reference>
        </references>
      </pivotArea>
    </format>
    <format dxfId="115">
      <pivotArea outline="0" collapsedLevelsAreSubtotals="1" fieldPosition="0">
        <references count="2">
          <reference field="7" count="1" selected="0">
            <x v="1"/>
          </reference>
          <reference field="51" count="1" selected="0">
            <x v="5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5.xml><?xml version="1.0" encoding="utf-8"?>
<pivotTableDefinition xmlns="http://schemas.openxmlformats.org/spreadsheetml/2006/main" name="PivotTable26" cacheId="1" dataOnRows="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278:G293" firstHeaderRow="1" firstDataRow="2" firstDataCol="1"/>
  <pivotFields count="83">
    <pivotField compact="0" numFmtId="22" outline="0" subtotalTop="0" showAll="0"/>
    <pivotField compact="0" numFmtId="22" outline="0" subtotalTop="0" showAll="0"/>
    <pivotField compact="0" numFmtId="22" outline="0" subtotalTop="0" showAll="0"/>
    <pivotField compact="0" outline="0" subtotalTop="0" showAll="0"/>
    <pivotField compact="0" outline="0" subtotalTop="0" showAll="0"/>
    <pivotField compact="0" outline="0" subtotalTop="0" showAll="0"/>
    <pivotField compact="0" outline="0" subtotalTop="0" showAll="0"/>
    <pivotField axis="axisCol" compact="0" outline="0" subtotalTop="0" showAll="0">
      <items count="5">
        <item x="1"/>
        <item x="0"/>
        <item x="3"/>
        <item n="Zémio" x="2"/>
        <item t="default"/>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howAll="0" defaultSubtota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howAll="0" defaultSubtotal="0"/>
    <pivotField compact="0" outline="0" showAll="0" defaultSubtota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s>
  <rowFields count="1">
    <field x="-2"/>
  </rowFields>
  <rowItems count="14">
    <i>
      <x/>
    </i>
    <i i="1">
      <x v="1"/>
    </i>
    <i i="2">
      <x v="2"/>
    </i>
    <i i="3">
      <x v="3"/>
    </i>
    <i i="4">
      <x v="4"/>
    </i>
    <i i="5">
      <x v="5"/>
    </i>
    <i i="6">
      <x v="6"/>
    </i>
    <i i="7">
      <x v="7"/>
    </i>
    <i i="8">
      <x v="8"/>
    </i>
    <i i="9">
      <x v="9"/>
    </i>
    <i i="10">
      <x v="10"/>
    </i>
    <i i="11">
      <x v="11"/>
    </i>
    <i i="12">
      <x v="12"/>
    </i>
    <i i="13">
      <x v="13"/>
    </i>
  </rowItems>
  <colFields count="1">
    <field x="7"/>
  </colFields>
  <colItems count="5">
    <i>
      <x/>
    </i>
    <i>
      <x v="1"/>
    </i>
    <i>
      <x v="2"/>
    </i>
    <i>
      <x v="3"/>
    </i>
    <i t="grand">
      <x/>
    </i>
  </colItems>
  <dataFields count="14">
    <dataField name="Sum of Manioc et feuille de manioc2" fld="34" baseField="0" baseItem="0"/>
    <dataField name="Sum of Tubercule (sans spécification du type)" fld="35" baseField="0" baseItem="0"/>
    <dataField name="Sum of Haricots2" fld="36" baseField="0" baseItem="0"/>
    <dataField name="Sum of Riz2" fld="37" baseField="0" baseItem="0"/>
    <dataField name="Sum of Mil2" fld="38" baseField="0" baseItem="0"/>
    <dataField name="Sum of Sorgho2" fld="39" baseField="0" baseItem="0"/>
    <dataField name="Sum of Maïs2" fld="40" baseField="0" baseItem="0"/>
    <dataField name="Sum of Arachide2" fld="41" baseField="0" baseItem="0"/>
    <dataField name="Sum of Gombo2" fld="43" baseField="0" baseItem="0"/>
    <dataField name="Sum of Viande2" fld="44" baseField="0" baseItem="0"/>
    <dataField name="Sum of Poisson2" fld="45" baseField="0" baseItem="0"/>
    <dataField name="Sum of Fruits et légumes (excepté épinards et solanum)" fld="46" baseField="0" baseItem="0"/>
    <dataField name="Sum of Epinards" fld="47" baseField="0" baseItem="0"/>
    <dataField name="Sum of Autres3" fld="48" baseField="0" baseItem="0"/>
  </dataFields>
  <formats count="6">
    <format dxfId="129">
      <pivotArea dataOnly="0" labelOnly="1" outline="0" fieldPosition="0">
        <references count="1">
          <reference field="7" count="0"/>
        </references>
      </pivotArea>
    </format>
    <format dxfId="128">
      <pivotArea dataOnly="0" labelOnly="1" outline="0" fieldPosition="0">
        <references count="1">
          <reference field="7" count="0"/>
        </references>
      </pivotArea>
    </format>
    <format dxfId="127">
      <pivotArea dataOnly="0" labelOnly="1" outline="0" fieldPosition="0">
        <references count="1">
          <reference field="7" count="0"/>
        </references>
      </pivotArea>
    </format>
    <format dxfId="126">
      <pivotArea grandCol="1" outline="0" collapsedLevelsAreSubtotals="1" fieldPosition="0"/>
    </format>
    <format dxfId="125">
      <pivotArea dataOnly="0" labelOnly="1" grandCol="1" outline="0" fieldPosition="0"/>
    </format>
    <format dxfId="124">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6.xml><?xml version="1.0" encoding="utf-8"?>
<pivotTableDefinition xmlns="http://schemas.openxmlformats.org/spreadsheetml/2006/main" name="PivotTable41"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1181:G1254" firstHeaderRow="1" firstDataRow="1" firstDataCol="2"/>
  <pivotFields count="83">
    <pivotField compact="0" numFmtId="22" outline="0" showAll="0"/>
    <pivotField compact="0" numFmtId="22" outline="0" showAll="0"/>
    <pivotField compact="0" numFmtId="22" outline="0" showAll="0"/>
    <pivotField compact="0" outline="0" showAll="0"/>
    <pivotField compact="0" outline="0" showAll="0"/>
    <pivotField compact="0" outline="0" showAll="0"/>
    <pivotField compact="0" outline="0" showAll="0"/>
    <pivotField axis="axisRow" compact="0" outline="0" showAll="0" defaultSubtotal="0">
      <items count="4">
        <item x="1"/>
        <item x="0"/>
        <item x="3"/>
        <item n="Zémio" x="2"/>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69">
        <item x="2"/>
        <item x="27"/>
        <item x="21"/>
        <item x="24"/>
        <item x="43"/>
        <item x="44"/>
        <item x="3"/>
        <item x="14"/>
        <item x="67"/>
        <item x="4"/>
        <item x="26"/>
        <item x="7"/>
        <item x="5"/>
        <item x="63"/>
        <item x="20"/>
        <item x="9"/>
        <item x="45"/>
        <item x="23"/>
        <item x="22"/>
        <item x="54"/>
        <item x="61"/>
        <item x="28"/>
        <item x="58"/>
        <item x="13"/>
        <item x="11"/>
        <item x="12"/>
        <item x="17"/>
        <item x="16"/>
        <item x="10"/>
        <item x="6"/>
        <item x="53"/>
        <item x="49"/>
        <item x="8"/>
        <item x="18"/>
        <item x="50"/>
        <item x="48"/>
        <item x="29"/>
        <item x="19"/>
        <item x="39"/>
        <item x="34"/>
        <item x="33"/>
        <item x="64"/>
        <item x="37"/>
        <item x="35"/>
        <item x="38"/>
        <item x="56"/>
        <item x="59"/>
        <item x="57"/>
        <item x="60"/>
        <item x="55"/>
        <item x="46"/>
        <item x="25"/>
        <item x="62"/>
        <item x="52"/>
        <item x="47"/>
        <item x="31"/>
        <item x="30"/>
        <item x="1"/>
        <item x="15"/>
        <item x="65"/>
        <item x="41"/>
        <item x="42"/>
        <item x="36"/>
        <item x="40"/>
        <item x="51"/>
        <item x="32"/>
        <item x="66"/>
        <item x="0"/>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7"/>
    <field x="65"/>
  </rowFields>
  <rowItems count="73">
    <i>
      <x/>
      <x v="1"/>
    </i>
    <i r="1">
      <x v="2"/>
    </i>
    <i r="1">
      <x v="3"/>
    </i>
    <i r="1">
      <x v="6"/>
    </i>
    <i r="1">
      <x v="10"/>
    </i>
    <i r="1">
      <x v="14"/>
    </i>
    <i r="1">
      <x v="17"/>
    </i>
    <i r="1">
      <x v="18"/>
    </i>
    <i r="1">
      <x v="21"/>
    </i>
    <i r="1">
      <x v="26"/>
    </i>
    <i r="1">
      <x v="27"/>
    </i>
    <i r="1">
      <x v="33"/>
    </i>
    <i r="1">
      <x v="36"/>
    </i>
    <i r="1">
      <x v="37"/>
    </i>
    <i r="1">
      <x v="51"/>
    </i>
    <i r="1">
      <x v="55"/>
    </i>
    <i r="1">
      <x v="56"/>
    </i>
    <i r="1">
      <x v="65"/>
    </i>
    <i>
      <x v="1"/>
      <x/>
    </i>
    <i r="1">
      <x v="6"/>
    </i>
    <i r="1">
      <x v="7"/>
    </i>
    <i r="1">
      <x v="9"/>
    </i>
    <i r="1">
      <x v="11"/>
    </i>
    <i r="1">
      <x v="12"/>
    </i>
    <i r="1">
      <x v="15"/>
    </i>
    <i r="1">
      <x v="23"/>
    </i>
    <i r="1">
      <x v="24"/>
    </i>
    <i r="1">
      <x v="25"/>
    </i>
    <i r="1">
      <x v="28"/>
    </i>
    <i r="1">
      <x v="29"/>
    </i>
    <i r="1">
      <x v="32"/>
    </i>
    <i r="1">
      <x v="57"/>
    </i>
    <i r="1">
      <x v="58"/>
    </i>
    <i r="1">
      <x v="67"/>
    </i>
    <i>
      <x v="2"/>
      <x v="6"/>
    </i>
    <i r="1">
      <x v="13"/>
    </i>
    <i r="1">
      <x v="19"/>
    </i>
    <i r="1">
      <x v="20"/>
    </i>
    <i r="1">
      <x v="22"/>
    </i>
    <i r="1">
      <x v="30"/>
    </i>
    <i r="1">
      <x v="31"/>
    </i>
    <i r="1">
      <x v="34"/>
    </i>
    <i r="1">
      <x v="35"/>
    </i>
    <i r="1">
      <x v="45"/>
    </i>
    <i r="1">
      <x v="46"/>
    </i>
    <i r="1">
      <x v="47"/>
    </i>
    <i r="1">
      <x v="48"/>
    </i>
    <i r="1">
      <x v="49"/>
    </i>
    <i r="1">
      <x v="52"/>
    </i>
    <i r="1">
      <x v="53"/>
    </i>
    <i r="1">
      <x v="54"/>
    </i>
    <i r="1">
      <x v="56"/>
    </i>
    <i r="1">
      <x v="64"/>
    </i>
    <i>
      <x v="3"/>
      <x v="4"/>
    </i>
    <i r="1">
      <x v="5"/>
    </i>
    <i r="1">
      <x v="6"/>
    </i>
    <i r="1">
      <x v="8"/>
    </i>
    <i r="1">
      <x v="16"/>
    </i>
    <i r="1">
      <x v="38"/>
    </i>
    <i r="1">
      <x v="39"/>
    </i>
    <i r="1">
      <x v="40"/>
    </i>
    <i r="1">
      <x v="41"/>
    </i>
    <i r="1">
      <x v="42"/>
    </i>
    <i r="1">
      <x v="43"/>
    </i>
    <i r="1">
      <x v="44"/>
    </i>
    <i r="1">
      <x v="50"/>
    </i>
    <i r="1">
      <x v="59"/>
    </i>
    <i r="1">
      <x v="60"/>
    </i>
    <i r="1">
      <x v="61"/>
    </i>
    <i r="1">
      <x v="62"/>
    </i>
    <i r="1">
      <x v="63"/>
    </i>
    <i r="1">
      <x v="66"/>
    </i>
    <i t="grand">
      <x/>
    </i>
  </rowItems>
  <colItems count="1">
    <i/>
  </colItems>
  <dataFields count="1">
    <dataField name="Count of _uuid" fld="75" subtotal="count" baseField="0" baseItem="0"/>
  </dataFields>
  <formats count="8">
    <format dxfId="137">
      <pivotArea outline="0" collapsedLevelsAreSubtotals="1" fieldPosition="0">
        <references count="2">
          <reference field="7" count="1" selected="0">
            <x v="1"/>
          </reference>
          <reference field="65" count="1" selected="0">
            <x v="9"/>
          </reference>
        </references>
      </pivotArea>
    </format>
    <format dxfId="136">
      <pivotArea dataOnly="0" labelOnly="1" outline="0" fieldPosition="0">
        <references count="2">
          <reference field="7" count="1" selected="0">
            <x v="1"/>
          </reference>
          <reference field="65" count="1">
            <x v="9"/>
          </reference>
        </references>
      </pivotArea>
    </format>
    <format dxfId="135">
      <pivotArea dataOnly="0" outline="0" fieldPosition="0">
        <references count="1">
          <reference field="65" count="1">
            <x v="1"/>
          </reference>
        </references>
      </pivotArea>
    </format>
    <format dxfId="134">
      <pivotArea dataOnly="0" labelOnly="1" outline="0" fieldPosition="0">
        <references count="2">
          <reference field="7" count="1" selected="0">
            <x v="2"/>
          </reference>
          <reference field="65" count="18">
            <x v="13"/>
            <x v="19"/>
            <x v="20"/>
            <x v="22"/>
            <x v="30"/>
            <x v="31"/>
            <x v="34"/>
            <x v="35"/>
            <x v="45"/>
            <x v="46"/>
            <x v="47"/>
            <x v="48"/>
            <x v="49"/>
            <x v="52"/>
            <x v="53"/>
            <x v="54"/>
            <x v="56"/>
            <x v="64"/>
          </reference>
        </references>
      </pivotArea>
    </format>
    <format dxfId="133">
      <pivotArea dataOnly="0" labelOnly="1" outline="0" fieldPosition="0">
        <references count="2">
          <reference field="7" count="1" selected="0">
            <x v="1"/>
          </reference>
          <reference field="65" count="8">
            <x v="24"/>
            <x v="25"/>
            <x v="28"/>
            <x v="29"/>
            <x v="32"/>
            <x v="57"/>
            <x v="58"/>
            <x v="67"/>
          </reference>
        </references>
      </pivotArea>
    </format>
    <format dxfId="132">
      <pivotArea dataOnly="0" labelOnly="1" outline="0" fieldPosition="0">
        <references count="2">
          <reference field="7" count="1" selected="0">
            <x v="2"/>
          </reference>
          <reference field="65" count="19">
            <x v="6"/>
            <x v="13"/>
            <x v="19"/>
            <x v="20"/>
            <x v="22"/>
            <x v="30"/>
            <x v="31"/>
            <x v="34"/>
            <x v="35"/>
            <x v="45"/>
            <x v="46"/>
            <x v="47"/>
            <x v="48"/>
            <x v="49"/>
            <x v="52"/>
            <x v="53"/>
            <x v="54"/>
            <x v="56"/>
            <x v="64"/>
          </reference>
        </references>
      </pivotArea>
    </format>
    <format dxfId="131">
      <pivotArea dataOnly="0" labelOnly="1" outline="0" fieldPosition="0">
        <references count="2">
          <reference field="7" count="1" selected="0">
            <x v="1"/>
          </reference>
          <reference field="65" count="8">
            <x v="24"/>
            <x v="25"/>
            <x v="28"/>
            <x v="29"/>
            <x v="32"/>
            <x v="57"/>
            <x v="58"/>
            <x v="67"/>
          </reference>
        </references>
      </pivotArea>
    </format>
    <format dxfId="130">
      <pivotArea dataOnly="0" labelOnly="1" outline="0" fieldPosition="0">
        <references count="2">
          <reference field="7" count="1" selected="0">
            <x v="2"/>
          </reference>
          <reference field="65" count="19">
            <x v="6"/>
            <x v="13"/>
            <x v="19"/>
            <x v="20"/>
            <x v="22"/>
            <x v="30"/>
            <x v="31"/>
            <x v="34"/>
            <x v="35"/>
            <x v="45"/>
            <x v="46"/>
            <x v="47"/>
            <x v="48"/>
            <x v="49"/>
            <x v="52"/>
            <x v="53"/>
            <x v="54"/>
            <x v="56"/>
            <x v="6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E205:F234" firstHeaderRow="1" firstDataRow="1" firstDataCol="2"/>
  <pivotFields count="129">
    <pivotField compact="0" numFmtId="22" outline="0" showAll="0" defaultSubtotal="0"/>
    <pivotField compact="0" numFmtId="22" outline="0" showAll="0" defaultSubtotal="0"/>
    <pivotField compact="0" numFmtId="22"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Localité de l'entreprise" axis="axisRow" compact="0" outline="0" showAll="0" defaultSubtotal="0">
      <items count="4">
        <item x="1"/>
        <item x="0"/>
        <item x="3"/>
        <item n="Zémio, RCA"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9">
        <item x="8"/>
        <item x="11"/>
        <item x="17"/>
        <item x="3"/>
        <item x="0"/>
        <item x="13"/>
        <item x="12"/>
        <item x="4"/>
        <item x="16"/>
        <item x="10"/>
        <item x="5"/>
        <item x="14"/>
        <item x="15"/>
        <item x="2"/>
        <item x="1"/>
        <item x="9"/>
        <item x="7"/>
        <item x="18"/>
        <item x="6"/>
      </items>
    </pivotField>
    <pivotField compact="0" outline="0" showAll="0" defaultSubtotal="0">
      <items count="10">
        <item x="4"/>
        <item x="3"/>
        <item x="0"/>
        <item x="9"/>
        <item x="7"/>
        <item x="5"/>
        <item x="6"/>
        <item x="1"/>
        <item x="8"/>
        <item x="2"/>
      </items>
    </pivotField>
    <pivotField compact="0" outline="0" showAll="0" defaultSubtotal="0">
      <items count="17">
        <item x="9"/>
        <item x="5"/>
        <item x="15"/>
        <item x="0"/>
        <item x="6"/>
        <item x="7"/>
        <item x="8"/>
        <item x="10"/>
        <item x="12"/>
        <item x="14"/>
        <item x="13"/>
        <item x="2"/>
        <item x="3"/>
        <item x="4"/>
        <item x="1"/>
        <item m="1" x="16"/>
        <item x="11"/>
      </items>
    </pivotField>
    <pivotField compact="0" outline="0" showAll="0" defaultSubtotal="0">
      <items count="3">
        <item x="0"/>
        <item x="2"/>
        <item x="1"/>
      </items>
    </pivotField>
    <pivotField compact="0" outline="0" showAll="0" defaultSubtotal="0">
      <items count="12">
        <item x="1"/>
        <item x="5"/>
        <item x="10"/>
        <item x="0"/>
        <item x="6"/>
        <item x="7"/>
        <item x="8"/>
        <item x="4"/>
        <item x="2"/>
        <item m="1" x="11"/>
        <item x="3"/>
        <item x="9"/>
      </items>
    </pivotField>
    <pivotField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1">
        <item x="1"/>
        <item x="3"/>
        <item x="7"/>
        <item x="2"/>
        <item x="0"/>
        <item x="6"/>
        <item x="10"/>
        <item x="9"/>
        <item x="4"/>
        <item x="8"/>
        <item x="5"/>
      </items>
    </pivotField>
    <pivotField compact="0" outline="0" showAll="0" defaultSubtotal="0">
      <items count="7">
        <item x="1"/>
        <item x="4"/>
        <item x="0"/>
        <item x="2"/>
        <item x="3"/>
        <item x="5"/>
        <item x="6"/>
      </items>
    </pivotField>
    <pivotField axis="axisRow" compact="0" outline="0" showAll="0" defaultSubtotal="0">
      <items count="29">
        <item x="16"/>
        <item x="23"/>
        <item x="15"/>
        <item x="19"/>
        <item x="0"/>
        <item x="17"/>
        <item x="14"/>
        <item x="2"/>
        <item x="20"/>
        <item x="18"/>
        <item x="5"/>
        <item x="3"/>
        <item x="1"/>
        <item x="25"/>
        <item x="24"/>
        <item x="21"/>
        <item x="13"/>
        <item x="7"/>
        <item x="8"/>
        <item x="28"/>
        <item x="27"/>
        <item x="22"/>
        <item x="6"/>
        <item x="12"/>
        <item x="4"/>
        <item x="11"/>
        <item x="10"/>
        <item x="9"/>
        <item x="2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8"/>
    <field x="40"/>
  </rowFields>
  <rowItems count="29">
    <i>
      <x/>
      <x v="7"/>
    </i>
    <i r="1">
      <x v="10"/>
    </i>
    <i r="1">
      <x v="11"/>
    </i>
    <i r="1">
      <x v="17"/>
    </i>
    <i r="1">
      <x v="18"/>
    </i>
    <i r="1">
      <x v="22"/>
    </i>
    <i r="1">
      <x v="24"/>
    </i>
    <i r="1">
      <x v="25"/>
    </i>
    <i r="1">
      <x v="26"/>
    </i>
    <i r="1">
      <x v="27"/>
    </i>
    <i>
      <x v="1"/>
      <x/>
    </i>
    <i r="1">
      <x v="2"/>
    </i>
    <i r="1">
      <x v="3"/>
    </i>
    <i r="1">
      <x v="4"/>
    </i>
    <i r="1">
      <x v="5"/>
    </i>
    <i r="1">
      <x v="6"/>
    </i>
    <i r="1">
      <x v="8"/>
    </i>
    <i r="1">
      <x v="9"/>
    </i>
    <i r="1">
      <x v="12"/>
    </i>
    <i r="1">
      <x v="15"/>
    </i>
    <i r="1">
      <x v="16"/>
    </i>
    <i r="1">
      <x v="23"/>
    </i>
    <i>
      <x v="2"/>
      <x v="13"/>
    </i>
    <i r="1">
      <x v="19"/>
    </i>
    <i r="1">
      <x v="20"/>
    </i>
    <i r="1">
      <x v="28"/>
    </i>
    <i>
      <x v="3"/>
      <x v="1"/>
    </i>
    <i r="1">
      <x v="14"/>
    </i>
    <i r="1">
      <x v="21"/>
    </i>
  </rowItems>
  <colItems count="1">
    <i/>
  </colItems>
  <formats count="78">
    <format dxfId="541">
      <pivotArea field="8" type="button" dataOnly="0" labelOnly="1" outline="0" axis="axisRow" fieldPosition="0"/>
    </format>
    <format dxfId="540">
      <pivotArea field="23" type="button" dataOnly="0" labelOnly="1" outline="0"/>
    </format>
    <format dxfId="539">
      <pivotArea field="24" type="button" dataOnly="0" labelOnly="1" outline="0"/>
    </format>
    <format dxfId="538">
      <pivotArea field="25" type="button" dataOnly="0" labelOnly="1" outline="0"/>
    </format>
    <format dxfId="537">
      <pivotArea field="27" type="button" dataOnly="0" labelOnly="1" outline="0"/>
    </format>
    <format dxfId="536">
      <pivotArea field="26" type="button" dataOnly="0" labelOnly="1" outline="0"/>
    </format>
    <format dxfId="535">
      <pivotArea field="28" type="button" dataOnly="0" labelOnly="1" outline="0"/>
    </format>
    <format dxfId="534">
      <pivotArea field="8" type="button" dataOnly="0" labelOnly="1" outline="0" axis="axisRow" fieldPosition="0"/>
    </format>
    <format dxfId="533">
      <pivotArea field="23" type="button" dataOnly="0" labelOnly="1" outline="0"/>
    </format>
    <format dxfId="532">
      <pivotArea field="24" type="button" dataOnly="0" labelOnly="1" outline="0"/>
    </format>
    <format dxfId="531">
      <pivotArea field="25" type="button" dataOnly="0" labelOnly="1" outline="0"/>
    </format>
    <format dxfId="530">
      <pivotArea field="27" type="button" dataOnly="0" labelOnly="1" outline="0"/>
    </format>
    <format dxfId="529">
      <pivotArea field="26" type="button" dataOnly="0" labelOnly="1" outline="0"/>
    </format>
    <format dxfId="528">
      <pivotArea field="28" type="button" dataOnly="0" labelOnly="1" outline="0"/>
    </format>
    <format dxfId="527">
      <pivotArea dataOnly="0" labelOnly="1" outline="0" fieldPosition="0">
        <references count="1">
          <reference field="8" count="0"/>
        </references>
      </pivotArea>
    </format>
    <format dxfId="526">
      <pivotArea field="23" type="button" dataOnly="0" labelOnly="1" outline="0"/>
    </format>
    <format dxfId="525">
      <pivotArea field="24" type="button" dataOnly="0" labelOnly="1" outline="0"/>
    </format>
    <format dxfId="524">
      <pivotArea field="25" type="button" dataOnly="0" labelOnly="1" outline="0"/>
    </format>
    <format dxfId="523">
      <pivotArea field="27" type="button" dataOnly="0" labelOnly="1" outline="0"/>
    </format>
    <format dxfId="522">
      <pivotArea field="26" type="button" dataOnly="0" labelOnly="1" outline="0"/>
    </format>
    <format dxfId="521">
      <pivotArea field="28" type="button" dataOnly="0" labelOnly="1" outline="0"/>
    </format>
    <format dxfId="520">
      <pivotArea field="23" type="button" dataOnly="0" labelOnly="1" outline="0"/>
    </format>
    <format dxfId="519">
      <pivotArea field="24" type="button" dataOnly="0" labelOnly="1" outline="0"/>
    </format>
    <format dxfId="518">
      <pivotArea field="25" type="button" dataOnly="0" labelOnly="1" outline="0"/>
    </format>
    <format dxfId="517">
      <pivotArea field="27" type="button" dataOnly="0" labelOnly="1" outline="0"/>
    </format>
    <format dxfId="516">
      <pivotArea field="26" type="button" dataOnly="0" labelOnly="1" outline="0"/>
    </format>
    <format dxfId="515">
      <pivotArea field="28" type="button" dataOnly="0" labelOnly="1" outline="0"/>
    </format>
    <format dxfId="514">
      <pivotArea type="all" dataOnly="0" outline="0" fieldPosition="0"/>
    </format>
    <format dxfId="513">
      <pivotArea field="8" type="button" dataOnly="0" labelOnly="1" outline="0" axis="axisRow" fieldPosition="0"/>
    </format>
    <format dxfId="512">
      <pivotArea field="23" type="button" dataOnly="0" labelOnly="1" outline="0"/>
    </format>
    <format dxfId="511">
      <pivotArea field="24" type="button" dataOnly="0" labelOnly="1" outline="0"/>
    </format>
    <format dxfId="510">
      <pivotArea field="25" type="button" dataOnly="0" labelOnly="1" outline="0"/>
    </format>
    <format dxfId="509">
      <pivotArea field="27" type="button" dataOnly="0" labelOnly="1" outline="0"/>
    </format>
    <format dxfId="508">
      <pivotArea field="26" type="button" dataOnly="0" labelOnly="1" outline="0"/>
    </format>
    <format dxfId="507">
      <pivotArea field="28" type="button" dataOnly="0" labelOnly="1" outline="0"/>
    </format>
    <format dxfId="506">
      <pivotArea dataOnly="0" labelOnly="1" outline="0" fieldPosition="0">
        <references count="1">
          <reference field="8" count="0"/>
        </references>
      </pivotArea>
    </format>
    <format dxfId="505">
      <pivotArea type="all" dataOnly="0" outline="0" fieldPosition="0"/>
    </format>
    <format dxfId="504">
      <pivotArea field="8" type="button" dataOnly="0" labelOnly="1" outline="0" axis="axisRow" fieldPosition="0"/>
    </format>
    <format dxfId="503">
      <pivotArea field="23" type="button" dataOnly="0" labelOnly="1" outline="0"/>
    </format>
    <format dxfId="502">
      <pivotArea field="24" type="button" dataOnly="0" labelOnly="1" outline="0"/>
    </format>
    <format dxfId="501">
      <pivotArea field="25" type="button" dataOnly="0" labelOnly="1" outline="0"/>
    </format>
    <format dxfId="500">
      <pivotArea field="27" type="button" dataOnly="0" labelOnly="1" outline="0"/>
    </format>
    <format dxfId="499">
      <pivotArea field="26" type="button" dataOnly="0" labelOnly="1" outline="0"/>
    </format>
    <format dxfId="498">
      <pivotArea field="28" type="button" dataOnly="0" labelOnly="1" outline="0"/>
    </format>
    <format dxfId="497">
      <pivotArea dataOnly="0" labelOnly="1" outline="0" fieldPosition="0">
        <references count="1">
          <reference field="8" count="0"/>
        </references>
      </pivotArea>
    </format>
    <format dxfId="496">
      <pivotArea field="38" type="button" dataOnly="0" labelOnly="1" outline="0"/>
    </format>
    <format dxfId="495">
      <pivotArea field="39" type="button" dataOnly="0" labelOnly="1" outline="0"/>
    </format>
    <format dxfId="494">
      <pivotArea field="40" type="button" dataOnly="0" labelOnly="1" outline="0" axis="axisRow" fieldPosition="1"/>
    </format>
    <format dxfId="493">
      <pivotArea dataOnly="0" labelOnly="1" outline="0" fieldPosition="0">
        <references count="2">
          <reference field="8" count="1" selected="0">
            <x v="0"/>
          </reference>
          <reference field="40" count="10">
            <x v="7"/>
            <x v="10"/>
            <x v="11"/>
            <x v="17"/>
            <x v="18"/>
            <x v="22"/>
            <x v="24"/>
            <x v="25"/>
            <x v="26"/>
            <x v="27"/>
          </reference>
        </references>
      </pivotArea>
    </format>
    <format dxfId="492">
      <pivotArea dataOnly="0" labelOnly="1" outline="0" fieldPosition="0">
        <references count="2">
          <reference field="8" count="1" selected="0">
            <x v="1"/>
          </reference>
          <reference field="40" count="12">
            <x v="0"/>
            <x v="2"/>
            <x v="3"/>
            <x v="4"/>
            <x v="5"/>
            <x v="6"/>
            <x v="8"/>
            <x v="9"/>
            <x v="12"/>
            <x v="15"/>
            <x v="16"/>
            <x v="23"/>
          </reference>
        </references>
      </pivotArea>
    </format>
    <format dxfId="491">
      <pivotArea dataOnly="0" labelOnly="1" outline="0" fieldPosition="0">
        <references count="2">
          <reference field="8" count="1" selected="0">
            <x v="2"/>
          </reference>
          <reference field="40" count="4">
            <x v="13"/>
            <x v="19"/>
            <x v="20"/>
            <x v="28"/>
          </reference>
        </references>
      </pivotArea>
    </format>
    <format dxfId="490">
      <pivotArea dataOnly="0" labelOnly="1" outline="0" fieldPosition="0">
        <references count="2">
          <reference field="8" count="1" selected="0">
            <x v="3"/>
          </reference>
          <reference field="40" count="3">
            <x v="1"/>
            <x v="14"/>
            <x v="21"/>
          </reference>
        </references>
      </pivotArea>
    </format>
    <format dxfId="489">
      <pivotArea field="40" type="button" dataOnly="0" labelOnly="1" outline="0" axis="axisRow" fieldPosition="1"/>
    </format>
    <format dxfId="488">
      <pivotArea dataOnly="0" labelOnly="1" outline="0" fieldPosition="0">
        <references count="2">
          <reference field="8" count="1" selected="0">
            <x v="0"/>
          </reference>
          <reference field="40" count="10">
            <x v="7"/>
            <x v="10"/>
            <x v="11"/>
            <x v="17"/>
            <x v="18"/>
            <x v="22"/>
            <x v="24"/>
            <x v="25"/>
            <x v="26"/>
            <x v="27"/>
          </reference>
        </references>
      </pivotArea>
    </format>
    <format dxfId="487">
      <pivotArea dataOnly="0" labelOnly="1" outline="0" fieldPosition="0">
        <references count="2">
          <reference field="8" count="1" selected="0">
            <x v="1"/>
          </reference>
          <reference field="40" count="12">
            <x v="0"/>
            <x v="2"/>
            <x v="3"/>
            <x v="4"/>
            <x v="5"/>
            <x v="6"/>
            <x v="8"/>
            <x v="9"/>
            <x v="12"/>
            <x v="15"/>
            <x v="16"/>
            <x v="23"/>
          </reference>
        </references>
      </pivotArea>
    </format>
    <format dxfId="486">
      <pivotArea dataOnly="0" labelOnly="1" outline="0" fieldPosition="0">
        <references count="2">
          <reference field="8" count="1" selected="0">
            <x v="2"/>
          </reference>
          <reference field="40" count="4">
            <x v="13"/>
            <x v="19"/>
            <x v="20"/>
            <x v="28"/>
          </reference>
        </references>
      </pivotArea>
    </format>
    <format dxfId="485">
      <pivotArea dataOnly="0" labelOnly="1" outline="0" fieldPosition="0">
        <references count="2">
          <reference field="8" count="1" selected="0">
            <x v="3"/>
          </reference>
          <reference field="40" count="3">
            <x v="1"/>
            <x v="14"/>
            <x v="21"/>
          </reference>
        </references>
      </pivotArea>
    </format>
    <format dxfId="484">
      <pivotArea field="40" type="button" dataOnly="0" labelOnly="1" outline="0" axis="axisRow" fieldPosition="1"/>
    </format>
    <format dxfId="483">
      <pivotArea field="40" type="button" dataOnly="0" labelOnly="1" outline="0" axis="axisRow" fieldPosition="1"/>
    </format>
    <format dxfId="482">
      <pivotArea field="40" type="button" dataOnly="0" labelOnly="1" outline="0" axis="axisRow" fieldPosition="1"/>
    </format>
    <format dxfId="481">
      <pivotArea field="40" type="button" dataOnly="0" labelOnly="1" outline="0" axis="axisRow" fieldPosition="1"/>
    </format>
    <format dxfId="480">
      <pivotArea field="40" type="button" dataOnly="0" labelOnly="1" outline="0" axis="axisRow" fieldPosition="1"/>
    </format>
    <format dxfId="479">
      <pivotArea type="all" dataOnly="0" outline="0" fieldPosition="0"/>
    </format>
    <format dxfId="478">
      <pivotArea field="8" type="button" dataOnly="0" labelOnly="1" outline="0" axis="axisRow" fieldPosition="0"/>
    </format>
    <format dxfId="477">
      <pivotArea field="40" type="button" dataOnly="0" labelOnly="1" outline="0" axis="axisRow" fieldPosition="1"/>
    </format>
    <format dxfId="476">
      <pivotArea dataOnly="0" labelOnly="1" outline="0" fieldPosition="0">
        <references count="1">
          <reference field="8" count="0"/>
        </references>
      </pivotArea>
    </format>
    <format dxfId="475">
      <pivotArea dataOnly="0" labelOnly="1" outline="0" fieldPosition="0">
        <references count="2">
          <reference field="8" count="1" selected="0">
            <x v="0"/>
          </reference>
          <reference field="40" count="10">
            <x v="7"/>
            <x v="10"/>
            <x v="11"/>
            <x v="17"/>
            <x v="18"/>
            <x v="22"/>
            <x v="24"/>
            <x v="25"/>
            <x v="26"/>
            <x v="27"/>
          </reference>
        </references>
      </pivotArea>
    </format>
    <format dxfId="474">
      <pivotArea dataOnly="0" labelOnly="1" outline="0" fieldPosition="0">
        <references count="2">
          <reference field="8" count="1" selected="0">
            <x v="1"/>
          </reference>
          <reference field="40" count="12">
            <x v="0"/>
            <x v="2"/>
            <x v="3"/>
            <x v="4"/>
            <x v="5"/>
            <x v="6"/>
            <x v="8"/>
            <x v="9"/>
            <x v="12"/>
            <x v="15"/>
            <x v="16"/>
            <x v="23"/>
          </reference>
        </references>
      </pivotArea>
    </format>
    <format dxfId="473">
      <pivotArea dataOnly="0" labelOnly="1" outline="0" fieldPosition="0">
        <references count="2">
          <reference field="8" count="1" selected="0">
            <x v="2"/>
          </reference>
          <reference field="40" count="4">
            <x v="13"/>
            <x v="19"/>
            <x v="20"/>
            <x v="28"/>
          </reference>
        </references>
      </pivotArea>
    </format>
    <format dxfId="472">
      <pivotArea dataOnly="0" labelOnly="1" outline="0" fieldPosition="0">
        <references count="2">
          <reference field="8" count="1" selected="0">
            <x v="3"/>
          </reference>
          <reference field="40" count="3">
            <x v="1"/>
            <x v="14"/>
            <x v="21"/>
          </reference>
        </references>
      </pivotArea>
    </format>
    <format dxfId="471">
      <pivotArea type="all" dataOnly="0" outline="0" fieldPosition="0"/>
    </format>
    <format dxfId="470">
      <pivotArea field="8" type="button" dataOnly="0" labelOnly="1" outline="0" axis="axisRow" fieldPosition="0"/>
    </format>
    <format dxfId="469">
      <pivotArea field="40" type="button" dataOnly="0" labelOnly="1" outline="0" axis="axisRow" fieldPosition="1"/>
    </format>
    <format dxfId="468">
      <pivotArea dataOnly="0" labelOnly="1" outline="0" fieldPosition="0">
        <references count="1">
          <reference field="8" count="0"/>
        </references>
      </pivotArea>
    </format>
    <format dxfId="467">
      <pivotArea dataOnly="0" labelOnly="1" outline="0" fieldPosition="0">
        <references count="2">
          <reference field="8" count="1" selected="0">
            <x v="0"/>
          </reference>
          <reference field="40" count="10">
            <x v="7"/>
            <x v="10"/>
            <x v="11"/>
            <x v="17"/>
            <x v="18"/>
            <x v="22"/>
            <x v="24"/>
            <x v="25"/>
            <x v="26"/>
            <x v="27"/>
          </reference>
        </references>
      </pivotArea>
    </format>
    <format dxfId="466">
      <pivotArea dataOnly="0" labelOnly="1" outline="0" fieldPosition="0">
        <references count="2">
          <reference field="8" count="1" selected="0">
            <x v="1"/>
          </reference>
          <reference field="40" count="12">
            <x v="0"/>
            <x v="2"/>
            <x v="3"/>
            <x v="4"/>
            <x v="5"/>
            <x v="6"/>
            <x v="8"/>
            <x v="9"/>
            <x v="12"/>
            <x v="15"/>
            <x v="16"/>
            <x v="23"/>
          </reference>
        </references>
      </pivotArea>
    </format>
    <format dxfId="465">
      <pivotArea dataOnly="0" labelOnly="1" outline="0" fieldPosition="0">
        <references count="2">
          <reference field="8" count="1" selected="0">
            <x v="2"/>
          </reference>
          <reference field="40" count="4">
            <x v="13"/>
            <x v="19"/>
            <x v="20"/>
            <x v="28"/>
          </reference>
        </references>
      </pivotArea>
    </format>
    <format dxfId="464">
      <pivotArea dataOnly="0" labelOnly="1" outline="0" fieldPosition="0">
        <references count="2">
          <reference field="8" count="1" selected="0">
            <x v="3"/>
          </reference>
          <reference field="40" count="3">
            <x v="1"/>
            <x v="14"/>
            <x v="2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E810:F832" firstHeaderRow="1" firstDataRow="1" firstDataCol="2"/>
  <pivotFields count="129">
    <pivotField compact="0" numFmtId="22" outline="0" showAll="0" defaultSubtotal="0"/>
    <pivotField compact="0" numFmtId="22" outline="0" showAll="0" defaultSubtotal="0"/>
    <pivotField compact="0" numFmtId="22"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Localité de l'entreprise" axis="axisRow" compact="0" outline="0" showAll="0" defaultSubtotal="0">
      <items count="4">
        <item x="1"/>
        <item x="0"/>
        <item x="3"/>
        <item n="Zémio, RCA"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9">
        <item x="8"/>
        <item x="11"/>
        <item x="17"/>
        <item x="3"/>
        <item x="0"/>
        <item x="13"/>
        <item x="12"/>
        <item x="4"/>
        <item x="16"/>
        <item x="10"/>
        <item x="5"/>
        <item x="14"/>
        <item x="15"/>
        <item x="2"/>
        <item x="1"/>
        <item x="9"/>
        <item x="7"/>
        <item x="18"/>
        <item x="6"/>
      </items>
    </pivotField>
    <pivotField compact="0" outline="0" showAll="0" defaultSubtotal="0">
      <items count="10">
        <item x="4"/>
        <item x="3"/>
        <item x="0"/>
        <item x="9"/>
        <item x="7"/>
        <item x="5"/>
        <item x="6"/>
        <item x="1"/>
        <item x="8"/>
        <item x="2"/>
      </items>
    </pivotField>
    <pivotField compact="0" outline="0" showAll="0" defaultSubtotal="0">
      <items count="17">
        <item x="9"/>
        <item x="5"/>
        <item x="15"/>
        <item x="0"/>
        <item x="6"/>
        <item x="7"/>
        <item x="8"/>
        <item x="10"/>
        <item x="12"/>
        <item x="14"/>
        <item x="13"/>
        <item x="2"/>
        <item x="3"/>
        <item x="4"/>
        <item x="1"/>
        <item m="1" x="16"/>
        <item x="11"/>
      </items>
    </pivotField>
    <pivotField compact="0" outline="0" showAll="0" defaultSubtotal="0">
      <items count="3">
        <item x="0"/>
        <item x="2"/>
        <item x="1"/>
      </items>
    </pivotField>
    <pivotField compact="0" outline="0" showAll="0" defaultSubtotal="0">
      <items count="12">
        <item x="1"/>
        <item x="5"/>
        <item x="10"/>
        <item x="0"/>
        <item x="6"/>
        <item x="7"/>
        <item x="8"/>
        <item x="4"/>
        <item x="2"/>
        <item m="1" x="11"/>
        <item x="3"/>
        <item x="9"/>
      </items>
    </pivotField>
    <pivotField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1">
        <item x="1"/>
        <item x="3"/>
        <item x="7"/>
        <item x="2"/>
        <item x="0"/>
        <item x="6"/>
        <item x="10"/>
        <item x="9"/>
        <item x="4"/>
        <item x="8"/>
        <item x="5"/>
      </items>
    </pivotField>
    <pivotField compact="0" outline="0" showAll="0" defaultSubtotal="0">
      <items count="7">
        <item x="1"/>
        <item x="4"/>
        <item x="0"/>
        <item x="2"/>
        <item x="3"/>
        <item x="5"/>
        <item x="6"/>
      </items>
    </pivotField>
    <pivotField compact="0" outline="0" showAll="0" defaultSubtotal="0">
      <items count="29">
        <item x="16"/>
        <item x="23"/>
        <item x="15"/>
        <item x="19"/>
        <item x="0"/>
        <item x="17"/>
        <item x="14"/>
        <item x="2"/>
        <item x="20"/>
        <item x="18"/>
        <item x="5"/>
        <item x="3"/>
        <item x="1"/>
        <item x="25"/>
        <item x="24"/>
        <item x="21"/>
        <item x="13"/>
        <item x="7"/>
        <item x="8"/>
        <item x="28"/>
        <item x="27"/>
        <item x="22"/>
        <item x="6"/>
        <item x="12"/>
        <item x="4"/>
        <item x="11"/>
        <item x="10"/>
        <item x="9"/>
        <item x="2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28">
        <item x="6"/>
        <item x="9"/>
        <item x="8"/>
        <item x="5"/>
        <item x="2"/>
        <item x="21"/>
        <item x="23"/>
        <item x="20"/>
        <item x="27"/>
        <item x="11"/>
        <item x="17"/>
        <item x="0"/>
        <item x="14"/>
        <item x="12"/>
        <item x="1"/>
        <item x="22"/>
        <item x="25"/>
        <item x="10"/>
        <item x="16"/>
        <item x="4"/>
        <item x="24"/>
        <item x="7"/>
        <item x="13"/>
        <item x="15"/>
        <item x="3"/>
        <item x="26"/>
        <item x="18"/>
        <item x="19"/>
      </items>
    </pivotField>
    <pivotField compact="0" outline="0" showAll="0" defaultSubtotal="0"/>
    <pivotField compact="0" outline="0" showAll="0" defaultSubtotal="0"/>
    <pivotField compact="0" outline="0" showAll="0" defaultSubtotal="0"/>
    <pivotField compact="0" outline="0" showAll="0" defaultSubtotal="0">
      <items count="29">
        <item x="15"/>
        <item x="20"/>
        <item x="19"/>
        <item x="2"/>
        <item x="16"/>
        <item x="27"/>
        <item x="3"/>
        <item x="28"/>
        <item x="17"/>
        <item x="25"/>
        <item x="1"/>
        <item x="4"/>
        <item x="6"/>
        <item x="5"/>
        <item x="13"/>
        <item x="22"/>
        <item x="24"/>
        <item x="10"/>
        <item x="9"/>
        <item x="23"/>
        <item x="12"/>
        <item x="26"/>
        <item x="21"/>
        <item x="18"/>
        <item x="0"/>
        <item x="14"/>
        <item x="8"/>
        <item x="11"/>
        <item x="7"/>
      </items>
    </pivotField>
    <pivotField compact="0" outline="0" showAll="0" defaultSubtotal="0"/>
    <pivotField compact="0" outline="0" showAll="0" defaultSubtotal="0"/>
    <pivotField compact="0" outline="0" showAll="0" defaultSubtotal="0">
      <items count="20">
        <item x="10"/>
        <item x="2"/>
        <item x="4"/>
        <item x="3"/>
        <item x="5"/>
        <item x="13"/>
        <item x="0"/>
        <item x="9"/>
        <item x="7"/>
        <item x="8"/>
        <item x="12"/>
        <item x="17"/>
        <item x="11"/>
        <item x="18"/>
        <item x="19"/>
        <item x="6"/>
        <item x="1"/>
        <item x="16"/>
        <item x="15"/>
        <item x="1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0">
        <item x="0"/>
        <item x="5"/>
        <item x="8"/>
        <item n="C'est vrai que pendant la covid-19 les mesures barrières sont prise mais vers le Nord-Est du pays les activités roulent comme auparavant sinon c'est la guerre tribales entre les Rounga et les Rounga qui à fait qu'aujourd'hui tout le monde a eu peur de vo" x="17"/>
        <item x="6"/>
        <item x="1"/>
        <item x="12"/>
        <item x="15"/>
        <item x="18"/>
        <item x="14"/>
        <item x="7"/>
        <item x="11"/>
        <item x="19"/>
        <item x="9"/>
        <item x="16"/>
        <item x="2"/>
        <item x="4"/>
        <item x="3"/>
        <item x="13"/>
        <item x="1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8"/>
    <field x="119"/>
  </rowFields>
  <rowItems count="22">
    <i>
      <x/>
      <x/>
    </i>
    <i r="1">
      <x v="1"/>
    </i>
    <i r="1">
      <x v="2"/>
    </i>
    <i r="1">
      <x v="4"/>
    </i>
    <i r="1">
      <x v="5"/>
    </i>
    <i r="1">
      <x v="10"/>
    </i>
    <i r="1">
      <x v="13"/>
    </i>
    <i r="1">
      <x v="15"/>
    </i>
    <i r="1">
      <x v="16"/>
    </i>
    <i r="1">
      <x v="17"/>
    </i>
    <i>
      <x v="1"/>
      <x/>
    </i>
    <i r="1">
      <x v="6"/>
    </i>
    <i r="1">
      <x v="7"/>
    </i>
    <i r="1">
      <x v="9"/>
    </i>
    <i r="1">
      <x v="11"/>
    </i>
    <i r="1">
      <x v="18"/>
    </i>
    <i r="1">
      <x v="19"/>
    </i>
    <i>
      <x v="2"/>
      <x v="3"/>
    </i>
    <i r="1">
      <x v="8"/>
    </i>
    <i r="1">
      <x v="12"/>
    </i>
    <i r="1">
      <x v="14"/>
    </i>
    <i>
      <x v="3"/>
      <x/>
    </i>
  </rowItems>
  <colItems count="1">
    <i/>
  </colItems>
  <formats count="78">
    <format dxfId="619">
      <pivotArea field="8" type="button" dataOnly="0" labelOnly="1" outline="0" axis="axisRow" fieldPosition="0"/>
    </format>
    <format dxfId="618">
      <pivotArea field="23" type="button" dataOnly="0" labelOnly="1" outline="0"/>
    </format>
    <format dxfId="617">
      <pivotArea field="24" type="button" dataOnly="0" labelOnly="1" outline="0"/>
    </format>
    <format dxfId="616">
      <pivotArea field="25" type="button" dataOnly="0" labelOnly="1" outline="0"/>
    </format>
    <format dxfId="615">
      <pivotArea field="27" type="button" dataOnly="0" labelOnly="1" outline="0"/>
    </format>
    <format dxfId="614">
      <pivotArea field="26" type="button" dataOnly="0" labelOnly="1" outline="0"/>
    </format>
    <format dxfId="613">
      <pivotArea field="28" type="button" dataOnly="0" labelOnly="1" outline="0"/>
    </format>
    <format dxfId="612">
      <pivotArea field="8" type="button" dataOnly="0" labelOnly="1" outline="0" axis="axisRow" fieldPosition="0"/>
    </format>
    <format dxfId="611">
      <pivotArea field="23" type="button" dataOnly="0" labelOnly="1" outline="0"/>
    </format>
    <format dxfId="610">
      <pivotArea field="24" type="button" dataOnly="0" labelOnly="1" outline="0"/>
    </format>
    <format dxfId="609">
      <pivotArea field="25" type="button" dataOnly="0" labelOnly="1" outline="0"/>
    </format>
    <format dxfId="608">
      <pivotArea field="27" type="button" dataOnly="0" labelOnly="1" outline="0"/>
    </format>
    <format dxfId="607">
      <pivotArea field="26" type="button" dataOnly="0" labelOnly="1" outline="0"/>
    </format>
    <format dxfId="606">
      <pivotArea field="28" type="button" dataOnly="0" labelOnly="1" outline="0"/>
    </format>
    <format dxfId="605">
      <pivotArea field="23" type="button" dataOnly="0" labelOnly="1" outline="0"/>
    </format>
    <format dxfId="604">
      <pivotArea field="24" type="button" dataOnly="0" labelOnly="1" outline="0"/>
    </format>
    <format dxfId="603">
      <pivotArea field="25" type="button" dataOnly="0" labelOnly="1" outline="0"/>
    </format>
    <format dxfId="602">
      <pivotArea field="27" type="button" dataOnly="0" labelOnly="1" outline="0"/>
    </format>
    <format dxfId="601">
      <pivotArea field="26" type="button" dataOnly="0" labelOnly="1" outline="0"/>
    </format>
    <format dxfId="600">
      <pivotArea field="28" type="button" dataOnly="0" labelOnly="1" outline="0"/>
    </format>
    <format dxfId="599">
      <pivotArea field="23" type="button" dataOnly="0" labelOnly="1" outline="0"/>
    </format>
    <format dxfId="598">
      <pivotArea field="24" type="button" dataOnly="0" labelOnly="1" outline="0"/>
    </format>
    <format dxfId="597">
      <pivotArea field="25" type="button" dataOnly="0" labelOnly="1" outline="0"/>
    </format>
    <format dxfId="596">
      <pivotArea field="27" type="button" dataOnly="0" labelOnly="1" outline="0"/>
    </format>
    <format dxfId="595">
      <pivotArea field="26" type="button" dataOnly="0" labelOnly="1" outline="0"/>
    </format>
    <format dxfId="594">
      <pivotArea field="28" type="button" dataOnly="0" labelOnly="1" outline="0"/>
    </format>
    <format dxfId="593">
      <pivotArea type="all" dataOnly="0" outline="0" fieldPosition="0"/>
    </format>
    <format dxfId="592">
      <pivotArea field="8" type="button" dataOnly="0" labelOnly="1" outline="0" axis="axisRow" fieldPosition="0"/>
    </format>
    <format dxfId="591">
      <pivotArea field="23" type="button" dataOnly="0" labelOnly="1" outline="0"/>
    </format>
    <format dxfId="590">
      <pivotArea field="24" type="button" dataOnly="0" labelOnly="1" outline="0"/>
    </format>
    <format dxfId="589">
      <pivotArea field="25" type="button" dataOnly="0" labelOnly="1" outline="0"/>
    </format>
    <format dxfId="588">
      <pivotArea field="27" type="button" dataOnly="0" labelOnly="1" outline="0"/>
    </format>
    <format dxfId="587">
      <pivotArea field="26" type="button" dataOnly="0" labelOnly="1" outline="0"/>
    </format>
    <format dxfId="586">
      <pivotArea field="28" type="button" dataOnly="0" labelOnly="1" outline="0"/>
    </format>
    <format dxfId="585">
      <pivotArea type="all" dataOnly="0" outline="0" fieldPosition="0"/>
    </format>
    <format dxfId="584">
      <pivotArea field="8" type="button" dataOnly="0" labelOnly="1" outline="0" axis="axisRow" fieldPosition="0"/>
    </format>
    <format dxfId="583">
      <pivotArea field="23" type="button" dataOnly="0" labelOnly="1" outline="0"/>
    </format>
    <format dxfId="582">
      <pivotArea field="24" type="button" dataOnly="0" labelOnly="1" outline="0"/>
    </format>
    <format dxfId="581">
      <pivotArea field="25" type="button" dataOnly="0" labelOnly="1" outline="0"/>
    </format>
    <format dxfId="580">
      <pivotArea field="27" type="button" dataOnly="0" labelOnly="1" outline="0"/>
    </format>
    <format dxfId="579">
      <pivotArea field="26" type="button" dataOnly="0" labelOnly="1" outline="0"/>
    </format>
    <format dxfId="578">
      <pivotArea field="28" type="button" dataOnly="0" labelOnly="1" outline="0"/>
    </format>
    <format dxfId="577">
      <pivotArea field="38" type="button" dataOnly="0" labelOnly="1" outline="0"/>
    </format>
    <format dxfId="576">
      <pivotArea field="39" type="button" dataOnly="0" labelOnly="1" outline="0"/>
    </format>
    <format dxfId="575">
      <pivotArea field="40" type="button" dataOnly="0" labelOnly="1" outline="0"/>
    </format>
    <format dxfId="574">
      <pivotArea field="40" type="button" dataOnly="0" labelOnly="1" outline="0"/>
    </format>
    <format dxfId="573">
      <pivotArea field="40" type="button" dataOnly="0" labelOnly="1" outline="0"/>
    </format>
    <format dxfId="572">
      <pivotArea field="40" type="button" dataOnly="0" labelOnly="1" outline="0"/>
    </format>
    <format dxfId="571">
      <pivotArea field="40" type="button" dataOnly="0" labelOnly="1" outline="0"/>
    </format>
    <format dxfId="570">
      <pivotArea field="49" type="button" dataOnly="0" labelOnly="1" outline="0"/>
    </format>
    <format dxfId="569">
      <pivotArea field="53" type="button" dataOnly="0" labelOnly="1" outline="0"/>
    </format>
    <format dxfId="568">
      <pivotArea field="56" type="button" dataOnly="0" labelOnly="1" outline="0"/>
    </format>
    <format dxfId="567">
      <pivotArea dataOnly="0" labelOnly="1" outline="0" fieldPosition="0">
        <references count="2">
          <reference field="8" count="1" selected="0">
            <x v="0"/>
          </reference>
          <reference field="119" count="9">
            <x v="1"/>
            <x v="2"/>
            <x v="4"/>
            <x v="5"/>
            <x v="10"/>
            <x v="13"/>
            <x v="15"/>
            <x v="16"/>
            <x v="17"/>
          </reference>
        </references>
      </pivotArea>
    </format>
    <format dxfId="566">
      <pivotArea dataOnly="0" labelOnly="1" outline="0" fieldPosition="0">
        <references count="2">
          <reference field="8" count="1" selected="0">
            <x v="1"/>
          </reference>
          <reference field="119" count="7">
            <x v="0"/>
            <x v="6"/>
            <x v="7"/>
            <x v="9"/>
            <x v="11"/>
            <x v="18"/>
            <x v="19"/>
          </reference>
        </references>
      </pivotArea>
    </format>
    <format dxfId="565">
      <pivotArea dataOnly="0" labelOnly="1" outline="0" fieldPosition="0">
        <references count="2">
          <reference field="8" count="1" selected="0">
            <x v="2"/>
          </reference>
          <reference field="119" count="4">
            <x v="3"/>
            <x v="8"/>
            <x v="12"/>
            <x v="14"/>
          </reference>
        </references>
      </pivotArea>
    </format>
    <format dxfId="564">
      <pivotArea dataOnly="0" labelOnly="1" outline="0" fieldPosition="0">
        <references count="2">
          <reference field="8" count="1" selected="0">
            <x v="0"/>
          </reference>
          <reference field="119" count="9">
            <x v="1"/>
            <x v="2"/>
            <x v="4"/>
            <x v="5"/>
            <x v="10"/>
            <x v="13"/>
            <x v="15"/>
            <x v="16"/>
            <x v="17"/>
          </reference>
        </references>
      </pivotArea>
    </format>
    <format dxfId="563">
      <pivotArea dataOnly="0" labelOnly="1" outline="0" fieldPosition="0">
        <references count="2">
          <reference field="8" count="1" selected="0">
            <x v="1"/>
          </reference>
          <reference field="119" count="7">
            <x v="0"/>
            <x v="6"/>
            <x v="7"/>
            <x v="9"/>
            <x v="11"/>
            <x v="18"/>
            <x v="19"/>
          </reference>
        </references>
      </pivotArea>
    </format>
    <format dxfId="562">
      <pivotArea dataOnly="0" labelOnly="1" outline="0" fieldPosition="0">
        <references count="2">
          <reference field="8" count="1" selected="0">
            <x v="2"/>
          </reference>
          <reference field="119" count="4">
            <x v="3"/>
            <x v="8"/>
            <x v="12"/>
            <x v="14"/>
          </reference>
        </references>
      </pivotArea>
    </format>
    <format dxfId="561">
      <pivotArea field="119" type="button" dataOnly="0" labelOnly="1" outline="0" axis="axisRow" fieldPosition="1"/>
    </format>
    <format dxfId="560">
      <pivotArea dataOnly="0" labelOnly="1" outline="0" fieldPosition="0">
        <references count="2">
          <reference field="8" count="1" selected="0">
            <x v="0"/>
          </reference>
          <reference field="119" count="10">
            <x v="0"/>
            <x v="1"/>
            <x v="2"/>
            <x v="4"/>
            <x v="5"/>
            <x v="10"/>
            <x v="13"/>
            <x v="15"/>
            <x v="16"/>
            <x v="17"/>
          </reference>
        </references>
      </pivotArea>
    </format>
    <format dxfId="559">
      <pivotArea dataOnly="0" labelOnly="1" outline="0" fieldPosition="0">
        <references count="2">
          <reference field="8" count="1" selected="0">
            <x v="1"/>
          </reference>
          <reference field="119" count="7">
            <x v="0"/>
            <x v="6"/>
            <x v="7"/>
            <x v="9"/>
            <x v="11"/>
            <x v="18"/>
            <x v="19"/>
          </reference>
        </references>
      </pivotArea>
    </format>
    <format dxfId="558">
      <pivotArea dataOnly="0" labelOnly="1" outline="0" fieldPosition="0">
        <references count="2">
          <reference field="8" count="1" selected="0">
            <x v="2"/>
          </reference>
          <reference field="119" count="4">
            <x v="3"/>
            <x v="8"/>
            <x v="12"/>
            <x v="14"/>
          </reference>
        </references>
      </pivotArea>
    </format>
    <format dxfId="557">
      <pivotArea type="all" dataOnly="0" outline="0" fieldPosition="0"/>
    </format>
    <format dxfId="556">
      <pivotArea field="8" type="button" dataOnly="0" labelOnly="1" outline="0" axis="axisRow" fieldPosition="0"/>
    </format>
    <format dxfId="555">
      <pivotArea field="119" type="button" dataOnly="0" labelOnly="1" outline="0" axis="axisRow" fieldPosition="1"/>
    </format>
    <format dxfId="554">
      <pivotArea dataOnly="0" labelOnly="1" outline="0" fieldPosition="0">
        <references count="1">
          <reference field="8" count="0"/>
        </references>
      </pivotArea>
    </format>
    <format dxfId="553">
      <pivotArea dataOnly="0" labelOnly="1" outline="0" fieldPosition="0">
        <references count="2">
          <reference field="8" count="1" selected="0">
            <x v="0"/>
          </reference>
          <reference field="119" count="10">
            <x v="0"/>
            <x v="1"/>
            <x v="2"/>
            <x v="4"/>
            <x v="5"/>
            <x v="10"/>
            <x v="13"/>
            <x v="15"/>
            <x v="16"/>
            <x v="17"/>
          </reference>
        </references>
      </pivotArea>
    </format>
    <format dxfId="552">
      <pivotArea dataOnly="0" labelOnly="1" outline="0" fieldPosition="0">
        <references count="2">
          <reference field="8" count="1" selected="0">
            <x v="1"/>
          </reference>
          <reference field="119" count="7">
            <x v="0"/>
            <x v="6"/>
            <x v="7"/>
            <x v="9"/>
            <x v="11"/>
            <x v="18"/>
            <x v="19"/>
          </reference>
        </references>
      </pivotArea>
    </format>
    <format dxfId="551">
      <pivotArea dataOnly="0" labelOnly="1" outline="0" fieldPosition="0">
        <references count="2">
          <reference field="8" count="1" selected="0">
            <x v="2"/>
          </reference>
          <reference field="119" count="4">
            <x v="3"/>
            <x v="8"/>
            <x v="12"/>
            <x v="14"/>
          </reference>
        </references>
      </pivotArea>
    </format>
    <format dxfId="550">
      <pivotArea dataOnly="0" labelOnly="1" outline="0" fieldPosition="0">
        <references count="2">
          <reference field="8" count="1" selected="0">
            <x v="3"/>
          </reference>
          <reference field="119" count="1">
            <x v="0"/>
          </reference>
        </references>
      </pivotArea>
    </format>
    <format dxfId="549">
      <pivotArea type="all" dataOnly="0" outline="0" fieldPosition="0"/>
    </format>
    <format dxfId="548">
      <pivotArea field="8" type="button" dataOnly="0" labelOnly="1" outline="0" axis="axisRow" fieldPosition="0"/>
    </format>
    <format dxfId="547">
      <pivotArea field="119" type="button" dataOnly="0" labelOnly="1" outline="0" axis="axisRow" fieldPosition="1"/>
    </format>
    <format dxfId="546">
      <pivotArea dataOnly="0" labelOnly="1" outline="0" fieldPosition="0">
        <references count="1">
          <reference field="8" count="0"/>
        </references>
      </pivotArea>
    </format>
    <format dxfId="545">
      <pivotArea dataOnly="0" labelOnly="1" outline="0" fieldPosition="0">
        <references count="2">
          <reference field="8" count="1" selected="0">
            <x v="0"/>
          </reference>
          <reference field="119" count="10">
            <x v="0"/>
            <x v="1"/>
            <x v="2"/>
            <x v="4"/>
            <x v="5"/>
            <x v="10"/>
            <x v="13"/>
            <x v="15"/>
            <x v="16"/>
            <x v="17"/>
          </reference>
        </references>
      </pivotArea>
    </format>
    <format dxfId="544">
      <pivotArea dataOnly="0" labelOnly="1" outline="0" fieldPosition="0">
        <references count="2">
          <reference field="8" count="1" selected="0">
            <x v="1"/>
          </reference>
          <reference field="119" count="7">
            <x v="0"/>
            <x v="6"/>
            <x v="7"/>
            <x v="9"/>
            <x v="11"/>
            <x v="18"/>
            <x v="19"/>
          </reference>
        </references>
      </pivotArea>
    </format>
    <format dxfId="543">
      <pivotArea dataOnly="0" labelOnly="1" outline="0" fieldPosition="0">
        <references count="2">
          <reference field="8" count="1" selected="0">
            <x v="2"/>
          </reference>
          <reference field="119" count="4">
            <x v="3"/>
            <x v="8"/>
            <x v="12"/>
            <x v="14"/>
          </reference>
        </references>
      </pivotArea>
    </format>
    <format dxfId="542">
      <pivotArea dataOnly="0" labelOnly="1" outline="0" fieldPosition="0">
        <references count="2">
          <reference field="8" count="1" selected="0">
            <x v="3"/>
          </reference>
          <reference field="119"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2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E558:G587" firstHeaderRow="1" firstDataRow="1" firstDataCol="3"/>
  <pivotFields count="129">
    <pivotField compact="0" numFmtId="22" outline="0" showAll="0" defaultSubtotal="0"/>
    <pivotField compact="0" numFmtId="22" outline="0" showAll="0" defaultSubtotal="0"/>
    <pivotField compact="0" numFmtId="22"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Localité de l'entreprise" axis="axisRow" compact="0" outline="0" showAll="0" defaultSubtotal="0">
      <items count="4">
        <item x="1"/>
        <item x="0"/>
        <item x="3"/>
        <item n="Zémio, RCA"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9">
        <item x="8"/>
        <item x="11"/>
        <item x="17"/>
        <item x="3"/>
        <item x="0"/>
        <item x="13"/>
        <item x="12"/>
        <item x="4"/>
        <item x="16"/>
        <item x="10"/>
        <item x="5"/>
        <item x="14"/>
        <item x="15"/>
        <item x="2"/>
        <item x="1"/>
        <item x="9"/>
        <item x="7"/>
        <item x="18"/>
        <item x="6"/>
      </items>
    </pivotField>
    <pivotField compact="0" outline="0" showAll="0" defaultSubtotal="0">
      <items count="10">
        <item x="4"/>
        <item x="3"/>
        <item x="0"/>
        <item x="9"/>
        <item x="7"/>
        <item x="5"/>
        <item x="6"/>
        <item x="1"/>
        <item x="8"/>
        <item x="2"/>
      </items>
    </pivotField>
    <pivotField compact="0" outline="0" showAll="0" defaultSubtotal="0">
      <items count="17">
        <item x="9"/>
        <item x="5"/>
        <item x="15"/>
        <item x="0"/>
        <item x="6"/>
        <item x="7"/>
        <item x="8"/>
        <item x="10"/>
        <item x="12"/>
        <item x="14"/>
        <item x="13"/>
        <item x="2"/>
        <item x="3"/>
        <item x="4"/>
        <item x="1"/>
        <item m="1" x="16"/>
        <item x="11"/>
      </items>
    </pivotField>
    <pivotField compact="0" outline="0" showAll="0" defaultSubtotal="0">
      <items count="3">
        <item x="0"/>
        <item x="2"/>
        <item x="1"/>
      </items>
    </pivotField>
    <pivotField compact="0" outline="0" showAll="0" defaultSubtotal="0">
      <items count="12">
        <item x="1"/>
        <item x="5"/>
        <item x="10"/>
        <item x="0"/>
        <item x="6"/>
        <item x="7"/>
        <item x="8"/>
        <item x="4"/>
        <item x="2"/>
        <item m="1" x="11"/>
        <item x="3"/>
        <item x="9"/>
      </items>
    </pivotField>
    <pivotField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1">
        <item x="1"/>
        <item x="3"/>
        <item x="7"/>
        <item x="2"/>
        <item x="0"/>
        <item x="6"/>
        <item x="10"/>
        <item x="9"/>
        <item x="4"/>
        <item x="8"/>
        <item x="5"/>
      </items>
    </pivotField>
    <pivotField compact="0" outline="0" showAll="0" defaultSubtotal="0">
      <items count="7">
        <item x="1"/>
        <item x="4"/>
        <item x="0"/>
        <item x="2"/>
        <item x="3"/>
        <item x="5"/>
        <item x="6"/>
      </items>
    </pivotField>
    <pivotField compact="0" outline="0" showAll="0" defaultSubtotal="0">
      <items count="29">
        <item x="16"/>
        <item x="23"/>
        <item x="15"/>
        <item x="19"/>
        <item x="0"/>
        <item x="17"/>
        <item x="14"/>
        <item x="2"/>
        <item x="20"/>
        <item x="18"/>
        <item x="5"/>
        <item x="3"/>
        <item x="1"/>
        <item x="25"/>
        <item x="24"/>
        <item x="21"/>
        <item x="13"/>
        <item x="7"/>
        <item x="8"/>
        <item x="28"/>
        <item x="27"/>
        <item x="22"/>
        <item x="6"/>
        <item x="12"/>
        <item x="4"/>
        <item x="11"/>
        <item x="10"/>
        <item x="9"/>
        <item x="2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28">
        <item x="6"/>
        <item x="9"/>
        <item x="8"/>
        <item x="5"/>
        <item x="2"/>
        <item x="21"/>
        <item x="23"/>
        <item x="20"/>
        <item x="27"/>
        <item x="11"/>
        <item x="17"/>
        <item x="0"/>
        <item x="14"/>
        <item x="12"/>
        <item x="1"/>
        <item x="22"/>
        <item x="25"/>
        <item x="10"/>
        <item x="16"/>
        <item x="4"/>
        <item x="24"/>
        <item x="7"/>
        <item x="13"/>
        <item x="15"/>
        <item x="3"/>
        <item x="26"/>
        <item x="18"/>
        <item x="19"/>
      </items>
    </pivotField>
    <pivotField compact="0" outline="0" showAll="0" defaultSubtotal="0"/>
    <pivotField compact="0" outline="0" showAll="0" defaultSubtotal="0"/>
    <pivotField compact="0" outline="0" showAll="0" defaultSubtotal="0"/>
    <pivotField compact="0" outline="0" showAll="0" defaultSubtotal="0">
      <items count="29">
        <item x="15"/>
        <item x="20"/>
        <item x="19"/>
        <item x="2"/>
        <item x="16"/>
        <item x="27"/>
        <item x="3"/>
        <item x="28"/>
        <item x="17"/>
        <item x="25"/>
        <item x="1"/>
        <item x="4"/>
        <item x="6"/>
        <item x="5"/>
        <item x="13"/>
        <item x="22"/>
        <item x="24"/>
        <item x="10"/>
        <item x="9"/>
        <item x="23"/>
        <item x="12"/>
        <item x="26"/>
        <item x="21"/>
        <item x="18"/>
        <item x="0"/>
        <item x="14"/>
        <item x="8"/>
        <item x="11"/>
        <item x="7"/>
      </items>
    </pivotField>
    <pivotField compact="0" outline="0" showAll="0" defaultSubtotal="0"/>
    <pivotField compact="0" outline="0" showAll="0" defaultSubtotal="0"/>
    <pivotField compact="0" outline="0" showAll="0" defaultSubtotal="0">
      <items count="20">
        <item x="10"/>
        <item x="2"/>
        <item x="4"/>
        <item x="3"/>
        <item x="5"/>
        <item x="13"/>
        <item x="0"/>
        <item x="9"/>
        <item x="7"/>
        <item x="8"/>
        <item x="12"/>
        <item x="17"/>
        <item x="11"/>
        <item x="18"/>
        <item x="19"/>
        <item x="6"/>
        <item x="1"/>
        <item x="16"/>
        <item x="15"/>
        <item x="1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
        <item x="1"/>
        <item x="0"/>
      </items>
    </pivotField>
    <pivotField axis="axisRow" compact="0" outline="0" showAll="0" defaultSubtotal="0">
      <items count="29">
        <item x="0"/>
        <item x="5"/>
        <item x="19"/>
        <item x="23"/>
        <item x="8"/>
        <item x="17"/>
        <item x="2"/>
        <item x="18"/>
        <item x="12"/>
        <item x="11"/>
        <item x="25"/>
        <item x="10"/>
        <item x="14"/>
        <item x="13"/>
        <item x="1"/>
        <item x="24"/>
        <item x="3"/>
        <item x="28"/>
        <item x="27"/>
        <item x="4"/>
        <item x="22"/>
        <item x="7"/>
        <item x="26"/>
        <item x="9"/>
        <item x="15"/>
        <item x="6"/>
        <item x="16"/>
        <item x="20"/>
        <item x="2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8"/>
    <field x="96"/>
    <field x="95"/>
  </rowFields>
  <rowItems count="29">
    <i>
      <x/>
      <x v="1"/>
      <x v="1"/>
    </i>
    <i r="1">
      <x v="4"/>
      <x v="1"/>
    </i>
    <i r="1">
      <x v="6"/>
      <x/>
    </i>
    <i r="1">
      <x v="9"/>
      <x/>
    </i>
    <i r="1">
      <x v="11"/>
      <x v="1"/>
    </i>
    <i r="1">
      <x v="16"/>
      <x v="1"/>
    </i>
    <i r="1">
      <x v="19"/>
      <x v="1"/>
    </i>
    <i r="1">
      <x v="21"/>
      <x v="1"/>
    </i>
    <i r="1">
      <x v="23"/>
      <x/>
    </i>
    <i r="1">
      <x v="25"/>
      <x v="1"/>
    </i>
    <i>
      <x v="1"/>
      <x/>
      <x v="1"/>
    </i>
    <i r="1">
      <x v="2"/>
      <x v="1"/>
    </i>
    <i r="1">
      <x v="5"/>
      <x v="1"/>
    </i>
    <i r="1">
      <x v="7"/>
      <x v="1"/>
    </i>
    <i r="1">
      <x v="8"/>
      <x v="1"/>
    </i>
    <i r="1">
      <x v="12"/>
      <x v="1"/>
    </i>
    <i r="1">
      <x v="13"/>
      <x v="1"/>
    </i>
    <i r="1">
      <x v="14"/>
      <x v="1"/>
    </i>
    <i r="1">
      <x v="24"/>
      <x v="1"/>
    </i>
    <i r="1">
      <x v="26"/>
      <x v="1"/>
    </i>
    <i r="1">
      <x v="27"/>
      <x v="1"/>
    </i>
    <i r="1">
      <x v="28"/>
      <x v="1"/>
    </i>
    <i>
      <x v="2"/>
      <x v="10"/>
      <x v="1"/>
    </i>
    <i r="1">
      <x v="17"/>
      <x v="1"/>
    </i>
    <i r="1">
      <x v="18"/>
      <x v="1"/>
    </i>
    <i r="1">
      <x v="22"/>
      <x/>
    </i>
    <i>
      <x v="3"/>
      <x v="3"/>
      <x v="1"/>
    </i>
    <i r="1">
      <x v="15"/>
      <x v="1"/>
    </i>
    <i r="1">
      <x v="20"/>
      <x/>
    </i>
  </rowItems>
  <colItems count="1">
    <i/>
  </colItems>
  <formats count="133">
    <format dxfId="752">
      <pivotArea field="8" type="button" dataOnly="0" labelOnly="1" outline="0" axis="axisRow" fieldPosition="0"/>
    </format>
    <format dxfId="751">
      <pivotArea field="23" type="button" dataOnly="0" labelOnly="1" outline="0"/>
    </format>
    <format dxfId="750">
      <pivotArea field="24" type="button" dataOnly="0" labelOnly="1" outline="0"/>
    </format>
    <format dxfId="749">
      <pivotArea field="25" type="button" dataOnly="0" labelOnly="1" outline="0"/>
    </format>
    <format dxfId="748">
      <pivotArea field="27" type="button" dataOnly="0" labelOnly="1" outline="0"/>
    </format>
    <format dxfId="747">
      <pivotArea field="26" type="button" dataOnly="0" labelOnly="1" outline="0"/>
    </format>
    <format dxfId="746">
      <pivotArea field="28" type="button" dataOnly="0" labelOnly="1" outline="0"/>
    </format>
    <format dxfId="745">
      <pivotArea field="8" type="button" dataOnly="0" labelOnly="1" outline="0" axis="axisRow" fieldPosition="0"/>
    </format>
    <format dxfId="744">
      <pivotArea field="23" type="button" dataOnly="0" labelOnly="1" outline="0"/>
    </format>
    <format dxfId="743">
      <pivotArea field="24" type="button" dataOnly="0" labelOnly="1" outline="0"/>
    </format>
    <format dxfId="742">
      <pivotArea field="25" type="button" dataOnly="0" labelOnly="1" outline="0"/>
    </format>
    <format dxfId="741">
      <pivotArea field="27" type="button" dataOnly="0" labelOnly="1" outline="0"/>
    </format>
    <format dxfId="740">
      <pivotArea field="26" type="button" dataOnly="0" labelOnly="1" outline="0"/>
    </format>
    <format dxfId="739">
      <pivotArea field="28" type="button" dataOnly="0" labelOnly="1" outline="0"/>
    </format>
    <format dxfId="738">
      <pivotArea field="23" type="button" dataOnly="0" labelOnly="1" outline="0"/>
    </format>
    <format dxfId="737">
      <pivotArea field="24" type="button" dataOnly="0" labelOnly="1" outline="0"/>
    </format>
    <format dxfId="736">
      <pivotArea field="25" type="button" dataOnly="0" labelOnly="1" outline="0"/>
    </format>
    <format dxfId="735">
      <pivotArea field="27" type="button" dataOnly="0" labelOnly="1" outline="0"/>
    </format>
    <format dxfId="734">
      <pivotArea field="26" type="button" dataOnly="0" labelOnly="1" outline="0"/>
    </format>
    <format dxfId="733">
      <pivotArea field="28" type="button" dataOnly="0" labelOnly="1" outline="0"/>
    </format>
    <format dxfId="732">
      <pivotArea field="23" type="button" dataOnly="0" labelOnly="1" outline="0"/>
    </format>
    <format dxfId="731">
      <pivotArea field="24" type="button" dataOnly="0" labelOnly="1" outline="0"/>
    </format>
    <format dxfId="730">
      <pivotArea field="25" type="button" dataOnly="0" labelOnly="1" outline="0"/>
    </format>
    <format dxfId="729">
      <pivotArea field="27" type="button" dataOnly="0" labelOnly="1" outline="0"/>
    </format>
    <format dxfId="728">
      <pivotArea field="26" type="button" dataOnly="0" labelOnly="1" outline="0"/>
    </format>
    <format dxfId="727">
      <pivotArea field="28" type="button" dataOnly="0" labelOnly="1" outline="0"/>
    </format>
    <format dxfId="726">
      <pivotArea type="all" dataOnly="0" outline="0" fieldPosition="0"/>
    </format>
    <format dxfId="725">
      <pivotArea field="8" type="button" dataOnly="0" labelOnly="1" outline="0" axis="axisRow" fieldPosition="0"/>
    </format>
    <format dxfId="724">
      <pivotArea field="23" type="button" dataOnly="0" labelOnly="1" outline="0"/>
    </format>
    <format dxfId="723">
      <pivotArea field="24" type="button" dataOnly="0" labelOnly="1" outline="0"/>
    </format>
    <format dxfId="722">
      <pivotArea field="25" type="button" dataOnly="0" labelOnly="1" outline="0"/>
    </format>
    <format dxfId="721">
      <pivotArea field="27" type="button" dataOnly="0" labelOnly="1" outline="0"/>
    </format>
    <format dxfId="720">
      <pivotArea field="26" type="button" dataOnly="0" labelOnly="1" outline="0"/>
    </format>
    <format dxfId="719">
      <pivotArea field="28" type="button" dataOnly="0" labelOnly="1" outline="0"/>
    </format>
    <format dxfId="718">
      <pivotArea type="all" dataOnly="0" outline="0" fieldPosition="0"/>
    </format>
    <format dxfId="717">
      <pivotArea field="8" type="button" dataOnly="0" labelOnly="1" outline="0" axis="axisRow" fieldPosition="0"/>
    </format>
    <format dxfId="716">
      <pivotArea field="23" type="button" dataOnly="0" labelOnly="1" outline="0"/>
    </format>
    <format dxfId="715">
      <pivotArea field="24" type="button" dataOnly="0" labelOnly="1" outline="0"/>
    </format>
    <format dxfId="714">
      <pivotArea field="25" type="button" dataOnly="0" labelOnly="1" outline="0"/>
    </format>
    <format dxfId="713">
      <pivotArea field="27" type="button" dataOnly="0" labelOnly="1" outline="0"/>
    </format>
    <format dxfId="712">
      <pivotArea field="26" type="button" dataOnly="0" labelOnly="1" outline="0"/>
    </format>
    <format dxfId="711">
      <pivotArea field="28" type="button" dataOnly="0" labelOnly="1" outline="0"/>
    </format>
    <format dxfId="710">
      <pivotArea field="38" type="button" dataOnly="0" labelOnly="1" outline="0"/>
    </format>
    <format dxfId="709">
      <pivotArea field="39" type="button" dataOnly="0" labelOnly="1" outline="0"/>
    </format>
    <format dxfId="708">
      <pivotArea field="40" type="button" dataOnly="0" labelOnly="1" outline="0"/>
    </format>
    <format dxfId="707">
      <pivotArea field="40" type="button" dataOnly="0" labelOnly="1" outline="0"/>
    </format>
    <format dxfId="706">
      <pivotArea field="40" type="button" dataOnly="0" labelOnly="1" outline="0"/>
    </format>
    <format dxfId="705">
      <pivotArea field="40" type="button" dataOnly="0" labelOnly="1" outline="0"/>
    </format>
    <format dxfId="704">
      <pivotArea field="40" type="button" dataOnly="0" labelOnly="1" outline="0"/>
    </format>
    <format dxfId="703">
      <pivotArea field="49" type="button" dataOnly="0" labelOnly="1" outline="0"/>
    </format>
    <format dxfId="702">
      <pivotArea field="53" type="button" dataOnly="0" labelOnly="1" outline="0"/>
    </format>
    <format dxfId="701">
      <pivotArea field="56" type="button" dataOnly="0" labelOnly="1" outline="0"/>
    </format>
    <format dxfId="700">
      <pivotArea field="96" type="button" dataOnly="0" labelOnly="1" outline="0" axis="axisRow" fieldPosition="1"/>
    </format>
    <format dxfId="699">
      <pivotArea dataOnly="0" labelOnly="1" outline="0" fieldPosition="0">
        <references count="2">
          <reference field="8" count="1" selected="0">
            <x v="0"/>
          </reference>
          <reference field="96" count="10">
            <x v="1"/>
            <x v="4"/>
            <x v="6"/>
            <x v="9"/>
            <x v="11"/>
            <x v="16"/>
            <x v="19"/>
            <x v="21"/>
            <x v="23"/>
            <x v="25"/>
          </reference>
        </references>
      </pivotArea>
    </format>
    <format dxfId="698">
      <pivotArea dataOnly="0" labelOnly="1" outline="0" fieldPosition="0">
        <references count="2">
          <reference field="8" count="1" selected="0">
            <x v="1"/>
          </reference>
          <reference field="96" count="12">
            <x v="0"/>
            <x v="2"/>
            <x v="5"/>
            <x v="7"/>
            <x v="8"/>
            <x v="12"/>
            <x v="13"/>
            <x v="14"/>
            <x v="24"/>
            <x v="26"/>
            <x v="27"/>
            <x v="28"/>
          </reference>
        </references>
      </pivotArea>
    </format>
    <format dxfId="697">
      <pivotArea dataOnly="0" labelOnly="1" outline="0" fieldPosition="0">
        <references count="2">
          <reference field="8" count="1" selected="0">
            <x v="2"/>
          </reference>
          <reference field="96" count="4">
            <x v="10"/>
            <x v="17"/>
            <x v="18"/>
            <x v="22"/>
          </reference>
        </references>
      </pivotArea>
    </format>
    <format dxfId="696">
      <pivotArea dataOnly="0" labelOnly="1" outline="0" fieldPosition="0">
        <references count="2">
          <reference field="8" count="1" selected="0">
            <x v="3"/>
          </reference>
          <reference field="96" count="3">
            <x v="3"/>
            <x v="15"/>
            <x v="20"/>
          </reference>
        </references>
      </pivotArea>
    </format>
    <format dxfId="695">
      <pivotArea type="all" dataOnly="0" outline="0" fieldPosition="0"/>
    </format>
    <format dxfId="694">
      <pivotArea field="8" type="button" dataOnly="0" labelOnly="1" outline="0" axis="axisRow" fieldPosition="0"/>
    </format>
    <format dxfId="693">
      <pivotArea field="96" type="button" dataOnly="0" labelOnly="1" outline="0" axis="axisRow" fieldPosition="1"/>
    </format>
    <format dxfId="692">
      <pivotArea field="95" type="button" dataOnly="0" labelOnly="1" outline="0" axis="axisRow" fieldPosition="2"/>
    </format>
    <format dxfId="691">
      <pivotArea dataOnly="0" labelOnly="1" outline="0" fieldPosition="0">
        <references count="1">
          <reference field="8" count="0"/>
        </references>
      </pivotArea>
    </format>
    <format dxfId="690">
      <pivotArea dataOnly="0" labelOnly="1" outline="0" fieldPosition="0">
        <references count="2">
          <reference field="8" count="1" selected="0">
            <x v="0"/>
          </reference>
          <reference field="96" count="10">
            <x v="1"/>
            <x v="4"/>
            <x v="6"/>
            <x v="9"/>
            <x v="11"/>
            <x v="16"/>
            <x v="19"/>
            <x v="21"/>
            <x v="23"/>
            <x v="25"/>
          </reference>
        </references>
      </pivotArea>
    </format>
    <format dxfId="689">
      <pivotArea dataOnly="0" labelOnly="1" outline="0" fieldPosition="0">
        <references count="2">
          <reference field="8" count="1" selected="0">
            <x v="1"/>
          </reference>
          <reference field="96" count="12">
            <x v="0"/>
            <x v="2"/>
            <x v="5"/>
            <x v="7"/>
            <x v="8"/>
            <x v="12"/>
            <x v="13"/>
            <x v="14"/>
            <x v="24"/>
            <x v="26"/>
            <x v="27"/>
            <x v="28"/>
          </reference>
        </references>
      </pivotArea>
    </format>
    <format dxfId="688">
      <pivotArea dataOnly="0" labelOnly="1" outline="0" fieldPosition="0">
        <references count="2">
          <reference field="8" count="1" selected="0">
            <x v="2"/>
          </reference>
          <reference field="96" count="4">
            <x v="10"/>
            <x v="17"/>
            <x v="18"/>
            <x v="22"/>
          </reference>
        </references>
      </pivotArea>
    </format>
    <format dxfId="687">
      <pivotArea dataOnly="0" labelOnly="1" outline="0" fieldPosition="0">
        <references count="2">
          <reference field="8" count="1" selected="0">
            <x v="3"/>
          </reference>
          <reference field="96" count="3">
            <x v="3"/>
            <x v="15"/>
            <x v="20"/>
          </reference>
        </references>
      </pivotArea>
    </format>
    <format dxfId="686">
      <pivotArea dataOnly="0" labelOnly="1" outline="0" fieldPosition="0">
        <references count="3">
          <reference field="8" count="1" selected="0">
            <x v="0"/>
          </reference>
          <reference field="95" count="1">
            <x v="1"/>
          </reference>
          <reference field="96" count="1" selected="0">
            <x v="1"/>
          </reference>
        </references>
      </pivotArea>
    </format>
    <format dxfId="685">
      <pivotArea dataOnly="0" labelOnly="1" outline="0" fieldPosition="0">
        <references count="3">
          <reference field="8" count="1" selected="0">
            <x v="0"/>
          </reference>
          <reference field="95" count="1">
            <x v="1"/>
          </reference>
          <reference field="96" count="1" selected="0">
            <x v="4"/>
          </reference>
        </references>
      </pivotArea>
    </format>
    <format dxfId="684">
      <pivotArea dataOnly="0" labelOnly="1" outline="0" fieldPosition="0">
        <references count="3">
          <reference field="8" count="1" selected="0">
            <x v="0"/>
          </reference>
          <reference field="95" count="1">
            <x v="0"/>
          </reference>
          <reference field="96" count="1" selected="0">
            <x v="6"/>
          </reference>
        </references>
      </pivotArea>
    </format>
    <format dxfId="683">
      <pivotArea dataOnly="0" labelOnly="1" outline="0" fieldPosition="0">
        <references count="3">
          <reference field="8" count="1" selected="0">
            <x v="0"/>
          </reference>
          <reference field="95" count="1">
            <x v="0"/>
          </reference>
          <reference field="96" count="1" selected="0">
            <x v="9"/>
          </reference>
        </references>
      </pivotArea>
    </format>
    <format dxfId="682">
      <pivotArea dataOnly="0" labelOnly="1" outline="0" fieldPosition="0">
        <references count="3">
          <reference field="8" count="1" selected="0">
            <x v="0"/>
          </reference>
          <reference field="95" count="1">
            <x v="1"/>
          </reference>
          <reference field="96" count="1" selected="0">
            <x v="11"/>
          </reference>
        </references>
      </pivotArea>
    </format>
    <format dxfId="681">
      <pivotArea dataOnly="0" labelOnly="1" outline="0" fieldPosition="0">
        <references count="3">
          <reference field="8" count="1" selected="0">
            <x v="0"/>
          </reference>
          <reference field="95" count="1">
            <x v="1"/>
          </reference>
          <reference field="96" count="1" selected="0">
            <x v="16"/>
          </reference>
        </references>
      </pivotArea>
    </format>
    <format dxfId="680">
      <pivotArea dataOnly="0" labelOnly="1" outline="0" fieldPosition="0">
        <references count="3">
          <reference field="8" count="1" selected="0">
            <x v="0"/>
          </reference>
          <reference field="95" count="1">
            <x v="1"/>
          </reference>
          <reference field="96" count="1" selected="0">
            <x v="19"/>
          </reference>
        </references>
      </pivotArea>
    </format>
    <format dxfId="679">
      <pivotArea dataOnly="0" labelOnly="1" outline="0" fieldPosition="0">
        <references count="3">
          <reference field="8" count="1" selected="0">
            <x v="0"/>
          </reference>
          <reference field="95" count="1">
            <x v="1"/>
          </reference>
          <reference field="96" count="1" selected="0">
            <x v="21"/>
          </reference>
        </references>
      </pivotArea>
    </format>
    <format dxfId="678">
      <pivotArea dataOnly="0" labelOnly="1" outline="0" fieldPosition="0">
        <references count="3">
          <reference field="8" count="1" selected="0">
            <x v="0"/>
          </reference>
          <reference field="95" count="1">
            <x v="0"/>
          </reference>
          <reference field="96" count="1" selected="0">
            <x v="23"/>
          </reference>
        </references>
      </pivotArea>
    </format>
    <format dxfId="677">
      <pivotArea dataOnly="0" labelOnly="1" outline="0" fieldPosition="0">
        <references count="3">
          <reference field="8" count="1" selected="0">
            <x v="0"/>
          </reference>
          <reference field="95" count="1">
            <x v="1"/>
          </reference>
          <reference field="96" count="1" selected="0">
            <x v="25"/>
          </reference>
        </references>
      </pivotArea>
    </format>
    <format dxfId="676">
      <pivotArea dataOnly="0" labelOnly="1" outline="0" fieldPosition="0">
        <references count="3">
          <reference field="8" count="1" selected="0">
            <x v="1"/>
          </reference>
          <reference field="95" count="1">
            <x v="1"/>
          </reference>
          <reference field="96" count="1" selected="0">
            <x v="0"/>
          </reference>
        </references>
      </pivotArea>
    </format>
    <format dxfId="675">
      <pivotArea dataOnly="0" labelOnly="1" outline="0" fieldPosition="0">
        <references count="3">
          <reference field="8" count="1" selected="0">
            <x v="1"/>
          </reference>
          <reference field="95" count="1">
            <x v="1"/>
          </reference>
          <reference field="96" count="1" selected="0">
            <x v="2"/>
          </reference>
        </references>
      </pivotArea>
    </format>
    <format dxfId="674">
      <pivotArea dataOnly="0" labelOnly="1" outline="0" fieldPosition="0">
        <references count="3">
          <reference field="8" count="1" selected="0">
            <x v="1"/>
          </reference>
          <reference field="95" count="1">
            <x v="1"/>
          </reference>
          <reference field="96" count="1" selected="0">
            <x v="5"/>
          </reference>
        </references>
      </pivotArea>
    </format>
    <format dxfId="673">
      <pivotArea dataOnly="0" labelOnly="1" outline="0" fieldPosition="0">
        <references count="3">
          <reference field="8" count="1" selected="0">
            <x v="1"/>
          </reference>
          <reference field="95" count="1">
            <x v="1"/>
          </reference>
          <reference field="96" count="1" selected="0">
            <x v="7"/>
          </reference>
        </references>
      </pivotArea>
    </format>
    <format dxfId="672">
      <pivotArea dataOnly="0" labelOnly="1" outline="0" fieldPosition="0">
        <references count="3">
          <reference field="8" count="1" selected="0">
            <x v="1"/>
          </reference>
          <reference field="95" count="1">
            <x v="1"/>
          </reference>
          <reference field="96" count="1" selected="0">
            <x v="8"/>
          </reference>
        </references>
      </pivotArea>
    </format>
    <format dxfId="671">
      <pivotArea dataOnly="0" labelOnly="1" outline="0" fieldPosition="0">
        <references count="3">
          <reference field="8" count="1" selected="0">
            <x v="1"/>
          </reference>
          <reference field="95" count="1">
            <x v="1"/>
          </reference>
          <reference field="96" count="1" selected="0">
            <x v="12"/>
          </reference>
        </references>
      </pivotArea>
    </format>
    <format dxfId="670">
      <pivotArea dataOnly="0" labelOnly="1" outline="0" fieldPosition="0">
        <references count="3">
          <reference field="8" count="1" selected="0">
            <x v="1"/>
          </reference>
          <reference field="95" count="1">
            <x v="1"/>
          </reference>
          <reference field="96" count="1" selected="0">
            <x v="13"/>
          </reference>
        </references>
      </pivotArea>
    </format>
    <format dxfId="669">
      <pivotArea dataOnly="0" labelOnly="1" outline="0" fieldPosition="0">
        <references count="3">
          <reference field="8" count="1" selected="0">
            <x v="1"/>
          </reference>
          <reference field="95" count="1">
            <x v="1"/>
          </reference>
          <reference field="96" count="1" selected="0">
            <x v="14"/>
          </reference>
        </references>
      </pivotArea>
    </format>
    <format dxfId="668">
      <pivotArea dataOnly="0" labelOnly="1" outline="0" fieldPosition="0">
        <references count="3">
          <reference field="8" count="1" selected="0">
            <x v="1"/>
          </reference>
          <reference field="95" count="1">
            <x v="1"/>
          </reference>
          <reference field="96" count="1" selected="0">
            <x v="24"/>
          </reference>
        </references>
      </pivotArea>
    </format>
    <format dxfId="667">
      <pivotArea dataOnly="0" labelOnly="1" outline="0" fieldPosition="0">
        <references count="3">
          <reference field="8" count="1" selected="0">
            <x v="1"/>
          </reference>
          <reference field="95" count="1">
            <x v="1"/>
          </reference>
          <reference field="96" count="1" selected="0">
            <x v="26"/>
          </reference>
        </references>
      </pivotArea>
    </format>
    <format dxfId="666">
      <pivotArea dataOnly="0" labelOnly="1" outline="0" fieldPosition="0">
        <references count="3">
          <reference field="8" count="1" selected="0">
            <x v="1"/>
          </reference>
          <reference field="95" count="1">
            <x v="1"/>
          </reference>
          <reference field="96" count="1" selected="0">
            <x v="27"/>
          </reference>
        </references>
      </pivotArea>
    </format>
    <format dxfId="665">
      <pivotArea dataOnly="0" labelOnly="1" outline="0" fieldPosition="0">
        <references count="3">
          <reference field="8" count="1" selected="0">
            <x v="1"/>
          </reference>
          <reference field="95" count="1">
            <x v="1"/>
          </reference>
          <reference field="96" count="1" selected="0">
            <x v="28"/>
          </reference>
        </references>
      </pivotArea>
    </format>
    <format dxfId="664">
      <pivotArea dataOnly="0" labelOnly="1" outline="0" fieldPosition="0">
        <references count="3">
          <reference field="8" count="1" selected="0">
            <x v="2"/>
          </reference>
          <reference field="95" count="1">
            <x v="1"/>
          </reference>
          <reference field="96" count="1" selected="0">
            <x v="10"/>
          </reference>
        </references>
      </pivotArea>
    </format>
    <format dxfId="663">
      <pivotArea dataOnly="0" labelOnly="1" outline="0" fieldPosition="0">
        <references count="3">
          <reference field="8" count="1" selected="0">
            <x v="2"/>
          </reference>
          <reference field="95" count="1">
            <x v="1"/>
          </reference>
          <reference field="96" count="1" selected="0">
            <x v="17"/>
          </reference>
        </references>
      </pivotArea>
    </format>
    <format dxfId="662">
      <pivotArea dataOnly="0" labelOnly="1" outline="0" fieldPosition="0">
        <references count="3">
          <reference field="8" count="1" selected="0">
            <x v="2"/>
          </reference>
          <reference field="95" count="1">
            <x v="1"/>
          </reference>
          <reference field="96" count="1" selected="0">
            <x v="18"/>
          </reference>
        </references>
      </pivotArea>
    </format>
    <format dxfId="661">
      <pivotArea dataOnly="0" labelOnly="1" outline="0" fieldPosition="0">
        <references count="3">
          <reference field="8" count="1" selected="0">
            <x v="2"/>
          </reference>
          <reference field="95" count="1">
            <x v="0"/>
          </reference>
          <reference field="96" count="1" selected="0">
            <x v="22"/>
          </reference>
        </references>
      </pivotArea>
    </format>
    <format dxfId="660">
      <pivotArea dataOnly="0" labelOnly="1" outline="0" fieldPosition="0">
        <references count="3">
          <reference field="8" count="1" selected="0">
            <x v="3"/>
          </reference>
          <reference field="95" count="1">
            <x v="1"/>
          </reference>
          <reference field="96" count="1" selected="0">
            <x v="3"/>
          </reference>
        </references>
      </pivotArea>
    </format>
    <format dxfId="659">
      <pivotArea dataOnly="0" labelOnly="1" outline="0" fieldPosition="0">
        <references count="3">
          <reference field="8" count="1" selected="0">
            <x v="3"/>
          </reference>
          <reference field="95" count="1">
            <x v="1"/>
          </reference>
          <reference field="96" count="1" selected="0">
            <x v="15"/>
          </reference>
        </references>
      </pivotArea>
    </format>
    <format dxfId="658">
      <pivotArea dataOnly="0" labelOnly="1" outline="0" fieldPosition="0">
        <references count="3">
          <reference field="8" count="1" selected="0">
            <x v="3"/>
          </reference>
          <reference field="95" count="1">
            <x v="0"/>
          </reference>
          <reference field="96" count="1" selected="0">
            <x v="20"/>
          </reference>
        </references>
      </pivotArea>
    </format>
    <format dxfId="657">
      <pivotArea type="all" dataOnly="0" outline="0" fieldPosition="0"/>
    </format>
    <format dxfId="656">
      <pivotArea field="8" type="button" dataOnly="0" labelOnly="1" outline="0" axis="axisRow" fieldPosition="0"/>
    </format>
    <format dxfId="655">
      <pivotArea field="96" type="button" dataOnly="0" labelOnly="1" outline="0" axis="axisRow" fieldPosition="1"/>
    </format>
    <format dxfId="654">
      <pivotArea field="95" type="button" dataOnly="0" labelOnly="1" outline="0" axis="axisRow" fieldPosition="2"/>
    </format>
    <format dxfId="653">
      <pivotArea dataOnly="0" labelOnly="1" outline="0" fieldPosition="0">
        <references count="1">
          <reference field="8" count="0"/>
        </references>
      </pivotArea>
    </format>
    <format dxfId="652">
      <pivotArea dataOnly="0" labelOnly="1" outline="0" fieldPosition="0">
        <references count="2">
          <reference field="8" count="1" selected="0">
            <x v="0"/>
          </reference>
          <reference field="96" count="10">
            <x v="1"/>
            <x v="4"/>
            <x v="6"/>
            <x v="9"/>
            <x v="11"/>
            <x v="16"/>
            <x v="19"/>
            <x v="21"/>
            <x v="23"/>
            <x v="25"/>
          </reference>
        </references>
      </pivotArea>
    </format>
    <format dxfId="651">
      <pivotArea dataOnly="0" labelOnly="1" outline="0" fieldPosition="0">
        <references count="2">
          <reference field="8" count="1" selected="0">
            <x v="1"/>
          </reference>
          <reference field="96" count="12">
            <x v="0"/>
            <x v="2"/>
            <x v="5"/>
            <x v="7"/>
            <x v="8"/>
            <x v="12"/>
            <x v="13"/>
            <x v="14"/>
            <x v="24"/>
            <x v="26"/>
            <x v="27"/>
            <x v="28"/>
          </reference>
        </references>
      </pivotArea>
    </format>
    <format dxfId="650">
      <pivotArea dataOnly="0" labelOnly="1" outline="0" fieldPosition="0">
        <references count="2">
          <reference field="8" count="1" selected="0">
            <x v="2"/>
          </reference>
          <reference field="96" count="4">
            <x v="10"/>
            <x v="17"/>
            <x v="18"/>
            <x v="22"/>
          </reference>
        </references>
      </pivotArea>
    </format>
    <format dxfId="649">
      <pivotArea dataOnly="0" labelOnly="1" outline="0" fieldPosition="0">
        <references count="2">
          <reference field="8" count="1" selected="0">
            <x v="3"/>
          </reference>
          <reference field="96" count="3">
            <x v="3"/>
            <x v="15"/>
            <x v="20"/>
          </reference>
        </references>
      </pivotArea>
    </format>
    <format dxfId="648">
      <pivotArea dataOnly="0" labelOnly="1" outline="0" fieldPosition="0">
        <references count="3">
          <reference field="8" count="1" selected="0">
            <x v="0"/>
          </reference>
          <reference field="95" count="1">
            <x v="1"/>
          </reference>
          <reference field="96" count="1" selected="0">
            <x v="1"/>
          </reference>
        </references>
      </pivotArea>
    </format>
    <format dxfId="647">
      <pivotArea dataOnly="0" labelOnly="1" outline="0" fieldPosition="0">
        <references count="3">
          <reference field="8" count="1" selected="0">
            <x v="0"/>
          </reference>
          <reference field="95" count="1">
            <x v="1"/>
          </reference>
          <reference field="96" count="1" selected="0">
            <x v="4"/>
          </reference>
        </references>
      </pivotArea>
    </format>
    <format dxfId="646">
      <pivotArea dataOnly="0" labelOnly="1" outline="0" fieldPosition="0">
        <references count="3">
          <reference field="8" count="1" selected="0">
            <x v="0"/>
          </reference>
          <reference field="95" count="1">
            <x v="0"/>
          </reference>
          <reference field="96" count="1" selected="0">
            <x v="6"/>
          </reference>
        </references>
      </pivotArea>
    </format>
    <format dxfId="645">
      <pivotArea dataOnly="0" labelOnly="1" outline="0" fieldPosition="0">
        <references count="3">
          <reference field="8" count="1" selected="0">
            <x v="0"/>
          </reference>
          <reference field="95" count="1">
            <x v="0"/>
          </reference>
          <reference field="96" count="1" selected="0">
            <x v="9"/>
          </reference>
        </references>
      </pivotArea>
    </format>
    <format dxfId="644">
      <pivotArea dataOnly="0" labelOnly="1" outline="0" fieldPosition="0">
        <references count="3">
          <reference field="8" count="1" selected="0">
            <x v="0"/>
          </reference>
          <reference field="95" count="1">
            <x v="1"/>
          </reference>
          <reference field="96" count="1" selected="0">
            <x v="11"/>
          </reference>
        </references>
      </pivotArea>
    </format>
    <format dxfId="643">
      <pivotArea dataOnly="0" labelOnly="1" outline="0" fieldPosition="0">
        <references count="3">
          <reference field="8" count="1" selected="0">
            <x v="0"/>
          </reference>
          <reference field="95" count="1">
            <x v="1"/>
          </reference>
          <reference field="96" count="1" selected="0">
            <x v="16"/>
          </reference>
        </references>
      </pivotArea>
    </format>
    <format dxfId="642">
      <pivotArea dataOnly="0" labelOnly="1" outline="0" fieldPosition="0">
        <references count="3">
          <reference field="8" count="1" selected="0">
            <x v="0"/>
          </reference>
          <reference field="95" count="1">
            <x v="1"/>
          </reference>
          <reference field="96" count="1" selected="0">
            <x v="19"/>
          </reference>
        </references>
      </pivotArea>
    </format>
    <format dxfId="641">
      <pivotArea dataOnly="0" labelOnly="1" outline="0" fieldPosition="0">
        <references count="3">
          <reference field="8" count="1" selected="0">
            <x v="0"/>
          </reference>
          <reference field="95" count="1">
            <x v="1"/>
          </reference>
          <reference field="96" count="1" selected="0">
            <x v="21"/>
          </reference>
        </references>
      </pivotArea>
    </format>
    <format dxfId="640">
      <pivotArea dataOnly="0" labelOnly="1" outline="0" fieldPosition="0">
        <references count="3">
          <reference field="8" count="1" selected="0">
            <x v="0"/>
          </reference>
          <reference field="95" count="1">
            <x v="0"/>
          </reference>
          <reference field="96" count="1" selected="0">
            <x v="23"/>
          </reference>
        </references>
      </pivotArea>
    </format>
    <format dxfId="639">
      <pivotArea dataOnly="0" labelOnly="1" outline="0" fieldPosition="0">
        <references count="3">
          <reference field="8" count="1" selected="0">
            <x v="0"/>
          </reference>
          <reference field="95" count="1">
            <x v="1"/>
          </reference>
          <reference field="96" count="1" selected="0">
            <x v="25"/>
          </reference>
        </references>
      </pivotArea>
    </format>
    <format dxfId="638">
      <pivotArea dataOnly="0" labelOnly="1" outline="0" fieldPosition="0">
        <references count="3">
          <reference field="8" count="1" selected="0">
            <x v="1"/>
          </reference>
          <reference field="95" count="1">
            <x v="1"/>
          </reference>
          <reference field="96" count="1" selected="0">
            <x v="0"/>
          </reference>
        </references>
      </pivotArea>
    </format>
    <format dxfId="637">
      <pivotArea dataOnly="0" labelOnly="1" outline="0" fieldPosition="0">
        <references count="3">
          <reference field="8" count="1" selected="0">
            <x v="1"/>
          </reference>
          <reference field="95" count="1">
            <x v="1"/>
          </reference>
          <reference field="96" count="1" selected="0">
            <x v="2"/>
          </reference>
        </references>
      </pivotArea>
    </format>
    <format dxfId="636">
      <pivotArea dataOnly="0" labelOnly="1" outline="0" fieldPosition="0">
        <references count="3">
          <reference field="8" count="1" selected="0">
            <x v="1"/>
          </reference>
          <reference field="95" count="1">
            <x v="1"/>
          </reference>
          <reference field="96" count="1" selected="0">
            <x v="5"/>
          </reference>
        </references>
      </pivotArea>
    </format>
    <format dxfId="635">
      <pivotArea dataOnly="0" labelOnly="1" outline="0" fieldPosition="0">
        <references count="3">
          <reference field="8" count="1" selected="0">
            <x v="1"/>
          </reference>
          <reference field="95" count="1">
            <x v="1"/>
          </reference>
          <reference field="96" count="1" selected="0">
            <x v="7"/>
          </reference>
        </references>
      </pivotArea>
    </format>
    <format dxfId="634">
      <pivotArea dataOnly="0" labelOnly="1" outline="0" fieldPosition="0">
        <references count="3">
          <reference field="8" count="1" selected="0">
            <x v="1"/>
          </reference>
          <reference field="95" count="1">
            <x v="1"/>
          </reference>
          <reference field="96" count="1" selected="0">
            <x v="8"/>
          </reference>
        </references>
      </pivotArea>
    </format>
    <format dxfId="633">
      <pivotArea dataOnly="0" labelOnly="1" outline="0" fieldPosition="0">
        <references count="3">
          <reference field="8" count="1" selected="0">
            <x v="1"/>
          </reference>
          <reference field="95" count="1">
            <x v="1"/>
          </reference>
          <reference field="96" count="1" selected="0">
            <x v="12"/>
          </reference>
        </references>
      </pivotArea>
    </format>
    <format dxfId="632">
      <pivotArea dataOnly="0" labelOnly="1" outline="0" fieldPosition="0">
        <references count="3">
          <reference field="8" count="1" selected="0">
            <x v="1"/>
          </reference>
          <reference field="95" count="1">
            <x v="1"/>
          </reference>
          <reference field="96" count="1" selected="0">
            <x v="13"/>
          </reference>
        </references>
      </pivotArea>
    </format>
    <format dxfId="631">
      <pivotArea dataOnly="0" labelOnly="1" outline="0" fieldPosition="0">
        <references count="3">
          <reference field="8" count="1" selected="0">
            <x v="1"/>
          </reference>
          <reference field="95" count="1">
            <x v="1"/>
          </reference>
          <reference field="96" count="1" selected="0">
            <x v="14"/>
          </reference>
        </references>
      </pivotArea>
    </format>
    <format dxfId="630">
      <pivotArea dataOnly="0" labelOnly="1" outline="0" fieldPosition="0">
        <references count="3">
          <reference field="8" count="1" selected="0">
            <x v="1"/>
          </reference>
          <reference field="95" count="1">
            <x v="1"/>
          </reference>
          <reference field="96" count="1" selected="0">
            <x v="24"/>
          </reference>
        </references>
      </pivotArea>
    </format>
    <format dxfId="629">
      <pivotArea dataOnly="0" labelOnly="1" outline="0" fieldPosition="0">
        <references count="3">
          <reference field="8" count="1" selected="0">
            <x v="1"/>
          </reference>
          <reference field="95" count="1">
            <x v="1"/>
          </reference>
          <reference field="96" count="1" selected="0">
            <x v="26"/>
          </reference>
        </references>
      </pivotArea>
    </format>
    <format dxfId="628">
      <pivotArea dataOnly="0" labelOnly="1" outline="0" fieldPosition="0">
        <references count="3">
          <reference field="8" count="1" selected="0">
            <x v="1"/>
          </reference>
          <reference field="95" count="1">
            <x v="1"/>
          </reference>
          <reference field="96" count="1" selected="0">
            <x v="27"/>
          </reference>
        </references>
      </pivotArea>
    </format>
    <format dxfId="627">
      <pivotArea dataOnly="0" labelOnly="1" outline="0" fieldPosition="0">
        <references count="3">
          <reference field="8" count="1" selected="0">
            <x v="1"/>
          </reference>
          <reference field="95" count="1">
            <x v="1"/>
          </reference>
          <reference field="96" count="1" selected="0">
            <x v="28"/>
          </reference>
        </references>
      </pivotArea>
    </format>
    <format dxfId="626">
      <pivotArea dataOnly="0" labelOnly="1" outline="0" fieldPosition="0">
        <references count="3">
          <reference field="8" count="1" selected="0">
            <x v="2"/>
          </reference>
          <reference field="95" count="1">
            <x v="1"/>
          </reference>
          <reference field="96" count="1" selected="0">
            <x v="10"/>
          </reference>
        </references>
      </pivotArea>
    </format>
    <format dxfId="625">
      <pivotArea dataOnly="0" labelOnly="1" outline="0" fieldPosition="0">
        <references count="3">
          <reference field="8" count="1" selected="0">
            <x v="2"/>
          </reference>
          <reference field="95" count="1">
            <x v="1"/>
          </reference>
          <reference field="96" count="1" selected="0">
            <x v="17"/>
          </reference>
        </references>
      </pivotArea>
    </format>
    <format dxfId="624">
      <pivotArea dataOnly="0" labelOnly="1" outline="0" fieldPosition="0">
        <references count="3">
          <reference field="8" count="1" selected="0">
            <x v="2"/>
          </reference>
          <reference field="95" count="1">
            <x v="1"/>
          </reference>
          <reference field="96" count="1" selected="0">
            <x v="18"/>
          </reference>
        </references>
      </pivotArea>
    </format>
    <format dxfId="623">
      <pivotArea dataOnly="0" labelOnly="1" outline="0" fieldPosition="0">
        <references count="3">
          <reference field="8" count="1" selected="0">
            <x v="2"/>
          </reference>
          <reference field="95" count="1">
            <x v="0"/>
          </reference>
          <reference field="96" count="1" selected="0">
            <x v="22"/>
          </reference>
        </references>
      </pivotArea>
    </format>
    <format dxfId="622">
      <pivotArea dataOnly="0" labelOnly="1" outline="0" fieldPosition="0">
        <references count="3">
          <reference field="8" count="1" selected="0">
            <x v="3"/>
          </reference>
          <reference field="95" count="1">
            <x v="1"/>
          </reference>
          <reference field="96" count="1" selected="0">
            <x v="3"/>
          </reference>
        </references>
      </pivotArea>
    </format>
    <format dxfId="621">
      <pivotArea dataOnly="0" labelOnly="1" outline="0" fieldPosition="0">
        <references count="3">
          <reference field="8" count="1" selected="0">
            <x v="3"/>
          </reference>
          <reference field="95" count="1">
            <x v="1"/>
          </reference>
          <reference field="96" count="1" selected="0">
            <x v="15"/>
          </reference>
        </references>
      </pivotArea>
    </format>
    <format dxfId="620">
      <pivotArea dataOnly="0" labelOnly="1" outline="0" fieldPosition="0">
        <references count="3">
          <reference field="8" count="1" selected="0">
            <x v="3"/>
          </reference>
          <reference field="95" count="1">
            <x v="0"/>
          </reference>
          <reference field="96" count="1" selected="0">
            <x v="2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E175:G189" firstHeaderRow="1" firstDataRow="1" firstDataCol="3"/>
  <pivotFields count="129">
    <pivotField compact="0" numFmtId="22" outline="0" showAll="0" defaultSubtotal="0"/>
    <pivotField compact="0" numFmtId="22" outline="0" showAll="0" defaultSubtotal="0"/>
    <pivotField compact="0" numFmtId="22"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Localité de l'entreprise" axis="axisRow" compact="0" outline="0" showAll="0" defaultSubtotal="0">
      <items count="4">
        <item x="1"/>
        <item x="0"/>
        <item x="3"/>
        <item n="Zémio, RCA"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9">
        <item x="8"/>
        <item x="11"/>
        <item x="17"/>
        <item x="3"/>
        <item x="0"/>
        <item x="13"/>
        <item x="12"/>
        <item x="4"/>
        <item x="16"/>
        <item x="10"/>
        <item x="5"/>
        <item x="14"/>
        <item x="15"/>
        <item x="2"/>
        <item x="1"/>
        <item x="9"/>
        <item x="7"/>
        <item x="18"/>
        <item x="6"/>
      </items>
    </pivotField>
    <pivotField compact="0" outline="0" showAll="0" defaultSubtotal="0">
      <items count="10">
        <item x="4"/>
        <item x="3"/>
        <item x="0"/>
        <item x="9"/>
        <item x="7"/>
        <item x="5"/>
        <item x="6"/>
        <item x="1"/>
        <item x="8"/>
        <item x="2"/>
      </items>
    </pivotField>
    <pivotField compact="0" outline="0" showAll="0" defaultSubtotal="0">
      <items count="17">
        <item x="9"/>
        <item x="5"/>
        <item x="15"/>
        <item x="0"/>
        <item x="6"/>
        <item x="7"/>
        <item x="8"/>
        <item x="10"/>
        <item x="12"/>
        <item x="14"/>
        <item x="13"/>
        <item x="2"/>
        <item x="3"/>
        <item x="4"/>
        <item x="1"/>
        <item m="1" x="16"/>
        <item x="11"/>
      </items>
    </pivotField>
    <pivotField compact="0" outline="0" showAll="0" defaultSubtotal="0">
      <items count="3">
        <item x="0"/>
        <item x="2"/>
        <item x="1"/>
      </items>
    </pivotField>
    <pivotField compact="0" outline="0" showAll="0" defaultSubtotal="0">
      <items count="12">
        <item x="1"/>
        <item x="5"/>
        <item x="10"/>
        <item x="0"/>
        <item x="6"/>
        <item x="7"/>
        <item x="8"/>
        <item x="4"/>
        <item x="2"/>
        <item m="1" x="11"/>
        <item x="3"/>
        <item x="9"/>
      </items>
    </pivotField>
    <pivotField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1">
        <item x="1"/>
        <item x="3"/>
        <item x="7"/>
        <item x="2"/>
        <item x="0"/>
        <item x="6"/>
        <item x="10"/>
        <item x="9"/>
        <item x="4"/>
        <item x="8"/>
        <item x="5"/>
      </items>
    </pivotField>
    <pivotField axis="axisRow" compact="0" outline="0" showAll="0" defaultSubtotal="0">
      <items count="7">
        <item x="1"/>
        <item x="4"/>
        <item x="0"/>
        <item x="2"/>
        <item x="3"/>
        <item x="5"/>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8"/>
    <field x="38"/>
    <field x="39"/>
  </rowFields>
  <rowItems count="14">
    <i>
      <x/>
      <x/>
      <x/>
    </i>
    <i r="1">
      <x v="1"/>
      <x v="4"/>
    </i>
    <i r="1">
      <x v="3"/>
      <x v="3"/>
    </i>
    <i r="1">
      <x v="5"/>
      <x v="3"/>
    </i>
    <i r="1">
      <x v="8"/>
      <x v="3"/>
    </i>
    <i r="1">
      <x v="10"/>
      <x v="3"/>
    </i>
    <i>
      <x v="1"/>
      <x/>
      <x/>
    </i>
    <i r="1">
      <x v="2"/>
      <x v="1"/>
    </i>
    <i r="1">
      <x v="4"/>
      <x v="2"/>
    </i>
    <i r="1">
      <x v="7"/>
      <x v="5"/>
    </i>
    <i r="1">
      <x v="9"/>
      <x v="1"/>
    </i>
    <i>
      <x v="2"/>
      <x/>
      <x/>
    </i>
    <i r="1">
      <x v="6"/>
      <x v="6"/>
    </i>
    <i>
      <x v="3"/>
      <x/>
      <x/>
    </i>
  </rowItems>
  <colItems count="1">
    <i/>
  </colItems>
  <formats count="139">
    <format dxfId="891">
      <pivotArea field="8" type="button" dataOnly="0" labelOnly="1" outline="0" axis="axisRow" fieldPosition="0"/>
    </format>
    <format dxfId="890">
      <pivotArea field="23" type="button" dataOnly="0" labelOnly="1" outline="0"/>
    </format>
    <format dxfId="889">
      <pivotArea field="24" type="button" dataOnly="0" labelOnly="1" outline="0"/>
    </format>
    <format dxfId="888">
      <pivotArea field="25" type="button" dataOnly="0" labelOnly="1" outline="0"/>
    </format>
    <format dxfId="887">
      <pivotArea field="27" type="button" dataOnly="0" labelOnly="1" outline="0"/>
    </format>
    <format dxfId="886">
      <pivotArea field="26" type="button" dataOnly="0" labelOnly="1" outline="0"/>
    </format>
    <format dxfId="885">
      <pivotArea field="28" type="button" dataOnly="0" labelOnly="1" outline="0"/>
    </format>
    <format dxfId="884">
      <pivotArea field="8" type="button" dataOnly="0" labelOnly="1" outline="0" axis="axisRow" fieldPosition="0"/>
    </format>
    <format dxfId="883">
      <pivotArea field="23" type="button" dataOnly="0" labelOnly="1" outline="0"/>
    </format>
    <format dxfId="882">
      <pivotArea field="24" type="button" dataOnly="0" labelOnly="1" outline="0"/>
    </format>
    <format dxfId="881">
      <pivotArea field="25" type="button" dataOnly="0" labelOnly="1" outline="0"/>
    </format>
    <format dxfId="880">
      <pivotArea field="27" type="button" dataOnly="0" labelOnly="1" outline="0"/>
    </format>
    <format dxfId="879">
      <pivotArea field="26" type="button" dataOnly="0" labelOnly="1" outline="0"/>
    </format>
    <format dxfId="878">
      <pivotArea field="28" type="button" dataOnly="0" labelOnly="1" outline="0"/>
    </format>
    <format dxfId="877">
      <pivotArea dataOnly="0" labelOnly="1" outline="0" fieldPosition="0">
        <references count="1">
          <reference field="8" count="0"/>
        </references>
      </pivotArea>
    </format>
    <format dxfId="876">
      <pivotArea field="23" type="button" dataOnly="0" labelOnly="1" outline="0"/>
    </format>
    <format dxfId="875">
      <pivotArea field="24" type="button" dataOnly="0" labelOnly="1" outline="0"/>
    </format>
    <format dxfId="874">
      <pivotArea field="25" type="button" dataOnly="0" labelOnly="1" outline="0"/>
    </format>
    <format dxfId="873">
      <pivotArea field="27" type="button" dataOnly="0" labelOnly="1" outline="0"/>
    </format>
    <format dxfId="872">
      <pivotArea field="26" type="button" dataOnly="0" labelOnly="1" outline="0"/>
    </format>
    <format dxfId="871">
      <pivotArea field="28" type="button" dataOnly="0" labelOnly="1" outline="0"/>
    </format>
    <format dxfId="870">
      <pivotArea field="23" type="button" dataOnly="0" labelOnly="1" outline="0"/>
    </format>
    <format dxfId="869">
      <pivotArea field="24" type="button" dataOnly="0" labelOnly="1" outline="0"/>
    </format>
    <format dxfId="868">
      <pivotArea field="25" type="button" dataOnly="0" labelOnly="1" outline="0"/>
    </format>
    <format dxfId="867">
      <pivotArea field="27" type="button" dataOnly="0" labelOnly="1" outline="0"/>
    </format>
    <format dxfId="866">
      <pivotArea field="26" type="button" dataOnly="0" labelOnly="1" outline="0"/>
    </format>
    <format dxfId="865">
      <pivotArea field="28" type="button" dataOnly="0" labelOnly="1" outline="0"/>
    </format>
    <format dxfId="864">
      <pivotArea type="all" dataOnly="0" outline="0" fieldPosition="0"/>
    </format>
    <format dxfId="863">
      <pivotArea field="8" type="button" dataOnly="0" labelOnly="1" outline="0" axis="axisRow" fieldPosition="0"/>
    </format>
    <format dxfId="862">
      <pivotArea field="23" type="button" dataOnly="0" labelOnly="1" outline="0"/>
    </format>
    <format dxfId="861">
      <pivotArea field="24" type="button" dataOnly="0" labelOnly="1" outline="0"/>
    </format>
    <format dxfId="860">
      <pivotArea field="25" type="button" dataOnly="0" labelOnly="1" outline="0"/>
    </format>
    <format dxfId="859">
      <pivotArea field="27" type="button" dataOnly="0" labelOnly="1" outline="0"/>
    </format>
    <format dxfId="858">
      <pivotArea field="26" type="button" dataOnly="0" labelOnly="1" outline="0"/>
    </format>
    <format dxfId="857">
      <pivotArea field="28" type="button" dataOnly="0" labelOnly="1" outline="0"/>
    </format>
    <format dxfId="856">
      <pivotArea dataOnly="0" labelOnly="1" outline="0" fieldPosition="0">
        <references count="1">
          <reference field="8" count="0"/>
        </references>
      </pivotArea>
    </format>
    <format dxfId="855">
      <pivotArea type="all" dataOnly="0" outline="0" fieldPosition="0"/>
    </format>
    <format dxfId="854">
      <pivotArea field="8" type="button" dataOnly="0" labelOnly="1" outline="0" axis="axisRow" fieldPosition="0"/>
    </format>
    <format dxfId="853">
      <pivotArea field="23" type="button" dataOnly="0" labelOnly="1" outline="0"/>
    </format>
    <format dxfId="852">
      <pivotArea field="24" type="button" dataOnly="0" labelOnly="1" outline="0"/>
    </format>
    <format dxfId="851">
      <pivotArea field="25" type="button" dataOnly="0" labelOnly="1" outline="0"/>
    </format>
    <format dxfId="850">
      <pivotArea field="27" type="button" dataOnly="0" labelOnly="1" outline="0"/>
    </format>
    <format dxfId="849">
      <pivotArea field="26" type="button" dataOnly="0" labelOnly="1" outline="0"/>
    </format>
    <format dxfId="848">
      <pivotArea field="28" type="button" dataOnly="0" labelOnly="1" outline="0"/>
    </format>
    <format dxfId="847">
      <pivotArea dataOnly="0" labelOnly="1" outline="0" fieldPosition="0">
        <references count="1">
          <reference field="8" count="0"/>
        </references>
      </pivotArea>
    </format>
    <format dxfId="846">
      <pivotArea field="38" type="button" dataOnly="0" labelOnly="1" outline="0" axis="axisRow" fieldPosition="1"/>
    </format>
    <format dxfId="845">
      <pivotArea field="39" type="button" dataOnly="0" labelOnly="1" outline="0" axis="axisRow" fieldPosition="2"/>
    </format>
    <format dxfId="844">
      <pivotArea dataOnly="0" labelOnly="1" outline="0" fieldPosition="0">
        <references count="2">
          <reference field="8" count="1" selected="0">
            <x v="0"/>
          </reference>
          <reference field="38" count="6">
            <x v="0"/>
            <x v="1"/>
            <x v="3"/>
            <x v="5"/>
            <x v="8"/>
            <x v="10"/>
          </reference>
        </references>
      </pivotArea>
    </format>
    <format dxfId="843">
      <pivotArea dataOnly="0" labelOnly="1" outline="0" fieldPosition="0">
        <references count="2">
          <reference field="8" count="1" selected="0">
            <x v="1"/>
          </reference>
          <reference field="38" count="5">
            <x v="0"/>
            <x v="2"/>
            <x v="4"/>
            <x v="7"/>
            <x v="9"/>
          </reference>
        </references>
      </pivotArea>
    </format>
    <format dxfId="842">
      <pivotArea dataOnly="0" labelOnly="1" outline="0" fieldPosition="0">
        <references count="2">
          <reference field="8" count="1" selected="0">
            <x v="2"/>
          </reference>
          <reference field="38" count="2">
            <x v="0"/>
            <x v="6"/>
          </reference>
        </references>
      </pivotArea>
    </format>
    <format dxfId="841">
      <pivotArea dataOnly="0" labelOnly="1" outline="0" fieldPosition="0">
        <references count="2">
          <reference field="8" count="1" selected="0">
            <x v="3"/>
          </reference>
          <reference field="38" count="1">
            <x v="0"/>
          </reference>
        </references>
      </pivotArea>
    </format>
    <format dxfId="840">
      <pivotArea dataOnly="0" labelOnly="1" outline="0" fieldPosition="0">
        <references count="3">
          <reference field="8" count="1" selected="0">
            <x v="0"/>
          </reference>
          <reference field="38" count="1" selected="0">
            <x v="0"/>
          </reference>
          <reference field="39" count="1">
            <x v="0"/>
          </reference>
        </references>
      </pivotArea>
    </format>
    <format dxfId="839">
      <pivotArea dataOnly="0" labelOnly="1" outline="0" fieldPosition="0">
        <references count="3">
          <reference field="8" count="1" selected="0">
            <x v="0"/>
          </reference>
          <reference field="38" count="1" selected="0">
            <x v="1"/>
          </reference>
          <reference field="39" count="1">
            <x v="4"/>
          </reference>
        </references>
      </pivotArea>
    </format>
    <format dxfId="838">
      <pivotArea dataOnly="0" labelOnly="1" outline="0" fieldPosition="0">
        <references count="3">
          <reference field="8" count="1" selected="0">
            <x v="0"/>
          </reference>
          <reference field="38" count="1" selected="0">
            <x v="3"/>
          </reference>
          <reference field="39" count="1">
            <x v="3"/>
          </reference>
        </references>
      </pivotArea>
    </format>
    <format dxfId="837">
      <pivotArea dataOnly="0" labelOnly="1" outline="0" fieldPosition="0">
        <references count="3">
          <reference field="8" count="1" selected="0">
            <x v="0"/>
          </reference>
          <reference field="38" count="1" selected="0">
            <x v="5"/>
          </reference>
          <reference field="39" count="1">
            <x v="3"/>
          </reference>
        </references>
      </pivotArea>
    </format>
    <format dxfId="836">
      <pivotArea dataOnly="0" labelOnly="1" outline="0" fieldPosition="0">
        <references count="3">
          <reference field="8" count="1" selected="0">
            <x v="0"/>
          </reference>
          <reference field="38" count="1" selected="0">
            <x v="8"/>
          </reference>
          <reference field="39" count="1">
            <x v="3"/>
          </reference>
        </references>
      </pivotArea>
    </format>
    <format dxfId="835">
      <pivotArea dataOnly="0" labelOnly="1" outline="0" fieldPosition="0">
        <references count="3">
          <reference field="8" count="1" selected="0">
            <x v="0"/>
          </reference>
          <reference field="38" count="1" selected="0">
            <x v="10"/>
          </reference>
          <reference field="39" count="1">
            <x v="3"/>
          </reference>
        </references>
      </pivotArea>
    </format>
    <format dxfId="834">
      <pivotArea dataOnly="0" labelOnly="1" outline="0" fieldPosition="0">
        <references count="3">
          <reference field="8" count="1" selected="0">
            <x v="1"/>
          </reference>
          <reference field="38" count="1" selected="0">
            <x v="0"/>
          </reference>
          <reference field="39" count="1">
            <x v="0"/>
          </reference>
        </references>
      </pivotArea>
    </format>
    <format dxfId="833">
      <pivotArea dataOnly="0" labelOnly="1" outline="0" fieldPosition="0">
        <references count="3">
          <reference field="8" count="1" selected="0">
            <x v="1"/>
          </reference>
          <reference field="38" count="1" selected="0">
            <x v="2"/>
          </reference>
          <reference field="39" count="1">
            <x v="1"/>
          </reference>
        </references>
      </pivotArea>
    </format>
    <format dxfId="832">
      <pivotArea dataOnly="0" labelOnly="1" outline="0" fieldPosition="0">
        <references count="3">
          <reference field="8" count="1" selected="0">
            <x v="1"/>
          </reference>
          <reference field="38" count="1" selected="0">
            <x v="4"/>
          </reference>
          <reference field="39" count="1">
            <x v="2"/>
          </reference>
        </references>
      </pivotArea>
    </format>
    <format dxfId="831">
      <pivotArea dataOnly="0" labelOnly="1" outline="0" fieldPosition="0">
        <references count="3">
          <reference field="8" count="1" selected="0">
            <x v="1"/>
          </reference>
          <reference field="38" count="1" selected="0">
            <x v="7"/>
          </reference>
          <reference field="39" count="1">
            <x v="5"/>
          </reference>
        </references>
      </pivotArea>
    </format>
    <format dxfId="830">
      <pivotArea dataOnly="0" labelOnly="1" outline="0" fieldPosition="0">
        <references count="3">
          <reference field="8" count="1" selected="0">
            <x v="1"/>
          </reference>
          <reference field="38" count="1" selected="0">
            <x v="9"/>
          </reference>
          <reference field="39" count="1">
            <x v="1"/>
          </reference>
        </references>
      </pivotArea>
    </format>
    <format dxfId="829">
      <pivotArea dataOnly="0" labelOnly="1" outline="0" fieldPosition="0">
        <references count="3">
          <reference field="8" count="1" selected="0">
            <x v="2"/>
          </reference>
          <reference field="38" count="1" selected="0">
            <x v="0"/>
          </reference>
          <reference field="39" count="1">
            <x v="0"/>
          </reference>
        </references>
      </pivotArea>
    </format>
    <format dxfId="828">
      <pivotArea dataOnly="0" labelOnly="1" outline="0" fieldPosition="0">
        <references count="3">
          <reference field="8" count="1" selected="0">
            <x v="2"/>
          </reference>
          <reference field="38" count="1" selected="0">
            <x v="6"/>
          </reference>
          <reference field="39" count="1">
            <x v="6"/>
          </reference>
        </references>
      </pivotArea>
    </format>
    <format dxfId="827">
      <pivotArea dataOnly="0" labelOnly="1" outline="0" fieldPosition="0">
        <references count="3">
          <reference field="8" count="1" selected="0">
            <x v="3"/>
          </reference>
          <reference field="38" count="1" selected="0">
            <x v="0"/>
          </reference>
          <reference field="39" count="1">
            <x v="0"/>
          </reference>
        </references>
      </pivotArea>
    </format>
    <format dxfId="826">
      <pivotArea field="38" type="button" dataOnly="0" labelOnly="1" outline="0" axis="axisRow" fieldPosition="1"/>
    </format>
    <format dxfId="825">
      <pivotArea dataOnly="0" labelOnly="1" outline="0" fieldPosition="0">
        <references count="2">
          <reference field="8" count="1" selected="0">
            <x v="0"/>
          </reference>
          <reference field="38" count="6">
            <x v="0"/>
            <x v="1"/>
            <x v="3"/>
            <x v="5"/>
            <x v="8"/>
            <x v="10"/>
          </reference>
        </references>
      </pivotArea>
    </format>
    <format dxfId="824">
      <pivotArea dataOnly="0" labelOnly="1" outline="0" fieldPosition="0">
        <references count="2">
          <reference field="8" count="1" selected="0">
            <x v="1"/>
          </reference>
          <reference field="38" count="5">
            <x v="0"/>
            <x v="2"/>
            <x v="4"/>
            <x v="7"/>
            <x v="9"/>
          </reference>
        </references>
      </pivotArea>
    </format>
    <format dxfId="823">
      <pivotArea dataOnly="0" labelOnly="1" outline="0" fieldPosition="0">
        <references count="2">
          <reference field="8" count="1" selected="0">
            <x v="2"/>
          </reference>
          <reference field="38" count="2">
            <x v="0"/>
            <x v="6"/>
          </reference>
        </references>
      </pivotArea>
    </format>
    <format dxfId="822">
      <pivotArea dataOnly="0" labelOnly="1" outline="0" fieldPosition="0">
        <references count="2">
          <reference field="8" count="1" selected="0">
            <x v="3"/>
          </reference>
          <reference field="38" count="1">
            <x v="0"/>
          </reference>
        </references>
      </pivotArea>
    </format>
    <format dxfId="821">
      <pivotArea field="38" type="button" dataOnly="0" labelOnly="1" outline="0" axis="axisRow" fieldPosition="1"/>
    </format>
    <format dxfId="820">
      <pivotArea dataOnly="0" labelOnly="1" outline="0" fieldPosition="0">
        <references count="2">
          <reference field="8" count="1" selected="0">
            <x v="0"/>
          </reference>
          <reference field="38" count="6">
            <x v="0"/>
            <x v="1"/>
            <x v="3"/>
            <x v="5"/>
            <x v="8"/>
            <x v="10"/>
          </reference>
        </references>
      </pivotArea>
    </format>
    <format dxfId="819">
      <pivotArea dataOnly="0" labelOnly="1" outline="0" fieldPosition="0">
        <references count="2">
          <reference field="8" count="1" selected="0">
            <x v="1"/>
          </reference>
          <reference field="38" count="5">
            <x v="0"/>
            <x v="2"/>
            <x v="4"/>
            <x v="7"/>
            <x v="9"/>
          </reference>
        </references>
      </pivotArea>
    </format>
    <format dxfId="818">
      <pivotArea dataOnly="0" labelOnly="1" outline="0" fieldPosition="0">
        <references count="2">
          <reference field="8" count="1" selected="0">
            <x v="2"/>
          </reference>
          <reference field="38" count="2">
            <x v="0"/>
            <x v="6"/>
          </reference>
        </references>
      </pivotArea>
    </format>
    <format dxfId="817">
      <pivotArea dataOnly="0" labelOnly="1" outline="0" fieldPosition="0">
        <references count="2">
          <reference field="8" count="1" selected="0">
            <x v="3"/>
          </reference>
          <reference field="38" count="1">
            <x v="0"/>
          </reference>
        </references>
      </pivotArea>
    </format>
    <format dxfId="816">
      <pivotArea dataOnly="0" labelOnly="1" outline="0" fieldPosition="0">
        <references count="2">
          <reference field="8" count="1" selected="0">
            <x v="0"/>
          </reference>
          <reference field="38" count="6">
            <x v="0"/>
            <x v="1"/>
            <x v="3"/>
            <x v="5"/>
            <x v="8"/>
            <x v="10"/>
          </reference>
        </references>
      </pivotArea>
    </format>
    <format dxfId="815">
      <pivotArea dataOnly="0" labelOnly="1" outline="0" fieldPosition="0">
        <references count="2">
          <reference field="8" count="1" selected="0">
            <x v="1"/>
          </reference>
          <reference field="38" count="5">
            <x v="0"/>
            <x v="2"/>
            <x v="4"/>
            <x v="7"/>
            <x v="9"/>
          </reference>
        </references>
      </pivotArea>
    </format>
    <format dxfId="814">
      <pivotArea dataOnly="0" labelOnly="1" outline="0" fieldPosition="0">
        <references count="2">
          <reference field="8" count="1" selected="0">
            <x v="2"/>
          </reference>
          <reference field="38" count="2">
            <x v="0"/>
            <x v="6"/>
          </reference>
        </references>
      </pivotArea>
    </format>
    <format dxfId="813">
      <pivotArea dataOnly="0" labelOnly="1" outline="0" fieldPosition="0">
        <references count="2">
          <reference field="8" count="1" selected="0">
            <x v="3"/>
          </reference>
          <reference field="38" count="1">
            <x v="0"/>
          </reference>
        </references>
      </pivotArea>
    </format>
    <format dxfId="812">
      <pivotArea dataOnly="0" labelOnly="1" outline="0" fieldPosition="0">
        <references count="3">
          <reference field="8" count="1" selected="0">
            <x v="0"/>
          </reference>
          <reference field="38" count="1" selected="0">
            <x v="0"/>
          </reference>
          <reference field="39" count="1">
            <x v="0"/>
          </reference>
        </references>
      </pivotArea>
    </format>
    <format dxfId="811">
      <pivotArea dataOnly="0" labelOnly="1" outline="0" fieldPosition="0">
        <references count="3">
          <reference field="8" count="1" selected="0">
            <x v="0"/>
          </reference>
          <reference field="38" count="1" selected="0">
            <x v="1"/>
          </reference>
          <reference field="39" count="1">
            <x v="4"/>
          </reference>
        </references>
      </pivotArea>
    </format>
    <format dxfId="810">
      <pivotArea dataOnly="0" labelOnly="1" outline="0" fieldPosition="0">
        <references count="3">
          <reference field="8" count="1" selected="0">
            <x v="0"/>
          </reference>
          <reference field="38" count="1" selected="0">
            <x v="3"/>
          </reference>
          <reference field="39" count="1">
            <x v="3"/>
          </reference>
        </references>
      </pivotArea>
    </format>
    <format dxfId="809">
      <pivotArea dataOnly="0" labelOnly="1" outline="0" fieldPosition="0">
        <references count="3">
          <reference field="8" count="1" selected="0">
            <x v="0"/>
          </reference>
          <reference field="38" count="1" selected="0">
            <x v="5"/>
          </reference>
          <reference field="39" count="1">
            <x v="3"/>
          </reference>
        </references>
      </pivotArea>
    </format>
    <format dxfId="808">
      <pivotArea dataOnly="0" labelOnly="1" outline="0" fieldPosition="0">
        <references count="3">
          <reference field="8" count="1" selected="0">
            <x v="0"/>
          </reference>
          <reference field="38" count="1" selected="0">
            <x v="8"/>
          </reference>
          <reference field="39" count="1">
            <x v="3"/>
          </reference>
        </references>
      </pivotArea>
    </format>
    <format dxfId="807">
      <pivotArea dataOnly="0" labelOnly="1" outline="0" fieldPosition="0">
        <references count="3">
          <reference field="8" count="1" selected="0">
            <x v="0"/>
          </reference>
          <reference field="38" count="1" selected="0">
            <x v="10"/>
          </reference>
          <reference field="39" count="1">
            <x v="3"/>
          </reference>
        </references>
      </pivotArea>
    </format>
    <format dxfId="806">
      <pivotArea dataOnly="0" labelOnly="1" outline="0" fieldPosition="0">
        <references count="3">
          <reference field="8" count="1" selected="0">
            <x v="1"/>
          </reference>
          <reference field="38" count="1" selected="0">
            <x v="0"/>
          </reference>
          <reference field="39" count="1">
            <x v="0"/>
          </reference>
        </references>
      </pivotArea>
    </format>
    <format dxfId="805">
      <pivotArea dataOnly="0" labelOnly="1" outline="0" fieldPosition="0">
        <references count="3">
          <reference field="8" count="1" selected="0">
            <x v="1"/>
          </reference>
          <reference field="38" count="1" selected="0">
            <x v="2"/>
          </reference>
          <reference field="39" count="1">
            <x v="1"/>
          </reference>
        </references>
      </pivotArea>
    </format>
    <format dxfId="804">
      <pivotArea dataOnly="0" labelOnly="1" outline="0" fieldPosition="0">
        <references count="3">
          <reference field="8" count="1" selected="0">
            <x v="1"/>
          </reference>
          <reference field="38" count="1" selected="0">
            <x v="4"/>
          </reference>
          <reference field="39" count="1">
            <x v="2"/>
          </reference>
        </references>
      </pivotArea>
    </format>
    <format dxfId="803">
      <pivotArea dataOnly="0" labelOnly="1" outline="0" fieldPosition="0">
        <references count="3">
          <reference field="8" count="1" selected="0">
            <x v="1"/>
          </reference>
          <reference field="38" count="1" selected="0">
            <x v="7"/>
          </reference>
          <reference field="39" count="1">
            <x v="5"/>
          </reference>
        </references>
      </pivotArea>
    </format>
    <format dxfId="802">
      <pivotArea dataOnly="0" labelOnly="1" outline="0" fieldPosition="0">
        <references count="3">
          <reference field="8" count="1" selected="0">
            <x v="1"/>
          </reference>
          <reference field="38" count="1" selected="0">
            <x v="9"/>
          </reference>
          <reference field="39" count="1">
            <x v="1"/>
          </reference>
        </references>
      </pivotArea>
    </format>
    <format dxfId="801">
      <pivotArea dataOnly="0" labelOnly="1" outline="0" fieldPosition="0">
        <references count="3">
          <reference field="8" count="1" selected="0">
            <x v="2"/>
          </reference>
          <reference field="38" count="1" selected="0">
            <x v="0"/>
          </reference>
          <reference field="39" count="1">
            <x v="0"/>
          </reference>
        </references>
      </pivotArea>
    </format>
    <format dxfId="800">
      <pivotArea dataOnly="0" labelOnly="1" outline="0" fieldPosition="0">
        <references count="3">
          <reference field="8" count="1" selected="0">
            <x v="2"/>
          </reference>
          <reference field="38" count="1" selected="0">
            <x v="6"/>
          </reference>
          <reference field="39" count="1">
            <x v="6"/>
          </reference>
        </references>
      </pivotArea>
    </format>
    <format dxfId="799">
      <pivotArea dataOnly="0" labelOnly="1" outline="0" fieldPosition="0">
        <references count="3">
          <reference field="8" count="1" selected="0">
            <x v="3"/>
          </reference>
          <reference field="38" count="1" selected="0">
            <x v="0"/>
          </reference>
          <reference field="39" count="1">
            <x v="0"/>
          </reference>
        </references>
      </pivotArea>
    </format>
    <format dxfId="798">
      <pivotArea type="all" dataOnly="0" outline="0" fieldPosition="0"/>
    </format>
    <format dxfId="797">
      <pivotArea field="8" type="button" dataOnly="0" labelOnly="1" outline="0" axis="axisRow" fieldPosition="0"/>
    </format>
    <format dxfId="796">
      <pivotArea field="38" type="button" dataOnly="0" labelOnly="1" outline="0" axis="axisRow" fieldPosition="1"/>
    </format>
    <format dxfId="795">
      <pivotArea field="39" type="button" dataOnly="0" labelOnly="1" outline="0" axis="axisRow" fieldPosition="2"/>
    </format>
    <format dxfId="794">
      <pivotArea dataOnly="0" labelOnly="1" outline="0" fieldPosition="0">
        <references count="1">
          <reference field="8" count="0"/>
        </references>
      </pivotArea>
    </format>
    <format dxfId="793">
      <pivotArea dataOnly="0" labelOnly="1" outline="0" fieldPosition="0">
        <references count="2">
          <reference field="8" count="1" selected="0">
            <x v="0"/>
          </reference>
          <reference field="38" count="6">
            <x v="0"/>
            <x v="1"/>
            <x v="3"/>
            <x v="5"/>
            <x v="8"/>
            <x v="10"/>
          </reference>
        </references>
      </pivotArea>
    </format>
    <format dxfId="792">
      <pivotArea dataOnly="0" labelOnly="1" outline="0" fieldPosition="0">
        <references count="2">
          <reference field="8" count="1" selected="0">
            <x v="1"/>
          </reference>
          <reference field="38" count="5">
            <x v="0"/>
            <x v="2"/>
            <x v="4"/>
            <x v="7"/>
            <x v="9"/>
          </reference>
        </references>
      </pivotArea>
    </format>
    <format dxfId="791">
      <pivotArea dataOnly="0" labelOnly="1" outline="0" fieldPosition="0">
        <references count="2">
          <reference field="8" count="1" selected="0">
            <x v="2"/>
          </reference>
          <reference field="38" count="2">
            <x v="0"/>
            <x v="6"/>
          </reference>
        </references>
      </pivotArea>
    </format>
    <format dxfId="790">
      <pivotArea dataOnly="0" labelOnly="1" outline="0" fieldPosition="0">
        <references count="2">
          <reference field="8" count="1" selected="0">
            <x v="3"/>
          </reference>
          <reference field="38" count="1">
            <x v="0"/>
          </reference>
        </references>
      </pivotArea>
    </format>
    <format dxfId="789">
      <pivotArea dataOnly="0" labelOnly="1" outline="0" fieldPosition="0">
        <references count="3">
          <reference field="8" count="1" selected="0">
            <x v="0"/>
          </reference>
          <reference field="38" count="1" selected="0">
            <x v="0"/>
          </reference>
          <reference field="39" count="1">
            <x v="0"/>
          </reference>
        </references>
      </pivotArea>
    </format>
    <format dxfId="788">
      <pivotArea dataOnly="0" labelOnly="1" outline="0" fieldPosition="0">
        <references count="3">
          <reference field="8" count="1" selected="0">
            <x v="0"/>
          </reference>
          <reference field="38" count="1" selected="0">
            <x v="1"/>
          </reference>
          <reference field="39" count="1">
            <x v="4"/>
          </reference>
        </references>
      </pivotArea>
    </format>
    <format dxfId="787">
      <pivotArea dataOnly="0" labelOnly="1" outline="0" fieldPosition="0">
        <references count="3">
          <reference field="8" count="1" selected="0">
            <x v="0"/>
          </reference>
          <reference field="38" count="1" selected="0">
            <x v="3"/>
          </reference>
          <reference field="39" count="1">
            <x v="3"/>
          </reference>
        </references>
      </pivotArea>
    </format>
    <format dxfId="786">
      <pivotArea dataOnly="0" labelOnly="1" outline="0" fieldPosition="0">
        <references count="3">
          <reference field="8" count="1" selected="0">
            <x v="0"/>
          </reference>
          <reference field="38" count="1" selected="0">
            <x v="5"/>
          </reference>
          <reference field="39" count="1">
            <x v="3"/>
          </reference>
        </references>
      </pivotArea>
    </format>
    <format dxfId="785">
      <pivotArea dataOnly="0" labelOnly="1" outline="0" fieldPosition="0">
        <references count="3">
          <reference field="8" count="1" selected="0">
            <x v="0"/>
          </reference>
          <reference field="38" count="1" selected="0">
            <x v="8"/>
          </reference>
          <reference field="39" count="1">
            <x v="3"/>
          </reference>
        </references>
      </pivotArea>
    </format>
    <format dxfId="784">
      <pivotArea dataOnly="0" labelOnly="1" outline="0" fieldPosition="0">
        <references count="3">
          <reference field="8" count="1" selected="0">
            <x v="0"/>
          </reference>
          <reference field="38" count="1" selected="0">
            <x v="10"/>
          </reference>
          <reference field="39" count="1">
            <x v="3"/>
          </reference>
        </references>
      </pivotArea>
    </format>
    <format dxfId="783">
      <pivotArea dataOnly="0" labelOnly="1" outline="0" fieldPosition="0">
        <references count="3">
          <reference field="8" count="1" selected="0">
            <x v="1"/>
          </reference>
          <reference field="38" count="1" selected="0">
            <x v="0"/>
          </reference>
          <reference field="39" count="1">
            <x v="0"/>
          </reference>
        </references>
      </pivotArea>
    </format>
    <format dxfId="782">
      <pivotArea dataOnly="0" labelOnly="1" outline="0" fieldPosition="0">
        <references count="3">
          <reference field="8" count="1" selected="0">
            <x v="1"/>
          </reference>
          <reference field="38" count="1" selected="0">
            <x v="2"/>
          </reference>
          <reference field="39" count="1">
            <x v="1"/>
          </reference>
        </references>
      </pivotArea>
    </format>
    <format dxfId="781">
      <pivotArea dataOnly="0" labelOnly="1" outline="0" fieldPosition="0">
        <references count="3">
          <reference field="8" count="1" selected="0">
            <x v="1"/>
          </reference>
          <reference field="38" count="1" selected="0">
            <x v="4"/>
          </reference>
          <reference field="39" count="1">
            <x v="2"/>
          </reference>
        </references>
      </pivotArea>
    </format>
    <format dxfId="780">
      <pivotArea dataOnly="0" labelOnly="1" outline="0" fieldPosition="0">
        <references count="3">
          <reference field="8" count="1" selected="0">
            <x v="1"/>
          </reference>
          <reference field="38" count="1" selected="0">
            <x v="7"/>
          </reference>
          <reference field="39" count="1">
            <x v="5"/>
          </reference>
        </references>
      </pivotArea>
    </format>
    <format dxfId="779">
      <pivotArea dataOnly="0" labelOnly="1" outline="0" fieldPosition="0">
        <references count="3">
          <reference field="8" count="1" selected="0">
            <x v="1"/>
          </reference>
          <reference field="38" count="1" selected="0">
            <x v="9"/>
          </reference>
          <reference field="39" count="1">
            <x v="1"/>
          </reference>
        </references>
      </pivotArea>
    </format>
    <format dxfId="778">
      <pivotArea dataOnly="0" labelOnly="1" outline="0" fieldPosition="0">
        <references count="3">
          <reference field="8" count="1" selected="0">
            <x v="2"/>
          </reference>
          <reference field="38" count="1" selected="0">
            <x v="0"/>
          </reference>
          <reference field="39" count="1">
            <x v="0"/>
          </reference>
        </references>
      </pivotArea>
    </format>
    <format dxfId="777">
      <pivotArea dataOnly="0" labelOnly="1" outline="0" fieldPosition="0">
        <references count="3">
          <reference field="8" count="1" selected="0">
            <x v="2"/>
          </reference>
          <reference field="38" count="1" selected="0">
            <x v="6"/>
          </reference>
          <reference field="39" count="1">
            <x v="6"/>
          </reference>
        </references>
      </pivotArea>
    </format>
    <format dxfId="776">
      <pivotArea dataOnly="0" labelOnly="1" outline="0" fieldPosition="0">
        <references count="3">
          <reference field="8" count="1" selected="0">
            <x v="3"/>
          </reference>
          <reference field="38" count="1" selected="0">
            <x v="0"/>
          </reference>
          <reference field="39" count="1">
            <x v="0"/>
          </reference>
        </references>
      </pivotArea>
    </format>
    <format dxfId="775">
      <pivotArea type="all" dataOnly="0" outline="0" fieldPosition="0"/>
    </format>
    <format dxfId="774">
      <pivotArea field="8" type="button" dataOnly="0" labelOnly="1" outline="0" axis="axisRow" fieldPosition="0"/>
    </format>
    <format dxfId="773">
      <pivotArea field="38" type="button" dataOnly="0" labelOnly="1" outline="0" axis="axisRow" fieldPosition="1"/>
    </format>
    <format dxfId="772">
      <pivotArea field="39" type="button" dataOnly="0" labelOnly="1" outline="0" axis="axisRow" fieldPosition="2"/>
    </format>
    <format dxfId="771">
      <pivotArea dataOnly="0" labelOnly="1" outline="0" fieldPosition="0">
        <references count="1">
          <reference field="8" count="0"/>
        </references>
      </pivotArea>
    </format>
    <format dxfId="770">
      <pivotArea dataOnly="0" labelOnly="1" outline="0" fieldPosition="0">
        <references count="2">
          <reference field="8" count="1" selected="0">
            <x v="0"/>
          </reference>
          <reference field="38" count="6">
            <x v="0"/>
            <x v="1"/>
            <x v="3"/>
            <x v="5"/>
            <x v="8"/>
            <x v="10"/>
          </reference>
        </references>
      </pivotArea>
    </format>
    <format dxfId="769">
      <pivotArea dataOnly="0" labelOnly="1" outline="0" fieldPosition="0">
        <references count="2">
          <reference field="8" count="1" selected="0">
            <x v="1"/>
          </reference>
          <reference field="38" count="5">
            <x v="0"/>
            <x v="2"/>
            <x v="4"/>
            <x v="7"/>
            <x v="9"/>
          </reference>
        </references>
      </pivotArea>
    </format>
    <format dxfId="768">
      <pivotArea dataOnly="0" labelOnly="1" outline="0" fieldPosition="0">
        <references count="2">
          <reference field="8" count="1" selected="0">
            <x v="2"/>
          </reference>
          <reference field="38" count="2">
            <x v="0"/>
            <x v="6"/>
          </reference>
        </references>
      </pivotArea>
    </format>
    <format dxfId="767">
      <pivotArea dataOnly="0" labelOnly="1" outline="0" fieldPosition="0">
        <references count="2">
          <reference field="8" count="1" selected="0">
            <x v="3"/>
          </reference>
          <reference field="38" count="1">
            <x v="0"/>
          </reference>
        </references>
      </pivotArea>
    </format>
    <format dxfId="766">
      <pivotArea dataOnly="0" labelOnly="1" outline="0" fieldPosition="0">
        <references count="3">
          <reference field="8" count="1" selected="0">
            <x v="0"/>
          </reference>
          <reference field="38" count="1" selected="0">
            <x v="0"/>
          </reference>
          <reference field="39" count="1">
            <x v="0"/>
          </reference>
        </references>
      </pivotArea>
    </format>
    <format dxfId="765">
      <pivotArea dataOnly="0" labelOnly="1" outline="0" fieldPosition="0">
        <references count="3">
          <reference field="8" count="1" selected="0">
            <x v="0"/>
          </reference>
          <reference field="38" count="1" selected="0">
            <x v="1"/>
          </reference>
          <reference field="39" count="1">
            <x v="4"/>
          </reference>
        </references>
      </pivotArea>
    </format>
    <format dxfId="764">
      <pivotArea dataOnly="0" labelOnly="1" outline="0" fieldPosition="0">
        <references count="3">
          <reference field="8" count="1" selected="0">
            <x v="0"/>
          </reference>
          <reference field="38" count="1" selected="0">
            <x v="3"/>
          </reference>
          <reference field="39" count="1">
            <x v="3"/>
          </reference>
        </references>
      </pivotArea>
    </format>
    <format dxfId="763">
      <pivotArea dataOnly="0" labelOnly="1" outline="0" fieldPosition="0">
        <references count="3">
          <reference field="8" count="1" selected="0">
            <x v="0"/>
          </reference>
          <reference field="38" count="1" selected="0">
            <x v="5"/>
          </reference>
          <reference field="39" count="1">
            <x v="3"/>
          </reference>
        </references>
      </pivotArea>
    </format>
    <format dxfId="762">
      <pivotArea dataOnly="0" labelOnly="1" outline="0" fieldPosition="0">
        <references count="3">
          <reference field="8" count="1" selected="0">
            <x v="0"/>
          </reference>
          <reference field="38" count="1" selected="0">
            <x v="8"/>
          </reference>
          <reference field="39" count="1">
            <x v="3"/>
          </reference>
        </references>
      </pivotArea>
    </format>
    <format dxfId="761">
      <pivotArea dataOnly="0" labelOnly="1" outline="0" fieldPosition="0">
        <references count="3">
          <reference field="8" count="1" selected="0">
            <x v="0"/>
          </reference>
          <reference field="38" count="1" selected="0">
            <x v="10"/>
          </reference>
          <reference field="39" count="1">
            <x v="3"/>
          </reference>
        </references>
      </pivotArea>
    </format>
    <format dxfId="760">
      <pivotArea dataOnly="0" labelOnly="1" outline="0" fieldPosition="0">
        <references count="3">
          <reference field="8" count="1" selected="0">
            <x v="1"/>
          </reference>
          <reference field="38" count="1" selected="0">
            <x v="0"/>
          </reference>
          <reference field="39" count="1">
            <x v="0"/>
          </reference>
        </references>
      </pivotArea>
    </format>
    <format dxfId="759">
      <pivotArea dataOnly="0" labelOnly="1" outline="0" fieldPosition="0">
        <references count="3">
          <reference field="8" count="1" selected="0">
            <x v="1"/>
          </reference>
          <reference field="38" count="1" selected="0">
            <x v="2"/>
          </reference>
          <reference field="39" count="1">
            <x v="1"/>
          </reference>
        </references>
      </pivotArea>
    </format>
    <format dxfId="758">
      <pivotArea dataOnly="0" labelOnly="1" outline="0" fieldPosition="0">
        <references count="3">
          <reference field="8" count="1" selected="0">
            <x v="1"/>
          </reference>
          <reference field="38" count="1" selected="0">
            <x v="4"/>
          </reference>
          <reference field="39" count="1">
            <x v="2"/>
          </reference>
        </references>
      </pivotArea>
    </format>
    <format dxfId="757">
      <pivotArea dataOnly="0" labelOnly="1" outline="0" fieldPosition="0">
        <references count="3">
          <reference field="8" count="1" selected="0">
            <x v="1"/>
          </reference>
          <reference field="38" count="1" selected="0">
            <x v="7"/>
          </reference>
          <reference field="39" count="1">
            <x v="5"/>
          </reference>
        </references>
      </pivotArea>
    </format>
    <format dxfId="756">
      <pivotArea dataOnly="0" labelOnly="1" outline="0" fieldPosition="0">
        <references count="3">
          <reference field="8" count="1" selected="0">
            <x v="1"/>
          </reference>
          <reference field="38" count="1" selected="0">
            <x v="9"/>
          </reference>
          <reference field="39" count="1">
            <x v="1"/>
          </reference>
        </references>
      </pivotArea>
    </format>
    <format dxfId="755">
      <pivotArea dataOnly="0" labelOnly="1" outline="0" fieldPosition="0">
        <references count="3">
          <reference field="8" count="1" selected="0">
            <x v="2"/>
          </reference>
          <reference field="38" count="1" selected="0">
            <x v="0"/>
          </reference>
          <reference field="39" count="1">
            <x v="0"/>
          </reference>
        </references>
      </pivotArea>
    </format>
    <format dxfId="754">
      <pivotArea dataOnly="0" labelOnly="1" outline="0" fieldPosition="0">
        <references count="3">
          <reference field="8" count="1" selected="0">
            <x v="2"/>
          </reference>
          <reference field="38" count="1" selected="0">
            <x v="6"/>
          </reference>
          <reference field="39" count="1">
            <x v="6"/>
          </reference>
        </references>
      </pivotArea>
    </format>
    <format dxfId="753">
      <pivotArea dataOnly="0" labelOnly="1" outline="0" fieldPosition="0">
        <references count="3">
          <reference field="8" count="1" selected="0">
            <x v="3"/>
          </reference>
          <reference field="38" count="1" selected="0">
            <x v="0"/>
          </reference>
          <reference field="39"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20"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B536:C539" firstHeaderRow="1" firstDataRow="1" firstDataCol="1"/>
  <pivotFields count="129">
    <pivotField compact="0" numFmtId="22" outline="0" showAll="0" defaultSubtotal="0"/>
    <pivotField compact="0" numFmtId="22" outline="0" showAll="0" defaultSubtotal="0"/>
    <pivotField compact="0" numFmtId="22"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name="Localité de l'entreprise" compact="0" outline="0" showAll="0" defaultSubtotal="0">
      <items count="4">
        <item x="1"/>
        <item x="0"/>
        <item x="3"/>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9">
        <item x="8"/>
        <item x="11"/>
        <item x="17"/>
        <item x="3"/>
        <item x="0"/>
        <item x="13"/>
        <item x="12"/>
        <item x="4"/>
        <item x="16"/>
        <item x="10"/>
        <item x="5"/>
        <item x="14"/>
        <item x="15"/>
        <item x="2"/>
        <item x="1"/>
        <item x="9"/>
        <item x="7"/>
        <item x="18"/>
        <item x="6"/>
      </items>
    </pivotField>
    <pivotField compact="0" outline="0" showAll="0" defaultSubtotal="0">
      <items count="10">
        <item x="4"/>
        <item x="3"/>
        <item x="0"/>
        <item x="9"/>
        <item x="7"/>
        <item x="5"/>
        <item x="6"/>
        <item x="1"/>
        <item x="8"/>
        <item x="2"/>
      </items>
    </pivotField>
    <pivotField compact="0" outline="0" showAll="0" defaultSubtotal="0">
      <items count="17">
        <item x="9"/>
        <item x="5"/>
        <item x="15"/>
        <item x="0"/>
        <item x="6"/>
        <item x="7"/>
        <item x="8"/>
        <item x="10"/>
        <item x="12"/>
        <item x="14"/>
        <item x="13"/>
        <item x="2"/>
        <item x="3"/>
        <item x="4"/>
        <item x="1"/>
        <item m="1" x="16"/>
        <item x="11"/>
      </items>
    </pivotField>
    <pivotField compact="0" outline="0" showAll="0" defaultSubtotal="0">
      <items count="3">
        <item x="0"/>
        <item x="2"/>
        <item x="1"/>
      </items>
    </pivotField>
    <pivotField compact="0" outline="0" showAll="0" defaultSubtotal="0">
      <items count="12">
        <item x="1"/>
        <item x="5"/>
        <item x="10"/>
        <item x="0"/>
        <item x="6"/>
        <item x="7"/>
        <item x="8"/>
        <item x="4"/>
        <item x="2"/>
        <item m="1" x="11"/>
        <item x="3"/>
        <item x="9"/>
      </items>
    </pivotField>
    <pivotField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1">
        <item x="1"/>
        <item x="3"/>
        <item x="7"/>
        <item x="2"/>
        <item x="0"/>
        <item x="6"/>
        <item x="10"/>
        <item x="9"/>
        <item x="4"/>
        <item x="8"/>
        <item x="5"/>
      </items>
    </pivotField>
    <pivotField compact="0" outline="0" showAll="0" defaultSubtotal="0">
      <items count="7">
        <item x="1"/>
        <item x="4"/>
        <item x="0"/>
        <item x="2"/>
        <item x="3"/>
        <item x="5"/>
        <item x="6"/>
      </items>
    </pivotField>
    <pivotField compact="0" outline="0" showAll="0" defaultSubtotal="0">
      <items count="29">
        <item x="16"/>
        <item x="23"/>
        <item x="15"/>
        <item x="19"/>
        <item x="0"/>
        <item x="17"/>
        <item x="14"/>
        <item x="2"/>
        <item x="20"/>
        <item x="18"/>
        <item x="5"/>
        <item x="3"/>
        <item x="1"/>
        <item x="25"/>
        <item x="24"/>
        <item x="21"/>
        <item x="13"/>
        <item x="7"/>
        <item x="8"/>
        <item x="28"/>
        <item x="27"/>
        <item x="22"/>
        <item x="6"/>
        <item x="12"/>
        <item x="4"/>
        <item x="11"/>
        <item x="10"/>
        <item x="9"/>
        <item x="2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28">
        <item x="6"/>
        <item x="9"/>
        <item x="8"/>
        <item x="5"/>
        <item x="2"/>
        <item x="21"/>
        <item x="23"/>
        <item x="20"/>
        <item x="27"/>
        <item x="11"/>
        <item x="17"/>
        <item x="0"/>
        <item x="14"/>
        <item x="12"/>
        <item x="1"/>
        <item x="22"/>
        <item x="25"/>
        <item x="10"/>
        <item x="16"/>
        <item x="4"/>
        <item x="24"/>
        <item x="7"/>
        <item x="13"/>
        <item x="15"/>
        <item x="3"/>
        <item x="26"/>
        <item x="18"/>
        <item x="19"/>
      </items>
    </pivotField>
    <pivotField compact="0" outline="0" showAll="0" defaultSubtotal="0"/>
    <pivotField compact="0" outline="0" showAll="0" defaultSubtotal="0"/>
    <pivotField compact="0" outline="0" showAll="0" defaultSubtotal="0"/>
    <pivotField compact="0" outline="0" showAll="0" defaultSubtotal="0">
      <items count="29">
        <item x="15"/>
        <item x="20"/>
        <item x="19"/>
        <item x="2"/>
        <item x="16"/>
        <item x="27"/>
        <item x="3"/>
        <item x="28"/>
        <item x="17"/>
        <item x="25"/>
        <item x="1"/>
        <item x="4"/>
        <item x="6"/>
        <item x="5"/>
        <item x="13"/>
        <item x="22"/>
        <item x="24"/>
        <item x="10"/>
        <item x="9"/>
        <item x="23"/>
        <item x="12"/>
        <item x="26"/>
        <item x="21"/>
        <item x="18"/>
        <item x="0"/>
        <item x="14"/>
        <item x="8"/>
        <item x="11"/>
        <item x="7"/>
      </items>
    </pivotField>
    <pivotField compact="0" outline="0" showAll="0" defaultSubtotal="0"/>
    <pivotField compact="0" outline="0" showAll="0" defaultSubtotal="0"/>
    <pivotField compact="0" outline="0" showAll="0" defaultSubtotal="0">
      <items count="20">
        <item x="10"/>
        <item x="2"/>
        <item x="4"/>
        <item x="3"/>
        <item x="5"/>
        <item x="13"/>
        <item x="0"/>
        <item x="9"/>
        <item x="7"/>
        <item x="8"/>
        <item x="12"/>
        <item x="17"/>
        <item x="11"/>
        <item x="18"/>
        <item x="19"/>
        <item x="6"/>
        <item x="1"/>
        <item x="16"/>
        <item x="15"/>
        <item x="1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 " axis="axisRow" compact="0" outline="0" showAll="0" defaultSubtotal="0">
      <items count="4">
        <item h="1" x="0"/>
        <item x="3"/>
        <item x="2"/>
        <item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94"/>
  </rowFields>
  <rowItems count="3">
    <i>
      <x v="1"/>
    </i>
    <i>
      <x v="2"/>
    </i>
    <i>
      <x v="3"/>
    </i>
  </rowItems>
  <colItems count="1">
    <i/>
  </colItems>
  <dataFields count="1">
    <dataField name="#" fld="5" subtotal="count" baseField="0" baseItem="0"/>
  </dataFields>
  <formats count="73">
    <format dxfId="964">
      <pivotArea field="8" type="button" dataOnly="0" labelOnly="1" outline="0"/>
    </format>
    <format dxfId="963">
      <pivotArea field="23" type="button" dataOnly="0" labelOnly="1" outline="0"/>
    </format>
    <format dxfId="962">
      <pivotArea field="24" type="button" dataOnly="0" labelOnly="1" outline="0"/>
    </format>
    <format dxfId="961">
      <pivotArea field="25" type="button" dataOnly="0" labelOnly="1" outline="0"/>
    </format>
    <format dxfId="960">
      <pivotArea field="27" type="button" dataOnly="0" labelOnly="1" outline="0"/>
    </format>
    <format dxfId="959">
      <pivotArea field="26" type="button" dataOnly="0" labelOnly="1" outline="0"/>
    </format>
    <format dxfId="958">
      <pivotArea field="28" type="button" dataOnly="0" labelOnly="1" outline="0"/>
    </format>
    <format dxfId="957">
      <pivotArea field="8" type="button" dataOnly="0" labelOnly="1" outline="0"/>
    </format>
    <format dxfId="956">
      <pivotArea field="23" type="button" dataOnly="0" labelOnly="1" outline="0"/>
    </format>
    <format dxfId="955">
      <pivotArea field="24" type="button" dataOnly="0" labelOnly="1" outline="0"/>
    </format>
    <format dxfId="954">
      <pivotArea field="25" type="button" dataOnly="0" labelOnly="1" outline="0"/>
    </format>
    <format dxfId="953">
      <pivotArea field="27" type="button" dataOnly="0" labelOnly="1" outline="0"/>
    </format>
    <format dxfId="952">
      <pivotArea field="26" type="button" dataOnly="0" labelOnly="1" outline="0"/>
    </format>
    <format dxfId="951">
      <pivotArea field="28" type="button" dataOnly="0" labelOnly="1" outline="0"/>
    </format>
    <format dxfId="950">
      <pivotArea field="23" type="button" dataOnly="0" labelOnly="1" outline="0"/>
    </format>
    <format dxfId="949">
      <pivotArea field="24" type="button" dataOnly="0" labelOnly="1" outline="0"/>
    </format>
    <format dxfId="948">
      <pivotArea field="25" type="button" dataOnly="0" labelOnly="1" outline="0"/>
    </format>
    <format dxfId="947">
      <pivotArea field="27" type="button" dataOnly="0" labelOnly="1" outline="0"/>
    </format>
    <format dxfId="946">
      <pivotArea field="26" type="button" dataOnly="0" labelOnly="1" outline="0"/>
    </format>
    <format dxfId="945">
      <pivotArea field="28" type="button" dataOnly="0" labelOnly="1" outline="0"/>
    </format>
    <format dxfId="944">
      <pivotArea field="23" type="button" dataOnly="0" labelOnly="1" outline="0"/>
    </format>
    <format dxfId="943">
      <pivotArea field="24" type="button" dataOnly="0" labelOnly="1" outline="0"/>
    </format>
    <format dxfId="942">
      <pivotArea field="25" type="button" dataOnly="0" labelOnly="1" outline="0"/>
    </format>
    <format dxfId="941">
      <pivotArea field="27" type="button" dataOnly="0" labelOnly="1" outline="0"/>
    </format>
    <format dxfId="940">
      <pivotArea field="26" type="button" dataOnly="0" labelOnly="1" outline="0"/>
    </format>
    <format dxfId="939">
      <pivotArea field="28" type="button" dataOnly="0" labelOnly="1" outline="0"/>
    </format>
    <format dxfId="938">
      <pivotArea type="all" dataOnly="0" outline="0" fieldPosition="0"/>
    </format>
    <format dxfId="937">
      <pivotArea field="8" type="button" dataOnly="0" labelOnly="1" outline="0"/>
    </format>
    <format dxfId="936">
      <pivotArea field="23" type="button" dataOnly="0" labelOnly="1" outline="0"/>
    </format>
    <format dxfId="935">
      <pivotArea field="24" type="button" dataOnly="0" labelOnly="1" outline="0"/>
    </format>
    <format dxfId="934">
      <pivotArea field="25" type="button" dataOnly="0" labelOnly="1" outline="0"/>
    </format>
    <format dxfId="933">
      <pivotArea field="27" type="button" dataOnly="0" labelOnly="1" outline="0"/>
    </format>
    <format dxfId="932">
      <pivotArea field="26" type="button" dataOnly="0" labelOnly="1" outline="0"/>
    </format>
    <format dxfId="931">
      <pivotArea field="28" type="button" dataOnly="0" labelOnly="1" outline="0"/>
    </format>
    <format dxfId="930">
      <pivotArea type="all" dataOnly="0" outline="0" fieldPosition="0"/>
    </format>
    <format dxfId="929">
      <pivotArea field="8" type="button" dataOnly="0" labelOnly="1" outline="0"/>
    </format>
    <format dxfId="928">
      <pivotArea field="23" type="button" dataOnly="0" labelOnly="1" outline="0"/>
    </format>
    <format dxfId="927">
      <pivotArea field="24" type="button" dataOnly="0" labelOnly="1" outline="0"/>
    </format>
    <format dxfId="926">
      <pivotArea field="25" type="button" dataOnly="0" labelOnly="1" outline="0"/>
    </format>
    <format dxfId="925">
      <pivotArea field="27" type="button" dataOnly="0" labelOnly="1" outline="0"/>
    </format>
    <format dxfId="924">
      <pivotArea field="26" type="button" dataOnly="0" labelOnly="1" outline="0"/>
    </format>
    <format dxfId="923">
      <pivotArea field="28" type="button" dataOnly="0" labelOnly="1" outline="0"/>
    </format>
    <format dxfId="922">
      <pivotArea field="38" type="button" dataOnly="0" labelOnly="1" outline="0"/>
    </format>
    <format dxfId="921">
      <pivotArea field="39" type="button" dataOnly="0" labelOnly="1" outline="0"/>
    </format>
    <format dxfId="920">
      <pivotArea field="40" type="button" dataOnly="0" labelOnly="1" outline="0"/>
    </format>
    <format dxfId="919">
      <pivotArea field="40" type="button" dataOnly="0" labelOnly="1" outline="0"/>
    </format>
    <format dxfId="918">
      <pivotArea field="40" type="button" dataOnly="0" labelOnly="1" outline="0"/>
    </format>
    <format dxfId="917">
      <pivotArea field="40" type="button" dataOnly="0" labelOnly="1" outline="0"/>
    </format>
    <format dxfId="916">
      <pivotArea field="40" type="button" dataOnly="0" labelOnly="1" outline="0"/>
    </format>
    <format dxfId="915">
      <pivotArea field="49" type="button" dataOnly="0" labelOnly="1" outline="0"/>
    </format>
    <format dxfId="914">
      <pivotArea field="53" type="button" dataOnly="0" labelOnly="1" outline="0"/>
    </format>
    <format dxfId="913">
      <pivotArea field="56" type="button" dataOnly="0" labelOnly="1" outline="0"/>
    </format>
    <format dxfId="912">
      <pivotArea dataOnly="0" labelOnly="1" outline="0" axis="axisValues" fieldPosition="0"/>
    </format>
    <format dxfId="911">
      <pivotArea dataOnly="0" labelOnly="1" outline="0" axis="axisValues" fieldPosition="0"/>
    </format>
    <format dxfId="910">
      <pivotArea dataOnly="0" labelOnly="1" outline="0" axis="axisValues" fieldPosition="0"/>
    </format>
    <format dxfId="909">
      <pivotArea dataOnly="0" labelOnly="1" outline="0" axis="axisValues" fieldPosition="0"/>
    </format>
    <format dxfId="908">
      <pivotArea dataOnly="0" labelOnly="1" outline="0" axis="axisValues" fieldPosition="0"/>
    </format>
    <format dxfId="907">
      <pivotArea dataOnly="0" labelOnly="1" outline="0" axis="axisValues" fieldPosition="0"/>
    </format>
    <format dxfId="906">
      <pivotArea dataOnly="0" labelOnly="1" outline="0" fieldPosition="0">
        <references count="1">
          <reference field="94" count="0"/>
        </references>
      </pivotArea>
    </format>
    <format dxfId="905">
      <pivotArea dataOnly="0" labelOnly="1" outline="0" fieldPosition="0">
        <references count="1">
          <reference field="94" count="1">
            <x v="2"/>
          </reference>
        </references>
      </pivotArea>
    </format>
    <format dxfId="904">
      <pivotArea dataOnly="0" labelOnly="1" outline="0" fieldPosition="0">
        <references count="1">
          <reference field="94" count="1">
            <x v="2"/>
          </reference>
        </references>
      </pivotArea>
    </format>
    <format dxfId="903">
      <pivotArea type="all" dataOnly="0" outline="0" fieldPosition="0"/>
    </format>
    <format dxfId="902">
      <pivotArea outline="0" collapsedLevelsAreSubtotals="1" fieldPosition="0"/>
    </format>
    <format dxfId="901">
      <pivotArea field="94" type="button" dataOnly="0" labelOnly="1" outline="0" axis="axisRow" fieldPosition="0"/>
    </format>
    <format dxfId="900">
      <pivotArea dataOnly="0" labelOnly="1" outline="0" axis="axisValues" fieldPosition="0"/>
    </format>
    <format dxfId="899">
      <pivotArea dataOnly="0" labelOnly="1" outline="0" fieldPosition="0">
        <references count="1">
          <reference field="94" count="0"/>
        </references>
      </pivotArea>
    </format>
    <format dxfId="898">
      <pivotArea dataOnly="0" labelOnly="1" outline="0" axis="axisValues" fieldPosition="0"/>
    </format>
    <format dxfId="897">
      <pivotArea type="all" dataOnly="0" outline="0" fieldPosition="0"/>
    </format>
    <format dxfId="896">
      <pivotArea outline="0" collapsedLevelsAreSubtotals="1" fieldPosition="0"/>
    </format>
    <format dxfId="895">
      <pivotArea field="94" type="button" dataOnly="0" labelOnly="1" outline="0" axis="axisRow" fieldPosition="0"/>
    </format>
    <format dxfId="894">
      <pivotArea dataOnly="0" labelOnly="1" outline="0" axis="axisValues" fieldPosition="0"/>
    </format>
    <format dxfId="893">
      <pivotArea dataOnly="0" labelOnly="1" outline="0" fieldPosition="0">
        <references count="1">
          <reference field="94" count="0"/>
        </references>
      </pivotArea>
    </format>
    <format dxfId="89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8" Type="http://schemas.openxmlformats.org/officeDocument/2006/relationships/pivotTable" Target="../pivotTables/pivotTable28.xml"/><Relationship Id="rId13" Type="http://schemas.openxmlformats.org/officeDocument/2006/relationships/pivotTable" Target="../pivotTables/pivotTable33.xml"/><Relationship Id="rId18" Type="http://schemas.openxmlformats.org/officeDocument/2006/relationships/pivotTable" Target="../pivotTables/pivotTable38.xml"/><Relationship Id="rId26" Type="http://schemas.openxmlformats.org/officeDocument/2006/relationships/pivotTable" Target="../pivotTables/pivotTable46.xml"/><Relationship Id="rId3" Type="http://schemas.openxmlformats.org/officeDocument/2006/relationships/pivotTable" Target="../pivotTables/pivotTable23.xml"/><Relationship Id="rId21" Type="http://schemas.openxmlformats.org/officeDocument/2006/relationships/pivotTable" Target="../pivotTables/pivotTable41.xml"/><Relationship Id="rId7" Type="http://schemas.openxmlformats.org/officeDocument/2006/relationships/pivotTable" Target="../pivotTables/pivotTable27.xml"/><Relationship Id="rId12" Type="http://schemas.openxmlformats.org/officeDocument/2006/relationships/pivotTable" Target="../pivotTables/pivotTable32.xml"/><Relationship Id="rId17" Type="http://schemas.openxmlformats.org/officeDocument/2006/relationships/pivotTable" Target="../pivotTables/pivotTable37.xml"/><Relationship Id="rId25" Type="http://schemas.openxmlformats.org/officeDocument/2006/relationships/pivotTable" Target="../pivotTables/pivotTable45.xml"/><Relationship Id="rId2" Type="http://schemas.openxmlformats.org/officeDocument/2006/relationships/pivotTable" Target="../pivotTables/pivotTable22.xml"/><Relationship Id="rId16" Type="http://schemas.openxmlformats.org/officeDocument/2006/relationships/pivotTable" Target="../pivotTables/pivotTable36.xml"/><Relationship Id="rId20" Type="http://schemas.openxmlformats.org/officeDocument/2006/relationships/pivotTable" Target="../pivotTables/pivotTable40.xml"/><Relationship Id="rId29" Type="http://schemas.openxmlformats.org/officeDocument/2006/relationships/comments" Target="../comments2.xml"/><Relationship Id="rId1" Type="http://schemas.openxmlformats.org/officeDocument/2006/relationships/pivotTable" Target="../pivotTables/pivotTable21.xml"/><Relationship Id="rId6" Type="http://schemas.openxmlformats.org/officeDocument/2006/relationships/pivotTable" Target="../pivotTables/pivotTable26.xml"/><Relationship Id="rId11" Type="http://schemas.openxmlformats.org/officeDocument/2006/relationships/pivotTable" Target="../pivotTables/pivotTable31.xml"/><Relationship Id="rId24" Type="http://schemas.openxmlformats.org/officeDocument/2006/relationships/pivotTable" Target="../pivotTables/pivotTable44.xml"/><Relationship Id="rId5" Type="http://schemas.openxmlformats.org/officeDocument/2006/relationships/pivotTable" Target="../pivotTables/pivotTable25.xml"/><Relationship Id="rId15" Type="http://schemas.openxmlformats.org/officeDocument/2006/relationships/pivotTable" Target="../pivotTables/pivotTable35.xml"/><Relationship Id="rId23" Type="http://schemas.openxmlformats.org/officeDocument/2006/relationships/pivotTable" Target="../pivotTables/pivotTable43.xml"/><Relationship Id="rId28" Type="http://schemas.openxmlformats.org/officeDocument/2006/relationships/vmlDrawing" Target="../drawings/vmlDrawing2.vml"/><Relationship Id="rId10" Type="http://schemas.openxmlformats.org/officeDocument/2006/relationships/pivotTable" Target="../pivotTables/pivotTable30.xml"/><Relationship Id="rId19" Type="http://schemas.openxmlformats.org/officeDocument/2006/relationships/pivotTable" Target="../pivotTables/pivotTable39.xml"/><Relationship Id="rId4" Type="http://schemas.openxmlformats.org/officeDocument/2006/relationships/pivotTable" Target="../pivotTables/pivotTable24.xml"/><Relationship Id="rId9" Type="http://schemas.openxmlformats.org/officeDocument/2006/relationships/pivotTable" Target="../pivotTables/pivotTable29.xml"/><Relationship Id="rId14" Type="http://schemas.openxmlformats.org/officeDocument/2006/relationships/pivotTable" Target="../pivotTables/pivotTable34.xml"/><Relationship Id="rId22" Type="http://schemas.openxmlformats.org/officeDocument/2006/relationships/pivotTable" Target="../pivotTables/pivotTable42.xml"/><Relationship Id="rId27"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ivotTable" Target="../pivotTables/pivotTable18.xml"/><Relationship Id="rId3" Type="http://schemas.openxmlformats.org/officeDocument/2006/relationships/pivotTable" Target="../pivotTables/pivotTable3.xml"/><Relationship Id="rId21" Type="http://schemas.openxmlformats.org/officeDocument/2006/relationships/printerSettings" Target="../printerSettings/printerSettings6.bin"/><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comments" Target="../comments1.xml"/><Relationship Id="rId10" Type="http://schemas.openxmlformats.org/officeDocument/2006/relationships/pivotTable" Target="../pivotTables/pivotTable10.xml"/><Relationship Id="rId19" Type="http://schemas.openxmlformats.org/officeDocument/2006/relationships/pivotTable" Target="../pivotTables/pivotTable19.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26"/>
  <sheetViews>
    <sheetView tabSelected="1" zoomScale="80" zoomScaleNormal="80" workbookViewId="0">
      <selection activeCell="C7" sqref="C7"/>
    </sheetView>
  </sheetViews>
  <sheetFormatPr defaultColWidth="8.81640625" defaultRowHeight="14.5" x14ac:dyDescent="0.35"/>
  <cols>
    <col min="1" max="1" width="58.81640625" style="2" customWidth="1"/>
    <col min="2" max="2" width="88.54296875" style="1" customWidth="1"/>
    <col min="3" max="3" width="35.26953125" style="1" customWidth="1"/>
    <col min="4" max="16384" width="8.81640625" style="1"/>
  </cols>
  <sheetData>
    <row r="1" spans="1:6" ht="82.9" customHeight="1" thickBot="1" x14ac:dyDescent="0.4">
      <c r="A1" s="397" t="s">
        <v>2797</v>
      </c>
      <c r="B1" s="398"/>
    </row>
    <row r="2" spans="1:6" x14ac:dyDescent="0.35">
      <c r="A2" s="31"/>
      <c r="B2" s="32"/>
    </row>
    <row r="3" spans="1:6" ht="15" thickBot="1" x14ac:dyDescent="0.4">
      <c r="A3" s="15" t="s">
        <v>2781</v>
      </c>
      <c r="B3" s="16" t="s">
        <v>19</v>
      </c>
    </row>
    <row r="4" spans="1:6" ht="231" customHeight="1" thickBot="1" x14ac:dyDescent="0.4">
      <c r="A4" s="17" t="s">
        <v>23</v>
      </c>
      <c r="B4" s="18" t="s">
        <v>2782</v>
      </c>
    </row>
    <row r="5" spans="1:6" ht="15" thickBot="1" x14ac:dyDescent="0.4">
      <c r="A5" s="19" t="s">
        <v>24</v>
      </c>
      <c r="B5" s="20" t="s">
        <v>2798</v>
      </c>
    </row>
    <row r="6" spans="1:6" ht="156.5" thickBot="1" x14ac:dyDescent="0.4">
      <c r="A6" s="17" t="s">
        <v>25</v>
      </c>
      <c r="B6" s="18" t="s">
        <v>2829</v>
      </c>
    </row>
    <row r="7" spans="1:6" ht="264.5" customHeight="1" thickBot="1" x14ac:dyDescent="0.4">
      <c r="A7" s="19" t="s">
        <v>26</v>
      </c>
      <c r="B7" s="33" t="s">
        <v>2830</v>
      </c>
    </row>
    <row r="8" spans="1:6" ht="52.5" thickBot="1" x14ac:dyDescent="0.4">
      <c r="A8" s="21" t="s">
        <v>27</v>
      </c>
      <c r="B8" s="22" t="s">
        <v>39</v>
      </c>
    </row>
    <row r="9" spans="1:6" ht="39.5" thickBot="1" x14ac:dyDescent="0.4">
      <c r="A9" s="23" t="s">
        <v>28</v>
      </c>
      <c r="B9" s="24" t="s">
        <v>29</v>
      </c>
    </row>
    <row r="10" spans="1:6" ht="26.5" thickBot="1" x14ac:dyDescent="0.4">
      <c r="A10" s="17" t="s">
        <v>2783</v>
      </c>
      <c r="B10" s="25" t="s">
        <v>200</v>
      </c>
      <c r="D10" s="29"/>
      <c r="F10" s="29"/>
    </row>
    <row r="11" spans="1:6" s="29" customFormat="1" x14ac:dyDescent="0.35">
      <c r="A11" s="27"/>
      <c r="B11" s="28"/>
    </row>
    <row r="12" spans="1:6" ht="15" thickBot="1" x14ac:dyDescent="0.4">
      <c r="A12" s="15" t="s">
        <v>20</v>
      </c>
      <c r="B12" s="26" t="s">
        <v>19</v>
      </c>
    </row>
    <row r="13" spans="1:6" ht="15" thickBot="1" x14ac:dyDescent="0.4">
      <c r="A13" s="30" t="s">
        <v>21</v>
      </c>
      <c r="B13" s="25" t="s">
        <v>22</v>
      </c>
    </row>
    <row r="14" spans="1:6" ht="39.5" thickBot="1" x14ac:dyDescent="0.4">
      <c r="A14" s="395" t="s">
        <v>2749</v>
      </c>
      <c r="B14" s="396" t="s">
        <v>2882</v>
      </c>
    </row>
    <row r="15" spans="1:6" ht="26.5" thickBot="1" x14ac:dyDescent="0.4">
      <c r="A15" s="30" t="s">
        <v>201</v>
      </c>
      <c r="B15" s="25" t="s">
        <v>204</v>
      </c>
    </row>
    <row r="16" spans="1:6" ht="15" thickBot="1" x14ac:dyDescent="0.4">
      <c r="A16" s="395" t="s">
        <v>202</v>
      </c>
      <c r="B16" s="396" t="s">
        <v>205</v>
      </c>
    </row>
    <row r="17" spans="1:2" ht="15" thickBot="1" x14ac:dyDescent="0.4">
      <c r="A17" s="30" t="s">
        <v>1828</v>
      </c>
      <c r="B17" s="25" t="s">
        <v>1827</v>
      </c>
    </row>
    <row r="18" spans="1:2" ht="15" thickBot="1" x14ac:dyDescent="0.4">
      <c r="A18" s="395" t="s">
        <v>203</v>
      </c>
      <c r="B18" s="396" t="s">
        <v>206</v>
      </c>
    </row>
    <row r="19" spans="1:2" ht="26.5" thickBot="1" x14ac:dyDescent="0.4">
      <c r="A19" s="30" t="s">
        <v>214</v>
      </c>
      <c r="B19" s="25" t="s">
        <v>215</v>
      </c>
    </row>
    <row r="20" spans="1:2" ht="15" thickBot="1" x14ac:dyDescent="0.4">
      <c r="A20" s="395" t="s">
        <v>216</v>
      </c>
      <c r="B20" s="396" t="s">
        <v>217</v>
      </c>
    </row>
    <row r="21" spans="1:2" ht="15" thickBot="1" x14ac:dyDescent="0.4">
      <c r="A21" s="30" t="s">
        <v>207</v>
      </c>
      <c r="B21" s="25" t="s">
        <v>209</v>
      </c>
    </row>
    <row r="22" spans="1:2" ht="15" thickBot="1" x14ac:dyDescent="0.4">
      <c r="A22" s="395" t="s">
        <v>1826</v>
      </c>
      <c r="B22" s="396" t="s">
        <v>1827</v>
      </c>
    </row>
    <row r="23" spans="1:2" ht="15" thickBot="1" x14ac:dyDescent="0.4">
      <c r="A23" s="30" t="s">
        <v>208</v>
      </c>
      <c r="B23" s="25" t="s">
        <v>206</v>
      </c>
    </row>
    <row r="24" spans="1:2" ht="15" thickBot="1" x14ac:dyDescent="0.4">
      <c r="A24" s="395" t="s">
        <v>210</v>
      </c>
      <c r="B24" s="396" t="s">
        <v>212</v>
      </c>
    </row>
    <row r="25" spans="1:2" ht="15" thickBot="1" x14ac:dyDescent="0.4">
      <c r="A25" s="30" t="s">
        <v>2744</v>
      </c>
      <c r="B25" s="25" t="s">
        <v>1827</v>
      </c>
    </row>
    <row r="26" spans="1:2" x14ac:dyDescent="0.35">
      <c r="A26" s="395" t="s">
        <v>211</v>
      </c>
      <c r="B26" s="396" t="s">
        <v>213</v>
      </c>
    </row>
  </sheetData>
  <mergeCells count="1">
    <mergeCell ref="A1:B1"/>
  </mergeCells>
  <pageMargins left="0.7" right="0.7" top="0.75" bottom="0.75" header="0.3" footer="0.3"/>
  <pageSetup paperSize="9" orientation="portrait" horizontalDpi="4294967293"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Q81"/>
  <sheetViews>
    <sheetView workbookViewId="0">
      <selection activeCell="G1" sqref="G1"/>
    </sheetView>
  </sheetViews>
  <sheetFormatPr defaultRowHeight="14.5" x14ac:dyDescent="0.35"/>
  <cols>
    <col min="1" max="3" width="15" style="98" bestFit="1" customWidth="1"/>
  </cols>
  <sheetData>
    <row r="1" spans="1:43" x14ac:dyDescent="0.35">
      <c r="A1" s="98" t="s">
        <v>219</v>
      </c>
      <c r="B1" s="98" t="s">
        <v>220</v>
      </c>
      <c r="C1" s="98" t="s">
        <v>221</v>
      </c>
      <c r="D1" t="s">
        <v>222</v>
      </c>
      <c r="E1" t="s">
        <v>223</v>
      </c>
      <c r="F1" t="s">
        <v>224</v>
      </c>
      <c r="G1" t="s">
        <v>225</v>
      </c>
      <c r="H1" t="s">
        <v>226</v>
      </c>
      <c r="I1" t="s">
        <v>227</v>
      </c>
      <c r="J1" t="s">
        <v>228</v>
      </c>
      <c r="K1" t="s">
        <v>229</v>
      </c>
      <c r="L1" t="s">
        <v>230</v>
      </c>
      <c r="M1" t="s">
        <v>231</v>
      </c>
      <c r="N1" t="s">
        <v>232</v>
      </c>
      <c r="O1" t="s">
        <v>233</v>
      </c>
      <c r="P1" t="s">
        <v>234</v>
      </c>
      <c r="Q1" t="s">
        <v>235</v>
      </c>
      <c r="R1" t="s">
        <v>236</v>
      </c>
      <c r="S1" t="s">
        <v>237</v>
      </c>
      <c r="T1" t="s">
        <v>238</v>
      </c>
      <c r="U1" t="s">
        <v>239</v>
      </c>
      <c r="V1" t="s">
        <v>240</v>
      </c>
      <c r="W1" t="s">
        <v>241</v>
      </c>
      <c r="X1" t="s">
        <v>242</v>
      </c>
      <c r="Y1" t="s">
        <v>243</v>
      </c>
      <c r="Z1" t="s">
        <v>244</v>
      </c>
      <c r="AA1" t="s">
        <v>245</v>
      </c>
      <c r="AB1" t="s">
        <v>246</v>
      </c>
      <c r="AC1" t="s">
        <v>247</v>
      </c>
      <c r="AD1" t="s">
        <v>248</v>
      </c>
      <c r="AE1" t="s">
        <v>249</v>
      </c>
      <c r="AF1" t="s">
        <v>250</v>
      </c>
      <c r="AG1" t="s">
        <v>251</v>
      </c>
      <c r="AH1" t="s">
        <v>252</v>
      </c>
      <c r="AI1" t="s">
        <v>253</v>
      </c>
      <c r="AJ1" t="s">
        <v>254</v>
      </c>
      <c r="AK1" t="s">
        <v>255</v>
      </c>
      <c r="AL1" t="s">
        <v>256</v>
      </c>
      <c r="AM1" t="s">
        <v>257</v>
      </c>
      <c r="AN1" t="s">
        <v>258</v>
      </c>
      <c r="AO1" t="s">
        <v>259</v>
      </c>
      <c r="AP1" t="s">
        <v>260</v>
      </c>
      <c r="AQ1" t="s">
        <v>261</v>
      </c>
    </row>
    <row r="2" spans="1:43" x14ac:dyDescent="0.35">
      <c r="A2" s="98">
        <v>44498.390468229169</v>
      </c>
      <c r="B2" s="98">
        <v>44498.417245717603</v>
      </c>
      <c r="C2" s="98">
        <v>44498</v>
      </c>
      <c r="D2" t="s">
        <v>262</v>
      </c>
      <c r="E2" t="s">
        <v>263</v>
      </c>
      <c r="F2" t="s">
        <v>264</v>
      </c>
      <c r="G2" t="s">
        <v>265</v>
      </c>
      <c r="H2" t="s">
        <v>266</v>
      </c>
      <c r="I2" t="s">
        <v>267</v>
      </c>
      <c r="J2" t="s">
        <v>268</v>
      </c>
      <c r="K2" t="s">
        <v>269</v>
      </c>
      <c r="L2" t="s">
        <v>270</v>
      </c>
      <c r="M2" t="s">
        <v>271</v>
      </c>
      <c r="N2" t="s">
        <v>263</v>
      </c>
      <c r="O2" t="s">
        <v>272</v>
      </c>
      <c r="P2" t="s">
        <v>273</v>
      </c>
      <c r="Q2" t="s">
        <v>274</v>
      </c>
      <c r="R2" t="s">
        <v>275</v>
      </c>
      <c r="S2" t="s">
        <v>276</v>
      </c>
      <c r="T2" t="s">
        <v>277</v>
      </c>
      <c r="U2" t="s">
        <v>278</v>
      </c>
      <c r="V2" t="s">
        <v>279</v>
      </c>
      <c r="W2" t="s">
        <v>280</v>
      </c>
      <c r="X2">
        <v>7</v>
      </c>
      <c r="Y2" t="s">
        <v>281</v>
      </c>
      <c r="Z2" t="s">
        <v>282</v>
      </c>
      <c r="AA2" t="s">
        <v>283</v>
      </c>
      <c r="AB2" t="s">
        <v>284</v>
      </c>
      <c r="AC2" t="s">
        <v>285</v>
      </c>
      <c r="AD2" t="s">
        <v>286</v>
      </c>
      <c r="AE2" t="s">
        <v>287</v>
      </c>
      <c r="AF2" t="s">
        <v>288</v>
      </c>
      <c r="AG2" t="s">
        <v>289</v>
      </c>
      <c r="AH2" t="s">
        <v>290</v>
      </c>
      <c r="AI2">
        <v>228565701</v>
      </c>
      <c r="AJ2" t="s">
        <v>291</v>
      </c>
      <c r="AK2">
        <v>44502.288923611108</v>
      </c>
      <c r="AL2" t="s">
        <v>263</v>
      </c>
      <c r="AM2" t="s">
        <v>263</v>
      </c>
      <c r="AN2" t="s">
        <v>292</v>
      </c>
      <c r="AO2" t="s">
        <v>263</v>
      </c>
      <c r="AP2" t="s">
        <v>263</v>
      </c>
      <c r="AQ2">
        <v>1</v>
      </c>
    </row>
    <row r="3" spans="1:43" x14ac:dyDescent="0.35">
      <c r="A3" s="98">
        <v>44498.417308136573</v>
      </c>
      <c r="B3" s="98">
        <v>44498.432469120373</v>
      </c>
      <c r="C3" s="98">
        <v>44498</v>
      </c>
      <c r="D3" t="s">
        <v>262</v>
      </c>
      <c r="E3" t="s">
        <v>263</v>
      </c>
      <c r="F3" t="s">
        <v>264</v>
      </c>
      <c r="G3" t="s">
        <v>42</v>
      </c>
      <c r="H3" t="s">
        <v>293</v>
      </c>
      <c r="I3" t="s">
        <v>294</v>
      </c>
      <c r="J3" t="s">
        <v>268</v>
      </c>
      <c r="K3" t="s">
        <v>295</v>
      </c>
      <c r="L3" t="s">
        <v>296</v>
      </c>
      <c r="M3" t="s">
        <v>297</v>
      </c>
      <c r="N3" t="s">
        <v>298</v>
      </c>
      <c r="O3" t="s">
        <v>299</v>
      </c>
      <c r="P3" t="s">
        <v>300</v>
      </c>
      <c r="Q3" t="s">
        <v>301</v>
      </c>
      <c r="R3" t="s">
        <v>302</v>
      </c>
      <c r="S3" t="s">
        <v>281</v>
      </c>
      <c r="T3" t="s">
        <v>303</v>
      </c>
      <c r="U3" t="s">
        <v>278</v>
      </c>
      <c r="V3" t="s">
        <v>304</v>
      </c>
      <c r="W3" t="s">
        <v>305</v>
      </c>
      <c r="X3">
        <v>5</v>
      </c>
      <c r="Y3" t="s">
        <v>306</v>
      </c>
      <c r="Z3" t="s">
        <v>307</v>
      </c>
      <c r="AA3" t="s">
        <v>308</v>
      </c>
      <c r="AB3" t="s">
        <v>309</v>
      </c>
      <c r="AC3" t="s">
        <v>310</v>
      </c>
      <c r="AD3" t="s">
        <v>311</v>
      </c>
      <c r="AE3" t="s">
        <v>312</v>
      </c>
      <c r="AF3" t="s">
        <v>313</v>
      </c>
      <c r="AG3" t="s">
        <v>289</v>
      </c>
      <c r="AH3" t="s">
        <v>314</v>
      </c>
      <c r="AI3">
        <v>228565706</v>
      </c>
      <c r="AJ3" t="s">
        <v>315</v>
      </c>
      <c r="AK3">
        <v>44502.288946759261</v>
      </c>
      <c r="AL3" t="s">
        <v>263</v>
      </c>
      <c r="AM3" t="s">
        <v>263</v>
      </c>
      <c r="AN3" t="s">
        <v>292</v>
      </c>
      <c r="AO3" t="s">
        <v>263</v>
      </c>
      <c r="AP3" t="s">
        <v>263</v>
      </c>
      <c r="AQ3">
        <v>2</v>
      </c>
    </row>
    <row r="4" spans="1:43" x14ac:dyDescent="0.35">
      <c r="A4" s="98">
        <v>44498.434102164349</v>
      </c>
      <c r="B4" s="98">
        <v>44498.453651354168</v>
      </c>
      <c r="C4" s="98">
        <v>44498</v>
      </c>
      <c r="D4" t="s">
        <v>262</v>
      </c>
      <c r="E4" t="s">
        <v>263</v>
      </c>
      <c r="F4" t="s">
        <v>264</v>
      </c>
      <c r="G4" t="s">
        <v>265</v>
      </c>
      <c r="H4" t="s">
        <v>263</v>
      </c>
      <c r="I4" t="s">
        <v>316</v>
      </c>
      <c r="J4" t="s">
        <v>317</v>
      </c>
      <c r="K4" t="s">
        <v>318</v>
      </c>
      <c r="L4" t="s">
        <v>319</v>
      </c>
      <c r="M4" t="s">
        <v>271</v>
      </c>
      <c r="N4" t="s">
        <v>263</v>
      </c>
      <c r="O4" t="s">
        <v>320</v>
      </c>
      <c r="P4" t="s">
        <v>321</v>
      </c>
      <c r="Q4" t="s">
        <v>322</v>
      </c>
      <c r="R4" t="s">
        <v>275</v>
      </c>
      <c r="S4" t="s">
        <v>323</v>
      </c>
      <c r="T4" t="s">
        <v>324</v>
      </c>
      <c r="U4" t="s">
        <v>325</v>
      </c>
      <c r="V4" t="s">
        <v>279</v>
      </c>
      <c r="W4" t="s">
        <v>305</v>
      </c>
      <c r="X4">
        <v>7</v>
      </c>
      <c r="Y4" t="s">
        <v>281</v>
      </c>
      <c r="Z4" t="s">
        <v>326</v>
      </c>
      <c r="AA4" t="s">
        <v>327</v>
      </c>
      <c r="AB4" t="s">
        <v>328</v>
      </c>
      <c r="AC4" t="s">
        <v>285</v>
      </c>
      <c r="AD4" t="s">
        <v>329</v>
      </c>
      <c r="AE4" t="s">
        <v>330</v>
      </c>
      <c r="AF4" t="s">
        <v>331</v>
      </c>
      <c r="AG4" t="s">
        <v>289</v>
      </c>
      <c r="AH4" t="s">
        <v>263</v>
      </c>
      <c r="AI4">
        <v>228565709</v>
      </c>
      <c r="AJ4" t="s">
        <v>332</v>
      </c>
      <c r="AK4">
        <v>44502.288958333331</v>
      </c>
      <c r="AL4" t="s">
        <v>263</v>
      </c>
      <c r="AM4" t="s">
        <v>263</v>
      </c>
      <c r="AN4" t="s">
        <v>292</v>
      </c>
      <c r="AO4" t="s">
        <v>263</v>
      </c>
      <c r="AP4" t="s">
        <v>263</v>
      </c>
      <c r="AQ4">
        <v>3</v>
      </c>
    </row>
    <row r="5" spans="1:43" x14ac:dyDescent="0.35">
      <c r="A5" s="98">
        <v>44498.456653969908</v>
      </c>
      <c r="B5" s="98">
        <v>44498.477439571761</v>
      </c>
      <c r="C5" s="98">
        <v>44498</v>
      </c>
      <c r="D5" t="s">
        <v>262</v>
      </c>
      <c r="E5" t="s">
        <v>263</v>
      </c>
      <c r="F5" t="s">
        <v>333</v>
      </c>
      <c r="G5" t="s">
        <v>42</v>
      </c>
      <c r="H5" t="s">
        <v>263</v>
      </c>
      <c r="I5" t="s">
        <v>302</v>
      </c>
      <c r="J5" t="s">
        <v>334</v>
      </c>
      <c r="K5" t="s">
        <v>335</v>
      </c>
      <c r="L5" t="s">
        <v>336</v>
      </c>
      <c r="M5" t="s">
        <v>271</v>
      </c>
      <c r="N5" t="s">
        <v>337</v>
      </c>
      <c r="O5" t="s">
        <v>338</v>
      </c>
      <c r="P5" t="s">
        <v>263</v>
      </c>
      <c r="Q5" t="s">
        <v>337</v>
      </c>
      <c r="R5" t="s">
        <v>302</v>
      </c>
      <c r="S5" t="s">
        <v>281</v>
      </c>
      <c r="T5" t="s">
        <v>339</v>
      </c>
      <c r="U5" t="s">
        <v>325</v>
      </c>
      <c r="V5" t="s">
        <v>340</v>
      </c>
      <c r="W5" t="s">
        <v>341</v>
      </c>
      <c r="X5">
        <v>5</v>
      </c>
      <c r="Y5" t="s">
        <v>281</v>
      </c>
      <c r="Z5" t="s">
        <v>281</v>
      </c>
      <c r="AA5" t="s">
        <v>342</v>
      </c>
      <c r="AB5" t="s">
        <v>281</v>
      </c>
      <c r="AC5" t="s">
        <v>285</v>
      </c>
      <c r="AD5" t="s">
        <v>337</v>
      </c>
      <c r="AE5" t="s">
        <v>343</v>
      </c>
      <c r="AF5" t="s">
        <v>288</v>
      </c>
      <c r="AG5" t="s">
        <v>263</v>
      </c>
      <c r="AH5" t="s">
        <v>263</v>
      </c>
      <c r="AI5">
        <v>228565711</v>
      </c>
      <c r="AJ5" t="s">
        <v>344</v>
      </c>
      <c r="AK5">
        <v>44502.288969907408</v>
      </c>
      <c r="AL5" t="s">
        <v>263</v>
      </c>
      <c r="AM5" t="s">
        <v>263</v>
      </c>
      <c r="AN5" t="s">
        <v>292</v>
      </c>
      <c r="AO5" t="s">
        <v>263</v>
      </c>
      <c r="AP5" t="s">
        <v>263</v>
      </c>
      <c r="AQ5">
        <v>4</v>
      </c>
    </row>
    <row r="6" spans="1:43" x14ac:dyDescent="0.35">
      <c r="A6" s="98">
        <v>44498.477765277778</v>
      </c>
      <c r="B6" s="98">
        <v>44498.499531064823</v>
      </c>
      <c r="C6" s="98">
        <v>44498</v>
      </c>
      <c r="D6" t="s">
        <v>262</v>
      </c>
      <c r="E6" t="s">
        <v>263</v>
      </c>
      <c r="F6" t="s">
        <v>333</v>
      </c>
      <c r="G6" t="s">
        <v>265</v>
      </c>
      <c r="H6" t="s">
        <v>293</v>
      </c>
      <c r="I6" t="s">
        <v>345</v>
      </c>
      <c r="J6" t="s">
        <v>337</v>
      </c>
      <c r="K6" t="s">
        <v>346</v>
      </c>
      <c r="L6" t="s">
        <v>347</v>
      </c>
      <c r="M6" t="s">
        <v>348</v>
      </c>
      <c r="N6" t="s">
        <v>337</v>
      </c>
      <c r="O6" t="s">
        <v>349</v>
      </c>
      <c r="P6" t="s">
        <v>350</v>
      </c>
      <c r="Q6" t="s">
        <v>351</v>
      </c>
      <c r="R6" t="s">
        <v>328</v>
      </c>
      <c r="S6" t="s">
        <v>352</v>
      </c>
      <c r="T6" t="s">
        <v>353</v>
      </c>
      <c r="U6" t="s">
        <v>325</v>
      </c>
      <c r="V6" t="s">
        <v>340</v>
      </c>
      <c r="W6" t="s">
        <v>341</v>
      </c>
      <c r="X6">
        <v>7</v>
      </c>
      <c r="Y6" t="s">
        <v>281</v>
      </c>
      <c r="Z6" t="s">
        <v>268</v>
      </c>
      <c r="AA6" t="s">
        <v>354</v>
      </c>
      <c r="AB6" t="s">
        <v>281</v>
      </c>
      <c r="AC6" t="s">
        <v>285</v>
      </c>
      <c r="AD6" t="s">
        <v>337</v>
      </c>
      <c r="AE6" t="s">
        <v>355</v>
      </c>
      <c r="AF6" t="s">
        <v>288</v>
      </c>
      <c r="AG6" t="s">
        <v>289</v>
      </c>
      <c r="AH6" t="s">
        <v>263</v>
      </c>
      <c r="AI6">
        <v>228565719</v>
      </c>
      <c r="AJ6" t="s">
        <v>356</v>
      </c>
      <c r="AK6">
        <v>44502.288981481477</v>
      </c>
      <c r="AL6" t="s">
        <v>263</v>
      </c>
      <c r="AM6" t="s">
        <v>263</v>
      </c>
      <c r="AN6" t="s">
        <v>292</v>
      </c>
      <c r="AO6" t="s">
        <v>263</v>
      </c>
      <c r="AP6" t="s">
        <v>263</v>
      </c>
      <c r="AQ6">
        <v>5</v>
      </c>
    </row>
    <row r="7" spans="1:43" x14ac:dyDescent="0.35">
      <c r="A7" s="98">
        <v>44498.628915694448</v>
      </c>
      <c r="B7" s="98">
        <v>44498.641388020827</v>
      </c>
      <c r="C7" s="98">
        <v>44498</v>
      </c>
      <c r="D7" t="s">
        <v>262</v>
      </c>
      <c r="E7" t="s">
        <v>263</v>
      </c>
      <c r="F7" t="s">
        <v>333</v>
      </c>
      <c r="G7" t="s">
        <v>357</v>
      </c>
      <c r="H7" t="s">
        <v>293</v>
      </c>
      <c r="I7" t="s">
        <v>358</v>
      </c>
      <c r="J7" t="s">
        <v>268</v>
      </c>
      <c r="K7" t="s">
        <v>359</v>
      </c>
      <c r="L7" t="s">
        <v>296</v>
      </c>
      <c r="M7" t="s">
        <v>360</v>
      </c>
      <c r="N7" t="s">
        <v>360</v>
      </c>
      <c r="O7" t="s">
        <v>361</v>
      </c>
      <c r="P7" t="s">
        <v>362</v>
      </c>
      <c r="Q7" t="s">
        <v>363</v>
      </c>
      <c r="R7" t="s">
        <v>364</v>
      </c>
      <c r="S7" t="s">
        <v>281</v>
      </c>
      <c r="T7" t="s">
        <v>365</v>
      </c>
      <c r="U7" t="s">
        <v>366</v>
      </c>
      <c r="V7" t="s">
        <v>367</v>
      </c>
      <c r="W7" t="s">
        <v>341</v>
      </c>
      <c r="X7">
        <v>3</v>
      </c>
      <c r="Y7" t="s">
        <v>352</v>
      </c>
      <c r="Z7" t="s">
        <v>368</v>
      </c>
      <c r="AA7" t="s">
        <v>369</v>
      </c>
      <c r="AB7" t="s">
        <v>337</v>
      </c>
      <c r="AC7" t="s">
        <v>285</v>
      </c>
      <c r="AD7" t="s">
        <v>370</v>
      </c>
      <c r="AE7" t="s">
        <v>371</v>
      </c>
      <c r="AF7" t="s">
        <v>288</v>
      </c>
      <c r="AG7" t="s">
        <v>289</v>
      </c>
      <c r="AH7" t="s">
        <v>372</v>
      </c>
      <c r="AI7">
        <v>228565726</v>
      </c>
      <c r="AJ7" t="s">
        <v>373</v>
      </c>
      <c r="AK7">
        <v>44502.288993055547</v>
      </c>
      <c r="AL7" t="s">
        <v>263</v>
      </c>
      <c r="AM7" t="s">
        <v>263</v>
      </c>
      <c r="AN7" t="s">
        <v>292</v>
      </c>
      <c r="AO7" t="s">
        <v>263</v>
      </c>
      <c r="AP7" t="s">
        <v>263</v>
      </c>
      <c r="AQ7">
        <v>6</v>
      </c>
    </row>
    <row r="8" spans="1:43" x14ac:dyDescent="0.35">
      <c r="A8" s="98">
        <v>44498.643335081018</v>
      </c>
      <c r="B8" s="98">
        <v>44498.659508506942</v>
      </c>
      <c r="C8" s="98">
        <v>44498</v>
      </c>
      <c r="D8" t="s">
        <v>262</v>
      </c>
      <c r="E8" t="s">
        <v>263</v>
      </c>
      <c r="F8" t="s">
        <v>264</v>
      </c>
      <c r="G8" t="s">
        <v>357</v>
      </c>
      <c r="H8" t="s">
        <v>374</v>
      </c>
      <c r="I8" t="s">
        <v>302</v>
      </c>
      <c r="J8" t="s">
        <v>268</v>
      </c>
      <c r="K8" t="s">
        <v>375</v>
      </c>
      <c r="L8" t="s">
        <v>376</v>
      </c>
      <c r="M8" t="s">
        <v>377</v>
      </c>
      <c r="N8" t="s">
        <v>378</v>
      </c>
      <c r="O8" t="s">
        <v>379</v>
      </c>
      <c r="P8" t="s">
        <v>380</v>
      </c>
      <c r="Q8" t="s">
        <v>381</v>
      </c>
      <c r="R8" t="s">
        <v>275</v>
      </c>
      <c r="S8" t="s">
        <v>281</v>
      </c>
      <c r="T8" t="s">
        <v>382</v>
      </c>
      <c r="U8" t="s">
        <v>366</v>
      </c>
      <c r="V8" t="s">
        <v>279</v>
      </c>
      <c r="W8" t="s">
        <v>383</v>
      </c>
      <c r="X8">
        <v>7</v>
      </c>
      <c r="Y8" t="s">
        <v>281</v>
      </c>
      <c r="Z8" t="s">
        <v>384</v>
      </c>
      <c r="AA8" t="s">
        <v>385</v>
      </c>
      <c r="AB8" t="s">
        <v>281</v>
      </c>
      <c r="AC8" t="s">
        <v>285</v>
      </c>
      <c r="AD8" t="s">
        <v>386</v>
      </c>
      <c r="AE8" t="s">
        <v>387</v>
      </c>
      <c r="AF8" t="s">
        <v>288</v>
      </c>
      <c r="AG8" t="s">
        <v>289</v>
      </c>
      <c r="AH8" t="s">
        <v>388</v>
      </c>
      <c r="AI8">
        <v>228565731</v>
      </c>
      <c r="AJ8" t="s">
        <v>389</v>
      </c>
      <c r="AK8">
        <v>44502.289004629631</v>
      </c>
      <c r="AL8" t="s">
        <v>263</v>
      </c>
      <c r="AM8" t="s">
        <v>263</v>
      </c>
      <c r="AN8" t="s">
        <v>292</v>
      </c>
      <c r="AO8" t="s">
        <v>263</v>
      </c>
      <c r="AP8" t="s">
        <v>263</v>
      </c>
      <c r="AQ8">
        <v>7</v>
      </c>
    </row>
    <row r="9" spans="1:43" x14ac:dyDescent="0.35">
      <c r="A9" s="98">
        <v>44498.403577002318</v>
      </c>
      <c r="B9" s="98">
        <v>44498.652339942128</v>
      </c>
      <c r="C9" s="98">
        <v>44498</v>
      </c>
      <c r="D9" t="s">
        <v>390</v>
      </c>
      <c r="E9" t="s">
        <v>263</v>
      </c>
      <c r="F9" t="s">
        <v>333</v>
      </c>
      <c r="G9" t="s">
        <v>265</v>
      </c>
      <c r="H9" t="s">
        <v>391</v>
      </c>
      <c r="I9" t="s">
        <v>392</v>
      </c>
      <c r="J9" t="s">
        <v>268</v>
      </c>
      <c r="K9" t="s">
        <v>393</v>
      </c>
      <c r="L9" t="s">
        <v>394</v>
      </c>
      <c r="M9" t="s">
        <v>395</v>
      </c>
      <c r="N9" t="s">
        <v>395</v>
      </c>
      <c r="O9" t="s">
        <v>396</v>
      </c>
      <c r="P9" t="s">
        <v>397</v>
      </c>
      <c r="Q9" t="s">
        <v>398</v>
      </c>
      <c r="R9" t="s">
        <v>275</v>
      </c>
      <c r="S9" t="s">
        <v>399</v>
      </c>
      <c r="T9" t="s">
        <v>400</v>
      </c>
      <c r="U9" t="s">
        <v>278</v>
      </c>
      <c r="V9" t="s">
        <v>401</v>
      </c>
      <c r="W9" t="s">
        <v>402</v>
      </c>
      <c r="X9">
        <v>4</v>
      </c>
      <c r="Y9" t="s">
        <v>281</v>
      </c>
      <c r="Z9" t="s">
        <v>403</v>
      </c>
      <c r="AA9" t="s">
        <v>404</v>
      </c>
      <c r="AB9" t="s">
        <v>405</v>
      </c>
      <c r="AC9" t="s">
        <v>406</v>
      </c>
      <c r="AD9" t="s">
        <v>407</v>
      </c>
      <c r="AE9" t="s">
        <v>408</v>
      </c>
      <c r="AF9" t="s">
        <v>288</v>
      </c>
      <c r="AG9" t="s">
        <v>289</v>
      </c>
      <c r="AH9" t="s">
        <v>263</v>
      </c>
      <c r="AI9">
        <v>228566741</v>
      </c>
      <c r="AJ9" t="s">
        <v>409</v>
      </c>
      <c r="AK9">
        <v>44502.292372685188</v>
      </c>
      <c r="AL9" t="s">
        <v>263</v>
      </c>
      <c r="AM9" t="s">
        <v>263</v>
      </c>
      <c r="AN9" t="s">
        <v>292</v>
      </c>
      <c r="AO9" t="s">
        <v>263</v>
      </c>
      <c r="AP9" t="s">
        <v>263</v>
      </c>
      <c r="AQ9">
        <v>8</v>
      </c>
    </row>
    <row r="10" spans="1:43" x14ac:dyDescent="0.35">
      <c r="A10" s="98">
        <v>44498.420512708333</v>
      </c>
      <c r="B10" s="98">
        <v>44498.535900879629</v>
      </c>
      <c r="C10" s="98">
        <v>44498</v>
      </c>
      <c r="D10" t="s">
        <v>390</v>
      </c>
      <c r="E10" t="s">
        <v>263</v>
      </c>
      <c r="F10" t="s">
        <v>333</v>
      </c>
      <c r="G10" t="s">
        <v>265</v>
      </c>
      <c r="H10" t="s">
        <v>410</v>
      </c>
      <c r="I10" t="s">
        <v>411</v>
      </c>
      <c r="J10" t="s">
        <v>412</v>
      </c>
      <c r="K10" t="s">
        <v>413</v>
      </c>
      <c r="L10" t="s">
        <v>414</v>
      </c>
      <c r="M10" t="s">
        <v>395</v>
      </c>
      <c r="N10" t="s">
        <v>360</v>
      </c>
      <c r="O10" t="s">
        <v>415</v>
      </c>
      <c r="P10" t="s">
        <v>416</v>
      </c>
      <c r="Q10" t="s">
        <v>417</v>
      </c>
      <c r="R10" t="s">
        <v>418</v>
      </c>
      <c r="S10" t="s">
        <v>419</v>
      </c>
      <c r="T10" t="s">
        <v>420</v>
      </c>
      <c r="U10" t="s">
        <v>278</v>
      </c>
      <c r="V10" t="s">
        <v>421</v>
      </c>
      <c r="W10" t="s">
        <v>422</v>
      </c>
      <c r="X10">
        <v>6</v>
      </c>
      <c r="Y10" t="s">
        <v>281</v>
      </c>
      <c r="Z10" t="s">
        <v>423</v>
      </c>
      <c r="AA10" t="s">
        <v>424</v>
      </c>
      <c r="AB10" t="s">
        <v>425</v>
      </c>
      <c r="AC10" t="s">
        <v>426</v>
      </c>
      <c r="AD10" t="s">
        <v>427</v>
      </c>
      <c r="AE10" t="s">
        <v>408</v>
      </c>
      <c r="AF10" t="s">
        <v>288</v>
      </c>
      <c r="AG10" t="s">
        <v>289</v>
      </c>
      <c r="AH10" t="s">
        <v>263</v>
      </c>
      <c r="AI10">
        <v>228566751</v>
      </c>
      <c r="AJ10" t="s">
        <v>428</v>
      </c>
      <c r="AK10">
        <v>44502.292430555557</v>
      </c>
      <c r="AL10" t="s">
        <v>263</v>
      </c>
      <c r="AM10" t="s">
        <v>263</v>
      </c>
      <c r="AN10" t="s">
        <v>292</v>
      </c>
      <c r="AO10" t="s">
        <v>263</v>
      </c>
      <c r="AP10" t="s">
        <v>263</v>
      </c>
      <c r="AQ10">
        <v>9</v>
      </c>
    </row>
    <row r="11" spans="1:43" x14ac:dyDescent="0.35">
      <c r="A11" s="98">
        <v>44498.435885231484</v>
      </c>
      <c r="B11" s="98">
        <v>44498.652213032408</v>
      </c>
      <c r="C11" s="98">
        <v>44498</v>
      </c>
      <c r="D11" t="s">
        <v>390</v>
      </c>
      <c r="E11" t="s">
        <v>263</v>
      </c>
      <c r="F11" t="s">
        <v>333</v>
      </c>
      <c r="G11" t="s">
        <v>265</v>
      </c>
      <c r="H11" t="s">
        <v>429</v>
      </c>
      <c r="I11" t="s">
        <v>430</v>
      </c>
      <c r="J11" t="s">
        <v>431</v>
      </c>
      <c r="K11" t="s">
        <v>432</v>
      </c>
      <c r="L11" t="s">
        <v>433</v>
      </c>
      <c r="M11" t="s">
        <v>434</v>
      </c>
      <c r="N11" t="s">
        <v>360</v>
      </c>
      <c r="O11" t="s">
        <v>435</v>
      </c>
      <c r="P11" t="s">
        <v>436</v>
      </c>
      <c r="Q11" t="s">
        <v>437</v>
      </c>
      <c r="R11" t="s">
        <v>275</v>
      </c>
      <c r="S11" t="s">
        <v>438</v>
      </c>
      <c r="T11" t="s">
        <v>281</v>
      </c>
      <c r="U11" t="s">
        <v>325</v>
      </c>
      <c r="V11" t="s">
        <v>439</v>
      </c>
      <c r="W11" t="s">
        <v>440</v>
      </c>
      <c r="X11">
        <v>3</v>
      </c>
      <c r="Y11" t="s">
        <v>281</v>
      </c>
      <c r="Z11" t="s">
        <v>441</v>
      </c>
      <c r="AA11" t="s">
        <v>442</v>
      </c>
      <c r="AB11" t="s">
        <v>281</v>
      </c>
      <c r="AC11" t="s">
        <v>285</v>
      </c>
      <c r="AD11" t="s">
        <v>443</v>
      </c>
      <c r="AE11" t="s">
        <v>444</v>
      </c>
      <c r="AF11" t="s">
        <v>288</v>
      </c>
      <c r="AG11" t="s">
        <v>289</v>
      </c>
      <c r="AH11" t="s">
        <v>263</v>
      </c>
      <c r="AI11">
        <v>228566770</v>
      </c>
      <c r="AJ11" t="s">
        <v>445</v>
      </c>
      <c r="AK11">
        <v>44502.292500000003</v>
      </c>
      <c r="AL11" t="s">
        <v>263</v>
      </c>
      <c r="AM11" t="s">
        <v>263</v>
      </c>
      <c r="AN11" t="s">
        <v>292</v>
      </c>
      <c r="AO11" t="s">
        <v>263</v>
      </c>
      <c r="AP11" t="s">
        <v>263</v>
      </c>
      <c r="AQ11">
        <v>10</v>
      </c>
    </row>
    <row r="12" spans="1:43" x14ac:dyDescent="0.35">
      <c r="A12" s="98">
        <v>44498.451299525463</v>
      </c>
      <c r="B12" s="98">
        <v>44498.653187708333</v>
      </c>
      <c r="C12" s="98">
        <v>44498</v>
      </c>
      <c r="D12" t="s">
        <v>390</v>
      </c>
      <c r="E12" t="s">
        <v>263</v>
      </c>
      <c r="F12" t="s">
        <v>264</v>
      </c>
      <c r="G12" t="s">
        <v>265</v>
      </c>
      <c r="H12" t="s">
        <v>446</v>
      </c>
      <c r="I12" t="s">
        <v>447</v>
      </c>
      <c r="J12" t="s">
        <v>448</v>
      </c>
      <c r="K12" t="s">
        <v>449</v>
      </c>
      <c r="L12" t="s">
        <v>450</v>
      </c>
      <c r="M12" t="s">
        <v>451</v>
      </c>
      <c r="N12" t="s">
        <v>434</v>
      </c>
      <c r="O12" t="s">
        <v>452</v>
      </c>
      <c r="P12" t="s">
        <v>453</v>
      </c>
      <c r="Q12" t="s">
        <v>351</v>
      </c>
      <c r="R12" t="s">
        <v>275</v>
      </c>
      <c r="S12" t="s">
        <v>454</v>
      </c>
      <c r="T12" t="s">
        <v>455</v>
      </c>
      <c r="U12" t="s">
        <v>366</v>
      </c>
      <c r="V12" t="s">
        <v>456</v>
      </c>
      <c r="W12" t="s">
        <v>333</v>
      </c>
      <c r="X12">
        <v>3</v>
      </c>
      <c r="Y12" t="s">
        <v>281</v>
      </c>
      <c r="Z12" t="s">
        <v>457</v>
      </c>
      <c r="AA12" t="s">
        <v>458</v>
      </c>
      <c r="AB12" t="s">
        <v>459</v>
      </c>
      <c r="AC12" t="s">
        <v>460</v>
      </c>
      <c r="AD12" t="s">
        <v>461</v>
      </c>
      <c r="AE12" t="s">
        <v>462</v>
      </c>
      <c r="AF12" t="s">
        <v>288</v>
      </c>
      <c r="AG12" t="s">
        <v>289</v>
      </c>
      <c r="AH12" t="s">
        <v>463</v>
      </c>
      <c r="AI12">
        <v>228566788</v>
      </c>
      <c r="AJ12" t="s">
        <v>464</v>
      </c>
      <c r="AK12">
        <v>44502.292557870373</v>
      </c>
      <c r="AL12" t="s">
        <v>263</v>
      </c>
      <c r="AM12" t="s">
        <v>263</v>
      </c>
      <c r="AN12" t="s">
        <v>292</v>
      </c>
      <c r="AO12" t="s">
        <v>263</v>
      </c>
      <c r="AP12" t="s">
        <v>263</v>
      </c>
      <c r="AQ12">
        <v>11</v>
      </c>
    </row>
    <row r="13" spans="1:43" x14ac:dyDescent="0.35">
      <c r="A13" s="98">
        <v>44498.470923194443</v>
      </c>
      <c r="B13" s="98">
        <v>44498.484232974537</v>
      </c>
      <c r="C13" s="98">
        <v>44498</v>
      </c>
      <c r="D13" t="s">
        <v>390</v>
      </c>
      <c r="E13" t="s">
        <v>263</v>
      </c>
      <c r="F13" t="s">
        <v>264</v>
      </c>
      <c r="G13" t="s">
        <v>265</v>
      </c>
      <c r="H13" t="s">
        <v>465</v>
      </c>
      <c r="I13" t="s">
        <v>466</v>
      </c>
      <c r="J13" t="s">
        <v>467</v>
      </c>
      <c r="K13" t="s">
        <v>468</v>
      </c>
      <c r="L13" t="s">
        <v>469</v>
      </c>
      <c r="M13" t="s">
        <v>434</v>
      </c>
      <c r="N13" t="s">
        <v>360</v>
      </c>
      <c r="O13" t="s">
        <v>470</v>
      </c>
      <c r="P13" t="s">
        <v>471</v>
      </c>
      <c r="Q13" t="s">
        <v>472</v>
      </c>
      <c r="R13" t="s">
        <v>275</v>
      </c>
      <c r="S13" t="s">
        <v>454</v>
      </c>
      <c r="T13" t="s">
        <v>473</v>
      </c>
      <c r="U13" t="s">
        <v>325</v>
      </c>
      <c r="V13" t="s">
        <v>340</v>
      </c>
      <c r="W13" t="s">
        <v>333</v>
      </c>
      <c r="X13">
        <v>3</v>
      </c>
      <c r="Y13" t="s">
        <v>281</v>
      </c>
      <c r="Z13" t="s">
        <v>423</v>
      </c>
      <c r="AA13" t="s">
        <v>474</v>
      </c>
      <c r="AB13" t="s">
        <v>475</v>
      </c>
      <c r="AC13" t="s">
        <v>476</v>
      </c>
      <c r="AD13" t="s">
        <v>477</v>
      </c>
      <c r="AE13" t="s">
        <v>478</v>
      </c>
      <c r="AF13" t="s">
        <v>288</v>
      </c>
      <c r="AG13" t="s">
        <v>289</v>
      </c>
      <c r="AH13" t="s">
        <v>263</v>
      </c>
      <c r="AI13">
        <v>228566812</v>
      </c>
      <c r="AJ13" t="s">
        <v>479</v>
      </c>
      <c r="AK13">
        <v>44502.292604166672</v>
      </c>
      <c r="AL13" t="s">
        <v>263</v>
      </c>
      <c r="AM13" t="s">
        <v>263</v>
      </c>
      <c r="AN13" t="s">
        <v>292</v>
      </c>
      <c r="AO13" t="s">
        <v>263</v>
      </c>
      <c r="AP13" t="s">
        <v>263</v>
      </c>
      <c r="AQ13">
        <v>12</v>
      </c>
    </row>
    <row r="14" spans="1:43" x14ac:dyDescent="0.35">
      <c r="A14" s="98">
        <v>44498.488043356483</v>
      </c>
      <c r="B14" s="98">
        <v>44498.502682881946</v>
      </c>
      <c r="C14" s="98">
        <v>44498</v>
      </c>
      <c r="D14" t="s">
        <v>390</v>
      </c>
      <c r="E14" t="s">
        <v>263</v>
      </c>
      <c r="F14" t="s">
        <v>264</v>
      </c>
      <c r="G14" t="s">
        <v>265</v>
      </c>
      <c r="H14" t="s">
        <v>480</v>
      </c>
      <c r="I14" t="s">
        <v>481</v>
      </c>
      <c r="J14" t="s">
        <v>482</v>
      </c>
      <c r="K14" t="s">
        <v>483</v>
      </c>
      <c r="L14" t="s">
        <v>484</v>
      </c>
      <c r="M14" t="s">
        <v>395</v>
      </c>
      <c r="N14" t="s">
        <v>451</v>
      </c>
      <c r="O14" t="s">
        <v>485</v>
      </c>
      <c r="P14" t="s">
        <v>486</v>
      </c>
      <c r="Q14" t="s">
        <v>472</v>
      </c>
      <c r="R14" t="s">
        <v>275</v>
      </c>
      <c r="S14" t="s">
        <v>487</v>
      </c>
      <c r="T14" t="s">
        <v>473</v>
      </c>
      <c r="U14" t="s">
        <v>325</v>
      </c>
      <c r="V14" t="s">
        <v>401</v>
      </c>
      <c r="W14" t="s">
        <v>333</v>
      </c>
      <c r="X14">
        <v>5</v>
      </c>
      <c r="Y14" t="s">
        <v>281</v>
      </c>
      <c r="Z14" t="s">
        <v>488</v>
      </c>
      <c r="AA14" t="s">
        <v>489</v>
      </c>
      <c r="AB14" t="s">
        <v>490</v>
      </c>
      <c r="AC14" t="s">
        <v>491</v>
      </c>
      <c r="AD14" t="s">
        <v>492</v>
      </c>
      <c r="AE14" t="s">
        <v>493</v>
      </c>
      <c r="AF14" t="s">
        <v>288</v>
      </c>
      <c r="AG14" t="s">
        <v>289</v>
      </c>
      <c r="AH14" t="s">
        <v>494</v>
      </c>
      <c r="AI14">
        <v>228566828</v>
      </c>
      <c r="AJ14" t="s">
        <v>495</v>
      </c>
      <c r="AK14">
        <v>44502.292650462958</v>
      </c>
      <c r="AL14" t="s">
        <v>263</v>
      </c>
      <c r="AM14" t="s">
        <v>263</v>
      </c>
      <c r="AN14" t="s">
        <v>292</v>
      </c>
      <c r="AO14" t="s">
        <v>263</v>
      </c>
      <c r="AP14" t="s">
        <v>263</v>
      </c>
      <c r="AQ14">
        <v>13</v>
      </c>
    </row>
    <row r="15" spans="1:43" x14ac:dyDescent="0.35">
      <c r="A15" s="98">
        <v>44498.388632060189</v>
      </c>
      <c r="B15" s="98">
        <v>44498.423137071761</v>
      </c>
      <c r="C15" s="98">
        <v>44498</v>
      </c>
      <c r="D15" t="s">
        <v>496</v>
      </c>
      <c r="E15" t="s">
        <v>263</v>
      </c>
      <c r="F15" t="s">
        <v>264</v>
      </c>
      <c r="G15" t="s">
        <v>265</v>
      </c>
      <c r="H15" t="s">
        <v>497</v>
      </c>
      <c r="I15" t="s">
        <v>498</v>
      </c>
      <c r="J15" t="s">
        <v>499</v>
      </c>
      <c r="K15" t="s">
        <v>500</v>
      </c>
      <c r="L15" t="s">
        <v>501</v>
      </c>
      <c r="M15" t="s">
        <v>502</v>
      </c>
      <c r="N15" t="s">
        <v>503</v>
      </c>
      <c r="O15" t="s">
        <v>504</v>
      </c>
      <c r="P15" t="s">
        <v>505</v>
      </c>
      <c r="Q15" t="s">
        <v>506</v>
      </c>
      <c r="R15" t="s">
        <v>507</v>
      </c>
      <c r="S15" t="s">
        <v>508</v>
      </c>
      <c r="T15" t="s">
        <v>509</v>
      </c>
      <c r="U15" t="s">
        <v>325</v>
      </c>
      <c r="V15" t="s">
        <v>510</v>
      </c>
      <c r="W15" t="s">
        <v>511</v>
      </c>
      <c r="X15">
        <v>6</v>
      </c>
      <c r="Y15" t="s">
        <v>512</v>
      </c>
      <c r="Z15" t="s">
        <v>513</v>
      </c>
      <c r="AA15" t="s">
        <v>514</v>
      </c>
      <c r="AB15" t="s">
        <v>515</v>
      </c>
      <c r="AC15" t="s">
        <v>275</v>
      </c>
      <c r="AD15" t="s">
        <v>516</v>
      </c>
      <c r="AE15" t="s">
        <v>517</v>
      </c>
      <c r="AF15" t="s">
        <v>518</v>
      </c>
      <c r="AG15" t="s">
        <v>289</v>
      </c>
      <c r="AH15" t="s">
        <v>263</v>
      </c>
      <c r="AI15">
        <v>228758071</v>
      </c>
      <c r="AJ15" t="s">
        <v>519</v>
      </c>
      <c r="AK15">
        <v>44502.73</v>
      </c>
      <c r="AL15" t="s">
        <v>263</v>
      </c>
      <c r="AM15" t="s">
        <v>263</v>
      </c>
      <c r="AN15" t="s">
        <v>292</v>
      </c>
      <c r="AO15" t="s">
        <v>263</v>
      </c>
      <c r="AP15" t="s">
        <v>263</v>
      </c>
      <c r="AQ15">
        <v>14</v>
      </c>
    </row>
    <row r="16" spans="1:43" x14ac:dyDescent="0.35">
      <c r="A16" s="98">
        <v>44498.423739803242</v>
      </c>
      <c r="B16" s="98">
        <v>44498.444160775463</v>
      </c>
      <c r="C16" s="98">
        <v>44498</v>
      </c>
      <c r="D16" t="s">
        <v>496</v>
      </c>
      <c r="E16" t="s">
        <v>263</v>
      </c>
      <c r="F16" t="s">
        <v>264</v>
      </c>
      <c r="G16" t="s">
        <v>265</v>
      </c>
      <c r="H16" t="s">
        <v>520</v>
      </c>
      <c r="I16" t="s">
        <v>521</v>
      </c>
      <c r="J16" t="s">
        <v>522</v>
      </c>
      <c r="K16" t="s">
        <v>523</v>
      </c>
      <c r="L16" t="s">
        <v>524</v>
      </c>
      <c r="M16" t="s">
        <v>525</v>
      </c>
      <c r="N16" t="s">
        <v>526</v>
      </c>
      <c r="O16" t="s">
        <v>527</v>
      </c>
      <c r="P16" t="s">
        <v>528</v>
      </c>
      <c r="Q16" t="s">
        <v>506</v>
      </c>
      <c r="R16" t="s">
        <v>529</v>
      </c>
      <c r="S16" t="s">
        <v>323</v>
      </c>
      <c r="T16" t="s">
        <v>530</v>
      </c>
      <c r="U16" t="s">
        <v>325</v>
      </c>
      <c r="V16" t="s">
        <v>279</v>
      </c>
      <c r="W16" t="s">
        <v>531</v>
      </c>
      <c r="X16">
        <v>3</v>
      </c>
      <c r="Y16" t="s">
        <v>281</v>
      </c>
      <c r="Z16" t="s">
        <v>532</v>
      </c>
      <c r="AA16" t="s">
        <v>533</v>
      </c>
      <c r="AB16" t="s">
        <v>281</v>
      </c>
      <c r="AC16" t="s">
        <v>337</v>
      </c>
      <c r="AD16" t="s">
        <v>534</v>
      </c>
      <c r="AE16" t="s">
        <v>535</v>
      </c>
      <c r="AF16" t="s">
        <v>263</v>
      </c>
      <c r="AG16" t="s">
        <v>289</v>
      </c>
      <c r="AH16" t="s">
        <v>263</v>
      </c>
      <c r="AI16">
        <v>228758118</v>
      </c>
      <c r="AJ16" t="s">
        <v>536</v>
      </c>
      <c r="AK16">
        <v>44502.73033564815</v>
      </c>
      <c r="AL16" t="s">
        <v>263</v>
      </c>
      <c r="AM16" t="s">
        <v>263</v>
      </c>
      <c r="AN16" t="s">
        <v>292</v>
      </c>
      <c r="AO16" t="s">
        <v>263</v>
      </c>
      <c r="AP16" t="s">
        <v>263</v>
      </c>
      <c r="AQ16">
        <v>15</v>
      </c>
    </row>
    <row r="17" spans="1:43" x14ac:dyDescent="0.35">
      <c r="A17" s="98">
        <v>44498.452126840282</v>
      </c>
      <c r="B17" s="98">
        <v>44498.463477812496</v>
      </c>
      <c r="C17" s="98">
        <v>44498</v>
      </c>
      <c r="D17" t="s">
        <v>496</v>
      </c>
      <c r="E17" t="s">
        <v>263</v>
      </c>
      <c r="F17" t="s">
        <v>333</v>
      </c>
      <c r="G17" t="s">
        <v>265</v>
      </c>
      <c r="H17" t="s">
        <v>537</v>
      </c>
      <c r="I17" t="s">
        <v>538</v>
      </c>
      <c r="J17" t="s">
        <v>539</v>
      </c>
      <c r="K17" t="s">
        <v>540</v>
      </c>
      <c r="L17" t="s">
        <v>541</v>
      </c>
      <c r="M17" t="s">
        <v>542</v>
      </c>
      <c r="N17" t="s">
        <v>543</v>
      </c>
      <c r="O17" t="s">
        <v>544</v>
      </c>
      <c r="P17" t="s">
        <v>545</v>
      </c>
      <c r="Q17" t="s">
        <v>506</v>
      </c>
      <c r="R17" t="s">
        <v>546</v>
      </c>
      <c r="S17" t="s">
        <v>281</v>
      </c>
      <c r="T17" t="s">
        <v>547</v>
      </c>
      <c r="U17" t="s">
        <v>325</v>
      </c>
      <c r="V17" t="s">
        <v>279</v>
      </c>
      <c r="W17" t="s">
        <v>548</v>
      </c>
      <c r="X17">
        <v>6</v>
      </c>
      <c r="Y17" t="s">
        <v>549</v>
      </c>
      <c r="Z17" t="s">
        <v>550</v>
      </c>
      <c r="AA17" t="s">
        <v>281</v>
      </c>
      <c r="AB17" t="s">
        <v>551</v>
      </c>
      <c r="AC17" t="s">
        <v>337</v>
      </c>
      <c r="AD17" t="s">
        <v>552</v>
      </c>
      <c r="AE17" t="s">
        <v>553</v>
      </c>
      <c r="AF17" t="s">
        <v>554</v>
      </c>
      <c r="AG17" t="s">
        <v>289</v>
      </c>
      <c r="AH17" t="s">
        <v>263</v>
      </c>
      <c r="AI17">
        <v>228758145</v>
      </c>
      <c r="AJ17" t="s">
        <v>555</v>
      </c>
      <c r="AK17">
        <v>44502.730543981481</v>
      </c>
      <c r="AL17" t="s">
        <v>263</v>
      </c>
      <c r="AM17" t="s">
        <v>263</v>
      </c>
      <c r="AN17" t="s">
        <v>292</v>
      </c>
      <c r="AO17" t="s">
        <v>263</v>
      </c>
      <c r="AP17" t="s">
        <v>263</v>
      </c>
      <c r="AQ17">
        <v>16</v>
      </c>
    </row>
    <row r="18" spans="1:43" x14ac:dyDescent="0.35">
      <c r="A18" s="98">
        <v>44498.465412997677</v>
      </c>
      <c r="B18" s="98">
        <v>44498.478793692128</v>
      </c>
      <c r="C18" s="98">
        <v>44498</v>
      </c>
      <c r="D18" t="s">
        <v>496</v>
      </c>
      <c r="E18" t="s">
        <v>263</v>
      </c>
      <c r="F18" t="s">
        <v>333</v>
      </c>
      <c r="G18" t="s">
        <v>265</v>
      </c>
      <c r="H18" t="s">
        <v>556</v>
      </c>
      <c r="I18" t="s">
        <v>557</v>
      </c>
      <c r="J18" t="s">
        <v>281</v>
      </c>
      <c r="K18" t="s">
        <v>558</v>
      </c>
      <c r="L18" t="s">
        <v>559</v>
      </c>
      <c r="M18" t="s">
        <v>560</v>
      </c>
      <c r="N18" t="s">
        <v>561</v>
      </c>
      <c r="O18" t="s">
        <v>562</v>
      </c>
      <c r="P18" t="s">
        <v>563</v>
      </c>
      <c r="Q18" t="s">
        <v>564</v>
      </c>
      <c r="R18" t="s">
        <v>565</v>
      </c>
      <c r="S18" t="s">
        <v>323</v>
      </c>
      <c r="T18" t="s">
        <v>566</v>
      </c>
      <c r="U18" t="s">
        <v>325</v>
      </c>
      <c r="V18" t="s">
        <v>340</v>
      </c>
      <c r="W18" t="s">
        <v>567</v>
      </c>
      <c r="X18">
        <v>6</v>
      </c>
      <c r="Y18" t="s">
        <v>568</v>
      </c>
      <c r="Z18" t="s">
        <v>569</v>
      </c>
      <c r="AA18" t="s">
        <v>337</v>
      </c>
      <c r="AB18" t="s">
        <v>570</v>
      </c>
      <c r="AC18" t="s">
        <v>337</v>
      </c>
      <c r="AD18" t="s">
        <v>571</v>
      </c>
      <c r="AE18" t="s">
        <v>571</v>
      </c>
      <c r="AF18" t="s">
        <v>572</v>
      </c>
      <c r="AG18" t="s">
        <v>289</v>
      </c>
      <c r="AH18" t="s">
        <v>263</v>
      </c>
      <c r="AI18">
        <v>228758148</v>
      </c>
      <c r="AJ18" t="s">
        <v>573</v>
      </c>
      <c r="AK18">
        <v>44502.730567129627</v>
      </c>
      <c r="AL18" t="s">
        <v>263</v>
      </c>
      <c r="AM18" t="s">
        <v>263</v>
      </c>
      <c r="AN18" t="s">
        <v>292</v>
      </c>
      <c r="AO18" t="s">
        <v>263</v>
      </c>
      <c r="AP18" t="s">
        <v>263</v>
      </c>
      <c r="AQ18">
        <v>17</v>
      </c>
    </row>
    <row r="19" spans="1:43" x14ac:dyDescent="0.35">
      <c r="A19" s="98">
        <v>44498.478895995373</v>
      </c>
      <c r="B19" s="98">
        <v>44498.500639039346</v>
      </c>
      <c r="C19" s="98">
        <v>44498</v>
      </c>
      <c r="D19" t="s">
        <v>496</v>
      </c>
      <c r="E19" t="s">
        <v>263</v>
      </c>
      <c r="F19" t="s">
        <v>333</v>
      </c>
      <c r="G19" t="s">
        <v>265</v>
      </c>
      <c r="H19" t="s">
        <v>574</v>
      </c>
      <c r="I19" t="s">
        <v>575</v>
      </c>
      <c r="J19" t="s">
        <v>576</v>
      </c>
      <c r="K19" t="s">
        <v>577</v>
      </c>
      <c r="L19" t="s">
        <v>578</v>
      </c>
      <c r="M19" t="s">
        <v>579</v>
      </c>
      <c r="N19" t="s">
        <v>580</v>
      </c>
      <c r="O19" t="s">
        <v>581</v>
      </c>
      <c r="P19" t="s">
        <v>582</v>
      </c>
      <c r="Q19" t="s">
        <v>583</v>
      </c>
      <c r="R19" t="s">
        <v>584</v>
      </c>
      <c r="S19" t="s">
        <v>585</v>
      </c>
      <c r="T19" t="s">
        <v>586</v>
      </c>
      <c r="U19" t="s">
        <v>325</v>
      </c>
      <c r="V19" t="s">
        <v>587</v>
      </c>
      <c r="W19" t="s">
        <v>588</v>
      </c>
      <c r="X19">
        <v>5</v>
      </c>
      <c r="Y19" t="s">
        <v>589</v>
      </c>
      <c r="Z19" t="s">
        <v>590</v>
      </c>
      <c r="AA19" t="s">
        <v>591</v>
      </c>
      <c r="AB19" t="s">
        <v>533</v>
      </c>
      <c r="AC19" t="s">
        <v>337</v>
      </c>
      <c r="AD19" t="s">
        <v>592</v>
      </c>
      <c r="AE19" t="s">
        <v>593</v>
      </c>
      <c r="AF19" t="s">
        <v>518</v>
      </c>
      <c r="AG19" t="s">
        <v>289</v>
      </c>
      <c r="AH19" t="s">
        <v>263</v>
      </c>
      <c r="AI19">
        <v>228758183</v>
      </c>
      <c r="AJ19" t="s">
        <v>594</v>
      </c>
      <c r="AK19">
        <v>44502.730763888889</v>
      </c>
      <c r="AL19" t="s">
        <v>263</v>
      </c>
      <c r="AM19" t="s">
        <v>263</v>
      </c>
      <c r="AN19" t="s">
        <v>292</v>
      </c>
      <c r="AO19" t="s">
        <v>263</v>
      </c>
      <c r="AP19" t="s">
        <v>263</v>
      </c>
      <c r="AQ19">
        <v>18</v>
      </c>
    </row>
    <row r="20" spans="1:43" x14ac:dyDescent="0.35">
      <c r="A20" s="98">
        <v>44498.629095706019</v>
      </c>
      <c r="B20" s="98">
        <v>44498.644443217592</v>
      </c>
      <c r="C20" s="98">
        <v>44498</v>
      </c>
      <c r="D20" t="s">
        <v>496</v>
      </c>
      <c r="E20" t="s">
        <v>263</v>
      </c>
      <c r="F20" t="s">
        <v>264</v>
      </c>
      <c r="G20" t="s">
        <v>357</v>
      </c>
      <c r="H20" t="s">
        <v>595</v>
      </c>
      <c r="I20" t="s">
        <v>596</v>
      </c>
      <c r="J20" t="s">
        <v>597</v>
      </c>
      <c r="K20" t="s">
        <v>598</v>
      </c>
      <c r="L20" t="s">
        <v>599</v>
      </c>
      <c r="M20" t="s">
        <v>600</v>
      </c>
      <c r="N20" t="s">
        <v>601</v>
      </c>
      <c r="O20" t="s">
        <v>602</v>
      </c>
      <c r="P20" t="s">
        <v>603</v>
      </c>
      <c r="Q20" t="s">
        <v>604</v>
      </c>
      <c r="R20" t="s">
        <v>605</v>
      </c>
      <c r="S20" t="s">
        <v>606</v>
      </c>
      <c r="T20" t="s">
        <v>607</v>
      </c>
      <c r="U20" t="s">
        <v>366</v>
      </c>
      <c r="V20" t="s">
        <v>340</v>
      </c>
      <c r="W20" t="s">
        <v>333</v>
      </c>
      <c r="X20">
        <v>2</v>
      </c>
      <c r="Y20" t="s">
        <v>608</v>
      </c>
      <c r="Z20" t="s">
        <v>609</v>
      </c>
      <c r="AA20" t="s">
        <v>610</v>
      </c>
      <c r="AB20" t="s">
        <v>611</v>
      </c>
      <c r="AC20" t="s">
        <v>275</v>
      </c>
      <c r="AD20" t="s">
        <v>337</v>
      </c>
      <c r="AE20" t="s">
        <v>612</v>
      </c>
      <c r="AF20" t="s">
        <v>263</v>
      </c>
      <c r="AG20" t="s">
        <v>289</v>
      </c>
      <c r="AH20" t="s">
        <v>263</v>
      </c>
      <c r="AI20">
        <v>228758206</v>
      </c>
      <c r="AJ20" t="s">
        <v>613</v>
      </c>
      <c r="AK20">
        <v>44502.730879629627</v>
      </c>
      <c r="AL20" t="s">
        <v>263</v>
      </c>
      <c r="AM20" t="s">
        <v>263</v>
      </c>
      <c r="AN20" t="s">
        <v>292</v>
      </c>
      <c r="AO20" t="s">
        <v>263</v>
      </c>
      <c r="AP20" t="s">
        <v>263</v>
      </c>
      <c r="AQ20">
        <v>19</v>
      </c>
    </row>
    <row r="21" spans="1:43" x14ac:dyDescent="0.35">
      <c r="A21" s="98">
        <v>44498.645420138891</v>
      </c>
      <c r="B21" s="98">
        <v>44498.6621241088</v>
      </c>
      <c r="C21" s="98">
        <v>44498</v>
      </c>
      <c r="D21" t="s">
        <v>496</v>
      </c>
      <c r="E21" t="s">
        <v>263</v>
      </c>
      <c r="F21" t="s">
        <v>333</v>
      </c>
      <c r="G21" t="s">
        <v>357</v>
      </c>
      <c r="H21" t="s">
        <v>614</v>
      </c>
      <c r="I21" t="s">
        <v>615</v>
      </c>
      <c r="J21" t="s">
        <v>596</v>
      </c>
      <c r="K21" t="s">
        <v>616</v>
      </c>
      <c r="L21" t="s">
        <v>617</v>
      </c>
      <c r="M21" t="s">
        <v>618</v>
      </c>
      <c r="N21" t="s">
        <v>619</v>
      </c>
      <c r="O21" t="s">
        <v>620</v>
      </c>
      <c r="P21" t="s">
        <v>621</v>
      </c>
      <c r="Q21" t="s">
        <v>472</v>
      </c>
      <c r="R21" t="s">
        <v>275</v>
      </c>
      <c r="S21" t="s">
        <v>281</v>
      </c>
      <c r="T21" t="s">
        <v>622</v>
      </c>
      <c r="U21" t="s">
        <v>366</v>
      </c>
      <c r="V21" t="s">
        <v>279</v>
      </c>
      <c r="W21" t="s">
        <v>623</v>
      </c>
      <c r="X21">
        <v>3</v>
      </c>
      <c r="Y21" t="s">
        <v>624</v>
      </c>
      <c r="Z21" t="s">
        <v>625</v>
      </c>
      <c r="AA21" t="s">
        <v>626</v>
      </c>
      <c r="AB21" t="s">
        <v>626</v>
      </c>
      <c r="AC21" t="s">
        <v>337</v>
      </c>
      <c r="AD21" t="s">
        <v>627</v>
      </c>
      <c r="AE21" t="s">
        <v>628</v>
      </c>
      <c r="AF21" t="s">
        <v>263</v>
      </c>
      <c r="AG21" t="s">
        <v>289</v>
      </c>
      <c r="AH21" t="s">
        <v>263</v>
      </c>
      <c r="AI21">
        <v>228758219</v>
      </c>
      <c r="AJ21" t="s">
        <v>629</v>
      </c>
      <c r="AK21">
        <v>44502.730914351851</v>
      </c>
      <c r="AL21" t="s">
        <v>263</v>
      </c>
      <c r="AM21" t="s">
        <v>263</v>
      </c>
      <c r="AN21" t="s">
        <v>292</v>
      </c>
      <c r="AO21" t="s">
        <v>263</v>
      </c>
      <c r="AP21" t="s">
        <v>263</v>
      </c>
      <c r="AQ21">
        <v>20</v>
      </c>
    </row>
    <row r="22" spans="1:43" x14ac:dyDescent="0.35">
      <c r="A22" s="98">
        <v>44492.476394560188</v>
      </c>
      <c r="B22" s="98">
        <v>44492.514743865737</v>
      </c>
      <c r="C22" s="98">
        <v>44492</v>
      </c>
      <c r="D22" t="s">
        <v>630</v>
      </c>
      <c r="E22" t="s">
        <v>263</v>
      </c>
      <c r="F22" t="s">
        <v>333</v>
      </c>
      <c r="G22" t="s">
        <v>631</v>
      </c>
      <c r="H22" t="s">
        <v>632</v>
      </c>
      <c r="I22" t="s">
        <v>633</v>
      </c>
      <c r="J22" t="s">
        <v>634</v>
      </c>
      <c r="K22" t="s">
        <v>635</v>
      </c>
      <c r="L22" t="s">
        <v>636</v>
      </c>
      <c r="M22" t="s">
        <v>637</v>
      </c>
      <c r="N22" t="s">
        <v>638</v>
      </c>
      <c r="O22" t="s">
        <v>639</v>
      </c>
      <c r="P22">
        <v>15000</v>
      </c>
      <c r="Q22" t="s">
        <v>640</v>
      </c>
      <c r="R22" t="s">
        <v>275</v>
      </c>
      <c r="S22" t="s">
        <v>641</v>
      </c>
      <c r="T22" t="s">
        <v>642</v>
      </c>
      <c r="U22" t="s">
        <v>325</v>
      </c>
      <c r="V22" t="s">
        <v>510</v>
      </c>
      <c r="W22" t="s">
        <v>643</v>
      </c>
      <c r="X22">
        <v>2</v>
      </c>
      <c r="Y22" t="s">
        <v>281</v>
      </c>
      <c r="Z22" t="s">
        <v>644</v>
      </c>
      <c r="AA22" t="s">
        <v>281</v>
      </c>
      <c r="AB22" t="s">
        <v>645</v>
      </c>
      <c r="AC22" t="s">
        <v>557</v>
      </c>
      <c r="AD22" t="s">
        <v>646</v>
      </c>
      <c r="AE22" t="s">
        <v>647</v>
      </c>
      <c r="AF22" t="s">
        <v>648</v>
      </c>
      <c r="AG22" t="s">
        <v>289</v>
      </c>
      <c r="AH22" t="s">
        <v>649</v>
      </c>
      <c r="AI22">
        <v>228918939</v>
      </c>
      <c r="AJ22" t="s">
        <v>650</v>
      </c>
      <c r="AK22">
        <v>44503.402361111112</v>
      </c>
      <c r="AL22" t="s">
        <v>263</v>
      </c>
      <c r="AM22" t="s">
        <v>263</v>
      </c>
      <c r="AN22" t="s">
        <v>292</v>
      </c>
      <c r="AO22" t="s">
        <v>263</v>
      </c>
      <c r="AP22" t="s">
        <v>263</v>
      </c>
      <c r="AQ22">
        <v>21</v>
      </c>
    </row>
    <row r="23" spans="1:43" x14ac:dyDescent="0.35">
      <c r="A23" s="98">
        <v>44492.514849247687</v>
      </c>
      <c r="B23" s="98">
        <v>44492.541108252313</v>
      </c>
      <c r="C23" s="98">
        <v>44492</v>
      </c>
      <c r="D23" t="s">
        <v>630</v>
      </c>
      <c r="E23" t="s">
        <v>263</v>
      </c>
      <c r="F23" t="s">
        <v>333</v>
      </c>
      <c r="G23" t="s">
        <v>631</v>
      </c>
      <c r="H23" t="s">
        <v>651</v>
      </c>
      <c r="I23" t="s">
        <v>652</v>
      </c>
      <c r="J23" t="s">
        <v>653</v>
      </c>
      <c r="K23" t="s">
        <v>654</v>
      </c>
      <c r="L23" t="s">
        <v>655</v>
      </c>
      <c r="M23" t="s">
        <v>656</v>
      </c>
      <c r="N23" t="s">
        <v>657</v>
      </c>
      <c r="O23" t="s">
        <v>658</v>
      </c>
      <c r="P23" t="s">
        <v>659</v>
      </c>
      <c r="Q23" t="s">
        <v>660</v>
      </c>
      <c r="R23" t="s">
        <v>661</v>
      </c>
      <c r="S23" t="s">
        <v>662</v>
      </c>
      <c r="T23" t="s">
        <v>663</v>
      </c>
      <c r="U23" t="s">
        <v>325</v>
      </c>
      <c r="V23" t="s">
        <v>337</v>
      </c>
      <c r="W23" t="s">
        <v>664</v>
      </c>
      <c r="X23">
        <v>3</v>
      </c>
      <c r="Y23" t="s">
        <v>281</v>
      </c>
      <c r="Z23" t="s">
        <v>263</v>
      </c>
      <c r="AA23" t="s">
        <v>352</v>
      </c>
      <c r="AB23" t="s">
        <v>665</v>
      </c>
      <c r="AC23" t="s">
        <v>263</v>
      </c>
      <c r="AD23" t="s">
        <v>666</v>
      </c>
      <c r="AE23" t="s">
        <v>667</v>
      </c>
      <c r="AF23" t="s">
        <v>668</v>
      </c>
      <c r="AG23" t="s">
        <v>263</v>
      </c>
      <c r="AH23" t="s">
        <v>669</v>
      </c>
      <c r="AI23">
        <v>228918944</v>
      </c>
      <c r="AJ23" t="s">
        <v>670</v>
      </c>
      <c r="AK23">
        <v>44503.402372685188</v>
      </c>
      <c r="AL23" t="s">
        <v>263</v>
      </c>
      <c r="AM23" t="s">
        <v>263</v>
      </c>
      <c r="AN23" t="s">
        <v>292</v>
      </c>
      <c r="AO23" t="s">
        <v>263</v>
      </c>
      <c r="AP23" t="s">
        <v>263</v>
      </c>
      <c r="AQ23">
        <v>22</v>
      </c>
    </row>
    <row r="24" spans="1:43" x14ac:dyDescent="0.35">
      <c r="A24" s="98">
        <v>44494.579387893522</v>
      </c>
      <c r="B24" s="98">
        <v>44494.608189722218</v>
      </c>
      <c r="C24" s="98">
        <v>44494</v>
      </c>
      <c r="D24" t="s">
        <v>630</v>
      </c>
      <c r="E24" t="s">
        <v>263</v>
      </c>
      <c r="F24" t="s">
        <v>264</v>
      </c>
      <c r="G24" t="s">
        <v>671</v>
      </c>
      <c r="H24" t="s">
        <v>672</v>
      </c>
      <c r="I24" t="s">
        <v>673</v>
      </c>
      <c r="J24" t="s">
        <v>674</v>
      </c>
      <c r="K24" t="s">
        <v>675</v>
      </c>
      <c r="L24" t="s">
        <v>676</v>
      </c>
      <c r="M24" t="s">
        <v>677</v>
      </c>
      <c r="N24" t="s">
        <v>678</v>
      </c>
      <c r="O24" t="s">
        <v>679</v>
      </c>
      <c r="P24" t="s">
        <v>680</v>
      </c>
      <c r="Q24" t="s">
        <v>681</v>
      </c>
      <c r="R24" t="s">
        <v>275</v>
      </c>
      <c r="S24" t="s">
        <v>454</v>
      </c>
      <c r="T24" t="s">
        <v>682</v>
      </c>
      <c r="U24" t="s">
        <v>325</v>
      </c>
      <c r="V24" t="s">
        <v>340</v>
      </c>
      <c r="W24" t="s">
        <v>333</v>
      </c>
      <c r="X24">
        <v>5</v>
      </c>
      <c r="Y24" t="s">
        <v>281</v>
      </c>
      <c r="Z24" t="s">
        <v>683</v>
      </c>
      <c r="AA24" t="s">
        <v>281</v>
      </c>
      <c r="AB24" t="s">
        <v>684</v>
      </c>
      <c r="AC24" t="s">
        <v>275</v>
      </c>
      <c r="AD24" t="s">
        <v>685</v>
      </c>
      <c r="AE24" t="s">
        <v>686</v>
      </c>
      <c r="AF24" t="s">
        <v>288</v>
      </c>
      <c r="AG24" t="s">
        <v>289</v>
      </c>
      <c r="AH24" t="s">
        <v>687</v>
      </c>
      <c r="AI24">
        <v>228918946</v>
      </c>
      <c r="AJ24" t="s">
        <v>688</v>
      </c>
      <c r="AK24">
        <v>44503.402372685188</v>
      </c>
      <c r="AL24" t="s">
        <v>263</v>
      </c>
      <c r="AM24" t="s">
        <v>263</v>
      </c>
      <c r="AN24" t="s">
        <v>292</v>
      </c>
      <c r="AO24" t="s">
        <v>263</v>
      </c>
      <c r="AP24" t="s">
        <v>263</v>
      </c>
      <c r="AQ24">
        <v>23</v>
      </c>
    </row>
    <row r="25" spans="1:43" x14ac:dyDescent="0.35">
      <c r="A25" s="98">
        <v>44494.631644976849</v>
      </c>
      <c r="B25" s="98">
        <v>44494.649687245372</v>
      </c>
      <c r="C25" s="98">
        <v>44494</v>
      </c>
      <c r="D25" t="s">
        <v>630</v>
      </c>
      <c r="E25" t="s">
        <v>263</v>
      </c>
      <c r="F25" t="s">
        <v>333</v>
      </c>
      <c r="G25" t="s">
        <v>671</v>
      </c>
      <c r="H25" t="s">
        <v>689</v>
      </c>
      <c r="I25" t="s">
        <v>690</v>
      </c>
      <c r="J25" t="s">
        <v>691</v>
      </c>
      <c r="K25" t="s">
        <v>692</v>
      </c>
      <c r="L25" t="s">
        <v>693</v>
      </c>
      <c r="M25" t="s">
        <v>694</v>
      </c>
      <c r="N25" t="s">
        <v>695</v>
      </c>
      <c r="O25" t="s">
        <v>696</v>
      </c>
      <c r="P25" t="s">
        <v>697</v>
      </c>
      <c r="Q25" t="s">
        <v>698</v>
      </c>
      <c r="R25" t="s">
        <v>275</v>
      </c>
      <c r="S25" t="s">
        <v>454</v>
      </c>
      <c r="T25" t="s">
        <v>699</v>
      </c>
      <c r="U25" t="s">
        <v>325</v>
      </c>
      <c r="V25" t="s">
        <v>700</v>
      </c>
      <c r="W25" t="s">
        <v>643</v>
      </c>
      <c r="X25">
        <v>3</v>
      </c>
      <c r="Y25" t="s">
        <v>281</v>
      </c>
      <c r="Z25" t="s">
        <v>701</v>
      </c>
      <c r="AA25" t="s">
        <v>281</v>
      </c>
      <c r="AB25" t="s">
        <v>702</v>
      </c>
      <c r="AC25" t="s">
        <v>275</v>
      </c>
      <c r="AD25" t="s">
        <v>703</v>
      </c>
      <c r="AE25" t="s">
        <v>704</v>
      </c>
      <c r="AF25" t="s">
        <v>288</v>
      </c>
      <c r="AG25" t="s">
        <v>289</v>
      </c>
      <c r="AH25" t="s">
        <v>705</v>
      </c>
      <c r="AI25">
        <v>228918950</v>
      </c>
      <c r="AJ25" t="s">
        <v>706</v>
      </c>
      <c r="AK25">
        <v>44503.402395833327</v>
      </c>
      <c r="AL25" t="s">
        <v>263</v>
      </c>
      <c r="AM25" t="s">
        <v>263</v>
      </c>
      <c r="AN25" t="s">
        <v>292</v>
      </c>
      <c r="AO25" t="s">
        <v>263</v>
      </c>
      <c r="AP25" t="s">
        <v>263</v>
      </c>
      <c r="AQ25">
        <v>24</v>
      </c>
    </row>
    <row r="26" spans="1:43" x14ac:dyDescent="0.35">
      <c r="A26" s="98">
        <v>44492.438866307872</v>
      </c>
      <c r="B26" s="98">
        <v>44492.453621157409</v>
      </c>
      <c r="C26" s="98">
        <v>44492</v>
      </c>
      <c r="D26" t="s">
        <v>707</v>
      </c>
      <c r="E26" t="s">
        <v>263</v>
      </c>
      <c r="F26" t="s">
        <v>264</v>
      </c>
      <c r="G26" t="s">
        <v>631</v>
      </c>
      <c r="H26" t="s">
        <v>708</v>
      </c>
      <c r="I26" t="s">
        <v>709</v>
      </c>
      <c r="J26" t="s">
        <v>281</v>
      </c>
      <c r="K26" t="s">
        <v>710</v>
      </c>
      <c r="L26" t="s">
        <v>711</v>
      </c>
      <c r="M26" t="s">
        <v>712</v>
      </c>
      <c r="N26" t="s">
        <v>713</v>
      </c>
      <c r="O26" t="s">
        <v>714</v>
      </c>
      <c r="P26" t="s">
        <v>301</v>
      </c>
      <c r="Q26" t="s">
        <v>715</v>
      </c>
      <c r="R26" t="s">
        <v>716</v>
      </c>
      <c r="S26" t="s">
        <v>717</v>
      </c>
      <c r="T26" t="s">
        <v>718</v>
      </c>
      <c r="U26" t="s">
        <v>263</v>
      </c>
      <c r="V26" t="s">
        <v>719</v>
      </c>
      <c r="W26" t="s">
        <v>720</v>
      </c>
      <c r="X26">
        <v>7</v>
      </c>
      <c r="Y26" t="s">
        <v>281</v>
      </c>
      <c r="Z26" t="s">
        <v>268</v>
      </c>
      <c r="AA26" t="s">
        <v>281</v>
      </c>
      <c r="AB26" t="s">
        <v>721</v>
      </c>
      <c r="AC26" t="s">
        <v>285</v>
      </c>
      <c r="AD26" t="s">
        <v>722</v>
      </c>
      <c r="AE26" t="s">
        <v>723</v>
      </c>
      <c r="AF26" t="s">
        <v>288</v>
      </c>
      <c r="AG26" t="s">
        <v>289</v>
      </c>
      <c r="AH26" t="s">
        <v>724</v>
      </c>
      <c r="AI26">
        <v>228929265</v>
      </c>
      <c r="AJ26" t="s">
        <v>725</v>
      </c>
      <c r="AK26">
        <v>44503.420219907413</v>
      </c>
      <c r="AL26" t="s">
        <v>263</v>
      </c>
      <c r="AM26" t="s">
        <v>263</v>
      </c>
      <c r="AN26" t="s">
        <v>292</v>
      </c>
      <c r="AO26" t="s">
        <v>263</v>
      </c>
      <c r="AP26" t="s">
        <v>263</v>
      </c>
      <c r="AQ26">
        <v>25</v>
      </c>
    </row>
    <row r="27" spans="1:43" x14ac:dyDescent="0.35">
      <c r="A27" s="98">
        <v>44492.455989861111</v>
      </c>
      <c r="B27" s="98">
        <v>44492.473091423613</v>
      </c>
      <c r="C27" s="98">
        <v>44492</v>
      </c>
      <c r="D27" t="s">
        <v>707</v>
      </c>
      <c r="E27" t="s">
        <v>263</v>
      </c>
      <c r="F27" t="s">
        <v>333</v>
      </c>
      <c r="G27" t="s">
        <v>631</v>
      </c>
      <c r="H27" t="s">
        <v>726</v>
      </c>
      <c r="I27" t="s">
        <v>727</v>
      </c>
      <c r="J27" t="s">
        <v>281</v>
      </c>
      <c r="K27" t="s">
        <v>728</v>
      </c>
      <c r="L27" t="s">
        <v>729</v>
      </c>
      <c r="M27" t="s">
        <v>730</v>
      </c>
      <c r="N27" t="s">
        <v>731</v>
      </c>
      <c r="O27" t="s">
        <v>732</v>
      </c>
      <c r="P27" t="s">
        <v>733</v>
      </c>
      <c r="Q27" t="s">
        <v>301</v>
      </c>
      <c r="R27" t="s">
        <v>734</v>
      </c>
      <c r="S27" t="s">
        <v>717</v>
      </c>
      <c r="T27" t="s">
        <v>268</v>
      </c>
      <c r="U27" t="s">
        <v>263</v>
      </c>
      <c r="V27" t="s">
        <v>340</v>
      </c>
      <c r="W27" t="s">
        <v>735</v>
      </c>
      <c r="X27">
        <v>2</v>
      </c>
      <c r="Y27" t="s">
        <v>281</v>
      </c>
      <c r="Z27" t="s">
        <v>736</v>
      </c>
      <c r="AA27" t="s">
        <v>281</v>
      </c>
      <c r="AB27" t="s">
        <v>737</v>
      </c>
      <c r="AC27" t="s">
        <v>738</v>
      </c>
      <c r="AD27" t="s">
        <v>739</v>
      </c>
      <c r="AE27" t="s">
        <v>740</v>
      </c>
      <c r="AF27" t="s">
        <v>288</v>
      </c>
      <c r="AG27" t="s">
        <v>289</v>
      </c>
      <c r="AH27" t="s">
        <v>741</v>
      </c>
      <c r="AI27">
        <v>228929277</v>
      </c>
      <c r="AJ27" t="s">
        <v>742</v>
      </c>
      <c r="AK27">
        <v>44503.420231481483</v>
      </c>
      <c r="AL27" t="s">
        <v>263</v>
      </c>
      <c r="AM27" t="s">
        <v>263</v>
      </c>
      <c r="AN27" t="s">
        <v>292</v>
      </c>
      <c r="AO27" t="s">
        <v>263</v>
      </c>
      <c r="AP27" t="s">
        <v>263</v>
      </c>
      <c r="AQ27">
        <v>26</v>
      </c>
    </row>
    <row r="28" spans="1:43" x14ac:dyDescent="0.35">
      <c r="A28" s="98">
        <v>44492.474718067133</v>
      </c>
      <c r="B28" s="98">
        <v>44492.507262407409</v>
      </c>
      <c r="C28" s="98">
        <v>44492</v>
      </c>
      <c r="D28" t="s">
        <v>707</v>
      </c>
      <c r="E28" t="s">
        <v>263</v>
      </c>
      <c r="F28" t="s">
        <v>333</v>
      </c>
      <c r="G28" t="s">
        <v>631</v>
      </c>
      <c r="H28" t="s">
        <v>743</v>
      </c>
      <c r="I28" t="s">
        <v>744</v>
      </c>
      <c r="J28" t="s">
        <v>281</v>
      </c>
      <c r="K28" t="s">
        <v>745</v>
      </c>
      <c r="L28" t="s">
        <v>263</v>
      </c>
      <c r="M28" t="s">
        <v>746</v>
      </c>
      <c r="N28" t="s">
        <v>747</v>
      </c>
      <c r="O28" t="s">
        <v>748</v>
      </c>
      <c r="P28" t="s">
        <v>749</v>
      </c>
      <c r="Q28" t="s">
        <v>750</v>
      </c>
      <c r="R28" t="s">
        <v>751</v>
      </c>
      <c r="S28" t="s">
        <v>752</v>
      </c>
      <c r="T28" t="s">
        <v>753</v>
      </c>
      <c r="U28" t="s">
        <v>366</v>
      </c>
      <c r="V28" t="s">
        <v>340</v>
      </c>
      <c r="W28" t="s">
        <v>754</v>
      </c>
      <c r="X28">
        <v>3</v>
      </c>
      <c r="Y28" t="s">
        <v>281</v>
      </c>
      <c r="Z28" t="s">
        <v>268</v>
      </c>
      <c r="AA28" t="s">
        <v>281</v>
      </c>
      <c r="AB28" t="s">
        <v>755</v>
      </c>
      <c r="AC28" t="s">
        <v>756</v>
      </c>
      <c r="AD28" t="s">
        <v>757</v>
      </c>
      <c r="AE28" t="s">
        <v>758</v>
      </c>
      <c r="AF28" t="s">
        <v>518</v>
      </c>
      <c r="AG28" t="s">
        <v>289</v>
      </c>
      <c r="AH28" t="s">
        <v>759</v>
      </c>
      <c r="AI28">
        <v>228929301</v>
      </c>
      <c r="AJ28" t="s">
        <v>760</v>
      </c>
      <c r="AK28">
        <v>44503.420254629629</v>
      </c>
      <c r="AL28" t="s">
        <v>263</v>
      </c>
      <c r="AM28" t="s">
        <v>263</v>
      </c>
      <c r="AN28" t="s">
        <v>292</v>
      </c>
      <c r="AO28" t="s">
        <v>263</v>
      </c>
      <c r="AP28" t="s">
        <v>263</v>
      </c>
      <c r="AQ28">
        <v>27</v>
      </c>
    </row>
    <row r="29" spans="1:43" x14ac:dyDescent="0.35">
      <c r="A29" s="98">
        <v>44492.500435104157</v>
      </c>
      <c r="B29" s="98">
        <v>44492.539740914362</v>
      </c>
      <c r="C29" s="98">
        <v>44492</v>
      </c>
      <c r="D29" t="s">
        <v>707</v>
      </c>
      <c r="E29" t="s">
        <v>263</v>
      </c>
      <c r="F29" t="s">
        <v>333</v>
      </c>
      <c r="G29" t="s">
        <v>631</v>
      </c>
      <c r="H29" t="s">
        <v>761</v>
      </c>
      <c r="I29" t="s">
        <v>762</v>
      </c>
      <c r="J29" t="s">
        <v>268</v>
      </c>
      <c r="K29" t="s">
        <v>763</v>
      </c>
      <c r="L29" t="s">
        <v>764</v>
      </c>
      <c r="M29" t="s">
        <v>765</v>
      </c>
      <c r="N29" t="s">
        <v>766</v>
      </c>
      <c r="O29" t="s">
        <v>767</v>
      </c>
      <c r="P29" t="s">
        <v>768</v>
      </c>
      <c r="Q29" t="s">
        <v>301</v>
      </c>
      <c r="R29" t="s">
        <v>275</v>
      </c>
      <c r="S29" t="s">
        <v>281</v>
      </c>
      <c r="T29" t="s">
        <v>769</v>
      </c>
      <c r="U29" t="s">
        <v>263</v>
      </c>
      <c r="V29" t="s">
        <v>340</v>
      </c>
      <c r="W29" t="s">
        <v>643</v>
      </c>
      <c r="X29">
        <v>3</v>
      </c>
      <c r="Y29" t="s">
        <v>281</v>
      </c>
      <c r="Z29" t="s">
        <v>770</v>
      </c>
      <c r="AA29" t="s">
        <v>281</v>
      </c>
      <c r="AB29" t="s">
        <v>771</v>
      </c>
      <c r="AC29" t="s">
        <v>275</v>
      </c>
      <c r="AD29" t="s">
        <v>739</v>
      </c>
      <c r="AE29" t="s">
        <v>772</v>
      </c>
      <c r="AF29" t="s">
        <v>773</v>
      </c>
      <c r="AG29" t="s">
        <v>289</v>
      </c>
      <c r="AH29" t="s">
        <v>774</v>
      </c>
      <c r="AI29">
        <v>228929336</v>
      </c>
      <c r="AJ29" t="s">
        <v>775</v>
      </c>
      <c r="AK29">
        <v>44503.420289351852</v>
      </c>
      <c r="AL29" t="s">
        <v>263</v>
      </c>
      <c r="AM29" t="s">
        <v>263</v>
      </c>
      <c r="AN29" t="s">
        <v>292</v>
      </c>
      <c r="AO29" t="s">
        <v>263</v>
      </c>
      <c r="AP29" t="s">
        <v>263</v>
      </c>
      <c r="AQ29">
        <v>28</v>
      </c>
    </row>
    <row r="30" spans="1:43" x14ac:dyDescent="0.35">
      <c r="A30" s="98">
        <v>44492.540286574083</v>
      </c>
      <c r="B30" s="98">
        <v>44492.567513865739</v>
      </c>
      <c r="C30" s="98">
        <v>44492</v>
      </c>
      <c r="D30" t="s">
        <v>707</v>
      </c>
      <c r="E30" t="s">
        <v>263</v>
      </c>
      <c r="F30" t="s">
        <v>333</v>
      </c>
      <c r="G30" t="s">
        <v>631</v>
      </c>
      <c r="H30" t="s">
        <v>776</v>
      </c>
      <c r="I30" t="s">
        <v>777</v>
      </c>
      <c r="J30" t="s">
        <v>268</v>
      </c>
      <c r="K30" t="s">
        <v>778</v>
      </c>
      <c r="L30" t="s">
        <v>779</v>
      </c>
      <c r="M30" t="s">
        <v>780</v>
      </c>
      <c r="N30" t="s">
        <v>781</v>
      </c>
      <c r="O30" t="s">
        <v>782</v>
      </c>
      <c r="P30" t="s">
        <v>506</v>
      </c>
      <c r="Q30" t="s">
        <v>783</v>
      </c>
      <c r="R30" t="s">
        <v>275</v>
      </c>
      <c r="S30" t="s">
        <v>717</v>
      </c>
      <c r="T30" t="s">
        <v>784</v>
      </c>
      <c r="U30" t="s">
        <v>325</v>
      </c>
      <c r="V30" t="s">
        <v>785</v>
      </c>
      <c r="W30" t="s">
        <v>643</v>
      </c>
      <c r="X30">
        <v>3</v>
      </c>
      <c r="Y30" t="s">
        <v>281</v>
      </c>
      <c r="Z30" t="s">
        <v>786</v>
      </c>
      <c r="AA30" t="s">
        <v>281</v>
      </c>
      <c r="AB30" t="s">
        <v>787</v>
      </c>
      <c r="AC30" t="s">
        <v>275</v>
      </c>
      <c r="AD30" t="s">
        <v>788</v>
      </c>
      <c r="AE30" t="s">
        <v>789</v>
      </c>
      <c r="AF30" t="s">
        <v>518</v>
      </c>
      <c r="AG30" t="s">
        <v>289</v>
      </c>
      <c r="AH30" t="s">
        <v>790</v>
      </c>
      <c r="AI30">
        <v>228929350</v>
      </c>
      <c r="AJ30" t="s">
        <v>791</v>
      </c>
      <c r="AK30">
        <v>44503.420300925929</v>
      </c>
      <c r="AL30" t="s">
        <v>263</v>
      </c>
      <c r="AM30" t="s">
        <v>263</v>
      </c>
      <c r="AN30" t="s">
        <v>292</v>
      </c>
      <c r="AO30" t="s">
        <v>263</v>
      </c>
      <c r="AP30" t="s">
        <v>263</v>
      </c>
      <c r="AQ30">
        <v>29</v>
      </c>
    </row>
    <row r="31" spans="1:43" x14ac:dyDescent="0.35">
      <c r="A31" s="98">
        <v>44494.589072118048</v>
      </c>
      <c r="B31" s="98">
        <v>44494.606471122694</v>
      </c>
      <c r="C31" s="98">
        <v>44494</v>
      </c>
      <c r="D31" t="s">
        <v>707</v>
      </c>
      <c r="E31" t="s">
        <v>263</v>
      </c>
      <c r="F31" t="s">
        <v>333</v>
      </c>
      <c r="G31" t="s">
        <v>792</v>
      </c>
      <c r="H31" t="s">
        <v>793</v>
      </c>
      <c r="I31" t="s">
        <v>794</v>
      </c>
      <c r="J31" t="s">
        <v>281</v>
      </c>
      <c r="K31" t="s">
        <v>795</v>
      </c>
      <c r="L31" t="s">
        <v>796</v>
      </c>
      <c r="M31" t="s">
        <v>797</v>
      </c>
      <c r="N31" t="s">
        <v>798</v>
      </c>
      <c r="O31" t="s">
        <v>799</v>
      </c>
      <c r="P31" t="s">
        <v>783</v>
      </c>
      <c r="Q31" t="s">
        <v>800</v>
      </c>
      <c r="R31" t="s">
        <v>801</v>
      </c>
      <c r="S31" t="s">
        <v>802</v>
      </c>
      <c r="T31" t="s">
        <v>803</v>
      </c>
      <c r="U31" t="s">
        <v>366</v>
      </c>
      <c r="V31" t="s">
        <v>279</v>
      </c>
      <c r="W31" t="s">
        <v>804</v>
      </c>
      <c r="X31">
        <v>7</v>
      </c>
      <c r="Y31" t="s">
        <v>281</v>
      </c>
      <c r="Z31" t="s">
        <v>268</v>
      </c>
      <c r="AA31" t="s">
        <v>281</v>
      </c>
      <c r="AB31" t="s">
        <v>281</v>
      </c>
      <c r="AC31" t="s">
        <v>275</v>
      </c>
      <c r="AD31" t="s">
        <v>805</v>
      </c>
      <c r="AE31" t="s">
        <v>806</v>
      </c>
      <c r="AF31" t="s">
        <v>807</v>
      </c>
      <c r="AG31" t="s">
        <v>289</v>
      </c>
      <c r="AH31" t="s">
        <v>808</v>
      </c>
      <c r="AI31">
        <v>228929376</v>
      </c>
      <c r="AJ31" t="s">
        <v>809</v>
      </c>
      <c r="AK31">
        <v>44503.420335648138</v>
      </c>
      <c r="AL31" t="s">
        <v>263</v>
      </c>
      <c r="AM31" t="s">
        <v>263</v>
      </c>
      <c r="AN31" t="s">
        <v>292</v>
      </c>
      <c r="AO31" t="s">
        <v>263</v>
      </c>
      <c r="AP31" t="s">
        <v>263</v>
      </c>
      <c r="AQ31">
        <v>30</v>
      </c>
    </row>
    <row r="32" spans="1:43" x14ac:dyDescent="0.35">
      <c r="A32" s="98">
        <v>44494.606666701387</v>
      </c>
      <c r="B32" s="98">
        <v>44494.630035567126</v>
      </c>
      <c r="C32" s="98">
        <v>44494</v>
      </c>
      <c r="D32" t="s">
        <v>707</v>
      </c>
      <c r="E32" t="s">
        <v>263</v>
      </c>
      <c r="F32" t="s">
        <v>333</v>
      </c>
      <c r="G32" t="s">
        <v>792</v>
      </c>
      <c r="H32" t="s">
        <v>793</v>
      </c>
      <c r="I32" t="s">
        <v>810</v>
      </c>
      <c r="J32" t="s">
        <v>268</v>
      </c>
      <c r="K32" t="s">
        <v>811</v>
      </c>
      <c r="L32" t="s">
        <v>812</v>
      </c>
      <c r="M32" t="s">
        <v>813</v>
      </c>
      <c r="N32" t="s">
        <v>814</v>
      </c>
      <c r="O32" t="s">
        <v>268</v>
      </c>
      <c r="P32" t="s">
        <v>815</v>
      </c>
      <c r="Q32" t="s">
        <v>263</v>
      </c>
      <c r="R32" t="s">
        <v>816</v>
      </c>
      <c r="S32" t="s">
        <v>817</v>
      </c>
      <c r="T32" t="s">
        <v>281</v>
      </c>
      <c r="U32" t="s">
        <v>325</v>
      </c>
      <c r="V32" t="s">
        <v>719</v>
      </c>
      <c r="W32" t="s">
        <v>818</v>
      </c>
      <c r="X32">
        <v>3</v>
      </c>
      <c r="Y32" t="s">
        <v>281</v>
      </c>
      <c r="Z32" t="s">
        <v>819</v>
      </c>
      <c r="AA32" t="s">
        <v>820</v>
      </c>
      <c r="AB32" t="s">
        <v>821</v>
      </c>
      <c r="AC32" t="s">
        <v>275</v>
      </c>
      <c r="AD32" t="s">
        <v>822</v>
      </c>
      <c r="AE32" t="s">
        <v>823</v>
      </c>
      <c r="AF32" t="s">
        <v>288</v>
      </c>
      <c r="AG32" t="s">
        <v>289</v>
      </c>
      <c r="AH32" t="s">
        <v>824</v>
      </c>
      <c r="AI32">
        <v>228929402</v>
      </c>
      <c r="AJ32" t="s">
        <v>825</v>
      </c>
      <c r="AK32">
        <v>44503.420358796298</v>
      </c>
      <c r="AL32" t="s">
        <v>263</v>
      </c>
      <c r="AM32" t="s">
        <v>263</v>
      </c>
      <c r="AN32" t="s">
        <v>292</v>
      </c>
      <c r="AO32" t="s">
        <v>263</v>
      </c>
      <c r="AP32" t="s">
        <v>263</v>
      </c>
      <c r="AQ32">
        <v>31</v>
      </c>
    </row>
    <row r="33" spans="1:43" x14ac:dyDescent="0.35">
      <c r="A33" s="98">
        <v>44494.631480219898</v>
      </c>
      <c r="B33" s="98">
        <v>44494.659969664353</v>
      </c>
      <c r="C33" s="98">
        <v>44494</v>
      </c>
      <c r="D33" t="s">
        <v>707</v>
      </c>
      <c r="E33" t="s">
        <v>263</v>
      </c>
      <c r="F33" t="s">
        <v>333</v>
      </c>
      <c r="G33" t="s">
        <v>792</v>
      </c>
      <c r="H33" t="s">
        <v>826</v>
      </c>
      <c r="I33" t="s">
        <v>827</v>
      </c>
      <c r="J33" t="s">
        <v>268</v>
      </c>
      <c r="K33" t="s">
        <v>828</v>
      </c>
      <c r="L33" t="s">
        <v>829</v>
      </c>
      <c r="M33" t="s">
        <v>830</v>
      </c>
      <c r="N33" t="s">
        <v>831</v>
      </c>
      <c r="O33" t="s">
        <v>832</v>
      </c>
      <c r="P33" t="s">
        <v>833</v>
      </c>
      <c r="Q33" t="s">
        <v>834</v>
      </c>
      <c r="R33" t="s">
        <v>275</v>
      </c>
      <c r="S33" t="s">
        <v>802</v>
      </c>
      <c r="T33" t="s">
        <v>835</v>
      </c>
      <c r="U33" t="s">
        <v>366</v>
      </c>
      <c r="V33" t="s">
        <v>279</v>
      </c>
      <c r="W33" t="s">
        <v>836</v>
      </c>
      <c r="X33">
        <v>5</v>
      </c>
      <c r="Y33" t="s">
        <v>281</v>
      </c>
      <c r="Z33" t="s">
        <v>268</v>
      </c>
      <c r="AA33" t="s">
        <v>837</v>
      </c>
      <c r="AB33" t="s">
        <v>838</v>
      </c>
      <c r="AC33" t="s">
        <v>839</v>
      </c>
      <c r="AD33" t="s">
        <v>840</v>
      </c>
      <c r="AE33" t="s">
        <v>841</v>
      </c>
      <c r="AF33" t="s">
        <v>518</v>
      </c>
      <c r="AG33" t="s">
        <v>289</v>
      </c>
      <c r="AH33" t="s">
        <v>842</v>
      </c>
      <c r="AI33">
        <v>228929448</v>
      </c>
      <c r="AJ33" t="s">
        <v>843</v>
      </c>
      <c r="AK33">
        <v>44503.420393518521</v>
      </c>
      <c r="AL33" t="s">
        <v>263</v>
      </c>
      <c r="AM33" t="s">
        <v>263</v>
      </c>
      <c r="AN33" t="s">
        <v>292</v>
      </c>
      <c r="AO33" t="s">
        <v>263</v>
      </c>
      <c r="AP33" t="s">
        <v>263</v>
      </c>
      <c r="AQ33">
        <v>32</v>
      </c>
    </row>
    <row r="34" spans="1:43" x14ac:dyDescent="0.35">
      <c r="A34" s="98">
        <v>44494.584381944442</v>
      </c>
      <c r="B34" s="98">
        <v>44494.608697881937</v>
      </c>
      <c r="C34" s="98">
        <v>44494</v>
      </c>
      <c r="D34" t="s">
        <v>844</v>
      </c>
      <c r="E34" t="s">
        <v>263</v>
      </c>
      <c r="F34" t="s">
        <v>264</v>
      </c>
      <c r="G34" t="s">
        <v>792</v>
      </c>
      <c r="H34" t="s">
        <v>845</v>
      </c>
      <c r="I34" t="s">
        <v>846</v>
      </c>
      <c r="J34" t="s">
        <v>847</v>
      </c>
      <c r="K34" t="s">
        <v>848</v>
      </c>
      <c r="L34" t="s">
        <v>849</v>
      </c>
      <c r="M34" t="s">
        <v>850</v>
      </c>
      <c r="N34" t="s">
        <v>851</v>
      </c>
      <c r="O34" t="s">
        <v>852</v>
      </c>
      <c r="P34">
        <v>15000</v>
      </c>
      <c r="Q34" t="s">
        <v>853</v>
      </c>
      <c r="R34" t="s">
        <v>854</v>
      </c>
      <c r="S34" t="s">
        <v>717</v>
      </c>
      <c r="T34" t="s">
        <v>855</v>
      </c>
      <c r="U34" t="s">
        <v>366</v>
      </c>
      <c r="V34" t="s">
        <v>785</v>
      </c>
      <c r="W34" t="s">
        <v>856</v>
      </c>
      <c r="X34">
        <v>7</v>
      </c>
      <c r="Y34" t="s">
        <v>857</v>
      </c>
      <c r="Z34" t="s">
        <v>858</v>
      </c>
      <c r="AA34" t="s">
        <v>281</v>
      </c>
      <c r="AB34" t="s">
        <v>263</v>
      </c>
      <c r="AC34" t="s">
        <v>859</v>
      </c>
      <c r="AD34" t="s">
        <v>860</v>
      </c>
      <c r="AE34" t="s">
        <v>861</v>
      </c>
      <c r="AF34" t="s">
        <v>862</v>
      </c>
      <c r="AG34" t="s">
        <v>263</v>
      </c>
      <c r="AH34" t="s">
        <v>863</v>
      </c>
      <c r="AI34">
        <v>228930057</v>
      </c>
      <c r="AJ34" t="s">
        <v>864</v>
      </c>
      <c r="AK34">
        <v>44503.421053240738</v>
      </c>
      <c r="AL34" t="s">
        <v>263</v>
      </c>
      <c r="AM34" t="s">
        <v>263</v>
      </c>
      <c r="AN34" t="s">
        <v>292</v>
      </c>
      <c r="AO34" t="s">
        <v>263</v>
      </c>
      <c r="AP34" t="s">
        <v>263</v>
      </c>
      <c r="AQ34">
        <v>33</v>
      </c>
    </row>
    <row r="35" spans="1:43" x14ac:dyDescent="0.35">
      <c r="A35" s="98">
        <v>44494.609125173607</v>
      </c>
      <c r="B35" s="98">
        <v>44494.622387569441</v>
      </c>
      <c r="C35" s="98">
        <v>44494</v>
      </c>
      <c r="D35" t="s">
        <v>844</v>
      </c>
      <c r="E35" t="s">
        <v>263</v>
      </c>
      <c r="F35" t="s">
        <v>264</v>
      </c>
      <c r="G35" t="s">
        <v>792</v>
      </c>
      <c r="H35" t="s">
        <v>865</v>
      </c>
      <c r="I35" t="s">
        <v>866</v>
      </c>
      <c r="J35" t="s">
        <v>867</v>
      </c>
      <c r="K35" t="s">
        <v>868</v>
      </c>
      <c r="L35" t="s">
        <v>869</v>
      </c>
      <c r="M35" t="s">
        <v>870</v>
      </c>
      <c r="N35" t="s">
        <v>871</v>
      </c>
      <c r="O35" t="s">
        <v>872</v>
      </c>
      <c r="P35" t="s">
        <v>873</v>
      </c>
      <c r="Q35" t="s">
        <v>874</v>
      </c>
      <c r="R35" t="s">
        <v>275</v>
      </c>
      <c r="S35" t="s">
        <v>875</v>
      </c>
      <c r="T35" t="s">
        <v>876</v>
      </c>
      <c r="U35" t="s">
        <v>366</v>
      </c>
      <c r="V35" t="s">
        <v>421</v>
      </c>
      <c r="W35" t="s">
        <v>664</v>
      </c>
      <c r="X35">
        <v>7</v>
      </c>
      <c r="Y35" t="s">
        <v>281</v>
      </c>
      <c r="Z35" t="s">
        <v>268</v>
      </c>
      <c r="AA35" t="s">
        <v>281</v>
      </c>
      <c r="AB35" t="s">
        <v>281</v>
      </c>
      <c r="AC35" t="s">
        <v>877</v>
      </c>
      <c r="AD35" t="s">
        <v>878</v>
      </c>
      <c r="AE35" t="s">
        <v>879</v>
      </c>
      <c r="AF35" t="s">
        <v>263</v>
      </c>
      <c r="AG35" t="s">
        <v>263</v>
      </c>
      <c r="AH35" t="s">
        <v>880</v>
      </c>
      <c r="AI35">
        <v>228930078</v>
      </c>
      <c r="AJ35" t="s">
        <v>881</v>
      </c>
      <c r="AK35">
        <v>44503.421076388891</v>
      </c>
      <c r="AL35" t="s">
        <v>263</v>
      </c>
      <c r="AM35" t="s">
        <v>263</v>
      </c>
      <c r="AN35" t="s">
        <v>292</v>
      </c>
      <c r="AO35" t="s">
        <v>263</v>
      </c>
      <c r="AP35" t="s">
        <v>263</v>
      </c>
      <c r="AQ35">
        <v>34</v>
      </c>
    </row>
    <row r="36" spans="1:43" x14ac:dyDescent="0.35">
      <c r="A36" s="98">
        <v>44494.62246982639</v>
      </c>
      <c r="B36" s="98">
        <v>44494.638306099543</v>
      </c>
      <c r="C36" s="98">
        <v>44494</v>
      </c>
      <c r="D36" t="s">
        <v>844</v>
      </c>
      <c r="E36" t="s">
        <v>263</v>
      </c>
      <c r="F36" t="s">
        <v>264</v>
      </c>
      <c r="G36" t="s">
        <v>792</v>
      </c>
      <c r="H36" t="s">
        <v>882</v>
      </c>
      <c r="I36" t="s">
        <v>883</v>
      </c>
      <c r="J36" t="s">
        <v>884</v>
      </c>
      <c r="K36" t="s">
        <v>885</v>
      </c>
      <c r="L36" t="s">
        <v>886</v>
      </c>
      <c r="M36" t="s">
        <v>887</v>
      </c>
      <c r="N36" t="s">
        <v>887</v>
      </c>
      <c r="O36" t="s">
        <v>888</v>
      </c>
      <c r="P36" t="s">
        <v>889</v>
      </c>
      <c r="Q36" t="s">
        <v>890</v>
      </c>
      <c r="R36" t="s">
        <v>275</v>
      </c>
      <c r="S36" t="s">
        <v>891</v>
      </c>
      <c r="T36" t="s">
        <v>892</v>
      </c>
      <c r="U36" t="s">
        <v>325</v>
      </c>
      <c r="V36" t="s">
        <v>401</v>
      </c>
      <c r="W36" t="s">
        <v>893</v>
      </c>
      <c r="X36">
        <v>5</v>
      </c>
      <c r="Y36" t="s">
        <v>894</v>
      </c>
      <c r="Z36" t="s">
        <v>895</v>
      </c>
      <c r="AA36" t="s">
        <v>263</v>
      </c>
      <c r="AB36" t="s">
        <v>281</v>
      </c>
      <c r="AC36" t="s">
        <v>285</v>
      </c>
      <c r="AD36" t="s">
        <v>860</v>
      </c>
      <c r="AE36" t="s">
        <v>896</v>
      </c>
      <c r="AF36" t="s">
        <v>263</v>
      </c>
      <c r="AG36" t="s">
        <v>897</v>
      </c>
      <c r="AH36" t="s">
        <v>898</v>
      </c>
      <c r="AI36">
        <v>228930092</v>
      </c>
      <c r="AJ36" t="s">
        <v>899</v>
      </c>
      <c r="AK36">
        <v>44503.421099537038</v>
      </c>
      <c r="AL36" t="s">
        <v>263</v>
      </c>
      <c r="AM36" t="s">
        <v>263</v>
      </c>
      <c r="AN36" t="s">
        <v>292</v>
      </c>
      <c r="AO36" t="s">
        <v>263</v>
      </c>
      <c r="AP36" t="s">
        <v>263</v>
      </c>
      <c r="AQ36">
        <v>35</v>
      </c>
    </row>
    <row r="37" spans="1:43" x14ac:dyDescent="0.35">
      <c r="A37" s="98">
        <v>44492.437377499999</v>
      </c>
      <c r="B37" s="98">
        <v>44492.47322295139</v>
      </c>
      <c r="C37" s="98">
        <v>44492</v>
      </c>
      <c r="D37" t="s">
        <v>900</v>
      </c>
      <c r="E37" t="s">
        <v>263</v>
      </c>
      <c r="F37" t="s">
        <v>264</v>
      </c>
      <c r="G37" t="s">
        <v>901</v>
      </c>
      <c r="H37" t="s">
        <v>902</v>
      </c>
      <c r="I37" t="s">
        <v>903</v>
      </c>
      <c r="J37" t="s">
        <v>904</v>
      </c>
      <c r="K37" t="s">
        <v>905</v>
      </c>
      <c r="L37" t="s">
        <v>906</v>
      </c>
      <c r="M37" t="s">
        <v>907</v>
      </c>
      <c r="N37" t="s">
        <v>908</v>
      </c>
      <c r="O37" t="s">
        <v>909</v>
      </c>
      <c r="P37" t="s">
        <v>910</v>
      </c>
      <c r="Q37" t="s">
        <v>911</v>
      </c>
      <c r="R37" t="s">
        <v>912</v>
      </c>
      <c r="S37" t="s">
        <v>913</v>
      </c>
      <c r="T37" t="s">
        <v>914</v>
      </c>
      <c r="U37" t="s">
        <v>366</v>
      </c>
      <c r="V37" t="s">
        <v>915</v>
      </c>
      <c r="W37" t="s">
        <v>664</v>
      </c>
      <c r="X37">
        <v>2</v>
      </c>
      <c r="Y37" t="s">
        <v>916</v>
      </c>
      <c r="Z37" t="s">
        <v>917</v>
      </c>
      <c r="AA37" t="s">
        <v>281</v>
      </c>
      <c r="AB37" t="s">
        <v>918</v>
      </c>
      <c r="AC37" t="s">
        <v>275</v>
      </c>
      <c r="AD37" t="s">
        <v>919</v>
      </c>
      <c r="AE37" t="s">
        <v>920</v>
      </c>
      <c r="AF37" t="s">
        <v>921</v>
      </c>
      <c r="AG37" t="s">
        <v>289</v>
      </c>
      <c r="AH37" t="s">
        <v>922</v>
      </c>
      <c r="AI37">
        <v>228930906</v>
      </c>
      <c r="AJ37" t="s">
        <v>923</v>
      </c>
      <c r="AK37">
        <v>44503.422546296293</v>
      </c>
      <c r="AL37" t="s">
        <v>263</v>
      </c>
      <c r="AM37" t="s">
        <v>263</v>
      </c>
      <c r="AN37" t="s">
        <v>292</v>
      </c>
      <c r="AO37" t="s">
        <v>263</v>
      </c>
      <c r="AP37" t="s">
        <v>263</v>
      </c>
      <c r="AQ37">
        <v>36</v>
      </c>
    </row>
    <row r="38" spans="1:43" x14ac:dyDescent="0.35">
      <c r="A38" s="98">
        <v>44492.476148622693</v>
      </c>
      <c r="B38" s="98">
        <v>44492.49686378472</v>
      </c>
      <c r="C38" s="98">
        <v>44492</v>
      </c>
      <c r="D38" t="s">
        <v>900</v>
      </c>
      <c r="E38" t="s">
        <v>263</v>
      </c>
      <c r="F38" t="s">
        <v>333</v>
      </c>
      <c r="G38" t="s">
        <v>631</v>
      </c>
      <c r="H38" t="s">
        <v>924</v>
      </c>
      <c r="I38" t="s">
        <v>925</v>
      </c>
      <c r="J38" t="s">
        <v>926</v>
      </c>
      <c r="K38" t="s">
        <v>927</v>
      </c>
      <c r="L38" t="s">
        <v>928</v>
      </c>
      <c r="M38" t="s">
        <v>929</v>
      </c>
      <c r="N38" t="s">
        <v>930</v>
      </c>
      <c r="O38" t="s">
        <v>931</v>
      </c>
      <c r="P38" t="s">
        <v>932</v>
      </c>
      <c r="Q38" t="s">
        <v>933</v>
      </c>
      <c r="R38" t="s">
        <v>275</v>
      </c>
      <c r="S38" t="s">
        <v>454</v>
      </c>
      <c r="T38" t="s">
        <v>934</v>
      </c>
      <c r="U38" t="s">
        <v>325</v>
      </c>
      <c r="V38" t="s">
        <v>340</v>
      </c>
      <c r="W38" t="s">
        <v>664</v>
      </c>
      <c r="X38">
        <v>4</v>
      </c>
      <c r="Y38" t="s">
        <v>281</v>
      </c>
      <c r="Z38" t="s">
        <v>935</v>
      </c>
      <c r="AA38" t="s">
        <v>936</v>
      </c>
      <c r="AB38" t="s">
        <v>937</v>
      </c>
      <c r="AC38" t="s">
        <v>275</v>
      </c>
      <c r="AD38" t="s">
        <v>938</v>
      </c>
      <c r="AE38" t="s">
        <v>939</v>
      </c>
      <c r="AF38" t="s">
        <v>288</v>
      </c>
      <c r="AG38" t="s">
        <v>289</v>
      </c>
      <c r="AH38" t="s">
        <v>940</v>
      </c>
      <c r="AI38">
        <v>228930911</v>
      </c>
      <c r="AJ38" t="s">
        <v>941</v>
      </c>
      <c r="AK38">
        <v>44503.42255787037</v>
      </c>
      <c r="AL38" t="s">
        <v>263</v>
      </c>
      <c r="AM38" t="s">
        <v>263</v>
      </c>
      <c r="AN38" t="s">
        <v>292</v>
      </c>
      <c r="AO38" t="s">
        <v>263</v>
      </c>
      <c r="AP38" t="s">
        <v>263</v>
      </c>
      <c r="AQ38">
        <v>37</v>
      </c>
    </row>
    <row r="39" spans="1:43" x14ac:dyDescent="0.35">
      <c r="A39" s="98">
        <v>44492.497377650463</v>
      </c>
      <c r="B39" s="98">
        <v>44492.51392928241</v>
      </c>
      <c r="C39" s="98">
        <v>44492</v>
      </c>
      <c r="D39" t="s">
        <v>900</v>
      </c>
      <c r="E39" t="s">
        <v>263</v>
      </c>
      <c r="F39" t="s">
        <v>333</v>
      </c>
      <c r="G39" t="s">
        <v>631</v>
      </c>
      <c r="H39" t="s">
        <v>942</v>
      </c>
      <c r="I39" t="s">
        <v>943</v>
      </c>
      <c r="J39" t="s">
        <v>281</v>
      </c>
      <c r="K39" t="s">
        <v>944</v>
      </c>
      <c r="L39" t="s">
        <v>945</v>
      </c>
      <c r="M39" t="s">
        <v>946</v>
      </c>
      <c r="N39" t="s">
        <v>947</v>
      </c>
      <c r="O39" t="s">
        <v>948</v>
      </c>
      <c r="P39" t="s">
        <v>949</v>
      </c>
      <c r="Q39" t="s">
        <v>950</v>
      </c>
      <c r="R39" t="s">
        <v>275</v>
      </c>
      <c r="S39" t="s">
        <v>454</v>
      </c>
      <c r="T39" t="s">
        <v>934</v>
      </c>
      <c r="U39" t="s">
        <v>325</v>
      </c>
      <c r="V39" t="s">
        <v>401</v>
      </c>
      <c r="W39" t="s">
        <v>664</v>
      </c>
      <c r="X39">
        <v>2</v>
      </c>
      <c r="Y39" t="s">
        <v>951</v>
      </c>
      <c r="Z39" t="s">
        <v>952</v>
      </c>
      <c r="AA39" t="s">
        <v>953</v>
      </c>
      <c r="AB39" t="s">
        <v>954</v>
      </c>
      <c r="AC39" t="s">
        <v>275</v>
      </c>
      <c r="AD39" t="s">
        <v>955</v>
      </c>
      <c r="AE39" t="s">
        <v>956</v>
      </c>
      <c r="AF39" t="s">
        <v>288</v>
      </c>
      <c r="AG39" t="s">
        <v>289</v>
      </c>
      <c r="AH39" t="s">
        <v>957</v>
      </c>
      <c r="AI39">
        <v>228930917</v>
      </c>
      <c r="AJ39" t="s">
        <v>958</v>
      </c>
      <c r="AK39">
        <v>44503.42255787037</v>
      </c>
      <c r="AL39" t="s">
        <v>263</v>
      </c>
      <c r="AM39" t="s">
        <v>263</v>
      </c>
      <c r="AN39" t="s">
        <v>292</v>
      </c>
      <c r="AO39" t="s">
        <v>263</v>
      </c>
      <c r="AP39" t="s">
        <v>263</v>
      </c>
      <c r="AQ39">
        <v>38</v>
      </c>
    </row>
    <row r="40" spans="1:43" x14ac:dyDescent="0.35">
      <c r="A40" s="98">
        <v>44492.51408400463</v>
      </c>
      <c r="B40" s="98">
        <v>44492.541486574068</v>
      </c>
      <c r="C40" s="98">
        <v>44492</v>
      </c>
      <c r="D40" t="s">
        <v>900</v>
      </c>
      <c r="E40" t="s">
        <v>263</v>
      </c>
      <c r="F40" t="s">
        <v>333</v>
      </c>
      <c r="G40" t="s">
        <v>631</v>
      </c>
      <c r="H40" t="s">
        <v>959</v>
      </c>
      <c r="I40" t="s">
        <v>960</v>
      </c>
      <c r="J40" t="s">
        <v>281</v>
      </c>
      <c r="K40" t="s">
        <v>961</v>
      </c>
      <c r="L40" t="s">
        <v>962</v>
      </c>
      <c r="M40" t="s">
        <v>963</v>
      </c>
      <c r="N40" t="s">
        <v>964</v>
      </c>
      <c r="O40" t="s">
        <v>965</v>
      </c>
      <c r="P40" t="s">
        <v>966</v>
      </c>
      <c r="Q40" t="s">
        <v>967</v>
      </c>
      <c r="R40" t="s">
        <v>557</v>
      </c>
      <c r="S40" t="s">
        <v>968</v>
      </c>
      <c r="T40" t="s">
        <v>969</v>
      </c>
      <c r="U40" t="s">
        <v>325</v>
      </c>
      <c r="V40" t="s">
        <v>340</v>
      </c>
      <c r="W40" t="s">
        <v>970</v>
      </c>
      <c r="X40">
        <v>2</v>
      </c>
      <c r="Y40" t="s">
        <v>971</v>
      </c>
      <c r="Z40" t="s">
        <v>268</v>
      </c>
      <c r="AA40" t="s">
        <v>972</v>
      </c>
      <c r="AB40" t="s">
        <v>973</v>
      </c>
      <c r="AC40" t="s">
        <v>275</v>
      </c>
      <c r="AD40" t="s">
        <v>974</v>
      </c>
      <c r="AE40" t="s">
        <v>975</v>
      </c>
      <c r="AF40" t="s">
        <v>288</v>
      </c>
      <c r="AG40" t="s">
        <v>289</v>
      </c>
      <c r="AH40" t="s">
        <v>976</v>
      </c>
      <c r="AI40">
        <v>228930921</v>
      </c>
      <c r="AJ40" t="s">
        <v>977</v>
      </c>
      <c r="AK40">
        <v>44503.422569444447</v>
      </c>
      <c r="AL40" t="s">
        <v>263</v>
      </c>
      <c r="AM40" t="s">
        <v>263</v>
      </c>
      <c r="AN40" t="s">
        <v>292</v>
      </c>
      <c r="AO40" t="s">
        <v>263</v>
      </c>
      <c r="AP40" t="s">
        <v>263</v>
      </c>
      <c r="AQ40">
        <v>39</v>
      </c>
    </row>
    <row r="41" spans="1:43" x14ac:dyDescent="0.35">
      <c r="A41" s="98">
        <v>44494.609645277778</v>
      </c>
      <c r="B41" s="98">
        <v>44494.63130627315</v>
      </c>
      <c r="C41" s="98">
        <v>44494</v>
      </c>
      <c r="D41" t="s">
        <v>900</v>
      </c>
      <c r="E41" t="s">
        <v>263</v>
      </c>
      <c r="F41" t="s">
        <v>264</v>
      </c>
      <c r="G41" t="s">
        <v>792</v>
      </c>
      <c r="H41" t="s">
        <v>978</v>
      </c>
      <c r="I41" t="s">
        <v>925</v>
      </c>
      <c r="J41" t="s">
        <v>979</v>
      </c>
      <c r="K41" t="s">
        <v>980</v>
      </c>
      <c r="L41" t="s">
        <v>981</v>
      </c>
      <c r="M41" t="s">
        <v>982</v>
      </c>
      <c r="N41" t="s">
        <v>983</v>
      </c>
      <c r="O41" t="s">
        <v>984</v>
      </c>
      <c r="P41" t="s">
        <v>985</v>
      </c>
      <c r="Q41" t="s">
        <v>986</v>
      </c>
      <c r="R41" t="s">
        <v>275</v>
      </c>
      <c r="S41" t="s">
        <v>987</v>
      </c>
      <c r="T41" t="s">
        <v>988</v>
      </c>
      <c r="U41" t="s">
        <v>325</v>
      </c>
      <c r="V41" t="s">
        <v>719</v>
      </c>
      <c r="W41" t="s">
        <v>989</v>
      </c>
      <c r="X41">
        <v>7</v>
      </c>
      <c r="Y41" t="s">
        <v>281</v>
      </c>
      <c r="Z41" t="s">
        <v>990</v>
      </c>
      <c r="AA41" t="s">
        <v>281</v>
      </c>
      <c r="AB41" t="s">
        <v>991</v>
      </c>
      <c r="AC41" t="s">
        <v>275</v>
      </c>
      <c r="AD41" t="s">
        <v>992</v>
      </c>
      <c r="AE41" t="s">
        <v>993</v>
      </c>
      <c r="AF41" t="s">
        <v>288</v>
      </c>
      <c r="AG41" t="s">
        <v>289</v>
      </c>
      <c r="AH41" t="s">
        <v>994</v>
      </c>
      <c r="AI41">
        <v>228930925</v>
      </c>
      <c r="AJ41" t="s">
        <v>995</v>
      </c>
      <c r="AK41">
        <v>44503.422569444447</v>
      </c>
      <c r="AL41" t="s">
        <v>263</v>
      </c>
      <c r="AM41" t="s">
        <v>263</v>
      </c>
      <c r="AN41" t="s">
        <v>292</v>
      </c>
      <c r="AO41" t="s">
        <v>263</v>
      </c>
      <c r="AP41" t="s">
        <v>263</v>
      </c>
      <c r="AQ41">
        <v>40</v>
      </c>
    </row>
    <row r="42" spans="1:43" x14ac:dyDescent="0.35">
      <c r="A42" s="98">
        <v>44512.368878506953</v>
      </c>
      <c r="B42" s="98">
        <v>44512.398313900463</v>
      </c>
      <c r="C42" s="98">
        <v>44512</v>
      </c>
      <c r="D42" t="s">
        <v>996</v>
      </c>
      <c r="E42" t="s">
        <v>263</v>
      </c>
      <c r="F42" t="s">
        <v>333</v>
      </c>
      <c r="G42" t="s">
        <v>2863</v>
      </c>
      <c r="H42" t="s">
        <v>293</v>
      </c>
      <c r="I42" t="s">
        <v>997</v>
      </c>
      <c r="J42" t="s">
        <v>281</v>
      </c>
      <c r="K42" t="s">
        <v>998</v>
      </c>
      <c r="L42" t="s">
        <v>999</v>
      </c>
      <c r="M42" t="s">
        <v>1000</v>
      </c>
      <c r="N42" t="s">
        <v>1001</v>
      </c>
      <c r="O42" t="s">
        <v>1002</v>
      </c>
      <c r="P42" t="s">
        <v>1003</v>
      </c>
      <c r="Q42" t="s">
        <v>1004</v>
      </c>
      <c r="R42" t="s">
        <v>275</v>
      </c>
      <c r="S42" t="s">
        <v>281</v>
      </c>
      <c r="T42" t="s">
        <v>1005</v>
      </c>
      <c r="U42" t="s">
        <v>325</v>
      </c>
      <c r="V42" t="s">
        <v>439</v>
      </c>
      <c r="W42" t="s">
        <v>1006</v>
      </c>
      <c r="X42">
        <v>7</v>
      </c>
      <c r="Y42" t="s">
        <v>1007</v>
      </c>
      <c r="Z42" t="s">
        <v>1008</v>
      </c>
      <c r="AA42" t="s">
        <v>1009</v>
      </c>
      <c r="AB42" t="s">
        <v>1010</v>
      </c>
      <c r="AC42" t="s">
        <v>1011</v>
      </c>
      <c r="AD42" t="s">
        <v>1012</v>
      </c>
      <c r="AE42" t="s">
        <v>408</v>
      </c>
      <c r="AF42" t="s">
        <v>1013</v>
      </c>
      <c r="AG42" t="s">
        <v>289</v>
      </c>
      <c r="AH42" t="s">
        <v>1014</v>
      </c>
      <c r="AI42">
        <v>232415212</v>
      </c>
      <c r="AJ42" t="s">
        <v>1015</v>
      </c>
      <c r="AK42">
        <v>44515.623240740737</v>
      </c>
      <c r="AL42" t="s">
        <v>263</v>
      </c>
      <c r="AM42" t="s">
        <v>263</v>
      </c>
      <c r="AN42" t="s">
        <v>292</v>
      </c>
      <c r="AO42" t="s">
        <v>263</v>
      </c>
      <c r="AP42" t="s">
        <v>263</v>
      </c>
      <c r="AQ42">
        <v>41</v>
      </c>
    </row>
    <row r="43" spans="1:43" x14ac:dyDescent="0.35">
      <c r="A43" s="98">
        <v>44512.399255011573</v>
      </c>
      <c r="B43" s="98">
        <v>44512.419406689813</v>
      </c>
      <c r="C43" s="98">
        <v>44512</v>
      </c>
      <c r="D43" t="s">
        <v>996</v>
      </c>
      <c r="E43" t="s">
        <v>263</v>
      </c>
      <c r="F43" t="s">
        <v>333</v>
      </c>
      <c r="G43" t="s">
        <v>2863</v>
      </c>
      <c r="H43" t="s">
        <v>293</v>
      </c>
      <c r="I43" t="s">
        <v>1016</v>
      </c>
      <c r="J43" t="s">
        <v>281</v>
      </c>
      <c r="K43" t="s">
        <v>1017</v>
      </c>
      <c r="L43" t="s">
        <v>1018</v>
      </c>
      <c r="M43" t="s">
        <v>1019</v>
      </c>
      <c r="N43" t="s">
        <v>1020</v>
      </c>
      <c r="O43" t="s">
        <v>1021</v>
      </c>
      <c r="P43" t="s">
        <v>1022</v>
      </c>
      <c r="Q43" t="s">
        <v>1023</v>
      </c>
      <c r="R43" t="s">
        <v>275</v>
      </c>
      <c r="S43" t="s">
        <v>281</v>
      </c>
      <c r="T43" t="s">
        <v>1024</v>
      </c>
      <c r="U43" t="s">
        <v>325</v>
      </c>
      <c r="V43" t="s">
        <v>719</v>
      </c>
      <c r="W43" t="s">
        <v>333</v>
      </c>
      <c r="X43">
        <v>4</v>
      </c>
      <c r="Y43" t="s">
        <v>1025</v>
      </c>
      <c r="Z43" t="s">
        <v>1026</v>
      </c>
      <c r="AA43" t="s">
        <v>1027</v>
      </c>
      <c r="AB43" t="s">
        <v>1028</v>
      </c>
      <c r="AC43" t="s">
        <v>275</v>
      </c>
      <c r="AD43" t="s">
        <v>408</v>
      </c>
      <c r="AE43" t="s">
        <v>1029</v>
      </c>
      <c r="AF43" t="s">
        <v>289</v>
      </c>
      <c r="AG43" t="s">
        <v>289</v>
      </c>
      <c r="AH43" t="s">
        <v>1030</v>
      </c>
      <c r="AI43">
        <v>232415229</v>
      </c>
      <c r="AJ43" t="s">
        <v>1031</v>
      </c>
      <c r="AK43">
        <v>44515.623263888891</v>
      </c>
      <c r="AL43" t="s">
        <v>263</v>
      </c>
      <c r="AM43" t="s">
        <v>263</v>
      </c>
      <c r="AN43" t="s">
        <v>292</v>
      </c>
      <c r="AO43" t="s">
        <v>263</v>
      </c>
      <c r="AP43" t="s">
        <v>263</v>
      </c>
      <c r="AQ43">
        <v>42</v>
      </c>
    </row>
    <row r="44" spans="1:43" x14ac:dyDescent="0.35">
      <c r="A44" s="98">
        <v>44512.419466493047</v>
      </c>
      <c r="B44" s="98">
        <v>44512.438909861106</v>
      </c>
      <c r="C44" s="98">
        <v>44512</v>
      </c>
      <c r="D44" t="s">
        <v>996</v>
      </c>
      <c r="E44" t="s">
        <v>263</v>
      </c>
      <c r="F44" t="s">
        <v>333</v>
      </c>
      <c r="G44" t="s">
        <v>2863</v>
      </c>
      <c r="H44" t="s">
        <v>293</v>
      </c>
      <c r="I44" t="s">
        <v>1032</v>
      </c>
      <c r="J44" t="s">
        <v>268</v>
      </c>
      <c r="K44" t="s">
        <v>1033</v>
      </c>
      <c r="L44" t="s">
        <v>1034</v>
      </c>
      <c r="M44" t="s">
        <v>1035</v>
      </c>
      <c r="N44" t="s">
        <v>1036</v>
      </c>
      <c r="O44" t="s">
        <v>1037</v>
      </c>
      <c r="P44" t="s">
        <v>263</v>
      </c>
      <c r="Q44" t="s">
        <v>1038</v>
      </c>
      <c r="R44" t="s">
        <v>275</v>
      </c>
      <c r="S44" t="s">
        <v>281</v>
      </c>
      <c r="T44" t="s">
        <v>1024</v>
      </c>
      <c r="U44" t="s">
        <v>325</v>
      </c>
      <c r="V44" t="s">
        <v>1039</v>
      </c>
      <c r="W44" t="s">
        <v>333</v>
      </c>
      <c r="X44">
        <v>3</v>
      </c>
      <c r="Y44" t="s">
        <v>1040</v>
      </c>
      <c r="Z44" t="s">
        <v>1041</v>
      </c>
      <c r="AA44" t="s">
        <v>281</v>
      </c>
      <c r="AB44" t="s">
        <v>1042</v>
      </c>
      <c r="AC44" t="s">
        <v>1043</v>
      </c>
      <c r="AD44" t="s">
        <v>1044</v>
      </c>
      <c r="AE44" t="s">
        <v>408</v>
      </c>
      <c r="AF44" t="s">
        <v>288</v>
      </c>
      <c r="AG44" t="s">
        <v>289</v>
      </c>
      <c r="AH44" t="s">
        <v>1045</v>
      </c>
      <c r="AI44">
        <v>232415251</v>
      </c>
      <c r="AJ44" t="s">
        <v>1046</v>
      </c>
      <c r="AK44">
        <v>44515.623298611114</v>
      </c>
      <c r="AL44" t="s">
        <v>263</v>
      </c>
      <c r="AM44" t="s">
        <v>263</v>
      </c>
      <c r="AN44" t="s">
        <v>292</v>
      </c>
      <c r="AO44" t="s">
        <v>263</v>
      </c>
      <c r="AP44" t="s">
        <v>263</v>
      </c>
      <c r="AQ44">
        <v>43</v>
      </c>
    </row>
    <row r="45" spans="1:43" x14ac:dyDescent="0.35">
      <c r="A45" s="98">
        <v>44512.439109050923</v>
      </c>
      <c r="B45" s="98">
        <v>44512.457023483803</v>
      </c>
      <c r="C45" s="98">
        <v>44512</v>
      </c>
      <c r="D45" t="s">
        <v>996</v>
      </c>
      <c r="E45" t="s">
        <v>263</v>
      </c>
      <c r="F45" t="s">
        <v>333</v>
      </c>
      <c r="G45" t="s">
        <v>2863</v>
      </c>
      <c r="H45" t="s">
        <v>293</v>
      </c>
      <c r="I45" t="s">
        <v>1047</v>
      </c>
      <c r="J45" t="s">
        <v>268</v>
      </c>
      <c r="K45" t="s">
        <v>1048</v>
      </c>
      <c r="L45" t="s">
        <v>1049</v>
      </c>
      <c r="M45" t="s">
        <v>1050</v>
      </c>
      <c r="N45" t="s">
        <v>1051</v>
      </c>
      <c r="O45" t="s">
        <v>1052</v>
      </c>
      <c r="P45" t="s">
        <v>1053</v>
      </c>
      <c r="Q45" t="s">
        <v>1054</v>
      </c>
      <c r="R45" t="s">
        <v>275</v>
      </c>
      <c r="S45" t="s">
        <v>281</v>
      </c>
      <c r="T45" t="s">
        <v>1055</v>
      </c>
      <c r="U45" t="s">
        <v>325</v>
      </c>
      <c r="V45" t="s">
        <v>421</v>
      </c>
      <c r="W45" t="s">
        <v>664</v>
      </c>
      <c r="X45">
        <v>3</v>
      </c>
      <c r="Y45" t="s">
        <v>1007</v>
      </c>
      <c r="Z45" t="s">
        <v>1056</v>
      </c>
      <c r="AA45" t="s">
        <v>1057</v>
      </c>
      <c r="AB45" t="s">
        <v>1058</v>
      </c>
      <c r="AC45" t="s">
        <v>1043</v>
      </c>
      <c r="AD45" t="s">
        <v>1059</v>
      </c>
      <c r="AE45" t="s">
        <v>1060</v>
      </c>
      <c r="AF45" t="s">
        <v>288</v>
      </c>
      <c r="AG45" t="s">
        <v>289</v>
      </c>
      <c r="AH45" t="s">
        <v>1061</v>
      </c>
      <c r="AI45">
        <v>232415264</v>
      </c>
      <c r="AJ45" t="s">
        <v>1062</v>
      </c>
      <c r="AK45">
        <v>44515.623310185183</v>
      </c>
      <c r="AL45" t="s">
        <v>263</v>
      </c>
      <c r="AM45" t="s">
        <v>263</v>
      </c>
      <c r="AN45" t="s">
        <v>292</v>
      </c>
      <c r="AO45" t="s">
        <v>263</v>
      </c>
      <c r="AP45" t="s">
        <v>263</v>
      </c>
      <c r="AQ45">
        <v>44</v>
      </c>
    </row>
    <row r="46" spans="1:43" x14ac:dyDescent="0.35">
      <c r="A46" s="98">
        <v>44512.466584305563</v>
      </c>
      <c r="B46" s="98">
        <v>44512.487774479167</v>
      </c>
      <c r="C46" s="98">
        <v>44512</v>
      </c>
      <c r="D46" t="s">
        <v>996</v>
      </c>
      <c r="E46" t="s">
        <v>263</v>
      </c>
      <c r="F46" t="s">
        <v>333</v>
      </c>
      <c r="G46" t="s">
        <v>2864</v>
      </c>
      <c r="H46" t="s">
        <v>793</v>
      </c>
      <c r="I46" t="s">
        <v>1063</v>
      </c>
      <c r="J46" t="s">
        <v>268</v>
      </c>
      <c r="K46" t="s">
        <v>1064</v>
      </c>
      <c r="L46" t="s">
        <v>1065</v>
      </c>
      <c r="M46" t="s">
        <v>1066</v>
      </c>
      <c r="N46" t="s">
        <v>1067</v>
      </c>
      <c r="O46" t="s">
        <v>1068</v>
      </c>
      <c r="P46" t="s">
        <v>263</v>
      </c>
      <c r="Q46" t="s">
        <v>1069</v>
      </c>
      <c r="R46" t="s">
        <v>275</v>
      </c>
      <c r="S46" t="s">
        <v>281</v>
      </c>
      <c r="T46" t="s">
        <v>1070</v>
      </c>
      <c r="U46" t="s">
        <v>325</v>
      </c>
      <c r="V46" t="s">
        <v>1071</v>
      </c>
      <c r="W46" t="s">
        <v>333</v>
      </c>
      <c r="X46">
        <v>1</v>
      </c>
      <c r="Y46" t="s">
        <v>1072</v>
      </c>
      <c r="Z46" t="s">
        <v>1073</v>
      </c>
      <c r="AA46" t="s">
        <v>1074</v>
      </c>
      <c r="AB46" t="s">
        <v>1075</v>
      </c>
      <c r="AC46" t="s">
        <v>1011</v>
      </c>
      <c r="AD46" t="s">
        <v>1076</v>
      </c>
      <c r="AE46" t="s">
        <v>1077</v>
      </c>
      <c r="AF46" t="s">
        <v>518</v>
      </c>
      <c r="AG46" t="s">
        <v>289</v>
      </c>
      <c r="AH46" t="s">
        <v>1078</v>
      </c>
      <c r="AI46">
        <v>232415284</v>
      </c>
      <c r="AJ46" t="s">
        <v>1079</v>
      </c>
      <c r="AK46">
        <v>44515.623344907413</v>
      </c>
      <c r="AL46" t="s">
        <v>263</v>
      </c>
      <c r="AM46" t="s">
        <v>263</v>
      </c>
      <c r="AN46" t="s">
        <v>292</v>
      </c>
      <c r="AO46" t="s">
        <v>263</v>
      </c>
      <c r="AP46" t="s">
        <v>263</v>
      </c>
      <c r="AQ46">
        <v>45</v>
      </c>
    </row>
    <row r="47" spans="1:43" x14ac:dyDescent="0.35">
      <c r="A47" s="98">
        <v>44512.613669918981</v>
      </c>
      <c r="B47" s="98">
        <v>44512.633281516202</v>
      </c>
      <c r="C47" s="98">
        <v>44512</v>
      </c>
      <c r="D47" t="s">
        <v>996</v>
      </c>
      <c r="E47" t="s">
        <v>263</v>
      </c>
      <c r="F47" t="s">
        <v>264</v>
      </c>
      <c r="G47" t="s">
        <v>2864</v>
      </c>
      <c r="H47" t="s">
        <v>793</v>
      </c>
      <c r="I47" t="s">
        <v>1080</v>
      </c>
      <c r="J47" t="s">
        <v>281</v>
      </c>
      <c r="K47" t="s">
        <v>1081</v>
      </c>
      <c r="L47" t="s">
        <v>1082</v>
      </c>
      <c r="M47" t="s">
        <v>1083</v>
      </c>
      <c r="N47" t="s">
        <v>1084</v>
      </c>
      <c r="O47" t="s">
        <v>1085</v>
      </c>
      <c r="P47" t="s">
        <v>1022</v>
      </c>
      <c r="Q47" t="s">
        <v>1086</v>
      </c>
      <c r="R47" t="s">
        <v>557</v>
      </c>
      <c r="S47" t="s">
        <v>281</v>
      </c>
      <c r="T47" t="s">
        <v>1087</v>
      </c>
      <c r="U47" t="s">
        <v>325</v>
      </c>
      <c r="V47" t="s">
        <v>439</v>
      </c>
      <c r="W47" t="s">
        <v>1088</v>
      </c>
      <c r="X47">
        <v>3</v>
      </c>
      <c r="Y47" t="s">
        <v>1089</v>
      </c>
      <c r="Z47" t="s">
        <v>1090</v>
      </c>
      <c r="AA47" t="s">
        <v>1091</v>
      </c>
      <c r="AB47" t="s">
        <v>1092</v>
      </c>
      <c r="AC47" t="s">
        <v>1011</v>
      </c>
      <c r="AD47" t="s">
        <v>1093</v>
      </c>
      <c r="AE47" t="s">
        <v>1094</v>
      </c>
      <c r="AF47" t="s">
        <v>518</v>
      </c>
      <c r="AG47" t="s">
        <v>263</v>
      </c>
      <c r="AH47" t="s">
        <v>1095</v>
      </c>
      <c r="AI47">
        <v>232415295</v>
      </c>
      <c r="AJ47" t="s">
        <v>1096</v>
      </c>
      <c r="AK47">
        <v>44515.623356481483</v>
      </c>
      <c r="AL47" t="s">
        <v>263</v>
      </c>
      <c r="AM47" t="s">
        <v>263</v>
      </c>
      <c r="AN47" t="s">
        <v>292</v>
      </c>
      <c r="AO47" t="s">
        <v>263</v>
      </c>
      <c r="AP47" t="s">
        <v>263</v>
      </c>
      <c r="AQ47">
        <v>46</v>
      </c>
    </row>
    <row r="48" spans="1:43" x14ac:dyDescent="0.35">
      <c r="A48" s="98">
        <v>44512.641719733787</v>
      </c>
      <c r="B48" s="98">
        <v>44512.656796249998</v>
      </c>
      <c r="C48" s="98">
        <v>44512</v>
      </c>
      <c r="D48" t="s">
        <v>996</v>
      </c>
      <c r="E48" t="s">
        <v>263</v>
      </c>
      <c r="F48" t="s">
        <v>264</v>
      </c>
      <c r="G48" t="s">
        <v>2865</v>
      </c>
      <c r="H48" t="s">
        <v>793</v>
      </c>
      <c r="I48" t="s">
        <v>1097</v>
      </c>
      <c r="J48" t="s">
        <v>281</v>
      </c>
      <c r="K48" t="s">
        <v>1098</v>
      </c>
      <c r="L48" t="s">
        <v>1099</v>
      </c>
      <c r="M48" t="s">
        <v>1100</v>
      </c>
      <c r="N48" t="s">
        <v>1101</v>
      </c>
      <c r="O48" t="s">
        <v>1102</v>
      </c>
      <c r="P48" t="s">
        <v>1103</v>
      </c>
      <c r="Q48" t="s">
        <v>1104</v>
      </c>
      <c r="R48" t="s">
        <v>275</v>
      </c>
      <c r="S48" t="s">
        <v>281</v>
      </c>
      <c r="T48" t="s">
        <v>1070</v>
      </c>
      <c r="U48" t="s">
        <v>325</v>
      </c>
      <c r="V48" t="s">
        <v>421</v>
      </c>
      <c r="W48" t="s">
        <v>1105</v>
      </c>
      <c r="X48">
        <v>3</v>
      </c>
      <c r="Y48" t="s">
        <v>1106</v>
      </c>
      <c r="Z48" t="s">
        <v>1090</v>
      </c>
      <c r="AA48" t="s">
        <v>1107</v>
      </c>
      <c r="AB48" t="s">
        <v>1108</v>
      </c>
      <c r="AC48" t="s">
        <v>1011</v>
      </c>
      <c r="AD48" t="s">
        <v>1109</v>
      </c>
      <c r="AE48" t="s">
        <v>1110</v>
      </c>
      <c r="AF48" t="s">
        <v>263</v>
      </c>
      <c r="AG48" t="s">
        <v>289</v>
      </c>
      <c r="AH48" t="s">
        <v>2866</v>
      </c>
      <c r="AI48">
        <v>232415305</v>
      </c>
      <c r="AJ48" t="s">
        <v>1111</v>
      </c>
      <c r="AK48">
        <v>44515.623379629629</v>
      </c>
      <c r="AL48" t="s">
        <v>263</v>
      </c>
      <c r="AM48" t="s">
        <v>263</v>
      </c>
      <c r="AN48" t="s">
        <v>292</v>
      </c>
      <c r="AO48" t="s">
        <v>263</v>
      </c>
      <c r="AP48" t="s">
        <v>263</v>
      </c>
      <c r="AQ48">
        <v>47</v>
      </c>
    </row>
    <row r="49" spans="1:43" x14ac:dyDescent="0.35">
      <c r="A49" s="98">
        <v>44512.371797812499</v>
      </c>
      <c r="B49" s="98">
        <v>44512.393038831018</v>
      </c>
      <c r="C49" s="98">
        <v>44512</v>
      </c>
      <c r="D49" t="s">
        <v>262</v>
      </c>
      <c r="E49" t="s">
        <v>263</v>
      </c>
      <c r="F49" t="s">
        <v>333</v>
      </c>
      <c r="G49" t="s">
        <v>2863</v>
      </c>
      <c r="H49" t="s">
        <v>263</v>
      </c>
      <c r="I49" t="s">
        <v>1112</v>
      </c>
      <c r="J49" t="s">
        <v>268</v>
      </c>
      <c r="K49" t="s">
        <v>1113</v>
      </c>
      <c r="L49" t="s">
        <v>1114</v>
      </c>
      <c r="M49" t="s">
        <v>377</v>
      </c>
      <c r="N49" t="s">
        <v>1115</v>
      </c>
      <c r="O49" t="s">
        <v>1116</v>
      </c>
      <c r="P49">
        <v>15000</v>
      </c>
      <c r="Q49" t="s">
        <v>322</v>
      </c>
      <c r="R49" t="s">
        <v>275</v>
      </c>
      <c r="S49" t="s">
        <v>717</v>
      </c>
      <c r="T49" t="s">
        <v>1117</v>
      </c>
      <c r="U49" t="s">
        <v>325</v>
      </c>
      <c r="V49" t="s">
        <v>719</v>
      </c>
      <c r="W49" t="s">
        <v>1118</v>
      </c>
      <c r="X49">
        <v>7</v>
      </c>
      <c r="Y49" t="s">
        <v>281</v>
      </c>
      <c r="Z49" t="s">
        <v>1119</v>
      </c>
      <c r="AA49" t="s">
        <v>1120</v>
      </c>
      <c r="AB49" t="s">
        <v>1121</v>
      </c>
      <c r="AC49" t="s">
        <v>302</v>
      </c>
      <c r="AD49" t="s">
        <v>1122</v>
      </c>
      <c r="AE49" t="s">
        <v>1123</v>
      </c>
      <c r="AF49" t="s">
        <v>263</v>
      </c>
      <c r="AG49" t="s">
        <v>289</v>
      </c>
      <c r="AH49" t="s">
        <v>1124</v>
      </c>
      <c r="AI49">
        <v>232426160</v>
      </c>
      <c r="AJ49" t="s">
        <v>1125</v>
      </c>
      <c r="AK49">
        <v>44515.639444444438</v>
      </c>
      <c r="AL49" t="s">
        <v>263</v>
      </c>
      <c r="AM49" t="s">
        <v>263</v>
      </c>
      <c r="AN49" t="s">
        <v>292</v>
      </c>
      <c r="AO49" t="s">
        <v>263</v>
      </c>
      <c r="AP49" t="s">
        <v>263</v>
      </c>
      <c r="AQ49">
        <v>48</v>
      </c>
    </row>
    <row r="50" spans="1:43" x14ac:dyDescent="0.35">
      <c r="A50" s="98">
        <v>44512.399553101852</v>
      </c>
      <c r="B50" s="98">
        <v>44512.415236666668</v>
      </c>
      <c r="C50" s="98">
        <v>44512</v>
      </c>
      <c r="D50" t="s">
        <v>262</v>
      </c>
      <c r="E50" t="s">
        <v>263</v>
      </c>
      <c r="F50" t="s">
        <v>333</v>
      </c>
      <c r="G50" t="s">
        <v>2863</v>
      </c>
      <c r="H50" t="s">
        <v>293</v>
      </c>
      <c r="I50" t="s">
        <v>1126</v>
      </c>
      <c r="J50" t="s">
        <v>268</v>
      </c>
      <c r="K50" t="s">
        <v>1127</v>
      </c>
      <c r="L50" t="s">
        <v>1128</v>
      </c>
      <c r="M50" t="s">
        <v>1129</v>
      </c>
      <c r="N50" t="s">
        <v>337</v>
      </c>
      <c r="O50" t="s">
        <v>1130</v>
      </c>
      <c r="P50" t="s">
        <v>1131</v>
      </c>
      <c r="Q50" t="s">
        <v>506</v>
      </c>
      <c r="R50" t="s">
        <v>275</v>
      </c>
      <c r="S50" t="s">
        <v>717</v>
      </c>
      <c r="T50" t="s">
        <v>1132</v>
      </c>
      <c r="U50" t="s">
        <v>325</v>
      </c>
      <c r="V50" t="s">
        <v>340</v>
      </c>
      <c r="W50" t="s">
        <v>333</v>
      </c>
      <c r="X50">
        <v>3</v>
      </c>
      <c r="Y50" t="s">
        <v>1133</v>
      </c>
      <c r="Z50" t="s">
        <v>1134</v>
      </c>
      <c r="AA50" t="s">
        <v>1135</v>
      </c>
      <c r="AB50" t="s">
        <v>1136</v>
      </c>
      <c r="AC50" t="s">
        <v>1137</v>
      </c>
      <c r="AD50" t="s">
        <v>1138</v>
      </c>
      <c r="AE50" t="s">
        <v>337</v>
      </c>
      <c r="AF50" t="s">
        <v>288</v>
      </c>
      <c r="AG50" t="s">
        <v>289</v>
      </c>
      <c r="AH50" t="s">
        <v>263</v>
      </c>
      <c r="AI50">
        <v>232426168</v>
      </c>
      <c r="AJ50" t="s">
        <v>1139</v>
      </c>
      <c r="AK50">
        <v>44515.639456018522</v>
      </c>
      <c r="AL50" t="s">
        <v>263</v>
      </c>
      <c r="AM50" t="s">
        <v>263</v>
      </c>
      <c r="AN50" t="s">
        <v>292</v>
      </c>
      <c r="AO50" t="s">
        <v>263</v>
      </c>
      <c r="AP50" t="s">
        <v>263</v>
      </c>
      <c r="AQ50">
        <v>49</v>
      </c>
    </row>
    <row r="51" spans="1:43" x14ac:dyDescent="0.35">
      <c r="A51" s="98">
        <v>44512.415274525461</v>
      </c>
      <c r="B51" s="98">
        <v>44512.426546747687</v>
      </c>
      <c r="C51" s="98">
        <v>44512</v>
      </c>
      <c r="D51" t="s">
        <v>262</v>
      </c>
      <c r="E51" t="s">
        <v>263</v>
      </c>
      <c r="F51" t="s">
        <v>333</v>
      </c>
      <c r="G51" t="s">
        <v>2863</v>
      </c>
      <c r="H51" t="s">
        <v>293</v>
      </c>
      <c r="I51" t="s">
        <v>1140</v>
      </c>
      <c r="J51" t="s">
        <v>1141</v>
      </c>
      <c r="K51" t="s">
        <v>1142</v>
      </c>
      <c r="L51" t="s">
        <v>1143</v>
      </c>
      <c r="M51" t="s">
        <v>377</v>
      </c>
      <c r="N51" t="s">
        <v>298</v>
      </c>
      <c r="O51" t="s">
        <v>1144</v>
      </c>
      <c r="P51" t="s">
        <v>263</v>
      </c>
      <c r="Q51" t="s">
        <v>1145</v>
      </c>
      <c r="R51" t="s">
        <v>275</v>
      </c>
      <c r="S51" t="s">
        <v>717</v>
      </c>
      <c r="T51" t="s">
        <v>1146</v>
      </c>
      <c r="U51" t="s">
        <v>325</v>
      </c>
      <c r="V51" t="s">
        <v>785</v>
      </c>
      <c r="W51" t="s">
        <v>1147</v>
      </c>
      <c r="X51">
        <v>4</v>
      </c>
      <c r="Y51" t="s">
        <v>281</v>
      </c>
      <c r="Z51" t="s">
        <v>1148</v>
      </c>
      <c r="AA51" t="s">
        <v>1149</v>
      </c>
      <c r="AB51" t="s">
        <v>281</v>
      </c>
      <c r="AC51" t="s">
        <v>285</v>
      </c>
      <c r="AD51" t="s">
        <v>337</v>
      </c>
      <c r="AE51" t="s">
        <v>1150</v>
      </c>
      <c r="AF51" t="s">
        <v>288</v>
      </c>
      <c r="AG51" t="s">
        <v>289</v>
      </c>
      <c r="AH51" t="s">
        <v>263</v>
      </c>
      <c r="AI51">
        <v>232426185</v>
      </c>
      <c r="AJ51" t="s">
        <v>1151</v>
      </c>
      <c r="AK51">
        <v>44515.639479166668</v>
      </c>
      <c r="AL51" t="s">
        <v>263</v>
      </c>
      <c r="AM51" t="s">
        <v>263</v>
      </c>
      <c r="AN51" t="s">
        <v>292</v>
      </c>
      <c r="AO51" t="s">
        <v>263</v>
      </c>
      <c r="AP51" t="s">
        <v>263</v>
      </c>
      <c r="AQ51">
        <v>50</v>
      </c>
    </row>
    <row r="52" spans="1:43" x14ac:dyDescent="0.35">
      <c r="A52" s="98">
        <v>44512.426593888893</v>
      </c>
      <c r="B52" s="98">
        <v>44512.449663252322</v>
      </c>
      <c r="C52" s="98">
        <v>44512</v>
      </c>
      <c r="D52" t="s">
        <v>262</v>
      </c>
      <c r="E52" t="s">
        <v>263</v>
      </c>
      <c r="F52" t="s">
        <v>333</v>
      </c>
      <c r="G52" t="s">
        <v>2863</v>
      </c>
      <c r="H52" t="s">
        <v>293</v>
      </c>
      <c r="I52" t="s">
        <v>1152</v>
      </c>
      <c r="J52" t="s">
        <v>1153</v>
      </c>
      <c r="K52" t="s">
        <v>1154</v>
      </c>
      <c r="L52" t="s">
        <v>1155</v>
      </c>
      <c r="M52" t="s">
        <v>377</v>
      </c>
      <c r="N52" t="s">
        <v>298</v>
      </c>
      <c r="O52" t="s">
        <v>1156</v>
      </c>
      <c r="P52" t="s">
        <v>1157</v>
      </c>
      <c r="Q52" t="s">
        <v>1158</v>
      </c>
      <c r="R52" t="s">
        <v>275</v>
      </c>
      <c r="S52" t="s">
        <v>1159</v>
      </c>
      <c r="T52" t="s">
        <v>1160</v>
      </c>
      <c r="U52" t="s">
        <v>325</v>
      </c>
      <c r="V52" t="s">
        <v>421</v>
      </c>
      <c r="W52" t="s">
        <v>1147</v>
      </c>
      <c r="X52">
        <v>7</v>
      </c>
      <c r="Y52" t="s">
        <v>1161</v>
      </c>
      <c r="Z52" t="s">
        <v>268</v>
      </c>
      <c r="AA52" t="s">
        <v>1162</v>
      </c>
      <c r="AB52" t="s">
        <v>1163</v>
      </c>
      <c r="AC52" t="s">
        <v>557</v>
      </c>
      <c r="AD52" t="s">
        <v>1164</v>
      </c>
      <c r="AE52" t="s">
        <v>1165</v>
      </c>
      <c r="AF52" t="s">
        <v>288</v>
      </c>
      <c r="AG52" t="s">
        <v>289</v>
      </c>
      <c r="AH52" t="s">
        <v>1166</v>
      </c>
      <c r="AI52">
        <v>232426198</v>
      </c>
      <c r="AJ52" t="s">
        <v>1167</v>
      </c>
      <c r="AK52">
        <v>44515.639490740738</v>
      </c>
      <c r="AL52" t="s">
        <v>263</v>
      </c>
      <c r="AM52" t="s">
        <v>263</v>
      </c>
      <c r="AN52" t="s">
        <v>292</v>
      </c>
      <c r="AO52" t="s">
        <v>263</v>
      </c>
      <c r="AP52" t="s">
        <v>263</v>
      </c>
      <c r="AQ52">
        <v>51</v>
      </c>
    </row>
    <row r="53" spans="1:43" x14ac:dyDescent="0.35">
      <c r="A53" s="98">
        <v>44512.455149745372</v>
      </c>
      <c r="B53" s="98">
        <v>44512.498250046287</v>
      </c>
      <c r="C53" s="98">
        <v>44512</v>
      </c>
      <c r="D53" t="s">
        <v>262</v>
      </c>
      <c r="E53" t="s">
        <v>263</v>
      </c>
      <c r="F53" t="s">
        <v>333</v>
      </c>
      <c r="G53" t="s">
        <v>2863</v>
      </c>
      <c r="H53" t="s">
        <v>293</v>
      </c>
      <c r="I53" t="s">
        <v>1168</v>
      </c>
      <c r="J53" t="s">
        <v>1169</v>
      </c>
      <c r="K53" t="s">
        <v>1170</v>
      </c>
      <c r="L53" t="s">
        <v>1171</v>
      </c>
      <c r="M53" t="s">
        <v>1172</v>
      </c>
      <c r="N53" t="s">
        <v>298</v>
      </c>
      <c r="O53" t="s">
        <v>1173</v>
      </c>
      <c r="P53" t="s">
        <v>1174</v>
      </c>
      <c r="Q53" t="s">
        <v>322</v>
      </c>
      <c r="R53" t="s">
        <v>275</v>
      </c>
      <c r="S53" t="s">
        <v>717</v>
      </c>
      <c r="T53" t="s">
        <v>1175</v>
      </c>
      <c r="U53" t="s">
        <v>1176</v>
      </c>
      <c r="V53" t="s">
        <v>279</v>
      </c>
      <c r="W53" t="s">
        <v>333</v>
      </c>
      <c r="X53">
        <v>5</v>
      </c>
      <c r="Y53" t="s">
        <v>281</v>
      </c>
      <c r="Z53" t="s">
        <v>268</v>
      </c>
      <c r="AA53" t="s">
        <v>1177</v>
      </c>
      <c r="AB53" t="s">
        <v>281</v>
      </c>
      <c r="AC53" t="s">
        <v>275</v>
      </c>
      <c r="AD53" t="s">
        <v>263</v>
      </c>
      <c r="AE53" t="s">
        <v>1178</v>
      </c>
      <c r="AF53" t="s">
        <v>288</v>
      </c>
      <c r="AG53" t="s">
        <v>289</v>
      </c>
      <c r="AH53" t="s">
        <v>1179</v>
      </c>
      <c r="AI53">
        <v>232426219</v>
      </c>
      <c r="AJ53" t="s">
        <v>1180</v>
      </c>
      <c r="AK53">
        <v>44515.639513888891</v>
      </c>
      <c r="AL53" t="s">
        <v>263</v>
      </c>
      <c r="AM53" t="s">
        <v>263</v>
      </c>
      <c r="AN53" t="s">
        <v>292</v>
      </c>
      <c r="AO53" t="s">
        <v>263</v>
      </c>
      <c r="AP53" t="s">
        <v>263</v>
      </c>
      <c r="AQ53">
        <v>52</v>
      </c>
    </row>
    <row r="54" spans="1:43" x14ac:dyDescent="0.35">
      <c r="A54" s="98">
        <v>44512.614472581023</v>
      </c>
      <c r="B54" s="98">
        <v>44512.64249283565</v>
      </c>
      <c r="C54" s="98">
        <v>44512</v>
      </c>
      <c r="D54" t="s">
        <v>262</v>
      </c>
      <c r="E54" t="s">
        <v>263</v>
      </c>
      <c r="F54" t="s">
        <v>264</v>
      </c>
      <c r="G54" t="s">
        <v>2865</v>
      </c>
      <c r="H54" t="s">
        <v>293</v>
      </c>
      <c r="I54" t="s">
        <v>1181</v>
      </c>
      <c r="J54" t="s">
        <v>281</v>
      </c>
      <c r="K54" t="s">
        <v>1182</v>
      </c>
      <c r="L54" t="s">
        <v>1183</v>
      </c>
      <c r="M54" t="s">
        <v>1184</v>
      </c>
      <c r="N54" t="s">
        <v>298</v>
      </c>
      <c r="O54" t="s">
        <v>1185</v>
      </c>
      <c r="P54" t="s">
        <v>1186</v>
      </c>
      <c r="Q54" t="s">
        <v>1187</v>
      </c>
      <c r="R54" t="s">
        <v>275</v>
      </c>
      <c r="S54" t="s">
        <v>717</v>
      </c>
      <c r="T54" t="s">
        <v>281</v>
      </c>
      <c r="U54" t="s">
        <v>1176</v>
      </c>
      <c r="V54" t="s">
        <v>279</v>
      </c>
      <c r="W54" t="s">
        <v>1188</v>
      </c>
      <c r="X54">
        <v>7</v>
      </c>
      <c r="Y54" t="s">
        <v>281</v>
      </c>
      <c r="Z54" t="s">
        <v>1189</v>
      </c>
      <c r="AA54" t="s">
        <v>1190</v>
      </c>
      <c r="AB54" t="s">
        <v>1191</v>
      </c>
      <c r="AC54" t="s">
        <v>285</v>
      </c>
      <c r="AD54" t="s">
        <v>1192</v>
      </c>
      <c r="AE54" t="s">
        <v>1193</v>
      </c>
      <c r="AF54" t="s">
        <v>288</v>
      </c>
      <c r="AG54" t="s">
        <v>289</v>
      </c>
      <c r="AH54" t="s">
        <v>263</v>
      </c>
      <c r="AI54">
        <v>232426230</v>
      </c>
      <c r="AJ54" t="s">
        <v>1194</v>
      </c>
      <c r="AK54">
        <v>44515.639525462961</v>
      </c>
      <c r="AL54" t="s">
        <v>263</v>
      </c>
      <c r="AM54" t="s">
        <v>263</v>
      </c>
      <c r="AN54" t="s">
        <v>292</v>
      </c>
      <c r="AO54" t="s">
        <v>263</v>
      </c>
      <c r="AP54" t="s">
        <v>263</v>
      </c>
      <c r="AQ54">
        <v>53</v>
      </c>
    </row>
    <row r="55" spans="1:43" x14ac:dyDescent="0.35">
      <c r="A55" s="98">
        <v>44512.642535856481</v>
      </c>
      <c r="B55" s="98">
        <v>44512.656346724543</v>
      </c>
      <c r="C55" s="98">
        <v>44512</v>
      </c>
      <c r="D55" t="s">
        <v>262</v>
      </c>
      <c r="E55" t="s">
        <v>263</v>
      </c>
      <c r="F55" t="s">
        <v>264</v>
      </c>
      <c r="G55" t="s">
        <v>2865</v>
      </c>
      <c r="H55" t="s">
        <v>293</v>
      </c>
      <c r="I55" t="s">
        <v>1195</v>
      </c>
      <c r="J55" t="s">
        <v>337</v>
      </c>
      <c r="K55" t="s">
        <v>1196</v>
      </c>
      <c r="L55" t="s">
        <v>1197</v>
      </c>
      <c r="M55" t="s">
        <v>47</v>
      </c>
      <c r="N55" t="s">
        <v>1198</v>
      </c>
      <c r="O55" t="s">
        <v>1199</v>
      </c>
      <c r="P55" t="s">
        <v>1200</v>
      </c>
      <c r="Q55" t="s">
        <v>1201</v>
      </c>
      <c r="R55" t="s">
        <v>1202</v>
      </c>
      <c r="S55" t="s">
        <v>717</v>
      </c>
      <c r="T55" t="s">
        <v>281</v>
      </c>
      <c r="U55" t="s">
        <v>1176</v>
      </c>
      <c r="V55" t="s">
        <v>279</v>
      </c>
      <c r="W55" t="s">
        <v>341</v>
      </c>
      <c r="X55">
        <v>4</v>
      </c>
      <c r="Y55" t="s">
        <v>352</v>
      </c>
      <c r="Z55" t="s">
        <v>268</v>
      </c>
      <c r="AA55" t="s">
        <v>1203</v>
      </c>
      <c r="AB55" t="s">
        <v>1204</v>
      </c>
      <c r="AC55" t="s">
        <v>1205</v>
      </c>
      <c r="AD55" t="s">
        <v>1206</v>
      </c>
      <c r="AE55" t="s">
        <v>1207</v>
      </c>
      <c r="AF55" t="s">
        <v>288</v>
      </c>
      <c r="AG55" t="s">
        <v>289</v>
      </c>
      <c r="AH55" t="s">
        <v>1208</v>
      </c>
      <c r="AI55">
        <v>232426236</v>
      </c>
      <c r="AJ55" t="s">
        <v>1209</v>
      </c>
      <c r="AK55">
        <v>44515.639537037037</v>
      </c>
      <c r="AL55" t="s">
        <v>263</v>
      </c>
      <c r="AM55" t="s">
        <v>263</v>
      </c>
      <c r="AN55" t="s">
        <v>292</v>
      </c>
      <c r="AO55" t="s">
        <v>263</v>
      </c>
      <c r="AP55" t="s">
        <v>263</v>
      </c>
      <c r="AQ55">
        <v>54</v>
      </c>
    </row>
    <row r="56" spans="1:43" x14ac:dyDescent="0.35">
      <c r="A56" s="98">
        <v>44512.612253402767</v>
      </c>
      <c r="B56" s="98">
        <v>44512.655911354173</v>
      </c>
      <c r="C56" s="98">
        <v>44512</v>
      </c>
      <c r="D56" t="s">
        <v>496</v>
      </c>
      <c r="E56" t="s">
        <v>263</v>
      </c>
      <c r="F56" t="s">
        <v>264</v>
      </c>
      <c r="G56" t="s">
        <v>43</v>
      </c>
      <c r="H56" t="s">
        <v>1210</v>
      </c>
      <c r="I56" t="s">
        <v>1211</v>
      </c>
      <c r="J56" t="s">
        <v>1212</v>
      </c>
      <c r="K56" t="s">
        <v>1213</v>
      </c>
      <c r="L56" t="s">
        <v>296</v>
      </c>
      <c r="M56" t="s">
        <v>1214</v>
      </c>
      <c r="N56" t="s">
        <v>1215</v>
      </c>
      <c r="O56" t="s">
        <v>1216</v>
      </c>
      <c r="P56" t="s">
        <v>1217</v>
      </c>
      <c r="Q56" t="s">
        <v>1218</v>
      </c>
      <c r="R56" t="s">
        <v>1219</v>
      </c>
      <c r="S56" t="s">
        <v>802</v>
      </c>
      <c r="T56" t="s">
        <v>1220</v>
      </c>
      <c r="U56" t="s">
        <v>325</v>
      </c>
      <c r="V56" t="s">
        <v>279</v>
      </c>
      <c r="W56" t="s">
        <v>333</v>
      </c>
      <c r="X56">
        <v>4</v>
      </c>
      <c r="Y56" t="s">
        <v>1221</v>
      </c>
      <c r="Z56" t="s">
        <v>1222</v>
      </c>
      <c r="AA56" t="s">
        <v>1223</v>
      </c>
      <c r="AB56" t="s">
        <v>1223</v>
      </c>
      <c r="AC56" t="s">
        <v>1224</v>
      </c>
      <c r="AD56" t="s">
        <v>337</v>
      </c>
      <c r="AE56" t="s">
        <v>1225</v>
      </c>
      <c r="AF56" t="s">
        <v>518</v>
      </c>
      <c r="AG56" t="s">
        <v>289</v>
      </c>
      <c r="AH56" t="s">
        <v>263</v>
      </c>
      <c r="AI56">
        <v>232432586</v>
      </c>
      <c r="AJ56" t="s">
        <v>1226</v>
      </c>
      <c r="AK56">
        <v>44515.650104166663</v>
      </c>
      <c r="AL56" t="s">
        <v>263</v>
      </c>
      <c r="AM56" t="s">
        <v>263</v>
      </c>
      <c r="AN56" t="s">
        <v>292</v>
      </c>
      <c r="AO56" t="s">
        <v>263</v>
      </c>
      <c r="AP56" t="s">
        <v>263</v>
      </c>
      <c r="AQ56">
        <v>55</v>
      </c>
    </row>
    <row r="57" spans="1:43" x14ac:dyDescent="0.35">
      <c r="A57" s="98">
        <v>44512.630182314817</v>
      </c>
      <c r="B57" s="98">
        <v>44512.6543146412</v>
      </c>
      <c r="C57" s="98">
        <v>44512</v>
      </c>
      <c r="D57" t="s">
        <v>496</v>
      </c>
      <c r="E57" t="s">
        <v>263</v>
      </c>
      <c r="F57" t="s">
        <v>264</v>
      </c>
      <c r="G57" t="s">
        <v>2865</v>
      </c>
      <c r="H57" t="s">
        <v>1227</v>
      </c>
      <c r="I57" t="s">
        <v>1228</v>
      </c>
      <c r="J57" t="s">
        <v>268</v>
      </c>
      <c r="K57" t="s">
        <v>1229</v>
      </c>
      <c r="L57" t="s">
        <v>1230</v>
      </c>
      <c r="M57" t="s">
        <v>1231</v>
      </c>
      <c r="N57" t="s">
        <v>1232</v>
      </c>
      <c r="O57" t="s">
        <v>1233</v>
      </c>
      <c r="P57" t="s">
        <v>1234</v>
      </c>
      <c r="Q57" t="s">
        <v>1235</v>
      </c>
      <c r="R57" t="s">
        <v>1236</v>
      </c>
      <c r="S57" t="s">
        <v>1237</v>
      </c>
      <c r="T57" t="s">
        <v>1238</v>
      </c>
      <c r="U57" t="s">
        <v>325</v>
      </c>
      <c r="V57" t="s">
        <v>587</v>
      </c>
      <c r="W57" t="s">
        <v>1239</v>
      </c>
      <c r="X57">
        <v>4</v>
      </c>
      <c r="Y57" t="s">
        <v>1240</v>
      </c>
      <c r="Z57" t="s">
        <v>1241</v>
      </c>
      <c r="AA57" t="s">
        <v>1242</v>
      </c>
      <c r="AB57" t="s">
        <v>1243</v>
      </c>
      <c r="AC57" t="s">
        <v>275</v>
      </c>
      <c r="AD57" t="s">
        <v>1244</v>
      </c>
      <c r="AE57" t="s">
        <v>1245</v>
      </c>
      <c r="AF57" t="s">
        <v>518</v>
      </c>
      <c r="AG57" t="s">
        <v>289</v>
      </c>
      <c r="AH57" t="s">
        <v>263</v>
      </c>
      <c r="AI57">
        <v>232432594</v>
      </c>
      <c r="AJ57" t="s">
        <v>1246</v>
      </c>
      <c r="AK57">
        <v>44515.650127314817</v>
      </c>
      <c r="AL57" t="s">
        <v>263</v>
      </c>
      <c r="AM57" t="s">
        <v>263</v>
      </c>
      <c r="AN57" t="s">
        <v>292</v>
      </c>
      <c r="AO57" t="s">
        <v>263</v>
      </c>
      <c r="AP57" t="s">
        <v>263</v>
      </c>
      <c r="AQ57">
        <v>56</v>
      </c>
    </row>
    <row r="58" spans="1:43" x14ac:dyDescent="0.35">
      <c r="A58" s="98">
        <v>44506.407156967587</v>
      </c>
      <c r="B58" s="98">
        <v>44506.436962164349</v>
      </c>
      <c r="C58" s="98">
        <v>44506</v>
      </c>
      <c r="D58" t="s">
        <v>900</v>
      </c>
      <c r="E58" t="s">
        <v>263</v>
      </c>
      <c r="F58" t="s">
        <v>264</v>
      </c>
      <c r="G58" t="s">
        <v>1247</v>
      </c>
      <c r="H58" t="s">
        <v>793</v>
      </c>
      <c r="I58" t="s">
        <v>1248</v>
      </c>
      <c r="J58" t="s">
        <v>1249</v>
      </c>
      <c r="K58" t="s">
        <v>1250</v>
      </c>
      <c r="L58" t="s">
        <v>1251</v>
      </c>
      <c r="M58" t="s">
        <v>1252</v>
      </c>
      <c r="N58" t="s">
        <v>1253</v>
      </c>
      <c r="O58" t="s">
        <v>1254</v>
      </c>
      <c r="P58" t="s">
        <v>1255</v>
      </c>
      <c r="Q58" t="s">
        <v>1256</v>
      </c>
      <c r="R58" t="s">
        <v>275</v>
      </c>
      <c r="S58" t="s">
        <v>1257</v>
      </c>
      <c r="T58" t="s">
        <v>1258</v>
      </c>
      <c r="U58" t="s">
        <v>325</v>
      </c>
      <c r="V58" t="s">
        <v>1259</v>
      </c>
      <c r="W58" t="s">
        <v>333</v>
      </c>
      <c r="X58">
        <v>2</v>
      </c>
      <c r="Y58" t="s">
        <v>281</v>
      </c>
      <c r="Z58" t="s">
        <v>268</v>
      </c>
      <c r="AA58" t="s">
        <v>281</v>
      </c>
      <c r="AB58" t="s">
        <v>281</v>
      </c>
      <c r="AC58" t="s">
        <v>275</v>
      </c>
      <c r="AD58" t="s">
        <v>1260</v>
      </c>
      <c r="AE58" t="s">
        <v>1261</v>
      </c>
      <c r="AF58" t="s">
        <v>288</v>
      </c>
      <c r="AG58" t="s">
        <v>289</v>
      </c>
      <c r="AH58" t="s">
        <v>1262</v>
      </c>
      <c r="AI58">
        <v>232616564</v>
      </c>
      <c r="AJ58" t="s">
        <v>1263</v>
      </c>
      <c r="AK58">
        <v>44516.364895833343</v>
      </c>
      <c r="AL58" t="s">
        <v>263</v>
      </c>
      <c r="AM58" t="s">
        <v>263</v>
      </c>
      <c r="AN58" t="s">
        <v>292</v>
      </c>
      <c r="AO58" t="s">
        <v>263</v>
      </c>
      <c r="AP58" t="s">
        <v>263</v>
      </c>
      <c r="AQ58">
        <v>57</v>
      </c>
    </row>
    <row r="59" spans="1:43" x14ac:dyDescent="0.35">
      <c r="A59" s="98">
        <v>44506.437024479157</v>
      </c>
      <c r="B59" s="98">
        <v>44506.459308495367</v>
      </c>
      <c r="C59" s="98">
        <v>44506</v>
      </c>
      <c r="D59" t="s">
        <v>900</v>
      </c>
      <c r="E59" t="s">
        <v>263</v>
      </c>
      <c r="F59" t="s">
        <v>264</v>
      </c>
      <c r="G59" t="s">
        <v>1247</v>
      </c>
      <c r="H59" t="s">
        <v>1264</v>
      </c>
      <c r="I59" t="s">
        <v>1265</v>
      </c>
      <c r="J59" t="s">
        <v>281</v>
      </c>
      <c r="K59" t="s">
        <v>1266</v>
      </c>
      <c r="L59" t="s">
        <v>1267</v>
      </c>
      <c r="M59" t="s">
        <v>1268</v>
      </c>
      <c r="N59" t="s">
        <v>1269</v>
      </c>
      <c r="O59" t="s">
        <v>1270</v>
      </c>
      <c r="P59" t="s">
        <v>1271</v>
      </c>
      <c r="Q59" t="s">
        <v>1272</v>
      </c>
      <c r="R59" t="s">
        <v>275</v>
      </c>
      <c r="S59" t="s">
        <v>454</v>
      </c>
      <c r="T59" t="s">
        <v>1273</v>
      </c>
      <c r="U59" t="s">
        <v>325</v>
      </c>
      <c r="V59" t="s">
        <v>719</v>
      </c>
      <c r="W59" t="s">
        <v>1274</v>
      </c>
      <c r="X59">
        <v>7</v>
      </c>
      <c r="Y59" t="s">
        <v>1275</v>
      </c>
      <c r="Z59" t="s">
        <v>1276</v>
      </c>
      <c r="AA59" t="s">
        <v>1277</v>
      </c>
      <c r="AB59" t="s">
        <v>1278</v>
      </c>
      <c r="AC59" t="s">
        <v>1279</v>
      </c>
      <c r="AD59" t="s">
        <v>1280</v>
      </c>
      <c r="AE59" t="s">
        <v>1281</v>
      </c>
      <c r="AF59" t="s">
        <v>1282</v>
      </c>
      <c r="AG59" t="s">
        <v>289</v>
      </c>
      <c r="AH59" t="s">
        <v>1283</v>
      </c>
      <c r="AI59">
        <v>232616568</v>
      </c>
      <c r="AJ59" t="s">
        <v>1284</v>
      </c>
      <c r="AK59">
        <v>44516.364907407413</v>
      </c>
      <c r="AL59" t="s">
        <v>263</v>
      </c>
      <c r="AM59" t="s">
        <v>263</v>
      </c>
      <c r="AN59" t="s">
        <v>292</v>
      </c>
      <c r="AO59" t="s">
        <v>263</v>
      </c>
      <c r="AP59" t="s">
        <v>263</v>
      </c>
      <c r="AQ59">
        <v>58</v>
      </c>
    </row>
    <row r="60" spans="1:43" x14ac:dyDescent="0.35">
      <c r="A60" s="98">
        <v>44506.459357962973</v>
      </c>
      <c r="B60" s="98">
        <v>44506.470030393517</v>
      </c>
      <c r="C60" s="98">
        <v>44506</v>
      </c>
      <c r="D60" t="s">
        <v>900</v>
      </c>
      <c r="E60" t="s">
        <v>263</v>
      </c>
      <c r="F60" t="s">
        <v>333</v>
      </c>
      <c r="G60" t="s">
        <v>1247</v>
      </c>
      <c r="H60" t="s">
        <v>793</v>
      </c>
      <c r="I60" t="s">
        <v>1285</v>
      </c>
      <c r="J60" t="s">
        <v>281</v>
      </c>
      <c r="K60" t="s">
        <v>1286</v>
      </c>
      <c r="L60" t="s">
        <v>1287</v>
      </c>
      <c r="M60" t="s">
        <v>1288</v>
      </c>
      <c r="N60" t="s">
        <v>1289</v>
      </c>
      <c r="O60" t="s">
        <v>1290</v>
      </c>
      <c r="P60" t="s">
        <v>1291</v>
      </c>
      <c r="Q60" t="s">
        <v>1292</v>
      </c>
      <c r="R60" t="s">
        <v>275</v>
      </c>
      <c r="S60" t="s">
        <v>802</v>
      </c>
      <c r="T60" t="s">
        <v>934</v>
      </c>
      <c r="U60" t="s">
        <v>325</v>
      </c>
      <c r="V60" t="s">
        <v>340</v>
      </c>
      <c r="W60" t="s">
        <v>1293</v>
      </c>
      <c r="X60">
        <v>3</v>
      </c>
      <c r="Y60" t="s">
        <v>281</v>
      </c>
      <c r="Z60" t="s">
        <v>268</v>
      </c>
      <c r="AA60" t="s">
        <v>1294</v>
      </c>
      <c r="AB60" t="s">
        <v>954</v>
      </c>
      <c r="AC60" t="s">
        <v>275</v>
      </c>
      <c r="AD60" t="s">
        <v>1295</v>
      </c>
      <c r="AE60" t="s">
        <v>1296</v>
      </c>
      <c r="AF60" t="s">
        <v>288</v>
      </c>
      <c r="AG60" t="s">
        <v>289</v>
      </c>
      <c r="AH60" t="s">
        <v>1297</v>
      </c>
      <c r="AI60">
        <v>232616575</v>
      </c>
      <c r="AJ60" t="s">
        <v>1298</v>
      </c>
      <c r="AK60">
        <v>44516.364918981482</v>
      </c>
      <c r="AL60" t="s">
        <v>263</v>
      </c>
      <c r="AM60" t="s">
        <v>263</v>
      </c>
      <c r="AN60" t="s">
        <v>292</v>
      </c>
      <c r="AO60" t="s">
        <v>263</v>
      </c>
      <c r="AP60" t="s">
        <v>263</v>
      </c>
      <c r="AQ60">
        <v>59</v>
      </c>
    </row>
    <row r="61" spans="1:43" x14ac:dyDescent="0.35">
      <c r="A61" s="98">
        <v>44506.470073958328</v>
      </c>
      <c r="B61" s="98">
        <v>44506.510890787038</v>
      </c>
      <c r="C61" s="98">
        <v>44506</v>
      </c>
      <c r="D61" t="s">
        <v>900</v>
      </c>
      <c r="E61" t="s">
        <v>263</v>
      </c>
      <c r="F61" t="s">
        <v>333</v>
      </c>
      <c r="G61" t="s">
        <v>1247</v>
      </c>
      <c r="H61" t="s">
        <v>793</v>
      </c>
      <c r="I61" t="s">
        <v>925</v>
      </c>
      <c r="J61" t="s">
        <v>281</v>
      </c>
      <c r="K61" t="s">
        <v>1299</v>
      </c>
      <c r="L61" t="s">
        <v>1300</v>
      </c>
      <c r="M61" t="s">
        <v>1301</v>
      </c>
      <c r="N61" t="s">
        <v>1302</v>
      </c>
      <c r="O61" t="s">
        <v>1303</v>
      </c>
      <c r="P61" t="s">
        <v>1304</v>
      </c>
      <c r="Q61" t="s">
        <v>1305</v>
      </c>
      <c r="R61" t="s">
        <v>275</v>
      </c>
      <c r="S61" t="s">
        <v>268</v>
      </c>
      <c r="T61" t="s">
        <v>934</v>
      </c>
      <c r="U61" t="s">
        <v>325</v>
      </c>
      <c r="V61" t="s">
        <v>456</v>
      </c>
      <c r="W61" t="s">
        <v>1306</v>
      </c>
      <c r="X61">
        <v>5</v>
      </c>
      <c r="Y61" t="s">
        <v>1307</v>
      </c>
      <c r="Z61" t="s">
        <v>268</v>
      </c>
      <c r="AA61" t="s">
        <v>1308</v>
      </c>
      <c r="AB61" t="s">
        <v>1309</v>
      </c>
      <c r="AC61" t="s">
        <v>275</v>
      </c>
      <c r="AD61" t="s">
        <v>1310</v>
      </c>
      <c r="AE61" t="s">
        <v>1311</v>
      </c>
      <c r="AF61" t="s">
        <v>288</v>
      </c>
      <c r="AG61" t="s">
        <v>289</v>
      </c>
      <c r="AH61" t="s">
        <v>1312</v>
      </c>
      <c r="AI61">
        <v>232616580</v>
      </c>
      <c r="AJ61" t="s">
        <v>1313</v>
      </c>
      <c r="AK61">
        <v>44516.364930555559</v>
      </c>
      <c r="AL61" t="s">
        <v>263</v>
      </c>
      <c r="AM61" t="s">
        <v>263</v>
      </c>
      <c r="AN61" t="s">
        <v>292</v>
      </c>
      <c r="AO61" t="s">
        <v>263</v>
      </c>
      <c r="AP61" t="s">
        <v>263</v>
      </c>
      <c r="AQ61">
        <v>60</v>
      </c>
    </row>
    <row r="62" spans="1:43" x14ac:dyDescent="0.35">
      <c r="A62" s="98">
        <v>44506.523485833342</v>
      </c>
      <c r="B62" s="98">
        <v>44506.56996054398</v>
      </c>
      <c r="C62" s="98">
        <v>44506</v>
      </c>
      <c r="D62" t="s">
        <v>900</v>
      </c>
      <c r="E62" t="s">
        <v>263</v>
      </c>
      <c r="F62" t="s">
        <v>264</v>
      </c>
      <c r="G62" t="s">
        <v>1247</v>
      </c>
      <c r="H62" t="s">
        <v>1314</v>
      </c>
      <c r="I62" t="s">
        <v>1315</v>
      </c>
      <c r="J62" t="s">
        <v>281</v>
      </c>
      <c r="K62" t="s">
        <v>1316</v>
      </c>
      <c r="L62" t="s">
        <v>1317</v>
      </c>
      <c r="M62" t="s">
        <v>1318</v>
      </c>
      <c r="N62" t="s">
        <v>1319</v>
      </c>
      <c r="O62" t="s">
        <v>1320</v>
      </c>
      <c r="P62" t="s">
        <v>263</v>
      </c>
      <c r="Q62" t="s">
        <v>1321</v>
      </c>
      <c r="R62" t="s">
        <v>275</v>
      </c>
      <c r="S62" t="s">
        <v>268</v>
      </c>
      <c r="T62" t="s">
        <v>1322</v>
      </c>
      <c r="U62" t="s">
        <v>325</v>
      </c>
      <c r="V62" t="s">
        <v>719</v>
      </c>
      <c r="W62" t="s">
        <v>1323</v>
      </c>
      <c r="X62">
        <v>5</v>
      </c>
      <c r="Y62" t="s">
        <v>281</v>
      </c>
      <c r="Z62" t="s">
        <v>1324</v>
      </c>
      <c r="AA62" t="s">
        <v>1325</v>
      </c>
      <c r="AB62" t="s">
        <v>1326</v>
      </c>
      <c r="AC62" t="s">
        <v>1327</v>
      </c>
      <c r="AD62" t="s">
        <v>1328</v>
      </c>
      <c r="AE62" t="s">
        <v>1329</v>
      </c>
      <c r="AF62" t="s">
        <v>288</v>
      </c>
      <c r="AG62" t="s">
        <v>289</v>
      </c>
      <c r="AH62" t="s">
        <v>1330</v>
      </c>
      <c r="AI62">
        <v>232616581</v>
      </c>
      <c r="AJ62" t="s">
        <v>1331</v>
      </c>
      <c r="AK62">
        <v>44516.364930555559</v>
      </c>
      <c r="AL62" t="s">
        <v>263</v>
      </c>
      <c r="AM62" t="s">
        <v>263</v>
      </c>
      <c r="AN62" t="s">
        <v>292</v>
      </c>
      <c r="AO62" t="s">
        <v>263</v>
      </c>
      <c r="AP62" t="s">
        <v>263</v>
      </c>
      <c r="AQ62">
        <v>61</v>
      </c>
    </row>
    <row r="63" spans="1:43" x14ac:dyDescent="0.35">
      <c r="A63" s="98">
        <v>44507.359169212963</v>
      </c>
      <c r="B63" s="98">
        <v>44507.377406018517</v>
      </c>
      <c r="C63" s="98">
        <v>44507</v>
      </c>
      <c r="D63" t="s">
        <v>900</v>
      </c>
      <c r="E63" t="s">
        <v>263</v>
      </c>
      <c r="F63" t="s">
        <v>264</v>
      </c>
      <c r="G63" t="s">
        <v>1247</v>
      </c>
      <c r="H63" t="s">
        <v>793</v>
      </c>
      <c r="I63" t="s">
        <v>1332</v>
      </c>
      <c r="J63" t="s">
        <v>1333</v>
      </c>
      <c r="K63" t="s">
        <v>1334</v>
      </c>
      <c r="L63" t="s">
        <v>1251</v>
      </c>
      <c r="M63" t="s">
        <v>1335</v>
      </c>
      <c r="N63" t="s">
        <v>1336</v>
      </c>
      <c r="O63" t="s">
        <v>1337</v>
      </c>
      <c r="P63" t="s">
        <v>263</v>
      </c>
      <c r="Q63" t="s">
        <v>1338</v>
      </c>
      <c r="R63" t="s">
        <v>275</v>
      </c>
      <c r="S63" t="s">
        <v>268</v>
      </c>
      <c r="T63" t="s">
        <v>1339</v>
      </c>
      <c r="U63" t="s">
        <v>325</v>
      </c>
      <c r="V63" t="s">
        <v>719</v>
      </c>
      <c r="W63" t="s">
        <v>1340</v>
      </c>
      <c r="X63">
        <v>4</v>
      </c>
      <c r="Y63" t="s">
        <v>281</v>
      </c>
      <c r="Z63" t="s">
        <v>1341</v>
      </c>
      <c r="AA63" t="s">
        <v>281</v>
      </c>
      <c r="AB63" t="s">
        <v>1342</v>
      </c>
      <c r="AC63" t="s">
        <v>1343</v>
      </c>
      <c r="AD63" t="s">
        <v>1344</v>
      </c>
      <c r="AE63" t="s">
        <v>1345</v>
      </c>
      <c r="AF63" t="s">
        <v>288</v>
      </c>
      <c r="AG63" t="s">
        <v>289</v>
      </c>
      <c r="AH63" t="s">
        <v>1346</v>
      </c>
      <c r="AI63">
        <v>232616585</v>
      </c>
      <c r="AJ63" t="s">
        <v>1347</v>
      </c>
      <c r="AK63">
        <v>44516.364942129629</v>
      </c>
      <c r="AL63" t="s">
        <v>263</v>
      </c>
      <c r="AM63" t="s">
        <v>263</v>
      </c>
      <c r="AN63" t="s">
        <v>292</v>
      </c>
      <c r="AO63" t="s">
        <v>263</v>
      </c>
      <c r="AP63" t="s">
        <v>263</v>
      </c>
      <c r="AQ63">
        <v>62</v>
      </c>
    </row>
    <row r="64" spans="1:43" x14ac:dyDescent="0.35">
      <c r="A64" s="98">
        <v>44507.40702864583</v>
      </c>
      <c r="B64" s="98">
        <v>44507.430549004632</v>
      </c>
      <c r="C64" s="98">
        <v>44507</v>
      </c>
      <c r="D64" t="s">
        <v>900</v>
      </c>
      <c r="E64" t="s">
        <v>263</v>
      </c>
      <c r="F64" t="s">
        <v>333</v>
      </c>
      <c r="G64" t="s">
        <v>1247</v>
      </c>
      <c r="H64" t="s">
        <v>1348</v>
      </c>
      <c r="I64" t="s">
        <v>1349</v>
      </c>
      <c r="J64" t="s">
        <v>1350</v>
      </c>
      <c r="K64" t="s">
        <v>1351</v>
      </c>
      <c r="L64" t="s">
        <v>1352</v>
      </c>
      <c r="M64" t="s">
        <v>1353</v>
      </c>
      <c r="N64" t="s">
        <v>1354</v>
      </c>
      <c r="O64" t="s">
        <v>1355</v>
      </c>
      <c r="P64" t="s">
        <v>263</v>
      </c>
      <c r="Q64" t="s">
        <v>1356</v>
      </c>
      <c r="R64" t="s">
        <v>275</v>
      </c>
      <c r="S64" t="s">
        <v>454</v>
      </c>
      <c r="T64" t="s">
        <v>1357</v>
      </c>
      <c r="U64" t="s">
        <v>325</v>
      </c>
      <c r="V64" t="s">
        <v>719</v>
      </c>
      <c r="W64" t="s">
        <v>1358</v>
      </c>
      <c r="X64">
        <v>3</v>
      </c>
      <c r="Y64" t="s">
        <v>281</v>
      </c>
      <c r="Z64" t="s">
        <v>1359</v>
      </c>
      <c r="AA64" t="s">
        <v>281</v>
      </c>
      <c r="AB64" t="s">
        <v>1360</v>
      </c>
      <c r="AC64" t="s">
        <v>275</v>
      </c>
      <c r="AD64" t="s">
        <v>1361</v>
      </c>
      <c r="AE64" t="s">
        <v>1362</v>
      </c>
      <c r="AF64" t="s">
        <v>1363</v>
      </c>
      <c r="AG64" t="s">
        <v>289</v>
      </c>
      <c r="AH64" t="s">
        <v>1364</v>
      </c>
      <c r="AI64">
        <v>232616587</v>
      </c>
      <c r="AJ64" t="s">
        <v>1365</v>
      </c>
      <c r="AK64">
        <v>44516.364953703713</v>
      </c>
      <c r="AL64" t="s">
        <v>263</v>
      </c>
      <c r="AM64" t="s">
        <v>263</v>
      </c>
      <c r="AN64" t="s">
        <v>292</v>
      </c>
      <c r="AO64" t="s">
        <v>263</v>
      </c>
      <c r="AP64" t="s">
        <v>263</v>
      </c>
      <c r="AQ64">
        <v>63</v>
      </c>
    </row>
    <row r="65" spans="1:43" x14ac:dyDescent="0.35">
      <c r="A65" s="98">
        <v>44507.45752851852</v>
      </c>
      <c r="B65" s="98">
        <v>44507.524958958333</v>
      </c>
      <c r="C65" s="98">
        <v>44507</v>
      </c>
      <c r="D65" t="s">
        <v>900</v>
      </c>
      <c r="E65" t="s">
        <v>263</v>
      </c>
      <c r="F65" t="s">
        <v>264</v>
      </c>
      <c r="G65" t="s">
        <v>1247</v>
      </c>
      <c r="H65" t="s">
        <v>1366</v>
      </c>
      <c r="I65" t="s">
        <v>1367</v>
      </c>
      <c r="J65" t="s">
        <v>281</v>
      </c>
      <c r="K65" t="s">
        <v>1368</v>
      </c>
      <c r="L65" t="s">
        <v>1369</v>
      </c>
      <c r="M65" t="s">
        <v>1370</v>
      </c>
      <c r="N65" t="s">
        <v>1371</v>
      </c>
      <c r="O65" t="s">
        <v>1372</v>
      </c>
      <c r="P65" t="s">
        <v>1373</v>
      </c>
      <c r="Q65" t="s">
        <v>1374</v>
      </c>
      <c r="R65" t="s">
        <v>275</v>
      </c>
      <c r="S65" t="s">
        <v>454</v>
      </c>
      <c r="T65" t="s">
        <v>1375</v>
      </c>
      <c r="U65" t="s">
        <v>325</v>
      </c>
      <c r="V65" t="s">
        <v>1376</v>
      </c>
      <c r="W65" t="s">
        <v>333</v>
      </c>
      <c r="X65">
        <v>5</v>
      </c>
      <c r="Y65" t="s">
        <v>281</v>
      </c>
      <c r="Z65" t="s">
        <v>1377</v>
      </c>
      <c r="AA65" t="s">
        <v>1378</v>
      </c>
      <c r="AB65" t="s">
        <v>281</v>
      </c>
      <c r="AC65" t="s">
        <v>1379</v>
      </c>
      <c r="AD65" t="s">
        <v>1380</v>
      </c>
      <c r="AE65" t="s">
        <v>1381</v>
      </c>
      <c r="AF65" t="s">
        <v>288</v>
      </c>
      <c r="AG65" t="s">
        <v>289</v>
      </c>
      <c r="AH65" t="s">
        <v>1382</v>
      </c>
      <c r="AI65">
        <v>232616589</v>
      </c>
      <c r="AJ65" t="s">
        <v>1383</v>
      </c>
      <c r="AK65">
        <v>44516.364965277768</v>
      </c>
      <c r="AL65" t="s">
        <v>263</v>
      </c>
      <c r="AM65" t="s">
        <v>263</v>
      </c>
      <c r="AN65" t="s">
        <v>292</v>
      </c>
      <c r="AO65" t="s">
        <v>263</v>
      </c>
      <c r="AP65" t="s">
        <v>263</v>
      </c>
      <c r="AQ65">
        <v>64</v>
      </c>
    </row>
    <row r="66" spans="1:43" x14ac:dyDescent="0.35">
      <c r="A66" s="98">
        <v>44508.666995115738</v>
      </c>
      <c r="B66" s="98">
        <v>44508.689678495371</v>
      </c>
      <c r="C66" s="98">
        <v>44508</v>
      </c>
      <c r="D66" t="s">
        <v>1384</v>
      </c>
      <c r="E66" t="s">
        <v>263</v>
      </c>
      <c r="F66" t="s">
        <v>333</v>
      </c>
      <c r="G66" t="s">
        <v>1247</v>
      </c>
      <c r="H66" t="s">
        <v>793</v>
      </c>
      <c r="I66" t="s">
        <v>1385</v>
      </c>
      <c r="J66" t="s">
        <v>281</v>
      </c>
      <c r="K66" t="s">
        <v>1386</v>
      </c>
      <c r="L66" t="s">
        <v>1387</v>
      </c>
      <c r="M66" t="s">
        <v>1388</v>
      </c>
      <c r="N66" t="s">
        <v>1389</v>
      </c>
      <c r="O66" t="s">
        <v>1390</v>
      </c>
      <c r="P66" t="s">
        <v>263</v>
      </c>
      <c r="Q66" t="s">
        <v>1391</v>
      </c>
      <c r="R66" t="s">
        <v>275</v>
      </c>
      <c r="S66" t="s">
        <v>802</v>
      </c>
      <c r="T66" t="s">
        <v>1392</v>
      </c>
      <c r="U66" t="s">
        <v>325</v>
      </c>
      <c r="V66" t="s">
        <v>456</v>
      </c>
      <c r="W66" t="s">
        <v>664</v>
      </c>
      <c r="X66">
        <v>4</v>
      </c>
      <c r="Y66" t="s">
        <v>281</v>
      </c>
      <c r="Z66" t="s">
        <v>1393</v>
      </c>
      <c r="AA66" t="s">
        <v>1394</v>
      </c>
      <c r="AB66" t="s">
        <v>1395</v>
      </c>
      <c r="AC66" t="s">
        <v>275</v>
      </c>
      <c r="AD66" t="s">
        <v>1396</v>
      </c>
      <c r="AE66" t="s">
        <v>1397</v>
      </c>
      <c r="AF66" t="s">
        <v>1398</v>
      </c>
      <c r="AG66" t="s">
        <v>289</v>
      </c>
      <c r="AH66" t="s">
        <v>1399</v>
      </c>
      <c r="AI66">
        <v>232617106</v>
      </c>
      <c r="AJ66" t="s">
        <v>1400</v>
      </c>
      <c r="AK66">
        <v>44516.366319444453</v>
      </c>
      <c r="AL66" t="s">
        <v>263</v>
      </c>
      <c r="AM66" t="s">
        <v>263</v>
      </c>
      <c r="AN66" t="s">
        <v>292</v>
      </c>
      <c r="AO66" t="s">
        <v>263</v>
      </c>
      <c r="AP66" t="s">
        <v>263</v>
      </c>
      <c r="AQ66">
        <v>65</v>
      </c>
    </row>
    <row r="67" spans="1:43" x14ac:dyDescent="0.35">
      <c r="A67" s="98">
        <v>44510.348005891203</v>
      </c>
      <c r="B67" s="98">
        <v>44510.519462870368</v>
      </c>
      <c r="C67" s="98">
        <v>44510</v>
      </c>
      <c r="D67" t="s">
        <v>1384</v>
      </c>
      <c r="E67" t="s">
        <v>263</v>
      </c>
      <c r="F67" t="s">
        <v>333</v>
      </c>
      <c r="G67" t="s">
        <v>1247</v>
      </c>
      <c r="H67" t="s">
        <v>1401</v>
      </c>
      <c r="I67" t="s">
        <v>1402</v>
      </c>
      <c r="J67" t="s">
        <v>1403</v>
      </c>
      <c r="K67" t="s">
        <v>1404</v>
      </c>
      <c r="L67" t="s">
        <v>1405</v>
      </c>
      <c r="M67" t="s">
        <v>1406</v>
      </c>
      <c r="N67" t="s">
        <v>1407</v>
      </c>
      <c r="O67" t="s">
        <v>1408</v>
      </c>
      <c r="P67" t="s">
        <v>263</v>
      </c>
      <c r="Q67" t="s">
        <v>1409</v>
      </c>
      <c r="R67" t="s">
        <v>275</v>
      </c>
      <c r="S67" t="s">
        <v>454</v>
      </c>
      <c r="T67" t="s">
        <v>934</v>
      </c>
      <c r="U67" t="s">
        <v>325</v>
      </c>
      <c r="V67" t="s">
        <v>719</v>
      </c>
      <c r="W67" t="s">
        <v>1410</v>
      </c>
      <c r="X67">
        <v>3</v>
      </c>
      <c r="Y67" t="s">
        <v>281</v>
      </c>
      <c r="Z67" t="s">
        <v>1411</v>
      </c>
      <c r="AA67" t="s">
        <v>1412</v>
      </c>
      <c r="AB67" t="s">
        <v>1413</v>
      </c>
      <c r="AC67" t="s">
        <v>1414</v>
      </c>
      <c r="AD67" t="s">
        <v>1415</v>
      </c>
      <c r="AE67" t="s">
        <v>1416</v>
      </c>
      <c r="AF67" t="s">
        <v>1417</v>
      </c>
      <c r="AG67" t="s">
        <v>1418</v>
      </c>
      <c r="AH67" t="s">
        <v>1419</v>
      </c>
      <c r="AI67">
        <v>232617117</v>
      </c>
      <c r="AJ67" t="s">
        <v>1420</v>
      </c>
      <c r="AK67">
        <v>44516.366342592592</v>
      </c>
      <c r="AL67" t="s">
        <v>263</v>
      </c>
      <c r="AM67" t="s">
        <v>263</v>
      </c>
      <c r="AN67" t="s">
        <v>292</v>
      </c>
      <c r="AO67" t="s">
        <v>263</v>
      </c>
      <c r="AP67" t="s">
        <v>263</v>
      </c>
      <c r="AQ67">
        <v>66</v>
      </c>
    </row>
    <row r="68" spans="1:43" x14ac:dyDescent="0.35">
      <c r="A68" s="98">
        <v>44505.478125208327</v>
      </c>
      <c r="B68" s="98">
        <v>44505.43225322917</v>
      </c>
      <c r="C68" s="98">
        <v>44505</v>
      </c>
      <c r="D68" t="s">
        <v>844</v>
      </c>
      <c r="E68" t="s">
        <v>263</v>
      </c>
      <c r="F68" t="s">
        <v>333</v>
      </c>
      <c r="G68" t="s">
        <v>1421</v>
      </c>
      <c r="H68" t="s">
        <v>293</v>
      </c>
      <c r="I68" t="s">
        <v>1422</v>
      </c>
      <c r="J68" t="s">
        <v>281</v>
      </c>
      <c r="K68" t="s">
        <v>1423</v>
      </c>
      <c r="L68" t="s">
        <v>1424</v>
      </c>
      <c r="M68" t="s">
        <v>1425</v>
      </c>
      <c r="N68" t="s">
        <v>1426</v>
      </c>
      <c r="O68" t="s">
        <v>1427</v>
      </c>
      <c r="P68" t="s">
        <v>1428</v>
      </c>
      <c r="Q68" t="s">
        <v>301</v>
      </c>
      <c r="R68" t="s">
        <v>275</v>
      </c>
      <c r="S68" t="s">
        <v>717</v>
      </c>
      <c r="T68" t="s">
        <v>281</v>
      </c>
      <c r="U68" t="s">
        <v>325</v>
      </c>
      <c r="V68" t="s">
        <v>421</v>
      </c>
      <c r="W68" t="s">
        <v>1429</v>
      </c>
      <c r="X68">
        <v>4</v>
      </c>
      <c r="Y68" t="s">
        <v>281</v>
      </c>
      <c r="Z68" t="s">
        <v>268</v>
      </c>
      <c r="AA68" t="s">
        <v>1430</v>
      </c>
      <c r="AB68" t="s">
        <v>1431</v>
      </c>
      <c r="AC68" t="s">
        <v>275</v>
      </c>
      <c r="AD68" t="s">
        <v>860</v>
      </c>
      <c r="AE68" t="s">
        <v>1432</v>
      </c>
      <c r="AF68" t="s">
        <v>1433</v>
      </c>
      <c r="AG68" t="s">
        <v>289</v>
      </c>
      <c r="AH68" t="s">
        <v>1434</v>
      </c>
      <c r="AI68">
        <v>232753618</v>
      </c>
      <c r="AJ68" t="s">
        <v>1435</v>
      </c>
      <c r="AK68">
        <v>44516.576944444438</v>
      </c>
      <c r="AL68" t="s">
        <v>263</v>
      </c>
      <c r="AM68" t="s">
        <v>263</v>
      </c>
      <c r="AN68" t="s">
        <v>292</v>
      </c>
      <c r="AO68" t="s">
        <v>263</v>
      </c>
      <c r="AP68" t="s">
        <v>263</v>
      </c>
      <c r="AQ68">
        <v>67</v>
      </c>
    </row>
    <row r="69" spans="1:43" x14ac:dyDescent="0.35">
      <c r="A69" s="98">
        <v>44505.507702060182</v>
      </c>
      <c r="B69" s="98">
        <v>44505.52414898148</v>
      </c>
      <c r="C69" s="98">
        <v>44505</v>
      </c>
      <c r="D69" t="s">
        <v>844</v>
      </c>
      <c r="E69" t="s">
        <v>263</v>
      </c>
      <c r="F69" t="s">
        <v>333</v>
      </c>
      <c r="G69" t="s">
        <v>1436</v>
      </c>
      <c r="H69" t="s">
        <v>826</v>
      </c>
      <c r="I69" t="s">
        <v>1437</v>
      </c>
      <c r="J69" t="s">
        <v>281</v>
      </c>
      <c r="K69" t="s">
        <v>1438</v>
      </c>
      <c r="L69" t="s">
        <v>1439</v>
      </c>
      <c r="M69" t="s">
        <v>1440</v>
      </c>
      <c r="N69" t="s">
        <v>1441</v>
      </c>
      <c r="O69" t="s">
        <v>1442</v>
      </c>
      <c r="P69" t="s">
        <v>263</v>
      </c>
      <c r="Q69" t="s">
        <v>506</v>
      </c>
      <c r="R69" t="s">
        <v>275</v>
      </c>
      <c r="S69" t="s">
        <v>281</v>
      </c>
      <c r="T69" t="s">
        <v>281</v>
      </c>
      <c r="U69" t="s">
        <v>325</v>
      </c>
      <c r="V69" t="s">
        <v>340</v>
      </c>
      <c r="W69" t="s">
        <v>1443</v>
      </c>
      <c r="X69">
        <v>7</v>
      </c>
      <c r="Y69" t="s">
        <v>281</v>
      </c>
      <c r="Z69" t="s">
        <v>1444</v>
      </c>
      <c r="AA69" t="s">
        <v>1445</v>
      </c>
      <c r="AB69" t="s">
        <v>1446</v>
      </c>
      <c r="AC69" t="s">
        <v>275</v>
      </c>
      <c r="AD69" t="s">
        <v>1447</v>
      </c>
      <c r="AE69" t="s">
        <v>1448</v>
      </c>
      <c r="AF69" t="s">
        <v>1449</v>
      </c>
      <c r="AG69" t="s">
        <v>289</v>
      </c>
      <c r="AH69" t="s">
        <v>1450</v>
      </c>
      <c r="AI69">
        <v>232753633</v>
      </c>
      <c r="AJ69" t="s">
        <v>1451</v>
      </c>
      <c r="AK69">
        <v>44516.576967592591</v>
      </c>
      <c r="AL69" t="s">
        <v>263</v>
      </c>
      <c r="AM69" t="s">
        <v>263</v>
      </c>
      <c r="AN69" t="s">
        <v>292</v>
      </c>
      <c r="AO69" t="s">
        <v>263</v>
      </c>
      <c r="AP69" t="s">
        <v>263</v>
      </c>
      <c r="AQ69">
        <v>68</v>
      </c>
    </row>
    <row r="70" spans="1:43" x14ac:dyDescent="0.35">
      <c r="A70" s="98">
        <v>44506.41338395833</v>
      </c>
      <c r="B70" s="98">
        <v>44506.433505752313</v>
      </c>
      <c r="C70" s="98">
        <v>44506</v>
      </c>
      <c r="D70" t="s">
        <v>844</v>
      </c>
      <c r="E70" t="s">
        <v>263</v>
      </c>
      <c r="F70" t="s">
        <v>333</v>
      </c>
      <c r="G70" t="s">
        <v>1452</v>
      </c>
      <c r="H70" t="s">
        <v>1453</v>
      </c>
      <c r="I70" t="s">
        <v>1437</v>
      </c>
      <c r="J70" t="s">
        <v>268</v>
      </c>
      <c r="K70" t="s">
        <v>1454</v>
      </c>
      <c r="L70" t="s">
        <v>1455</v>
      </c>
      <c r="M70" t="s">
        <v>1456</v>
      </c>
      <c r="N70" t="s">
        <v>1457</v>
      </c>
      <c r="O70" t="s">
        <v>1458</v>
      </c>
      <c r="P70" t="s">
        <v>833</v>
      </c>
      <c r="Q70" t="s">
        <v>783</v>
      </c>
      <c r="R70" t="s">
        <v>275</v>
      </c>
      <c r="S70" t="s">
        <v>1459</v>
      </c>
      <c r="T70" t="s">
        <v>281</v>
      </c>
      <c r="U70" t="s">
        <v>325</v>
      </c>
      <c r="V70" t="s">
        <v>719</v>
      </c>
      <c r="W70" t="s">
        <v>1460</v>
      </c>
      <c r="X70">
        <v>7</v>
      </c>
      <c r="Y70" t="s">
        <v>281</v>
      </c>
      <c r="Z70" t="s">
        <v>1461</v>
      </c>
      <c r="AA70" t="s">
        <v>1462</v>
      </c>
      <c r="AB70" t="s">
        <v>1463</v>
      </c>
      <c r="AC70" t="s">
        <v>275</v>
      </c>
      <c r="AD70" t="s">
        <v>860</v>
      </c>
      <c r="AE70" t="s">
        <v>1464</v>
      </c>
      <c r="AF70" t="s">
        <v>518</v>
      </c>
      <c r="AG70" t="s">
        <v>289</v>
      </c>
      <c r="AH70" t="s">
        <v>1465</v>
      </c>
      <c r="AI70">
        <v>232753651</v>
      </c>
      <c r="AJ70" t="s">
        <v>1466</v>
      </c>
      <c r="AK70">
        <v>44516.576979166668</v>
      </c>
      <c r="AL70" t="s">
        <v>263</v>
      </c>
      <c r="AM70" t="s">
        <v>263</v>
      </c>
      <c r="AN70" t="s">
        <v>292</v>
      </c>
      <c r="AO70" t="s">
        <v>263</v>
      </c>
      <c r="AP70" t="s">
        <v>263</v>
      </c>
      <c r="AQ70">
        <v>69</v>
      </c>
    </row>
    <row r="71" spans="1:43" x14ac:dyDescent="0.35">
      <c r="A71" s="98">
        <v>44506.43945943287</v>
      </c>
      <c r="B71" s="98">
        <v>44506.459295127323</v>
      </c>
      <c r="C71" s="98">
        <v>44506</v>
      </c>
      <c r="D71" t="s">
        <v>844</v>
      </c>
      <c r="E71" t="s">
        <v>263</v>
      </c>
      <c r="F71" t="s">
        <v>333</v>
      </c>
      <c r="G71" t="s">
        <v>1452</v>
      </c>
      <c r="H71" t="s">
        <v>1453</v>
      </c>
      <c r="I71" t="s">
        <v>1467</v>
      </c>
      <c r="J71" t="s">
        <v>1468</v>
      </c>
      <c r="K71" t="s">
        <v>1469</v>
      </c>
      <c r="L71" t="s">
        <v>1470</v>
      </c>
      <c r="M71" t="s">
        <v>1471</v>
      </c>
      <c r="N71" t="s">
        <v>1472</v>
      </c>
      <c r="O71" t="s">
        <v>1458</v>
      </c>
      <c r="P71" t="s">
        <v>506</v>
      </c>
      <c r="Q71" t="s">
        <v>833</v>
      </c>
      <c r="R71" t="s">
        <v>275</v>
      </c>
      <c r="S71" t="s">
        <v>268</v>
      </c>
      <c r="T71" t="s">
        <v>281</v>
      </c>
      <c r="U71" t="s">
        <v>325</v>
      </c>
      <c r="V71" t="s">
        <v>719</v>
      </c>
      <c r="W71" t="s">
        <v>1473</v>
      </c>
      <c r="X71">
        <v>2</v>
      </c>
      <c r="Y71" t="s">
        <v>281</v>
      </c>
      <c r="Z71" t="s">
        <v>281</v>
      </c>
      <c r="AA71" t="s">
        <v>1474</v>
      </c>
      <c r="AB71" t="s">
        <v>1475</v>
      </c>
      <c r="AC71" t="s">
        <v>275</v>
      </c>
      <c r="AD71" t="s">
        <v>788</v>
      </c>
      <c r="AE71" t="s">
        <v>1476</v>
      </c>
      <c r="AF71" t="s">
        <v>518</v>
      </c>
      <c r="AG71" t="s">
        <v>289</v>
      </c>
      <c r="AH71" t="s">
        <v>1477</v>
      </c>
      <c r="AI71">
        <v>232753664</v>
      </c>
      <c r="AJ71" t="s">
        <v>1478</v>
      </c>
      <c r="AK71">
        <v>44516.576990740738</v>
      </c>
      <c r="AL71" t="s">
        <v>263</v>
      </c>
      <c r="AM71" t="s">
        <v>263</v>
      </c>
      <c r="AN71" t="s">
        <v>292</v>
      </c>
      <c r="AO71" t="s">
        <v>263</v>
      </c>
      <c r="AP71" t="s">
        <v>263</v>
      </c>
      <c r="AQ71">
        <v>70</v>
      </c>
    </row>
    <row r="72" spans="1:43" x14ac:dyDescent="0.35">
      <c r="A72" s="98">
        <v>44506.462591238429</v>
      </c>
      <c r="B72" s="98">
        <v>44506.482071956023</v>
      </c>
      <c r="C72" s="98">
        <v>44506</v>
      </c>
      <c r="D72" t="s">
        <v>844</v>
      </c>
      <c r="E72" t="s">
        <v>263</v>
      </c>
      <c r="F72" t="s">
        <v>333</v>
      </c>
      <c r="G72" t="s">
        <v>1452</v>
      </c>
      <c r="H72" t="s">
        <v>1479</v>
      </c>
      <c r="I72" t="s">
        <v>1480</v>
      </c>
      <c r="J72" t="s">
        <v>281</v>
      </c>
      <c r="K72" t="s">
        <v>1481</v>
      </c>
      <c r="L72" t="s">
        <v>1482</v>
      </c>
      <c r="M72" t="s">
        <v>1483</v>
      </c>
      <c r="N72" t="s">
        <v>1484</v>
      </c>
      <c r="O72" t="s">
        <v>1485</v>
      </c>
      <c r="P72" t="s">
        <v>1486</v>
      </c>
      <c r="Q72" t="s">
        <v>1487</v>
      </c>
      <c r="R72" t="s">
        <v>275</v>
      </c>
      <c r="S72" t="s">
        <v>268</v>
      </c>
      <c r="T72" t="s">
        <v>281</v>
      </c>
      <c r="U72" t="s">
        <v>325</v>
      </c>
      <c r="V72" t="s">
        <v>719</v>
      </c>
      <c r="W72" t="s">
        <v>1488</v>
      </c>
      <c r="X72">
        <v>2</v>
      </c>
      <c r="Y72" t="s">
        <v>281</v>
      </c>
      <c r="Z72" t="s">
        <v>268</v>
      </c>
      <c r="AA72" t="s">
        <v>1489</v>
      </c>
      <c r="AB72" t="s">
        <v>1490</v>
      </c>
      <c r="AC72" t="s">
        <v>1491</v>
      </c>
      <c r="AD72" t="s">
        <v>1492</v>
      </c>
      <c r="AE72" t="s">
        <v>1493</v>
      </c>
      <c r="AF72" t="s">
        <v>288</v>
      </c>
      <c r="AG72" t="s">
        <v>289</v>
      </c>
      <c r="AH72" t="s">
        <v>1494</v>
      </c>
      <c r="AI72">
        <v>232753761</v>
      </c>
      <c r="AJ72" t="s">
        <v>1495</v>
      </c>
      <c r="AK72">
        <v>44516.577106481483</v>
      </c>
      <c r="AL72" t="s">
        <v>263</v>
      </c>
      <c r="AM72" t="s">
        <v>263</v>
      </c>
      <c r="AN72" t="s">
        <v>292</v>
      </c>
      <c r="AO72" t="s">
        <v>263</v>
      </c>
      <c r="AP72" t="s">
        <v>263</v>
      </c>
      <c r="AQ72">
        <v>71</v>
      </c>
    </row>
    <row r="73" spans="1:43" x14ac:dyDescent="0.35">
      <c r="A73" s="98">
        <v>44506.495352071761</v>
      </c>
      <c r="B73" s="98">
        <v>44506.507571620372</v>
      </c>
      <c r="C73" s="98">
        <v>44506</v>
      </c>
      <c r="D73" t="s">
        <v>844</v>
      </c>
      <c r="E73" t="s">
        <v>263</v>
      </c>
      <c r="F73" t="s">
        <v>333</v>
      </c>
      <c r="G73" t="s">
        <v>1452</v>
      </c>
      <c r="H73" t="s">
        <v>1479</v>
      </c>
      <c r="I73" t="s">
        <v>1431</v>
      </c>
      <c r="J73" t="s">
        <v>1496</v>
      </c>
      <c r="K73" t="s">
        <v>1497</v>
      </c>
      <c r="L73" t="s">
        <v>1498</v>
      </c>
      <c r="M73" t="s">
        <v>1499</v>
      </c>
      <c r="N73" t="s">
        <v>1500</v>
      </c>
      <c r="O73" t="s">
        <v>1501</v>
      </c>
      <c r="P73" t="s">
        <v>815</v>
      </c>
      <c r="Q73" t="s">
        <v>783</v>
      </c>
      <c r="R73" t="s">
        <v>275</v>
      </c>
      <c r="S73" t="s">
        <v>268</v>
      </c>
      <c r="T73" t="s">
        <v>281</v>
      </c>
      <c r="U73" t="s">
        <v>325</v>
      </c>
      <c r="V73" t="s">
        <v>719</v>
      </c>
      <c r="W73" t="s">
        <v>1502</v>
      </c>
      <c r="X73">
        <v>3</v>
      </c>
      <c r="Y73" t="s">
        <v>281</v>
      </c>
      <c r="Z73" t="s">
        <v>268</v>
      </c>
      <c r="AA73" t="s">
        <v>1503</v>
      </c>
      <c r="AB73" t="s">
        <v>1504</v>
      </c>
      <c r="AC73" t="s">
        <v>275</v>
      </c>
      <c r="AD73" t="s">
        <v>860</v>
      </c>
      <c r="AE73" t="s">
        <v>1505</v>
      </c>
      <c r="AF73" t="s">
        <v>518</v>
      </c>
      <c r="AG73" t="s">
        <v>289</v>
      </c>
      <c r="AH73" t="s">
        <v>1506</v>
      </c>
      <c r="AI73">
        <v>232753774</v>
      </c>
      <c r="AJ73" t="s">
        <v>1507</v>
      </c>
      <c r="AK73">
        <v>44516.577118055553</v>
      </c>
      <c r="AL73" t="s">
        <v>263</v>
      </c>
      <c r="AM73" t="s">
        <v>263</v>
      </c>
      <c r="AN73" t="s">
        <v>292</v>
      </c>
      <c r="AO73" t="s">
        <v>263</v>
      </c>
      <c r="AP73" t="s">
        <v>263</v>
      </c>
      <c r="AQ73">
        <v>72</v>
      </c>
    </row>
    <row r="74" spans="1:43" x14ac:dyDescent="0.35">
      <c r="A74" s="98">
        <v>44506.510025752323</v>
      </c>
      <c r="B74" s="98">
        <v>44506.545511238422</v>
      </c>
      <c r="C74" s="98">
        <v>44506</v>
      </c>
      <c r="D74" t="s">
        <v>844</v>
      </c>
      <c r="E74" t="s">
        <v>263</v>
      </c>
      <c r="F74" t="s">
        <v>333</v>
      </c>
      <c r="G74" t="s">
        <v>1452</v>
      </c>
      <c r="H74" t="s">
        <v>1508</v>
      </c>
      <c r="I74" t="s">
        <v>1437</v>
      </c>
      <c r="J74" t="s">
        <v>281</v>
      </c>
      <c r="K74" t="s">
        <v>1509</v>
      </c>
      <c r="L74" t="s">
        <v>1510</v>
      </c>
      <c r="M74" t="s">
        <v>1511</v>
      </c>
      <c r="N74" t="s">
        <v>1512</v>
      </c>
      <c r="O74" t="s">
        <v>1513</v>
      </c>
      <c r="P74" t="s">
        <v>506</v>
      </c>
      <c r="Q74" t="s">
        <v>351</v>
      </c>
      <c r="R74" t="s">
        <v>275</v>
      </c>
      <c r="S74" t="s">
        <v>268</v>
      </c>
      <c r="T74" t="s">
        <v>268</v>
      </c>
      <c r="U74" t="s">
        <v>325</v>
      </c>
      <c r="V74" t="s">
        <v>719</v>
      </c>
      <c r="W74" t="s">
        <v>1514</v>
      </c>
      <c r="X74">
        <v>7</v>
      </c>
      <c r="Y74" t="s">
        <v>281</v>
      </c>
      <c r="Z74" t="s">
        <v>1515</v>
      </c>
      <c r="AA74" t="s">
        <v>1516</v>
      </c>
      <c r="AB74" t="s">
        <v>1517</v>
      </c>
      <c r="AC74" t="s">
        <v>275</v>
      </c>
      <c r="AD74" t="s">
        <v>1518</v>
      </c>
      <c r="AE74" t="s">
        <v>1519</v>
      </c>
      <c r="AF74" t="s">
        <v>288</v>
      </c>
      <c r="AG74" t="s">
        <v>289</v>
      </c>
      <c r="AH74" t="s">
        <v>1520</v>
      </c>
      <c r="AI74">
        <v>232753791</v>
      </c>
      <c r="AJ74" t="s">
        <v>1521</v>
      </c>
      <c r="AK74">
        <v>44516.57712962963</v>
      </c>
      <c r="AL74" t="s">
        <v>263</v>
      </c>
      <c r="AM74" t="s">
        <v>263</v>
      </c>
      <c r="AN74" t="s">
        <v>292</v>
      </c>
      <c r="AO74" t="s">
        <v>263</v>
      </c>
      <c r="AP74" t="s">
        <v>263</v>
      </c>
      <c r="AQ74">
        <v>73</v>
      </c>
    </row>
    <row r="75" spans="1:43" x14ac:dyDescent="0.35">
      <c r="A75" s="98">
        <v>44507.868852638887</v>
      </c>
      <c r="B75" s="98">
        <v>44506.584819791657</v>
      </c>
      <c r="C75" s="98">
        <v>44507</v>
      </c>
      <c r="D75" t="s">
        <v>844</v>
      </c>
      <c r="E75" t="s">
        <v>263</v>
      </c>
      <c r="F75" t="s">
        <v>264</v>
      </c>
      <c r="G75" t="s">
        <v>1452</v>
      </c>
      <c r="H75" t="s">
        <v>1479</v>
      </c>
      <c r="I75" t="s">
        <v>1522</v>
      </c>
      <c r="J75" t="s">
        <v>281</v>
      </c>
      <c r="K75" t="s">
        <v>1523</v>
      </c>
      <c r="L75" t="s">
        <v>1524</v>
      </c>
      <c r="M75" t="s">
        <v>1525</v>
      </c>
      <c r="N75" t="s">
        <v>1526</v>
      </c>
      <c r="O75" t="s">
        <v>1527</v>
      </c>
      <c r="P75" t="s">
        <v>321</v>
      </c>
      <c r="Q75" t="s">
        <v>301</v>
      </c>
      <c r="R75" t="s">
        <v>275</v>
      </c>
      <c r="S75" t="s">
        <v>281</v>
      </c>
      <c r="T75" t="s">
        <v>281</v>
      </c>
      <c r="U75" t="s">
        <v>325</v>
      </c>
      <c r="V75" t="s">
        <v>421</v>
      </c>
      <c r="W75" t="s">
        <v>1528</v>
      </c>
      <c r="X75">
        <v>6</v>
      </c>
      <c r="Y75" t="s">
        <v>281</v>
      </c>
      <c r="Z75" t="s">
        <v>1529</v>
      </c>
      <c r="AA75" t="s">
        <v>1530</v>
      </c>
      <c r="AB75" t="s">
        <v>1531</v>
      </c>
      <c r="AC75" t="s">
        <v>1532</v>
      </c>
      <c r="AD75" t="s">
        <v>1533</v>
      </c>
      <c r="AE75" t="s">
        <v>1534</v>
      </c>
      <c r="AF75" t="s">
        <v>518</v>
      </c>
      <c r="AG75" t="s">
        <v>289</v>
      </c>
      <c r="AH75" t="s">
        <v>1535</v>
      </c>
      <c r="AI75">
        <v>232753806</v>
      </c>
      <c r="AJ75" t="s">
        <v>1536</v>
      </c>
      <c r="AK75">
        <v>44516.577152777783</v>
      </c>
      <c r="AL75" t="s">
        <v>263</v>
      </c>
      <c r="AM75" t="s">
        <v>263</v>
      </c>
      <c r="AN75" t="s">
        <v>292</v>
      </c>
      <c r="AO75" t="s">
        <v>263</v>
      </c>
      <c r="AP75" t="s">
        <v>263</v>
      </c>
      <c r="AQ75">
        <v>74</v>
      </c>
    </row>
    <row r="76" spans="1:43" x14ac:dyDescent="0.35">
      <c r="A76" s="98">
        <v>44509.643200729173</v>
      </c>
      <c r="B76" s="98">
        <v>44509.665220740739</v>
      </c>
      <c r="C76" s="98">
        <v>44509</v>
      </c>
      <c r="D76" t="s">
        <v>844</v>
      </c>
      <c r="E76" t="s">
        <v>263</v>
      </c>
      <c r="F76" t="s">
        <v>333</v>
      </c>
      <c r="G76" t="s">
        <v>1452</v>
      </c>
      <c r="H76" t="s">
        <v>1479</v>
      </c>
      <c r="I76" t="s">
        <v>1537</v>
      </c>
      <c r="J76" t="s">
        <v>1538</v>
      </c>
      <c r="K76" t="s">
        <v>1539</v>
      </c>
      <c r="L76" t="s">
        <v>1540</v>
      </c>
      <c r="M76" t="s">
        <v>1541</v>
      </c>
      <c r="N76" t="s">
        <v>1542</v>
      </c>
      <c r="O76" t="s">
        <v>1543</v>
      </c>
      <c r="P76" t="s">
        <v>815</v>
      </c>
      <c r="Q76" t="s">
        <v>301</v>
      </c>
      <c r="R76" t="s">
        <v>275</v>
      </c>
      <c r="S76" t="s">
        <v>268</v>
      </c>
      <c r="T76" t="s">
        <v>281</v>
      </c>
      <c r="U76" t="s">
        <v>325</v>
      </c>
      <c r="V76" t="s">
        <v>421</v>
      </c>
      <c r="W76" t="s">
        <v>1544</v>
      </c>
      <c r="X76">
        <v>5</v>
      </c>
      <c r="Y76" t="s">
        <v>281</v>
      </c>
      <c r="Z76" t="s">
        <v>268</v>
      </c>
      <c r="AA76" t="s">
        <v>1545</v>
      </c>
      <c r="AB76" t="s">
        <v>1546</v>
      </c>
      <c r="AC76" t="s">
        <v>275</v>
      </c>
      <c r="AD76" t="s">
        <v>757</v>
      </c>
      <c r="AE76" t="s">
        <v>1547</v>
      </c>
      <c r="AF76" t="s">
        <v>288</v>
      </c>
      <c r="AG76" t="s">
        <v>289</v>
      </c>
      <c r="AH76" t="s">
        <v>1548</v>
      </c>
      <c r="AI76">
        <v>232753863</v>
      </c>
      <c r="AJ76" t="s">
        <v>1549</v>
      </c>
      <c r="AK76">
        <v>44516.577245370368</v>
      </c>
      <c r="AL76" t="s">
        <v>263</v>
      </c>
      <c r="AM76" t="s">
        <v>263</v>
      </c>
      <c r="AN76" t="s">
        <v>292</v>
      </c>
      <c r="AO76" t="s">
        <v>263</v>
      </c>
      <c r="AP76" t="s">
        <v>263</v>
      </c>
      <c r="AQ76">
        <v>75</v>
      </c>
    </row>
    <row r="77" spans="1:43" x14ac:dyDescent="0.35">
      <c r="A77" s="98">
        <v>44509.66654784722</v>
      </c>
      <c r="B77" s="98">
        <v>44509.683081967603</v>
      </c>
      <c r="C77" s="98">
        <v>44509</v>
      </c>
      <c r="D77" t="s">
        <v>844</v>
      </c>
      <c r="E77" t="s">
        <v>263</v>
      </c>
      <c r="F77" t="s">
        <v>333</v>
      </c>
      <c r="G77" t="s">
        <v>1452</v>
      </c>
      <c r="H77" t="s">
        <v>1479</v>
      </c>
      <c r="I77" t="s">
        <v>1550</v>
      </c>
      <c r="J77" t="s">
        <v>281</v>
      </c>
      <c r="K77" t="s">
        <v>1551</v>
      </c>
      <c r="L77" t="s">
        <v>1552</v>
      </c>
      <c r="M77" t="s">
        <v>1553</v>
      </c>
      <c r="N77" t="s">
        <v>1554</v>
      </c>
      <c r="O77" t="s">
        <v>1555</v>
      </c>
      <c r="P77" t="s">
        <v>1556</v>
      </c>
      <c r="Q77" t="s">
        <v>1557</v>
      </c>
      <c r="R77" t="s">
        <v>275</v>
      </c>
      <c r="S77" t="s">
        <v>268</v>
      </c>
      <c r="T77" t="s">
        <v>281</v>
      </c>
      <c r="U77" t="s">
        <v>325</v>
      </c>
      <c r="V77" t="s">
        <v>421</v>
      </c>
      <c r="W77" t="s">
        <v>1558</v>
      </c>
      <c r="X77">
        <v>4</v>
      </c>
      <c r="Y77" t="s">
        <v>281</v>
      </c>
      <c r="Z77" t="s">
        <v>1559</v>
      </c>
      <c r="AA77" t="s">
        <v>1560</v>
      </c>
      <c r="AB77" t="s">
        <v>1561</v>
      </c>
      <c r="AC77" t="s">
        <v>275</v>
      </c>
      <c r="AD77" t="s">
        <v>1562</v>
      </c>
      <c r="AE77" t="s">
        <v>1563</v>
      </c>
      <c r="AF77" t="s">
        <v>1564</v>
      </c>
      <c r="AG77" t="s">
        <v>289</v>
      </c>
      <c r="AH77" t="s">
        <v>1565</v>
      </c>
      <c r="AI77">
        <v>232753871</v>
      </c>
      <c r="AJ77" t="s">
        <v>1566</v>
      </c>
      <c r="AK77">
        <v>44516.577268518522</v>
      </c>
      <c r="AL77" t="s">
        <v>263</v>
      </c>
      <c r="AM77" t="s">
        <v>263</v>
      </c>
      <c r="AN77" t="s">
        <v>292</v>
      </c>
      <c r="AO77" t="s">
        <v>263</v>
      </c>
      <c r="AP77" t="s">
        <v>263</v>
      </c>
      <c r="AQ77">
        <v>76</v>
      </c>
    </row>
    <row r="78" spans="1:43" x14ac:dyDescent="0.35">
      <c r="A78" s="98">
        <v>44516.590654467589</v>
      </c>
      <c r="B78" s="98">
        <v>44516.612924664347</v>
      </c>
      <c r="C78" s="98">
        <v>44516</v>
      </c>
      <c r="D78" t="s">
        <v>996</v>
      </c>
      <c r="E78" t="s">
        <v>263</v>
      </c>
      <c r="F78" t="s">
        <v>264</v>
      </c>
      <c r="G78" t="s">
        <v>2867</v>
      </c>
      <c r="H78" t="s">
        <v>793</v>
      </c>
      <c r="I78" t="s">
        <v>1567</v>
      </c>
      <c r="J78" t="s">
        <v>1568</v>
      </c>
      <c r="K78" t="s">
        <v>1569</v>
      </c>
      <c r="L78" t="s">
        <v>1570</v>
      </c>
      <c r="M78" t="s">
        <v>1000</v>
      </c>
      <c r="N78" t="s">
        <v>1571</v>
      </c>
      <c r="O78" t="s">
        <v>1572</v>
      </c>
      <c r="P78" t="s">
        <v>263</v>
      </c>
      <c r="Q78" t="s">
        <v>1573</v>
      </c>
      <c r="R78" t="s">
        <v>275</v>
      </c>
      <c r="S78" t="s">
        <v>281</v>
      </c>
      <c r="T78" t="s">
        <v>1574</v>
      </c>
      <c r="U78" t="s">
        <v>325</v>
      </c>
      <c r="V78" t="s">
        <v>340</v>
      </c>
      <c r="W78" t="s">
        <v>333</v>
      </c>
      <c r="X78">
        <v>3</v>
      </c>
      <c r="Y78" t="s">
        <v>1575</v>
      </c>
      <c r="Z78" t="s">
        <v>1576</v>
      </c>
      <c r="AA78" t="s">
        <v>1577</v>
      </c>
      <c r="AB78" t="s">
        <v>1578</v>
      </c>
      <c r="AC78" t="s">
        <v>1011</v>
      </c>
      <c r="AD78" t="s">
        <v>1579</v>
      </c>
      <c r="AE78" t="s">
        <v>1580</v>
      </c>
      <c r="AF78" t="s">
        <v>1581</v>
      </c>
      <c r="AG78" t="s">
        <v>289</v>
      </c>
      <c r="AH78" t="s">
        <v>1582</v>
      </c>
      <c r="AI78">
        <v>232780078</v>
      </c>
      <c r="AJ78" t="s">
        <v>1583</v>
      </c>
      <c r="AK78">
        <v>44516.611215277779</v>
      </c>
      <c r="AL78" t="s">
        <v>263</v>
      </c>
      <c r="AM78" t="s">
        <v>263</v>
      </c>
      <c r="AN78" t="s">
        <v>292</v>
      </c>
      <c r="AO78" t="s">
        <v>263</v>
      </c>
      <c r="AP78" t="s">
        <v>263</v>
      </c>
      <c r="AQ78">
        <v>77</v>
      </c>
    </row>
    <row r="79" spans="1:43" x14ac:dyDescent="0.35">
      <c r="A79" s="98">
        <v>44516.626166805552</v>
      </c>
      <c r="B79" s="98">
        <v>44516.638575729157</v>
      </c>
      <c r="C79" s="98">
        <v>44516</v>
      </c>
      <c r="D79" t="s">
        <v>996</v>
      </c>
      <c r="E79" t="s">
        <v>263</v>
      </c>
      <c r="F79" t="s">
        <v>264</v>
      </c>
      <c r="G79" t="s">
        <v>2867</v>
      </c>
      <c r="H79" t="s">
        <v>793</v>
      </c>
      <c r="I79" t="s">
        <v>1584</v>
      </c>
      <c r="J79" t="s">
        <v>1585</v>
      </c>
      <c r="K79" t="s">
        <v>1586</v>
      </c>
      <c r="L79" t="s">
        <v>1587</v>
      </c>
      <c r="M79" t="s">
        <v>1588</v>
      </c>
      <c r="N79" t="s">
        <v>1589</v>
      </c>
      <c r="O79" t="s">
        <v>1590</v>
      </c>
      <c r="P79" t="s">
        <v>1591</v>
      </c>
      <c r="Q79" t="s">
        <v>1592</v>
      </c>
      <c r="R79" t="s">
        <v>275</v>
      </c>
      <c r="S79" t="s">
        <v>281</v>
      </c>
      <c r="T79" t="s">
        <v>1593</v>
      </c>
      <c r="U79" t="s">
        <v>325</v>
      </c>
      <c r="V79" t="s">
        <v>1071</v>
      </c>
      <c r="W79" t="s">
        <v>664</v>
      </c>
      <c r="X79">
        <v>4</v>
      </c>
      <c r="Y79" t="s">
        <v>1594</v>
      </c>
      <c r="Z79" t="s">
        <v>1595</v>
      </c>
      <c r="AA79" t="s">
        <v>1596</v>
      </c>
      <c r="AB79" t="s">
        <v>1597</v>
      </c>
      <c r="AC79" t="s">
        <v>1011</v>
      </c>
      <c r="AD79" t="s">
        <v>1598</v>
      </c>
      <c r="AE79" t="s">
        <v>1599</v>
      </c>
      <c r="AF79" t="s">
        <v>1600</v>
      </c>
      <c r="AG79" t="s">
        <v>289</v>
      </c>
      <c r="AH79" t="s">
        <v>1601</v>
      </c>
      <c r="AI79">
        <v>232780096</v>
      </c>
      <c r="AJ79" t="s">
        <v>1602</v>
      </c>
      <c r="AK79">
        <v>44516.611238425918</v>
      </c>
      <c r="AL79" t="s">
        <v>263</v>
      </c>
      <c r="AM79" t="s">
        <v>263</v>
      </c>
      <c r="AN79" t="s">
        <v>292</v>
      </c>
      <c r="AO79" t="s">
        <v>263</v>
      </c>
      <c r="AP79" t="s">
        <v>263</v>
      </c>
      <c r="AQ79">
        <v>78</v>
      </c>
    </row>
    <row r="80" spans="1:43" x14ac:dyDescent="0.35">
      <c r="A80" s="98">
        <v>44516.593258078698</v>
      </c>
      <c r="B80" s="98">
        <v>44516.606175532397</v>
      </c>
      <c r="C80" s="98">
        <v>44516</v>
      </c>
      <c r="D80" t="s">
        <v>262</v>
      </c>
      <c r="E80" t="s">
        <v>263</v>
      </c>
      <c r="F80" t="s">
        <v>264</v>
      </c>
      <c r="G80" t="s">
        <v>2867</v>
      </c>
      <c r="H80" t="s">
        <v>293</v>
      </c>
      <c r="I80" t="s">
        <v>1603</v>
      </c>
      <c r="J80" t="s">
        <v>1604</v>
      </c>
      <c r="K80" t="s">
        <v>1605</v>
      </c>
      <c r="L80" t="s">
        <v>1606</v>
      </c>
      <c r="M80" t="s">
        <v>1607</v>
      </c>
      <c r="N80" t="s">
        <v>1608</v>
      </c>
      <c r="O80" t="s">
        <v>1609</v>
      </c>
      <c r="P80" t="s">
        <v>1610</v>
      </c>
      <c r="Q80" t="s">
        <v>1611</v>
      </c>
      <c r="R80" t="s">
        <v>275</v>
      </c>
      <c r="S80" t="s">
        <v>1612</v>
      </c>
      <c r="T80" t="s">
        <v>1613</v>
      </c>
      <c r="U80" t="s">
        <v>325</v>
      </c>
      <c r="V80" t="s">
        <v>304</v>
      </c>
      <c r="W80" t="s">
        <v>264</v>
      </c>
      <c r="X80">
        <v>3</v>
      </c>
      <c r="Y80" t="s">
        <v>281</v>
      </c>
      <c r="Z80" t="s">
        <v>1614</v>
      </c>
      <c r="AA80" t="s">
        <v>281</v>
      </c>
      <c r="AB80" t="s">
        <v>1615</v>
      </c>
      <c r="AC80" t="s">
        <v>275</v>
      </c>
      <c r="AD80" t="s">
        <v>1616</v>
      </c>
      <c r="AE80" t="s">
        <v>1617</v>
      </c>
      <c r="AF80" t="s">
        <v>288</v>
      </c>
      <c r="AG80" t="s">
        <v>289</v>
      </c>
      <c r="AH80" t="s">
        <v>1618</v>
      </c>
      <c r="AI80">
        <v>232799181</v>
      </c>
      <c r="AJ80" t="s">
        <v>1619</v>
      </c>
      <c r="AK80">
        <v>44516.643865740742</v>
      </c>
      <c r="AL80" t="s">
        <v>263</v>
      </c>
      <c r="AM80" t="s">
        <v>263</v>
      </c>
      <c r="AN80" t="s">
        <v>292</v>
      </c>
      <c r="AO80" t="s">
        <v>263</v>
      </c>
      <c r="AP80" t="s">
        <v>263</v>
      </c>
      <c r="AQ80">
        <v>79</v>
      </c>
    </row>
    <row r="81" spans="1:43" x14ac:dyDescent="0.35">
      <c r="A81" s="98">
        <v>44516.5910500463</v>
      </c>
      <c r="B81" s="98">
        <v>44516.60535568287</v>
      </c>
      <c r="C81" s="98">
        <v>44516</v>
      </c>
      <c r="D81" t="s">
        <v>496</v>
      </c>
      <c r="E81" t="s">
        <v>263</v>
      </c>
      <c r="F81" t="s">
        <v>264</v>
      </c>
      <c r="G81" t="s">
        <v>2867</v>
      </c>
      <c r="H81" t="s">
        <v>1620</v>
      </c>
      <c r="I81" t="s">
        <v>1621</v>
      </c>
      <c r="J81" t="s">
        <v>1622</v>
      </c>
      <c r="K81" t="s">
        <v>1623</v>
      </c>
      <c r="L81" t="s">
        <v>1624</v>
      </c>
      <c r="M81" t="s">
        <v>1625</v>
      </c>
      <c r="N81" t="s">
        <v>1626</v>
      </c>
      <c r="O81" t="s">
        <v>1627</v>
      </c>
      <c r="P81" t="s">
        <v>815</v>
      </c>
      <c r="Q81" t="s">
        <v>1628</v>
      </c>
      <c r="R81" t="s">
        <v>1202</v>
      </c>
      <c r="S81" t="s">
        <v>1629</v>
      </c>
      <c r="T81" t="s">
        <v>1630</v>
      </c>
      <c r="U81" t="s">
        <v>325</v>
      </c>
      <c r="V81" t="s">
        <v>1631</v>
      </c>
      <c r="W81" t="s">
        <v>333</v>
      </c>
      <c r="X81">
        <v>3</v>
      </c>
      <c r="Y81" t="s">
        <v>281</v>
      </c>
      <c r="Z81" t="s">
        <v>1632</v>
      </c>
      <c r="AA81" t="s">
        <v>358</v>
      </c>
      <c r="AB81" t="s">
        <v>1633</v>
      </c>
      <c r="AC81" t="s">
        <v>275</v>
      </c>
      <c r="AD81" t="s">
        <v>1634</v>
      </c>
      <c r="AE81" t="s">
        <v>1635</v>
      </c>
      <c r="AF81" t="s">
        <v>518</v>
      </c>
      <c r="AG81" t="s">
        <v>289</v>
      </c>
      <c r="AH81" t="s">
        <v>263</v>
      </c>
      <c r="AI81">
        <v>233725582</v>
      </c>
      <c r="AJ81" t="s">
        <v>1636</v>
      </c>
      <c r="AK81">
        <v>44519.331122685187</v>
      </c>
      <c r="AL81" t="s">
        <v>263</v>
      </c>
      <c r="AM81" t="s">
        <v>263</v>
      </c>
      <c r="AN81" t="s">
        <v>292</v>
      </c>
      <c r="AO81" t="s">
        <v>263</v>
      </c>
      <c r="AP81" t="s">
        <v>263</v>
      </c>
      <c r="AQ81">
        <v>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CE86"/>
  <sheetViews>
    <sheetView showGridLines="0" zoomScale="70" zoomScaleNormal="70" workbookViewId="0">
      <selection activeCell="BC4" sqref="BC4"/>
    </sheetView>
  </sheetViews>
  <sheetFormatPr defaultColWidth="8.7265625" defaultRowHeight="11.5" x14ac:dyDescent="0.25"/>
  <cols>
    <col min="1" max="1" width="15.81640625" style="103" bestFit="1" customWidth="1"/>
    <col min="2" max="3" width="15.81640625" style="103" customWidth="1"/>
    <col min="4" max="5" width="8.7265625" style="99" customWidth="1"/>
    <col min="6" max="7" width="32.26953125" style="100" customWidth="1"/>
    <col min="8" max="8" width="32.26953125" style="101" customWidth="1"/>
    <col min="9" max="9" width="32.26953125" style="100" customWidth="1"/>
    <col min="10" max="16" width="32.26953125" style="101" customWidth="1"/>
    <col min="17" max="19" width="32.26953125" style="100" customWidth="1"/>
    <col min="20" max="31" width="32.26953125" style="101" customWidth="1"/>
    <col min="32" max="32" width="32.26953125" style="102" customWidth="1"/>
    <col min="33" max="33" width="13.1796875" style="102" customWidth="1"/>
    <col min="34" max="34" width="32.26953125" style="100" customWidth="1"/>
    <col min="35" max="48" width="32.26953125" style="101" customWidth="1"/>
    <col min="49" max="49" width="32.26953125" style="102" customWidth="1"/>
    <col min="50" max="50" width="13.1796875" style="102" customWidth="1"/>
    <col min="51" max="70" width="32.26953125" style="100" customWidth="1"/>
    <col min="71" max="72" width="32.26953125" style="101" customWidth="1"/>
    <col min="73" max="74" width="32.26953125" style="100" customWidth="1"/>
    <col min="75" max="75" width="10.7265625" style="99" bestFit="1" customWidth="1"/>
    <col min="76" max="76" width="8.7265625" style="99"/>
    <col min="77" max="77" width="8.7265625" style="99" bestFit="1" customWidth="1"/>
    <col min="78" max="82" width="8.7265625" style="99"/>
    <col min="83" max="83" width="8.7265625" style="99" bestFit="1" customWidth="1"/>
    <col min="84" max="16384" width="8.7265625" style="99"/>
  </cols>
  <sheetData>
    <row r="2" spans="1:83" ht="14.5" x14ac:dyDescent="0.35">
      <c r="A2" s="539" t="s">
        <v>1637</v>
      </c>
      <c r="B2" s="539"/>
      <c r="C2" s="539"/>
    </row>
    <row r="4" spans="1:83" x14ac:dyDescent="0.25">
      <c r="AF4" s="101"/>
    </row>
    <row r="5" spans="1:83" s="157" customFormat="1" ht="57.5" x14ac:dyDescent="0.35">
      <c r="A5" s="345" t="s">
        <v>219</v>
      </c>
      <c r="B5" s="345" t="s">
        <v>220</v>
      </c>
      <c r="C5" s="345" t="s">
        <v>221</v>
      </c>
      <c r="D5" s="346" t="s">
        <v>222</v>
      </c>
      <c r="E5" s="346" t="s">
        <v>223</v>
      </c>
      <c r="F5" s="104" t="s">
        <v>224</v>
      </c>
      <c r="G5" s="104" t="s">
        <v>225</v>
      </c>
      <c r="H5" s="347" t="s">
        <v>1638</v>
      </c>
      <c r="I5" s="104" t="s">
        <v>226</v>
      </c>
      <c r="J5" s="347" t="s">
        <v>1639</v>
      </c>
      <c r="K5" s="347" t="s">
        <v>1640</v>
      </c>
      <c r="L5" s="347" t="s">
        <v>1641</v>
      </c>
      <c r="M5" s="347" t="s">
        <v>1642</v>
      </c>
      <c r="N5" s="347" t="s">
        <v>1643</v>
      </c>
      <c r="O5" s="347" t="s">
        <v>1644</v>
      </c>
      <c r="P5" s="347" t="s">
        <v>1645</v>
      </c>
      <c r="Q5" s="104" t="s">
        <v>227</v>
      </c>
      <c r="R5" s="104" t="s">
        <v>228</v>
      </c>
      <c r="S5" s="104" t="s">
        <v>229</v>
      </c>
      <c r="T5" s="347" t="s">
        <v>1646</v>
      </c>
      <c r="U5" s="347" t="s">
        <v>1647</v>
      </c>
      <c r="V5" s="347" t="s">
        <v>1648</v>
      </c>
      <c r="W5" s="347" t="s">
        <v>1649</v>
      </c>
      <c r="X5" s="347" t="s">
        <v>1650</v>
      </c>
      <c r="Y5" s="347" t="s">
        <v>1651</v>
      </c>
      <c r="Z5" s="347" t="s">
        <v>1652</v>
      </c>
      <c r="AA5" s="347" t="s">
        <v>1653</v>
      </c>
      <c r="AB5" s="347" t="s">
        <v>1654</v>
      </c>
      <c r="AC5" s="347" t="s">
        <v>1655</v>
      </c>
      <c r="AD5" s="347" t="s">
        <v>1656</v>
      </c>
      <c r="AE5" s="347" t="s">
        <v>1657</v>
      </c>
      <c r="AF5" s="347" t="s">
        <v>1645</v>
      </c>
      <c r="AG5" s="347" t="s">
        <v>1658</v>
      </c>
      <c r="AH5" s="104" t="s">
        <v>230</v>
      </c>
      <c r="AI5" s="347" t="s">
        <v>1646</v>
      </c>
      <c r="AJ5" s="347" t="s">
        <v>1659</v>
      </c>
      <c r="AK5" s="347" t="s">
        <v>1647</v>
      </c>
      <c r="AL5" s="347" t="s">
        <v>1648</v>
      </c>
      <c r="AM5" s="347" t="s">
        <v>1649</v>
      </c>
      <c r="AN5" s="347" t="s">
        <v>1650</v>
      </c>
      <c r="AO5" s="347" t="s">
        <v>1651</v>
      </c>
      <c r="AP5" s="347" t="s">
        <v>1652</v>
      </c>
      <c r="AQ5" s="347" t="s">
        <v>1653</v>
      </c>
      <c r="AR5" s="347" t="s">
        <v>1654</v>
      </c>
      <c r="AS5" s="347" t="s">
        <v>1655</v>
      </c>
      <c r="AT5" s="347" t="s">
        <v>1656</v>
      </c>
      <c r="AU5" s="347" t="s">
        <v>1660</v>
      </c>
      <c r="AV5" s="347" t="s">
        <v>1661</v>
      </c>
      <c r="AW5" s="347" t="s">
        <v>1645</v>
      </c>
      <c r="AX5" s="347" t="s">
        <v>1658</v>
      </c>
      <c r="AY5" s="104" t="s">
        <v>231</v>
      </c>
      <c r="AZ5" s="104" t="s">
        <v>232</v>
      </c>
      <c r="BA5" s="104" t="s">
        <v>233</v>
      </c>
      <c r="BB5" s="104" t="s">
        <v>234</v>
      </c>
      <c r="BC5" s="104" t="s">
        <v>235</v>
      </c>
      <c r="BD5" s="104" t="s">
        <v>236</v>
      </c>
      <c r="BE5" s="104" t="s">
        <v>237</v>
      </c>
      <c r="BF5" s="104" t="s">
        <v>238</v>
      </c>
      <c r="BG5" s="104" t="s">
        <v>239</v>
      </c>
      <c r="BH5" s="104" t="s">
        <v>240</v>
      </c>
      <c r="BI5" s="104" t="s">
        <v>241</v>
      </c>
      <c r="BJ5" s="104" t="s">
        <v>242</v>
      </c>
      <c r="BK5" s="104" t="s">
        <v>243</v>
      </c>
      <c r="BL5" s="104" t="s">
        <v>244</v>
      </c>
      <c r="BM5" s="104" t="s">
        <v>245</v>
      </c>
      <c r="BN5" s="104" t="s">
        <v>246</v>
      </c>
      <c r="BO5" s="104" t="s">
        <v>247</v>
      </c>
      <c r="BP5" s="104" t="s">
        <v>248</v>
      </c>
      <c r="BQ5" s="104" t="s">
        <v>249</v>
      </c>
      <c r="BR5" s="104" t="s">
        <v>250</v>
      </c>
      <c r="BS5" s="347" t="s">
        <v>288</v>
      </c>
      <c r="BT5" s="347" t="s">
        <v>1662</v>
      </c>
      <c r="BU5" s="104" t="s">
        <v>251</v>
      </c>
      <c r="BV5" s="104" t="s">
        <v>252</v>
      </c>
      <c r="BW5" s="346" t="s">
        <v>253</v>
      </c>
      <c r="BX5" s="346" t="s">
        <v>254</v>
      </c>
      <c r="BY5" s="346" t="s">
        <v>255</v>
      </c>
      <c r="BZ5" s="346" t="s">
        <v>256</v>
      </c>
      <c r="CA5" s="346" t="s">
        <v>257</v>
      </c>
      <c r="CB5" s="346" t="s">
        <v>258</v>
      </c>
      <c r="CC5" s="346" t="s">
        <v>259</v>
      </c>
      <c r="CD5" s="346" t="s">
        <v>260</v>
      </c>
      <c r="CE5" s="346" t="s">
        <v>261</v>
      </c>
    </row>
    <row r="6" spans="1:83" ht="46" x14ac:dyDescent="0.25">
      <c r="A6" s="105">
        <v>44498.390468229169</v>
      </c>
      <c r="B6" s="105">
        <v>44498.417245717603</v>
      </c>
      <c r="C6" s="105">
        <v>44498</v>
      </c>
      <c r="D6" s="106" t="s">
        <v>262</v>
      </c>
      <c r="E6" s="106" t="s">
        <v>263</v>
      </c>
      <c r="F6" s="337" t="s">
        <v>264</v>
      </c>
      <c r="G6" s="337" t="s">
        <v>265</v>
      </c>
      <c r="H6" s="107" t="s">
        <v>42</v>
      </c>
      <c r="I6" s="337" t="s">
        <v>266</v>
      </c>
      <c r="J6" s="107">
        <v>1</v>
      </c>
      <c r="K6" s="107">
        <v>1</v>
      </c>
      <c r="L6" s="107">
        <v>0</v>
      </c>
      <c r="M6" s="107">
        <v>0</v>
      </c>
      <c r="N6" s="107">
        <v>0</v>
      </c>
      <c r="O6" s="107">
        <v>0</v>
      </c>
      <c r="P6" s="107">
        <v>0</v>
      </c>
      <c r="Q6" s="337" t="s">
        <v>267</v>
      </c>
      <c r="R6" s="337" t="s">
        <v>268</v>
      </c>
      <c r="S6" s="108" t="s">
        <v>269</v>
      </c>
      <c r="T6" s="107">
        <v>1</v>
      </c>
      <c r="U6" s="107">
        <v>0</v>
      </c>
      <c r="V6" s="107">
        <v>0</v>
      </c>
      <c r="W6" s="107">
        <v>0</v>
      </c>
      <c r="X6" s="107">
        <v>0</v>
      </c>
      <c r="Y6" s="107">
        <v>0</v>
      </c>
      <c r="Z6" s="107">
        <v>0</v>
      </c>
      <c r="AA6" s="107">
        <v>0</v>
      </c>
      <c r="AB6" s="107">
        <v>0</v>
      </c>
      <c r="AC6" s="107">
        <v>1</v>
      </c>
      <c r="AD6" s="107">
        <v>0</v>
      </c>
      <c r="AE6" s="107">
        <v>0</v>
      </c>
      <c r="AF6" s="107">
        <v>0</v>
      </c>
      <c r="AG6" s="109">
        <f t="shared" ref="AG6:AG37" si="0">SUM(T6:AF6)</f>
        <v>2</v>
      </c>
      <c r="AH6" s="337" t="s">
        <v>270</v>
      </c>
      <c r="AI6" s="107">
        <v>0</v>
      </c>
      <c r="AJ6" s="107">
        <v>1</v>
      </c>
      <c r="AK6" s="107">
        <v>0</v>
      </c>
      <c r="AL6" s="107">
        <v>0</v>
      </c>
      <c r="AM6" s="107">
        <v>0</v>
      </c>
      <c r="AN6" s="107">
        <v>0</v>
      </c>
      <c r="AO6" s="107">
        <v>0</v>
      </c>
      <c r="AP6" s="107">
        <v>0</v>
      </c>
      <c r="AQ6" s="107">
        <v>0</v>
      </c>
      <c r="AR6" s="107">
        <v>0</v>
      </c>
      <c r="AS6" s="107">
        <v>0</v>
      </c>
      <c r="AT6" s="107">
        <v>0</v>
      </c>
      <c r="AU6" s="107">
        <v>1</v>
      </c>
      <c r="AV6" s="107">
        <v>0</v>
      </c>
      <c r="AW6" s="107">
        <v>0</v>
      </c>
      <c r="AX6" s="109">
        <f t="shared" ref="AX6:AX69" si="1">SUM(AI6:AW6)</f>
        <v>2</v>
      </c>
      <c r="AY6" s="337" t="s">
        <v>271</v>
      </c>
      <c r="AZ6" s="337" t="s">
        <v>263</v>
      </c>
      <c r="BA6" s="337" t="s">
        <v>272</v>
      </c>
      <c r="BB6" s="337" t="s">
        <v>273</v>
      </c>
      <c r="BC6" s="337" t="s">
        <v>274</v>
      </c>
      <c r="BD6" s="337" t="s">
        <v>275</v>
      </c>
      <c r="BE6" s="337" t="s">
        <v>276</v>
      </c>
      <c r="BF6" s="337" t="s">
        <v>277</v>
      </c>
      <c r="BG6" s="337" t="s">
        <v>278</v>
      </c>
      <c r="BH6" s="337" t="s">
        <v>279</v>
      </c>
      <c r="BI6" s="337" t="s">
        <v>280</v>
      </c>
      <c r="BJ6" s="337">
        <v>7</v>
      </c>
      <c r="BK6" s="337" t="s">
        <v>281</v>
      </c>
      <c r="BL6" s="337" t="s">
        <v>282</v>
      </c>
      <c r="BM6" s="337" t="s">
        <v>283</v>
      </c>
      <c r="BN6" s="337" t="s">
        <v>284</v>
      </c>
      <c r="BO6" s="337" t="s">
        <v>285</v>
      </c>
      <c r="BP6" s="337" t="s">
        <v>286</v>
      </c>
      <c r="BQ6" s="337" t="s">
        <v>287</v>
      </c>
      <c r="BR6" s="337" t="s">
        <v>288</v>
      </c>
      <c r="BS6" s="107">
        <v>1</v>
      </c>
      <c r="BT6" s="107">
        <v>0</v>
      </c>
      <c r="BU6" s="337" t="s">
        <v>289</v>
      </c>
      <c r="BV6" s="337" t="s">
        <v>290</v>
      </c>
      <c r="BW6" s="106">
        <v>228565701</v>
      </c>
      <c r="BX6" s="106" t="s">
        <v>291</v>
      </c>
      <c r="BY6" s="106">
        <v>44502.288923611108</v>
      </c>
      <c r="BZ6" s="106" t="s">
        <v>263</v>
      </c>
      <c r="CA6" s="106" t="s">
        <v>263</v>
      </c>
      <c r="CB6" s="106" t="s">
        <v>292</v>
      </c>
      <c r="CC6" s="106" t="s">
        <v>263</v>
      </c>
      <c r="CD6" s="106" t="s">
        <v>263</v>
      </c>
      <c r="CE6" s="106">
        <v>1</v>
      </c>
    </row>
    <row r="7" spans="1:83" ht="34.5" x14ac:dyDescent="0.25">
      <c r="A7" s="105">
        <v>44498.417308136573</v>
      </c>
      <c r="B7" s="105">
        <v>44498.432469120373</v>
      </c>
      <c r="C7" s="105">
        <v>44498</v>
      </c>
      <c r="D7" s="106" t="s">
        <v>262</v>
      </c>
      <c r="E7" s="106" t="s">
        <v>263</v>
      </c>
      <c r="F7" s="337" t="s">
        <v>264</v>
      </c>
      <c r="G7" s="337" t="s">
        <v>42</v>
      </c>
      <c r="H7" s="107" t="s">
        <v>42</v>
      </c>
      <c r="I7" s="337" t="s">
        <v>293</v>
      </c>
      <c r="J7" s="107">
        <v>1</v>
      </c>
      <c r="K7" s="107">
        <v>0</v>
      </c>
      <c r="L7" s="107">
        <v>0</v>
      </c>
      <c r="M7" s="107">
        <v>0</v>
      </c>
      <c r="N7" s="107">
        <v>0</v>
      </c>
      <c r="O7" s="107">
        <v>0</v>
      </c>
      <c r="P7" s="107">
        <v>0</v>
      </c>
      <c r="Q7" s="337" t="s">
        <v>294</v>
      </c>
      <c r="R7" s="337" t="s">
        <v>268</v>
      </c>
      <c r="S7" s="108" t="s">
        <v>295</v>
      </c>
      <c r="T7" s="107">
        <v>1</v>
      </c>
      <c r="U7" s="107">
        <v>0</v>
      </c>
      <c r="V7" s="107">
        <v>0</v>
      </c>
      <c r="W7" s="107">
        <v>0</v>
      </c>
      <c r="X7" s="107">
        <v>0</v>
      </c>
      <c r="Y7" s="107">
        <v>0</v>
      </c>
      <c r="Z7" s="107">
        <v>0</v>
      </c>
      <c r="AA7" s="107">
        <v>0</v>
      </c>
      <c r="AB7" s="107">
        <v>0</v>
      </c>
      <c r="AC7" s="107">
        <v>1</v>
      </c>
      <c r="AD7" s="107">
        <v>0</v>
      </c>
      <c r="AE7" s="107">
        <v>0</v>
      </c>
      <c r="AF7" s="107">
        <v>1</v>
      </c>
      <c r="AG7" s="109">
        <f t="shared" si="0"/>
        <v>3</v>
      </c>
      <c r="AH7" s="337" t="s">
        <v>296</v>
      </c>
      <c r="AI7" s="107">
        <v>1</v>
      </c>
      <c r="AJ7" s="107">
        <v>0</v>
      </c>
      <c r="AK7" s="107">
        <v>0</v>
      </c>
      <c r="AL7" s="107">
        <v>0</v>
      </c>
      <c r="AM7" s="107">
        <v>0</v>
      </c>
      <c r="AN7" s="107">
        <v>0</v>
      </c>
      <c r="AO7" s="107">
        <v>0</v>
      </c>
      <c r="AP7" s="107">
        <v>0</v>
      </c>
      <c r="AQ7" s="107">
        <v>0</v>
      </c>
      <c r="AR7" s="107">
        <v>0</v>
      </c>
      <c r="AS7" s="107">
        <v>0</v>
      </c>
      <c r="AT7" s="107">
        <v>0</v>
      </c>
      <c r="AU7" s="107">
        <v>1</v>
      </c>
      <c r="AV7" s="107">
        <v>0</v>
      </c>
      <c r="AW7" s="107">
        <v>0</v>
      </c>
      <c r="AX7" s="109">
        <f t="shared" si="1"/>
        <v>2</v>
      </c>
      <c r="AY7" s="337" t="s">
        <v>297</v>
      </c>
      <c r="AZ7" s="337" t="s">
        <v>297</v>
      </c>
      <c r="BA7" s="337" t="s">
        <v>299</v>
      </c>
      <c r="BB7" s="337" t="s">
        <v>300</v>
      </c>
      <c r="BC7" s="337" t="s">
        <v>301</v>
      </c>
      <c r="BD7" s="337" t="s">
        <v>302</v>
      </c>
      <c r="BE7" s="337" t="s">
        <v>281</v>
      </c>
      <c r="BF7" s="337" t="s">
        <v>303</v>
      </c>
      <c r="BG7" s="337" t="s">
        <v>278</v>
      </c>
      <c r="BH7" s="337" t="s">
        <v>304</v>
      </c>
      <c r="BI7" s="337" t="s">
        <v>305</v>
      </c>
      <c r="BJ7" s="337">
        <v>5</v>
      </c>
      <c r="BK7" s="337" t="s">
        <v>306</v>
      </c>
      <c r="BL7" s="337" t="s">
        <v>307</v>
      </c>
      <c r="BM7" s="337" t="s">
        <v>308</v>
      </c>
      <c r="BN7" s="337" t="s">
        <v>309</v>
      </c>
      <c r="BO7" s="337" t="s">
        <v>310</v>
      </c>
      <c r="BP7" s="337" t="s">
        <v>311</v>
      </c>
      <c r="BQ7" s="337" t="s">
        <v>312</v>
      </c>
      <c r="BR7" s="337" t="s">
        <v>313</v>
      </c>
      <c r="BS7" s="107">
        <v>1</v>
      </c>
      <c r="BT7" s="107">
        <v>0</v>
      </c>
      <c r="BU7" s="337" t="s">
        <v>289</v>
      </c>
      <c r="BV7" s="337" t="s">
        <v>314</v>
      </c>
      <c r="BW7" s="106">
        <v>228565706</v>
      </c>
      <c r="BX7" s="106" t="s">
        <v>315</v>
      </c>
      <c r="BY7" s="106">
        <v>44502.288946759261</v>
      </c>
      <c r="BZ7" s="106" t="s">
        <v>263</v>
      </c>
      <c r="CA7" s="106" t="s">
        <v>263</v>
      </c>
      <c r="CB7" s="106" t="s">
        <v>292</v>
      </c>
      <c r="CC7" s="106" t="s">
        <v>263</v>
      </c>
      <c r="CD7" s="106" t="s">
        <v>263</v>
      </c>
      <c r="CE7" s="106">
        <v>2</v>
      </c>
    </row>
    <row r="8" spans="1:83" ht="23" x14ac:dyDescent="0.25">
      <c r="A8" s="105">
        <v>44498.434102164349</v>
      </c>
      <c r="B8" s="105">
        <v>44498.453651354168</v>
      </c>
      <c r="C8" s="105">
        <v>44498</v>
      </c>
      <c r="D8" s="106" t="s">
        <v>262</v>
      </c>
      <c r="E8" s="106" t="s">
        <v>263</v>
      </c>
      <c r="F8" s="337" t="s">
        <v>264</v>
      </c>
      <c r="G8" s="337" t="s">
        <v>265</v>
      </c>
      <c r="H8" s="107" t="s">
        <v>42</v>
      </c>
      <c r="I8" s="337"/>
      <c r="J8" s="107">
        <v>0</v>
      </c>
      <c r="K8" s="107">
        <v>0</v>
      </c>
      <c r="L8" s="107">
        <v>0</v>
      </c>
      <c r="M8" s="107">
        <v>0</v>
      </c>
      <c r="N8" s="107">
        <v>0</v>
      </c>
      <c r="O8" s="107">
        <v>0</v>
      </c>
      <c r="P8" s="107">
        <v>0</v>
      </c>
      <c r="Q8" s="337" t="s">
        <v>316</v>
      </c>
      <c r="R8" s="337" t="s">
        <v>317</v>
      </c>
      <c r="S8" s="108" t="s">
        <v>318</v>
      </c>
      <c r="T8" s="107">
        <v>0</v>
      </c>
      <c r="U8" s="107">
        <v>0</v>
      </c>
      <c r="V8" s="107">
        <v>0</v>
      </c>
      <c r="W8" s="107">
        <v>0</v>
      </c>
      <c r="X8" s="107">
        <v>0</v>
      </c>
      <c r="Y8" s="107">
        <v>1</v>
      </c>
      <c r="Z8" s="107">
        <v>1</v>
      </c>
      <c r="AA8" s="107">
        <v>0</v>
      </c>
      <c r="AB8" s="107">
        <v>0</v>
      </c>
      <c r="AC8" s="107">
        <v>0</v>
      </c>
      <c r="AD8" s="107">
        <v>0</v>
      </c>
      <c r="AE8" s="107">
        <v>1</v>
      </c>
      <c r="AF8" s="107">
        <v>0</v>
      </c>
      <c r="AG8" s="109">
        <f t="shared" si="0"/>
        <v>3</v>
      </c>
      <c r="AH8" s="337" t="s">
        <v>319</v>
      </c>
      <c r="AI8" s="107">
        <v>1</v>
      </c>
      <c r="AJ8" s="107">
        <v>0</v>
      </c>
      <c r="AK8" s="107">
        <v>0</v>
      </c>
      <c r="AL8" s="107">
        <v>0</v>
      </c>
      <c r="AM8" s="107">
        <v>0</v>
      </c>
      <c r="AN8" s="107">
        <v>0</v>
      </c>
      <c r="AO8" s="107">
        <v>0</v>
      </c>
      <c r="AP8" s="107">
        <v>0</v>
      </c>
      <c r="AQ8" s="107">
        <v>0</v>
      </c>
      <c r="AR8" s="107">
        <v>0</v>
      </c>
      <c r="AS8" s="107">
        <v>0</v>
      </c>
      <c r="AT8" s="107">
        <v>0</v>
      </c>
      <c r="AU8" s="107">
        <v>1</v>
      </c>
      <c r="AV8" s="107">
        <v>0</v>
      </c>
      <c r="AW8" s="107">
        <v>0</v>
      </c>
      <c r="AX8" s="109">
        <f t="shared" si="1"/>
        <v>2</v>
      </c>
      <c r="AY8" s="337" t="s">
        <v>271</v>
      </c>
      <c r="AZ8" s="337" t="s">
        <v>263</v>
      </c>
      <c r="BA8" s="337" t="s">
        <v>320</v>
      </c>
      <c r="BB8" s="337" t="s">
        <v>321</v>
      </c>
      <c r="BC8" s="337" t="s">
        <v>322</v>
      </c>
      <c r="BD8" s="337" t="s">
        <v>275</v>
      </c>
      <c r="BE8" s="337" t="s">
        <v>323</v>
      </c>
      <c r="BF8" s="337" t="s">
        <v>324</v>
      </c>
      <c r="BG8" s="110" t="s">
        <v>325</v>
      </c>
      <c r="BH8" s="337" t="s">
        <v>279</v>
      </c>
      <c r="BI8" s="337" t="s">
        <v>305</v>
      </c>
      <c r="BJ8" s="337">
        <v>7</v>
      </c>
      <c r="BK8" s="337" t="s">
        <v>281</v>
      </c>
      <c r="BL8" s="337" t="s">
        <v>326</v>
      </c>
      <c r="BM8" s="337" t="s">
        <v>327</v>
      </c>
      <c r="BN8" s="337" t="s">
        <v>328</v>
      </c>
      <c r="BO8" s="337" t="s">
        <v>285</v>
      </c>
      <c r="BP8" s="337" t="s">
        <v>329</v>
      </c>
      <c r="BQ8" s="337" t="s">
        <v>330</v>
      </c>
      <c r="BR8" s="337" t="s">
        <v>331</v>
      </c>
      <c r="BS8" s="107">
        <v>0</v>
      </c>
      <c r="BT8" s="107">
        <v>0</v>
      </c>
      <c r="BU8" s="337" t="s">
        <v>289</v>
      </c>
      <c r="BV8" s="337" t="s">
        <v>263</v>
      </c>
      <c r="BW8" s="106">
        <v>228565709</v>
      </c>
      <c r="BX8" s="106" t="s">
        <v>332</v>
      </c>
      <c r="BY8" s="106">
        <v>44502.288958333331</v>
      </c>
      <c r="BZ8" s="106" t="s">
        <v>263</v>
      </c>
      <c r="CA8" s="106" t="s">
        <v>263</v>
      </c>
      <c r="CB8" s="106" t="s">
        <v>292</v>
      </c>
      <c r="CC8" s="106" t="s">
        <v>263</v>
      </c>
      <c r="CD8" s="106" t="s">
        <v>263</v>
      </c>
      <c r="CE8" s="106">
        <v>3</v>
      </c>
    </row>
    <row r="9" spans="1:83" ht="23" x14ac:dyDescent="0.25">
      <c r="A9" s="105">
        <v>44498.456653969908</v>
      </c>
      <c r="B9" s="105">
        <v>44498.477439571761</v>
      </c>
      <c r="C9" s="105">
        <v>44498</v>
      </c>
      <c r="D9" s="106" t="s">
        <v>262</v>
      </c>
      <c r="E9" s="106" t="s">
        <v>263</v>
      </c>
      <c r="F9" s="337" t="s">
        <v>333</v>
      </c>
      <c r="G9" s="337" t="s">
        <v>42</v>
      </c>
      <c r="H9" s="107" t="s">
        <v>42</v>
      </c>
      <c r="I9" s="337"/>
      <c r="J9" s="107">
        <v>0</v>
      </c>
      <c r="K9" s="107">
        <v>0</v>
      </c>
      <c r="L9" s="107">
        <v>0</v>
      </c>
      <c r="M9" s="107">
        <v>0</v>
      </c>
      <c r="N9" s="107">
        <v>0</v>
      </c>
      <c r="O9" s="107">
        <v>0</v>
      </c>
      <c r="P9" s="107">
        <v>0</v>
      </c>
      <c r="Q9" s="337" t="s">
        <v>302</v>
      </c>
      <c r="R9" s="337" t="s">
        <v>334</v>
      </c>
      <c r="S9" s="108" t="s">
        <v>335</v>
      </c>
      <c r="T9" s="107">
        <v>1</v>
      </c>
      <c r="U9" s="107">
        <v>0</v>
      </c>
      <c r="V9" s="107">
        <v>0</v>
      </c>
      <c r="W9" s="107">
        <v>0</v>
      </c>
      <c r="X9" s="107">
        <v>0</v>
      </c>
      <c r="Y9" s="107">
        <v>0</v>
      </c>
      <c r="Z9" s="107">
        <v>1</v>
      </c>
      <c r="AA9" s="107">
        <v>0</v>
      </c>
      <c r="AB9" s="107">
        <v>0</v>
      </c>
      <c r="AC9" s="107">
        <v>1</v>
      </c>
      <c r="AD9" s="107">
        <v>0</v>
      </c>
      <c r="AE9" s="107">
        <v>0</v>
      </c>
      <c r="AF9" s="107">
        <v>0</v>
      </c>
      <c r="AG9" s="109">
        <f t="shared" si="0"/>
        <v>3</v>
      </c>
      <c r="AH9" s="337" t="s">
        <v>336</v>
      </c>
      <c r="AI9" s="107">
        <v>0</v>
      </c>
      <c r="AJ9" s="107">
        <v>1</v>
      </c>
      <c r="AK9" s="107">
        <v>0</v>
      </c>
      <c r="AL9" s="107">
        <v>0</v>
      </c>
      <c r="AM9" s="107">
        <v>0</v>
      </c>
      <c r="AN9" s="107">
        <v>0</v>
      </c>
      <c r="AO9" s="107">
        <v>0</v>
      </c>
      <c r="AP9" s="107">
        <v>0</v>
      </c>
      <c r="AQ9" s="107">
        <v>0</v>
      </c>
      <c r="AR9" s="107">
        <v>0</v>
      </c>
      <c r="AS9" s="107">
        <v>1</v>
      </c>
      <c r="AT9" s="107">
        <v>0</v>
      </c>
      <c r="AU9" s="107">
        <v>1</v>
      </c>
      <c r="AV9" s="107">
        <v>0</v>
      </c>
      <c r="AW9" s="107">
        <v>0</v>
      </c>
      <c r="AX9" s="109">
        <f t="shared" si="1"/>
        <v>3</v>
      </c>
      <c r="AY9" s="337" t="s">
        <v>271</v>
      </c>
      <c r="AZ9" s="337" t="s">
        <v>337</v>
      </c>
      <c r="BA9" s="337" t="s">
        <v>338</v>
      </c>
      <c r="BB9" s="337" t="s">
        <v>263</v>
      </c>
      <c r="BC9" s="337" t="s">
        <v>337</v>
      </c>
      <c r="BD9" s="337" t="s">
        <v>302</v>
      </c>
      <c r="BE9" s="337" t="s">
        <v>281</v>
      </c>
      <c r="BF9" s="337" t="s">
        <v>339</v>
      </c>
      <c r="BG9" s="110" t="s">
        <v>325</v>
      </c>
      <c r="BH9" s="337" t="s">
        <v>340</v>
      </c>
      <c r="BI9" s="337" t="s">
        <v>341</v>
      </c>
      <c r="BJ9" s="337">
        <v>5</v>
      </c>
      <c r="BK9" s="337" t="s">
        <v>281</v>
      </c>
      <c r="BL9" s="337" t="s">
        <v>281</v>
      </c>
      <c r="BM9" s="337" t="s">
        <v>342</v>
      </c>
      <c r="BN9" s="337" t="s">
        <v>281</v>
      </c>
      <c r="BO9" s="337" t="s">
        <v>285</v>
      </c>
      <c r="BP9" s="337" t="s">
        <v>337</v>
      </c>
      <c r="BQ9" s="337" t="s">
        <v>343</v>
      </c>
      <c r="BR9" s="337" t="s">
        <v>288</v>
      </c>
      <c r="BS9" s="107">
        <v>1</v>
      </c>
      <c r="BT9" s="107">
        <v>0</v>
      </c>
      <c r="BU9" s="337" t="s">
        <v>263</v>
      </c>
      <c r="BV9" s="337" t="s">
        <v>263</v>
      </c>
      <c r="BW9" s="106">
        <v>228565711</v>
      </c>
      <c r="BX9" s="106" t="s">
        <v>344</v>
      </c>
      <c r="BY9" s="106">
        <v>44502.288969907408</v>
      </c>
      <c r="BZ9" s="106" t="s">
        <v>263</v>
      </c>
      <c r="CA9" s="106" t="s">
        <v>263</v>
      </c>
      <c r="CB9" s="106" t="s">
        <v>292</v>
      </c>
      <c r="CC9" s="106" t="s">
        <v>263</v>
      </c>
      <c r="CD9" s="106" t="s">
        <v>263</v>
      </c>
      <c r="CE9" s="106">
        <v>4</v>
      </c>
    </row>
    <row r="10" spans="1:83" ht="23" x14ac:dyDescent="0.25">
      <c r="A10" s="105">
        <v>44498.477765277778</v>
      </c>
      <c r="B10" s="105">
        <v>44498.499531064823</v>
      </c>
      <c r="C10" s="105">
        <v>44498</v>
      </c>
      <c r="D10" s="106" t="s">
        <v>262</v>
      </c>
      <c r="E10" s="106" t="s">
        <v>263</v>
      </c>
      <c r="F10" s="337" t="s">
        <v>333</v>
      </c>
      <c r="G10" s="337" t="s">
        <v>265</v>
      </c>
      <c r="H10" s="107" t="s">
        <v>42</v>
      </c>
      <c r="I10" s="337" t="s">
        <v>293</v>
      </c>
      <c r="J10" s="107">
        <v>1</v>
      </c>
      <c r="K10" s="107">
        <v>0</v>
      </c>
      <c r="L10" s="107">
        <v>0</v>
      </c>
      <c r="M10" s="107">
        <v>0</v>
      </c>
      <c r="N10" s="107">
        <v>0</v>
      </c>
      <c r="O10" s="107">
        <v>0</v>
      </c>
      <c r="P10" s="107">
        <v>0</v>
      </c>
      <c r="Q10" s="337" t="s">
        <v>345</v>
      </c>
      <c r="R10" s="337" t="s">
        <v>337</v>
      </c>
      <c r="S10" s="108" t="s">
        <v>346</v>
      </c>
      <c r="T10" s="107">
        <v>1</v>
      </c>
      <c r="U10" s="107">
        <v>0</v>
      </c>
      <c r="V10" s="107">
        <v>0</v>
      </c>
      <c r="W10" s="107">
        <v>0</v>
      </c>
      <c r="X10" s="107">
        <v>0</v>
      </c>
      <c r="Y10" s="107">
        <v>0</v>
      </c>
      <c r="Z10" s="107">
        <v>1</v>
      </c>
      <c r="AA10" s="107">
        <v>0</v>
      </c>
      <c r="AB10" s="107">
        <v>0</v>
      </c>
      <c r="AC10" s="107">
        <v>0</v>
      </c>
      <c r="AD10" s="107">
        <v>0</v>
      </c>
      <c r="AE10" s="107">
        <v>1</v>
      </c>
      <c r="AF10" s="107">
        <v>0</v>
      </c>
      <c r="AG10" s="109">
        <f t="shared" si="0"/>
        <v>3</v>
      </c>
      <c r="AH10" s="337" t="s">
        <v>347</v>
      </c>
      <c r="AI10" s="107">
        <v>0</v>
      </c>
      <c r="AJ10" s="107">
        <v>0</v>
      </c>
      <c r="AK10" s="107">
        <v>0</v>
      </c>
      <c r="AL10" s="107">
        <v>0</v>
      </c>
      <c r="AM10" s="107">
        <v>0</v>
      </c>
      <c r="AN10" s="107">
        <v>0</v>
      </c>
      <c r="AO10" s="107">
        <v>0</v>
      </c>
      <c r="AP10" s="107">
        <v>1</v>
      </c>
      <c r="AQ10" s="107">
        <v>0</v>
      </c>
      <c r="AR10" s="107">
        <v>0</v>
      </c>
      <c r="AS10" s="107">
        <v>0</v>
      </c>
      <c r="AT10" s="107">
        <v>0</v>
      </c>
      <c r="AU10" s="107">
        <v>1</v>
      </c>
      <c r="AV10" s="107">
        <v>0</v>
      </c>
      <c r="AW10" s="107">
        <v>0</v>
      </c>
      <c r="AX10" s="109">
        <f t="shared" si="1"/>
        <v>2</v>
      </c>
      <c r="AY10" s="337" t="s">
        <v>348</v>
      </c>
      <c r="AZ10" s="337" t="s">
        <v>337</v>
      </c>
      <c r="BA10" s="337" t="s">
        <v>349</v>
      </c>
      <c r="BB10" s="337" t="s">
        <v>350</v>
      </c>
      <c r="BC10" s="337" t="s">
        <v>351</v>
      </c>
      <c r="BD10" s="337" t="s">
        <v>328</v>
      </c>
      <c r="BE10" s="337" t="s">
        <v>352</v>
      </c>
      <c r="BF10" s="337" t="s">
        <v>353</v>
      </c>
      <c r="BG10" s="110" t="s">
        <v>325</v>
      </c>
      <c r="BH10" s="337" t="s">
        <v>340</v>
      </c>
      <c r="BI10" s="337" t="s">
        <v>341</v>
      </c>
      <c r="BJ10" s="337">
        <v>7</v>
      </c>
      <c r="BK10" s="337" t="s">
        <v>281</v>
      </c>
      <c r="BL10" s="337" t="s">
        <v>268</v>
      </c>
      <c r="BM10" s="337" t="s">
        <v>354</v>
      </c>
      <c r="BN10" s="337" t="s">
        <v>281</v>
      </c>
      <c r="BO10" s="337" t="s">
        <v>285</v>
      </c>
      <c r="BP10" s="337" t="s">
        <v>337</v>
      </c>
      <c r="BQ10" s="337" t="s">
        <v>355</v>
      </c>
      <c r="BR10" s="337" t="s">
        <v>288</v>
      </c>
      <c r="BS10" s="107">
        <v>1</v>
      </c>
      <c r="BT10" s="107">
        <v>0</v>
      </c>
      <c r="BU10" s="337" t="s">
        <v>289</v>
      </c>
      <c r="BV10" s="337" t="s">
        <v>263</v>
      </c>
      <c r="BW10" s="106">
        <v>228565719</v>
      </c>
      <c r="BX10" s="106" t="s">
        <v>356</v>
      </c>
      <c r="BY10" s="106">
        <v>44502.288981481477</v>
      </c>
      <c r="BZ10" s="106" t="s">
        <v>263</v>
      </c>
      <c r="CA10" s="106" t="s">
        <v>263</v>
      </c>
      <c r="CB10" s="106" t="s">
        <v>292</v>
      </c>
      <c r="CC10" s="106" t="s">
        <v>263</v>
      </c>
      <c r="CD10" s="106" t="s">
        <v>263</v>
      </c>
      <c r="CE10" s="106">
        <v>5</v>
      </c>
    </row>
    <row r="11" spans="1:83" ht="23" x14ac:dyDescent="0.25">
      <c r="A11" s="105">
        <v>44498.628915694448</v>
      </c>
      <c r="B11" s="105">
        <v>44498.641388020827</v>
      </c>
      <c r="C11" s="105">
        <v>44498</v>
      </c>
      <c r="D11" s="106" t="s">
        <v>262</v>
      </c>
      <c r="E11" s="106" t="s">
        <v>263</v>
      </c>
      <c r="F11" s="337" t="s">
        <v>333</v>
      </c>
      <c r="G11" s="337" t="s">
        <v>357</v>
      </c>
      <c r="H11" s="107" t="s">
        <v>42</v>
      </c>
      <c r="I11" s="337" t="s">
        <v>293</v>
      </c>
      <c r="J11" s="107">
        <v>1</v>
      </c>
      <c r="K11" s="107">
        <v>0</v>
      </c>
      <c r="L11" s="107">
        <v>0</v>
      </c>
      <c r="M11" s="107">
        <v>0</v>
      </c>
      <c r="N11" s="107">
        <v>0</v>
      </c>
      <c r="O11" s="107">
        <v>0</v>
      </c>
      <c r="P11" s="107">
        <v>0</v>
      </c>
      <c r="Q11" s="337" t="s">
        <v>358</v>
      </c>
      <c r="R11" s="337" t="s">
        <v>268</v>
      </c>
      <c r="S11" s="108" t="s">
        <v>359</v>
      </c>
      <c r="T11" s="107">
        <v>0</v>
      </c>
      <c r="U11" s="107">
        <v>0</v>
      </c>
      <c r="V11" s="107">
        <v>0</v>
      </c>
      <c r="W11" s="107">
        <v>0</v>
      </c>
      <c r="X11" s="107">
        <v>0</v>
      </c>
      <c r="Y11" s="107">
        <v>0</v>
      </c>
      <c r="Z11" s="107">
        <v>0</v>
      </c>
      <c r="AA11" s="107">
        <v>0</v>
      </c>
      <c r="AB11" s="107">
        <v>0</v>
      </c>
      <c r="AC11" s="107">
        <v>1</v>
      </c>
      <c r="AD11" s="107">
        <v>0</v>
      </c>
      <c r="AE11" s="107">
        <v>1</v>
      </c>
      <c r="AF11" s="107">
        <v>0</v>
      </c>
      <c r="AG11" s="109">
        <f t="shared" si="0"/>
        <v>2</v>
      </c>
      <c r="AH11" s="337" t="s">
        <v>296</v>
      </c>
      <c r="AI11" s="107">
        <v>1</v>
      </c>
      <c r="AJ11" s="107">
        <v>0</v>
      </c>
      <c r="AK11" s="107">
        <v>0</v>
      </c>
      <c r="AL11" s="107">
        <v>0</v>
      </c>
      <c r="AM11" s="107">
        <v>0</v>
      </c>
      <c r="AN11" s="107">
        <v>0</v>
      </c>
      <c r="AO11" s="107">
        <v>0</v>
      </c>
      <c r="AP11" s="107">
        <v>0</v>
      </c>
      <c r="AQ11" s="107">
        <v>0</v>
      </c>
      <c r="AR11" s="107">
        <v>0</v>
      </c>
      <c r="AS11" s="107">
        <v>0</v>
      </c>
      <c r="AT11" s="107">
        <v>0</v>
      </c>
      <c r="AU11" s="107">
        <v>1</v>
      </c>
      <c r="AV11" s="107">
        <v>0</v>
      </c>
      <c r="AW11" s="107">
        <v>0</v>
      </c>
      <c r="AX11" s="109">
        <f t="shared" si="1"/>
        <v>2</v>
      </c>
      <c r="AY11" s="337" t="s">
        <v>360</v>
      </c>
      <c r="AZ11" s="337" t="s">
        <v>360</v>
      </c>
      <c r="BA11" s="337" t="s">
        <v>361</v>
      </c>
      <c r="BB11" s="337" t="s">
        <v>362</v>
      </c>
      <c r="BC11" s="337" t="s">
        <v>363</v>
      </c>
      <c r="BD11" s="337" t="s">
        <v>364</v>
      </c>
      <c r="BE11" s="337" t="s">
        <v>281</v>
      </c>
      <c r="BF11" s="337" t="s">
        <v>365</v>
      </c>
      <c r="BG11" s="337" t="s">
        <v>366</v>
      </c>
      <c r="BH11" s="337" t="s">
        <v>367</v>
      </c>
      <c r="BI11" s="337" t="s">
        <v>341</v>
      </c>
      <c r="BJ11" s="337">
        <v>3</v>
      </c>
      <c r="BK11" s="337" t="s">
        <v>352</v>
      </c>
      <c r="BL11" s="337" t="s">
        <v>368</v>
      </c>
      <c r="BM11" s="337" t="s">
        <v>369</v>
      </c>
      <c r="BN11" s="337" t="s">
        <v>337</v>
      </c>
      <c r="BO11" s="337" t="s">
        <v>285</v>
      </c>
      <c r="BP11" s="337" t="s">
        <v>370</v>
      </c>
      <c r="BQ11" s="337" t="s">
        <v>371</v>
      </c>
      <c r="BR11" s="337" t="s">
        <v>288</v>
      </c>
      <c r="BS11" s="107">
        <v>1</v>
      </c>
      <c r="BT11" s="107">
        <v>0</v>
      </c>
      <c r="BU11" s="337" t="s">
        <v>289</v>
      </c>
      <c r="BV11" s="337" t="s">
        <v>372</v>
      </c>
      <c r="BW11" s="106">
        <v>228565726</v>
      </c>
      <c r="BX11" s="106" t="s">
        <v>373</v>
      </c>
      <c r="BY11" s="106">
        <v>44502.288993055547</v>
      </c>
      <c r="BZ11" s="106" t="s">
        <v>263</v>
      </c>
      <c r="CA11" s="106" t="s">
        <v>263</v>
      </c>
      <c r="CB11" s="106" t="s">
        <v>292</v>
      </c>
      <c r="CC11" s="106" t="s">
        <v>263</v>
      </c>
      <c r="CD11" s="106" t="s">
        <v>263</v>
      </c>
      <c r="CE11" s="106">
        <v>6</v>
      </c>
    </row>
    <row r="12" spans="1:83" ht="23" x14ac:dyDescent="0.25">
      <c r="A12" s="105">
        <v>44498.643335081018</v>
      </c>
      <c r="B12" s="105">
        <v>44498.659508506942</v>
      </c>
      <c r="C12" s="105">
        <v>44498</v>
      </c>
      <c r="D12" s="106" t="s">
        <v>262</v>
      </c>
      <c r="E12" s="106" t="s">
        <v>263</v>
      </c>
      <c r="F12" s="337" t="s">
        <v>264</v>
      </c>
      <c r="G12" s="337" t="s">
        <v>357</v>
      </c>
      <c r="H12" s="107" t="s">
        <v>42</v>
      </c>
      <c r="I12" s="337" t="s">
        <v>374</v>
      </c>
      <c r="J12" s="107">
        <v>1</v>
      </c>
      <c r="K12" s="107">
        <v>0</v>
      </c>
      <c r="L12" s="107">
        <v>0</v>
      </c>
      <c r="M12" s="107">
        <v>0</v>
      </c>
      <c r="N12" s="107">
        <v>0</v>
      </c>
      <c r="O12" s="107">
        <v>0</v>
      </c>
      <c r="P12" s="107">
        <v>0</v>
      </c>
      <c r="Q12" s="337" t="s">
        <v>302</v>
      </c>
      <c r="R12" s="337" t="s">
        <v>268</v>
      </c>
      <c r="S12" s="108" t="s">
        <v>375</v>
      </c>
      <c r="T12" s="107">
        <v>1</v>
      </c>
      <c r="U12" s="107">
        <v>0</v>
      </c>
      <c r="V12" s="107">
        <v>0</v>
      </c>
      <c r="W12" s="107">
        <v>0</v>
      </c>
      <c r="X12" s="107">
        <v>0</v>
      </c>
      <c r="Y12" s="107">
        <v>0</v>
      </c>
      <c r="Z12" s="107">
        <v>0</v>
      </c>
      <c r="AA12" s="107">
        <v>0</v>
      </c>
      <c r="AB12" s="107">
        <v>0</v>
      </c>
      <c r="AC12" s="107">
        <v>1</v>
      </c>
      <c r="AD12" s="107">
        <v>0</v>
      </c>
      <c r="AE12" s="107">
        <v>0</v>
      </c>
      <c r="AF12" s="107">
        <v>0</v>
      </c>
      <c r="AG12" s="109">
        <f t="shared" si="0"/>
        <v>2</v>
      </c>
      <c r="AH12" s="337" t="s">
        <v>376</v>
      </c>
      <c r="AI12" s="107">
        <v>1</v>
      </c>
      <c r="AJ12" s="107">
        <v>0</v>
      </c>
      <c r="AK12" s="107">
        <v>0</v>
      </c>
      <c r="AL12" s="107">
        <v>0</v>
      </c>
      <c r="AM12" s="107">
        <v>0</v>
      </c>
      <c r="AN12" s="107">
        <v>0</v>
      </c>
      <c r="AO12" s="107">
        <v>0</v>
      </c>
      <c r="AP12" s="107">
        <v>0</v>
      </c>
      <c r="AQ12" s="107">
        <v>0</v>
      </c>
      <c r="AR12" s="107">
        <v>0</v>
      </c>
      <c r="AS12" s="107">
        <v>0</v>
      </c>
      <c r="AT12" s="107">
        <v>0</v>
      </c>
      <c r="AU12" s="107">
        <v>1</v>
      </c>
      <c r="AV12" s="107">
        <v>0</v>
      </c>
      <c r="AW12" s="107">
        <v>1</v>
      </c>
      <c r="AX12" s="109">
        <f t="shared" si="1"/>
        <v>3</v>
      </c>
      <c r="AY12" s="337" t="s">
        <v>377</v>
      </c>
      <c r="AZ12" s="337" t="s">
        <v>378</v>
      </c>
      <c r="BA12" s="337" t="s">
        <v>379</v>
      </c>
      <c r="BB12" s="337" t="s">
        <v>380</v>
      </c>
      <c r="BC12" s="337" t="s">
        <v>381</v>
      </c>
      <c r="BD12" s="337" t="s">
        <v>275</v>
      </c>
      <c r="BE12" s="337" t="s">
        <v>281</v>
      </c>
      <c r="BF12" s="337" t="s">
        <v>382</v>
      </c>
      <c r="BG12" s="337" t="s">
        <v>366</v>
      </c>
      <c r="BH12" s="337" t="s">
        <v>279</v>
      </c>
      <c r="BI12" s="337" t="s">
        <v>383</v>
      </c>
      <c r="BJ12" s="337">
        <v>7</v>
      </c>
      <c r="BK12" s="337" t="s">
        <v>281</v>
      </c>
      <c r="BL12" s="337" t="s">
        <v>384</v>
      </c>
      <c r="BM12" s="337" t="s">
        <v>385</v>
      </c>
      <c r="BN12" s="337" t="s">
        <v>281</v>
      </c>
      <c r="BO12" s="337" t="s">
        <v>285</v>
      </c>
      <c r="BP12" s="337" t="s">
        <v>386</v>
      </c>
      <c r="BQ12" s="337" t="s">
        <v>387</v>
      </c>
      <c r="BR12" s="337" t="s">
        <v>288</v>
      </c>
      <c r="BS12" s="107">
        <v>1</v>
      </c>
      <c r="BT12" s="107">
        <v>0</v>
      </c>
      <c r="BU12" s="337" t="s">
        <v>289</v>
      </c>
      <c r="BV12" s="337" t="s">
        <v>388</v>
      </c>
      <c r="BW12" s="106">
        <v>228565731</v>
      </c>
      <c r="BX12" s="106" t="s">
        <v>389</v>
      </c>
      <c r="BY12" s="106">
        <v>44502.289004629631</v>
      </c>
      <c r="BZ12" s="106" t="s">
        <v>263</v>
      </c>
      <c r="CA12" s="106" t="s">
        <v>263</v>
      </c>
      <c r="CB12" s="106" t="s">
        <v>292</v>
      </c>
      <c r="CC12" s="106" t="s">
        <v>263</v>
      </c>
      <c r="CD12" s="106" t="s">
        <v>263</v>
      </c>
      <c r="CE12" s="106">
        <v>7</v>
      </c>
    </row>
    <row r="13" spans="1:83" ht="23" x14ac:dyDescent="0.25">
      <c r="A13" s="105">
        <v>44498.403577002318</v>
      </c>
      <c r="B13" s="105">
        <v>44498.652339942128</v>
      </c>
      <c r="C13" s="105">
        <v>44498</v>
      </c>
      <c r="D13" s="106" t="s">
        <v>390</v>
      </c>
      <c r="E13" s="106" t="s">
        <v>263</v>
      </c>
      <c r="F13" s="337" t="s">
        <v>333</v>
      </c>
      <c r="G13" s="337" t="s">
        <v>265</v>
      </c>
      <c r="H13" s="107" t="s">
        <v>42</v>
      </c>
      <c r="I13" s="337" t="s">
        <v>391</v>
      </c>
      <c r="J13" s="107">
        <v>1</v>
      </c>
      <c r="K13" s="107">
        <v>1</v>
      </c>
      <c r="L13" s="107">
        <v>0</v>
      </c>
      <c r="M13" s="107">
        <v>0</v>
      </c>
      <c r="N13" s="107">
        <v>0</v>
      </c>
      <c r="O13" s="107">
        <v>0</v>
      </c>
      <c r="P13" s="107">
        <v>0</v>
      </c>
      <c r="Q13" s="337" t="s">
        <v>392</v>
      </c>
      <c r="R13" s="337" t="s">
        <v>268</v>
      </c>
      <c r="S13" s="108" t="s">
        <v>393</v>
      </c>
      <c r="T13" s="107">
        <v>1</v>
      </c>
      <c r="U13" s="107">
        <v>0</v>
      </c>
      <c r="V13" s="107">
        <v>0</v>
      </c>
      <c r="W13" s="107">
        <v>0</v>
      </c>
      <c r="X13" s="107">
        <v>0</v>
      </c>
      <c r="Y13" s="107">
        <v>0</v>
      </c>
      <c r="Z13" s="107">
        <v>1</v>
      </c>
      <c r="AA13" s="107">
        <v>0</v>
      </c>
      <c r="AB13" s="107">
        <v>0</v>
      </c>
      <c r="AC13" s="107">
        <v>0</v>
      </c>
      <c r="AD13" s="107">
        <v>0</v>
      </c>
      <c r="AE13" s="107">
        <v>1</v>
      </c>
      <c r="AF13" s="107">
        <v>0</v>
      </c>
      <c r="AG13" s="109">
        <f t="shared" si="0"/>
        <v>3</v>
      </c>
      <c r="AH13" s="337" t="s">
        <v>394</v>
      </c>
      <c r="AI13" s="107">
        <v>0</v>
      </c>
      <c r="AJ13" s="107">
        <v>0</v>
      </c>
      <c r="AK13" s="107">
        <v>0</v>
      </c>
      <c r="AL13" s="107">
        <v>0</v>
      </c>
      <c r="AM13" s="107">
        <v>0</v>
      </c>
      <c r="AN13" s="107">
        <v>0</v>
      </c>
      <c r="AO13" s="107">
        <v>0</v>
      </c>
      <c r="AP13" s="107">
        <v>0</v>
      </c>
      <c r="AQ13" s="107">
        <v>0</v>
      </c>
      <c r="AR13" s="107">
        <v>0</v>
      </c>
      <c r="AS13" s="107">
        <v>0</v>
      </c>
      <c r="AT13" s="107">
        <v>0</v>
      </c>
      <c r="AU13" s="107">
        <v>1</v>
      </c>
      <c r="AV13" s="107">
        <v>0</v>
      </c>
      <c r="AW13" s="107">
        <v>1</v>
      </c>
      <c r="AX13" s="109">
        <f t="shared" si="1"/>
        <v>2</v>
      </c>
      <c r="AY13" s="337" t="s">
        <v>395</v>
      </c>
      <c r="AZ13" s="337" t="s">
        <v>395</v>
      </c>
      <c r="BA13" s="337" t="s">
        <v>396</v>
      </c>
      <c r="BB13" s="337" t="s">
        <v>397</v>
      </c>
      <c r="BC13" s="337" t="s">
        <v>398</v>
      </c>
      <c r="BD13" s="337" t="s">
        <v>275</v>
      </c>
      <c r="BE13" s="337" t="s">
        <v>399</v>
      </c>
      <c r="BF13" s="337" t="s">
        <v>400</v>
      </c>
      <c r="BG13" s="337" t="s">
        <v>278</v>
      </c>
      <c r="BH13" s="337" t="s">
        <v>401</v>
      </c>
      <c r="BI13" s="337" t="s">
        <v>402</v>
      </c>
      <c r="BJ13" s="337">
        <v>4</v>
      </c>
      <c r="BK13" s="337" t="s">
        <v>281</v>
      </c>
      <c r="BL13" s="337" t="s">
        <v>403</v>
      </c>
      <c r="BM13" s="337" t="s">
        <v>404</v>
      </c>
      <c r="BN13" s="337" t="s">
        <v>405</v>
      </c>
      <c r="BO13" s="337" t="s">
        <v>406</v>
      </c>
      <c r="BP13" s="337" t="s">
        <v>407</v>
      </c>
      <c r="BQ13" s="337" t="s">
        <v>408</v>
      </c>
      <c r="BR13" s="337" t="s">
        <v>288</v>
      </c>
      <c r="BS13" s="107">
        <v>1</v>
      </c>
      <c r="BT13" s="107">
        <v>0</v>
      </c>
      <c r="BU13" s="337" t="s">
        <v>289</v>
      </c>
      <c r="BV13" s="337" t="s">
        <v>263</v>
      </c>
      <c r="BW13" s="106">
        <v>228566741</v>
      </c>
      <c r="BX13" s="106" t="s">
        <v>409</v>
      </c>
      <c r="BY13" s="106">
        <v>44502.292372685188</v>
      </c>
      <c r="BZ13" s="106" t="s">
        <v>263</v>
      </c>
      <c r="CA13" s="106" t="s">
        <v>263</v>
      </c>
      <c r="CB13" s="106" t="s">
        <v>292</v>
      </c>
      <c r="CC13" s="106" t="s">
        <v>263</v>
      </c>
      <c r="CD13" s="106" t="s">
        <v>263</v>
      </c>
      <c r="CE13" s="106">
        <v>8</v>
      </c>
    </row>
    <row r="14" spans="1:83" ht="46" x14ac:dyDescent="0.25">
      <c r="A14" s="105">
        <v>44498.420512708333</v>
      </c>
      <c r="B14" s="105">
        <v>44498.535900879629</v>
      </c>
      <c r="C14" s="105">
        <v>44498</v>
      </c>
      <c r="D14" s="106" t="s">
        <v>390</v>
      </c>
      <c r="E14" s="106" t="s">
        <v>263</v>
      </c>
      <c r="F14" s="337" t="s">
        <v>333</v>
      </c>
      <c r="G14" s="337" t="s">
        <v>265</v>
      </c>
      <c r="H14" s="107" t="s">
        <v>42</v>
      </c>
      <c r="I14" s="337" t="s">
        <v>410</v>
      </c>
      <c r="J14" s="107">
        <v>1</v>
      </c>
      <c r="K14" s="107">
        <v>1</v>
      </c>
      <c r="L14" s="107">
        <v>0</v>
      </c>
      <c r="M14" s="107">
        <v>0</v>
      </c>
      <c r="N14" s="107">
        <v>0</v>
      </c>
      <c r="O14" s="107">
        <v>0</v>
      </c>
      <c r="P14" s="107">
        <v>0</v>
      </c>
      <c r="Q14" s="337" t="s">
        <v>411</v>
      </c>
      <c r="R14" s="337" t="s">
        <v>412</v>
      </c>
      <c r="S14" s="108" t="s">
        <v>413</v>
      </c>
      <c r="T14" s="107">
        <v>1</v>
      </c>
      <c r="U14" s="107">
        <v>0</v>
      </c>
      <c r="V14" s="107">
        <v>0</v>
      </c>
      <c r="W14" s="107">
        <v>0</v>
      </c>
      <c r="X14" s="107">
        <v>0</v>
      </c>
      <c r="Y14" s="107">
        <v>0</v>
      </c>
      <c r="Z14" s="107">
        <v>0</v>
      </c>
      <c r="AA14" s="107">
        <v>0</v>
      </c>
      <c r="AB14" s="107">
        <v>0</v>
      </c>
      <c r="AC14" s="107">
        <v>0</v>
      </c>
      <c r="AD14" s="107">
        <v>1</v>
      </c>
      <c r="AE14" s="107">
        <v>1</v>
      </c>
      <c r="AF14" s="107">
        <v>0</v>
      </c>
      <c r="AG14" s="109">
        <f t="shared" si="0"/>
        <v>3</v>
      </c>
      <c r="AH14" s="337" t="s">
        <v>414</v>
      </c>
      <c r="AI14" s="107">
        <v>1</v>
      </c>
      <c r="AJ14" s="107">
        <v>0</v>
      </c>
      <c r="AK14" s="107">
        <v>0</v>
      </c>
      <c r="AL14" s="107">
        <v>0</v>
      </c>
      <c r="AM14" s="107">
        <v>0</v>
      </c>
      <c r="AN14" s="107">
        <v>0</v>
      </c>
      <c r="AO14" s="107">
        <v>0</v>
      </c>
      <c r="AP14" s="107">
        <v>0</v>
      </c>
      <c r="AQ14" s="107">
        <v>0</v>
      </c>
      <c r="AR14" s="107">
        <v>0</v>
      </c>
      <c r="AS14" s="107">
        <v>0</v>
      </c>
      <c r="AT14" s="107">
        <v>0</v>
      </c>
      <c r="AU14" s="107">
        <v>1</v>
      </c>
      <c r="AV14" s="107">
        <v>0</v>
      </c>
      <c r="AW14" s="107">
        <v>0</v>
      </c>
      <c r="AX14" s="109">
        <f t="shared" si="1"/>
        <v>2</v>
      </c>
      <c r="AY14" s="337" t="s">
        <v>395</v>
      </c>
      <c r="AZ14" s="337" t="s">
        <v>360</v>
      </c>
      <c r="BA14" s="337" t="s">
        <v>415</v>
      </c>
      <c r="BB14" s="337" t="s">
        <v>416</v>
      </c>
      <c r="BC14" s="337" t="s">
        <v>417</v>
      </c>
      <c r="BD14" s="337" t="s">
        <v>418</v>
      </c>
      <c r="BE14" s="337" t="s">
        <v>419</v>
      </c>
      <c r="BF14" s="337" t="s">
        <v>420</v>
      </c>
      <c r="BG14" s="337" t="s">
        <v>278</v>
      </c>
      <c r="BH14" s="337" t="s">
        <v>421</v>
      </c>
      <c r="BI14" s="337" t="s">
        <v>422</v>
      </c>
      <c r="BJ14" s="337">
        <v>6</v>
      </c>
      <c r="BK14" s="337" t="s">
        <v>281</v>
      </c>
      <c r="BL14" s="337" t="s">
        <v>423</v>
      </c>
      <c r="BM14" s="337" t="s">
        <v>424</v>
      </c>
      <c r="BN14" s="337" t="s">
        <v>425</v>
      </c>
      <c r="BO14" s="337" t="s">
        <v>426</v>
      </c>
      <c r="BP14" s="337" t="s">
        <v>427</v>
      </c>
      <c r="BQ14" s="337" t="s">
        <v>408</v>
      </c>
      <c r="BR14" s="337" t="s">
        <v>288</v>
      </c>
      <c r="BS14" s="107">
        <v>1</v>
      </c>
      <c r="BT14" s="107">
        <v>0</v>
      </c>
      <c r="BU14" s="337" t="s">
        <v>289</v>
      </c>
      <c r="BV14" s="337" t="s">
        <v>263</v>
      </c>
      <c r="BW14" s="106">
        <v>228566751</v>
      </c>
      <c r="BX14" s="106" t="s">
        <v>428</v>
      </c>
      <c r="BY14" s="106">
        <v>44502.292430555557</v>
      </c>
      <c r="BZ14" s="106" t="s">
        <v>263</v>
      </c>
      <c r="CA14" s="106" t="s">
        <v>263</v>
      </c>
      <c r="CB14" s="106" t="s">
        <v>292</v>
      </c>
      <c r="CC14" s="106" t="s">
        <v>263</v>
      </c>
      <c r="CD14" s="106" t="s">
        <v>263</v>
      </c>
      <c r="CE14" s="106">
        <v>9</v>
      </c>
    </row>
    <row r="15" spans="1:83" ht="34.5" x14ac:dyDescent="0.25">
      <c r="A15" s="105">
        <v>44498.435885231484</v>
      </c>
      <c r="B15" s="105">
        <v>44498.652213032408</v>
      </c>
      <c r="C15" s="105">
        <v>44498</v>
      </c>
      <c r="D15" s="106" t="s">
        <v>390</v>
      </c>
      <c r="E15" s="106" t="s">
        <v>263</v>
      </c>
      <c r="F15" s="337" t="s">
        <v>333</v>
      </c>
      <c r="G15" s="337" t="s">
        <v>265</v>
      </c>
      <c r="H15" s="107" t="s">
        <v>42</v>
      </c>
      <c r="I15" s="337" t="s">
        <v>429</v>
      </c>
      <c r="J15" s="107">
        <v>1</v>
      </c>
      <c r="K15" s="107">
        <v>1</v>
      </c>
      <c r="L15" s="107">
        <v>0</v>
      </c>
      <c r="M15" s="107">
        <v>0</v>
      </c>
      <c r="N15" s="107">
        <v>0</v>
      </c>
      <c r="O15" s="107">
        <v>0</v>
      </c>
      <c r="P15" s="107">
        <v>0</v>
      </c>
      <c r="Q15" s="337" t="s">
        <v>430</v>
      </c>
      <c r="R15" s="337" t="s">
        <v>431</v>
      </c>
      <c r="S15" s="108" t="s">
        <v>432</v>
      </c>
      <c r="T15" s="107">
        <v>1</v>
      </c>
      <c r="U15" s="107">
        <v>0</v>
      </c>
      <c r="V15" s="107">
        <v>0</v>
      </c>
      <c r="W15" s="107">
        <v>0</v>
      </c>
      <c r="X15" s="107">
        <v>0</v>
      </c>
      <c r="Y15" s="107">
        <v>0</v>
      </c>
      <c r="Z15" s="107">
        <v>0</v>
      </c>
      <c r="AA15" s="107">
        <v>0</v>
      </c>
      <c r="AB15" s="107">
        <v>0</v>
      </c>
      <c r="AC15" s="107">
        <v>0</v>
      </c>
      <c r="AD15" s="107">
        <v>0</v>
      </c>
      <c r="AE15" s="107">
        <v>1</v>
      </c>
      <c r="AF15" s="107">
        <v>0</v>
      </c>
      <c r="AG15" s="109">
        <f t="shared" si="0"/>
        <v>2</v>
      </c>
      <c r="AH15" s="337" t="s">
        <v>433</v>
      </c>
      <c r="AI15" s="107">
        <v>1</v>
      </c>
      <c r="AJ15" s="107">
        <v>0</v>
      </c>
      <c r="AK15" s="107">
        <v>0</v>
      </c>
      <c r="AL15" s="107">
        <v>0</v>
      </c>
      <c r="AM15" s="107">
        <v>0</v>
      </c>
      <c r="AN15" s="107">
        <v>0</v>
      </c>
      <c r="AO15" s="107">
        <v>0</v>
      </c>
      <c r="AP15" s="107">
        <v>0</v>
      </c>
      <c r="AQ15" s="107">
        <v>0</v>
      </c>
      <c r="AR15" s="107">
        <v>1</v>
      </c>
      <c r="AS15" s="107">
        <v>0</v>
      </c>
      <c r="AT15" s="107">
        <v>1</v>
      </c>
      <c r="AU15" s="107">
        <v>0</v>
      </c>
      <c r="AV15" s="107">
        <v>0</v>
      </c>
      <c r="AW15" s="107">
        <v>0</v>
      </c>
      <c r="AX15" s="109">
        <f t="shared" si="1"/>
        <v>3</v>
      </c>
      <c r="AY15" s="337" t="s">
        <v>434</v>
      </c>
      <c r="AZ15" s="337" t="s">
        <v>360</v>
      </c>
      <c r="BA15" s="337" t="s">
        <v>435</v>
      </c>
      <c r="BB15" s="337" t="s">
        <v>436</v>
      </c>
      <c r="BC15" s="337" t="s">
        <v>437</v>
      </c>
      <c r="BD15" s="337" t="s">
        <v>275</v>
      </c>
      <c r="BE15" s="337" t="s">
        <v>438</v>
      </c>
      <c r="BF15" s="337" t="s">
        <v>281</v>
      </c>
      <c r="BG15" s="110" t="s">
        <v>325</v>
      </c>
      <c r="BH15" s="337" t="s">
        <v>439</v>
      </c>
      <c r="BI15" s="337" t="s">
        <v>440</v>
      </c>
      <c r="BJ15" s="337">
        <v>3</v>
      </c>
      <c r="BK15" s="337" t="s">
        <v>281</v>
      </c>
      <c r="BL15" s="337" t="s">
        <v>441</v>
      </c>
      <c r="BM15" s="337" t="s">
        <v>442</v>
      </c>
      <c r="BN15" s="337" t="s">
        <v>281</v>
      </c>
      <c r="BO15" s="337" t="s">
        <v>285</v>
      </c>
      <c r="BP15" s="337" t="s">
        <v>443</v>
      </c>
      <c r="BQ15" s="337" t="s">
        <v>444</v>
      </c>
      <c r="BR15" s="337" t="s">
        <v>288</v>
      </c>
      <c r="BS15" s="107">
        <v>1</v>
      </c>
      <c r="BT15" s="107">
        <v>0</v>
      </c>
      <c r="BU15" s="337" t="s">
        <v>289</v>
      </c>
      <c r="BV15" s="337" t="s">
        <v>263</v>
      </c>
      <c r="BW15" s="106">
        <v>228566770</v>
      </c>
      <c r="BX15" s="106" t="s">
        <v>445</v>
      </c>
      <c r="BY15" s="106">
        <v>44502.292500000003</v>
      </c>
      <c r="BZ15" s="106" t="s">
        <v>263</v>
      </c>
      <c r="CA15" s="106" t="s">
        <v>263</v>
      </c>
      <c r="CB15" s="106" t="s">
        <v>292</v>
      </c>
      <c r="CC15" s="106" t="s">
        <v>263</v>
      </c>
      <c r="CD15" s="106" t="s">
        <v>263</v>
      </c>
      <c r="CE15" s="106">
        <v>10</v>
      </c>
    </row>
    <row r="16" spans="1:83" ht="34.5" x14ac:dyDescent="0.25">
      <c r="A16" s="105">
        <v>44498.451299525463</v>
      </c>
      <c r="B16" s="105">
        <v>44498.653187708333</v>
      </c>
      <c r="C16" s="105">
        <v>44498</v>
      </c>
      <c r="D16" s="106" t="s">
        <v>390</v>
      </c>
      <c r="E16" s="106" t="s">
        <v>263</v>
      </c>
      <c r="F16" s="337" t="s">
        <v>264</v>
      </c>
      <c r="G16" s="337" t="s">
        <v>265</v>
      </c>
      <c r="H16" s="107" t="s">
        <v>42</v>
      </c>
      <c r="I16" s="337" t="s">
        <v>446</v>
      </c>
      <c r="J16" s="107">
        <v>0</v>
      </c>
      <c r="K16" s="107">
        <v>1</v>
      </c>
      <c r="L16" s="107">
        <v>0</v>
      </c>
      <c r="M16" s="107">
        <v>0</v>
      </c>
      <c r="N16" s="107">
        <v>0</v>
      </c>
      <c r="O16" s="107">
        <v>1</v>
      </c>
      <c r="P16" s="107">
        <v>0</v>
      </c>
      <c r="Q16" s="337" t="s">
        <v>447</v>
      </c>
      <c r="R16" s="337" t="s">
        <v>448</v>
      </c>
      <c r="S16" s="108" t="s">
        <v>449</v>
      </c>
      <c r="T16" s="107">
        <v>1</v>
      </c>
      <c r="U16" s="107">
        <v>0</v>
      </c>
      <c r="V16" s="107">
        <v>0</v>
      </c>
      <c r="W16" s="107">
        <v>0</v>
      </c>
      <c r="X16" s="107">
        <v>0</v>
      </c>
      <c r="Y16" s="107">
        <v>0</v>
      </c>
      <c r="Z16" s="107">
        <v>0</v>
      </c>
      <c r="AA16" s="107">
        <v>0</v>
      </c>
      <c r="AB16" s="107">
        <v>0</v>
      </c>
      <c r="AC16" s="107">
        <v>0</v>
      </c>
      <c r="AD16" s="107">
        <v>0</v>
      </c>
      <c r="AE16" s="107">
        <v>1</v>
      </c>
      <c r="AF16" s="107">
        <v>0</v>
      </c>
      <c r="AG16" s="109">
        <f t="shared" si="0"/>
        <v>2</v>
      </c>
      <c r="AH16" s="337" t="s">
        <v>450</v>
      </c>
      <c r="AI16" s="107">
        <v>1</v>
      </c>
      <c r="AJ16" s="107">
        <v>0</v>
      </c>
      <c r="AK16" s="107">
        <v>0</v>
      </c>
      <c r="AL16" s="107">
        <v>0</v>
      </c>
      <c r="AM16" s="107">
        <v>0</v>
      </c>
      <c r="AN16" s="107">
        <v>0</v>
      </c>
      <c r="AO16" s="107">
        <v>0</v>
      </c>
      <c r="AP16" s="107">
        <v>0</v>
      </c>
      <c r="AQ16" s="107">
        <v>0</v>
      </c>
      <c r="AR16" s="107">
        <v>0</v>
      </c>
      <c r="AS16" s="107">
        <v>0</v>
      </c>
      <c r="AT16" s="107">
        <v>0</v>
      </c>
      <c r="AU16" s="107">
        <v>1</v>
      </c>
      <c r="AV16" s="107">
        <v>0</v>
      </c>
      <c r="AW16" s="107">
        <v>1</v>
      </c>
      <c r="AX16" s="109">
        <f t="shared" si="1"/>
        <v>3</v>
      </c>
      <c r="AY16" s="337" t="s">
        <v>451</v>
      </c>
      <c r="AZ16" s="337" t="s">
        <v>434</v>
      </c>
      <c r="BA16" s="337" t="s">
        <v>452</v>
      </c>
      <c r="BB16" s="337" t="s">
        <v>453</v>
      </c>
      <c r="BC16" s="337" t="s">
        <v>351</v>
      </c>
      <c r="BD16" s="337" t="s">
        <v>275</v>
      </c>
      <c r="BE16" s="337" t="s">
        <v>454</v>
      </c>
      <c r="BF16" s="337" t="s">
        <v>455</v>
      </c>
      <c r="BG16" s="337" t="s">
        <v>366</v>
      </c>
      <c r="BH16" s="337" t="s">
        <v>456</v>
      </c>
      <c r="BI16" s="337" t="s">
        <v>333</v>
      </c>
      <c r="BJ16" s="337">
        <v>3</v>
      </c>
      <c r="BK16" s="337" t="s">
        <v>281</v>
      </c>
      <c r="BL16" s="337" t="s">
        <v>457</v>
      </c>
      <c r="BM16" s="337" t="s">
        <v>458</v>
      </c>
      <c r="BN16" s="337" t="s">
        <v>459</v>
      </c>
      <c r="BO16" s="337" t="s">
        <v>460</v>
      </c>
      <c r="BP16" s="337" t="s">
        <v>461</v>
      </c>
      <c r="BQ16" s="337" t="s">
        <v>462</v>
      </c>
      <c r="BR16" s="337" t="s">
        <v>288</v>
      </c>
      <c r="BS16" s="107">
        <v>1</v>
      </c>
      <c r="BT16" s="107">
        <v>0</v>
      </c>
      <c r="BU16" s="337" t="s">
        <v>289</v>
      </c>
      <c r="BV16" s="337" t="s">
        <v>463</v>
      </c>
      <c r="BW16" s="106">
        <v>228566788</v>
      </c>
      <c r="BX16" s="106" t="s">
        <v>464</v>
      </c>
      <c r="BY16" s="106">
        <v>44502.292557870373</v>
      </c>
      <c r="BZ16" s="106" t="s">
        <v>263</v>
      </c>
      <c r="CA16" s="106" t="s">
        <v>263</v>
      </c>
      <c r="CB16" s="106" t="s">
        <v>292</v>
      </c>
      <c r="CC16" s="106" t="s">
        <v>263</v>
      </c>
      <c r="CD16" s="106" t="s">
        <v>263</v>
      </c>
      <c r="CE16" s="106">
        <v>11</v>
      </c>
    </row>
    <row r="17" spans="1:83" ht="34.5" x14ac:dyDescent="0.25">
      <c r="A17" s="105">
        <v>44498.470923194443</v>
      </c>
      <c r="B17" s="105">
        <v>44498.484232974537</v>
      </c>
      <c r="C17" s="105">
        <v>44498</v>
      </c>
      <c r="D17" s="106" t="s">
        <v>390</v>
      </c>
      <c r="E17" s="106" t="s">
        <v>263</v>
      </c>
      <c r="F17" s="337" t="s">
        <v>264</v>
      </c>
      <c r="G17" s="337" t="s">
        <v>265</v>
      </c>
      <c r="H17" s="107" t="s">
        <v>42</v>
      </c>
      <c r="I17" s="337" t="s">
        <v>465</v>
      </c>
      <c r="J17" s="107">
        <v>0</v>
      </c>
      <c r="K17" s="107">
        <v>1</v>
      </c>
      <c r="L17" s="107">
        <v>0</v>
      </c>
      <c r="M17" s="107">
        <v>0</v>
      </c>
      <c r="N17" s="107">
        <v>0</v>
      </c>
      <c r="O17" s="107">
        <v>0</v>
      </c>
      <c r="P17" s="107">
        <v>0</v>
      </c>
      <c r="Q17" s="337" t="s">
        <v>466</v>
      </c>
      <c r="R17" s="337" t="s">
        <v>467</v>
      </c>
      <c r="S17" s="108" t="s">
        <v>468</v>
      </c>
      <c r="T17" s="107">
        <v>1</v>
      </c>
      <c r="U17" s="107">
        <v>0</v>
      </c>
      <c r="V17" s="107">
        <v>0</v>
      </c>
      <c r="W17" s="107">
        <v>0</v>
      </c>
      <c r="X17" s="107">
        <v>0</v>
      </c>
      <c r="Y17" s="107">
        <v>0</v>
      </c>
      <c r="Z17" s="107">
        <v>1</v>
      </c>
      <c r="AA17" s="107">
        <v>0</v>
      </c>
      <c r="AB17" s="107">
        <v>0</v>
      </c>
      <c r="AC17" s="107">
        <v>0</v>
      </c>
      <c r="AD17" s="107">
        <v>0</v>
      </c>
      <c r="AE17" s="107">
        <v>1</v>
      </c>
      <c r="AF17" s="107">
        <v>0</v>
      </c>
      <c r="AG17" s="109">
        <f t="shared" si="0"/>
        <v>3</v>
      </c>
      <c r="AH17" s="337" t="s">
        <v>469</v>
      </c>
      <c r="AI17" s="107">
        <v>1</v>
      </c>
      <c r="AJ17" s="107">
        <v>0</v>
      </c>
      <c r="AK17" s="107">
        <v>1</v>
      </c>
      <c r="AL17" s="107">
        <v>0</v>
      </c>
      <c r="AM17" s="107">
        <v>0</v>
      </c>
      <c r="AN17" s="107">
        <v>0</v>
      </c>
      <c r="AO17" s="107">
        <v>0</v>
      </c>
      <c r="AP17" s="107">
        <v>0</v>
      </c>
      <c r="AQ17" s="107">
        <v>0</v>
      </c>
      <c r="AR17" s="107">
        <v>0</v>
      </c>
      <c r="AS17" s="107">
        <v>0</v>
      </c>
      <c r="AT17" s="107">
        <v>0</v>
      </c>
      <c r="AU17" s="107">
        <v>0</v>
      </c>
      <c r="AV17" s="107">
        <v>0</v>
      </c>
      <c r="AW17" s="107">
        <v>0</v>
      </c>
      <c r="AX17" s="109">
        <f t="shared" si="1"/>
        <v>2</v>
      </c>
      <c r="AY17" s="337" t="s">
        <v>434</v>
      </c>
      <c r="AZ17" s="337" t="s">
        <v>360</v>
      </c>
      <c r="BA17" s="337" t="s">
        <v>470</v>
      </c>
      <c r="BB17" s="337" t="s">
        <v>471</v>
      </c>
      <c r="BC17" s="337" t="s">
        <v>472</v>
      </c>
      <c r="BD17" s="337" t="s">
        <v>275</v>
      </c>
      <c r="BE17" s="337" t="s">
        <v>454</v>
      </c>
      <c r="BF17" s="337" t="s">
        <v>473</v>
      </c>
      <c r="BG17" s="110" t="s">
        <v>325</v>
      </c>
      <c r="BH17" s="337" t="s">
        <v>340</v>
      </c>
      <c r="BI17" s="337" t="s">
        <v>333</v>
      </c>
      <c r="BJ17" s="337">
        <v>3</v>
      </c>
      <c r="BK17" s="337" t="s">
        <v>281</v>
      </c>
      <c r="BL17" s="337" t="s">
        <v>423</v>
      </c>
      <c r="BM17" s="337" t="s">
        <v>474</v>
      </c>
      <c r="BN17" s="337" t="s">
        <v>475</v>
      </c>
      <c r="BO17" s="337" t="s">
        <v>476</v>
      </c>
      <c r="BP17" s="337" t="s">
        <v>477</v>
      </c>
      <c r="BQ17" s="337" t="s">
        <v>478</v>
      </c>
      <c r="BR17" s="337" t="s">
        <v>288</v>
      </c>
      <c r="BS17" s="107">
        <v>1</v>
      </c>
      <c r="BT17" s="107">
        <v>0</v>
      </c>
      <c r="BU17" s="337" t="s">
        <v>289</v>
      </c>
      <c r="BV17" s="337" t="s">
        <v>263</v>
      </c>
      <c r="BW17" s="106">
        <v>228566812</v>
      </c>
      <c r="BX17" s="106" t="s">
        <v>479</v>
      </c>
      <c r="BY17" s="106">
        <v>44502.292604166672</v>
      </c>
      <c r="BZ17" s="106" t="s">
        <v>263</v>
      </c>
      <c r="CA17" s="106" t="s">
        <v>263</v>
      </c>
      <c r="CB17" s="106" t="s">
        <v>292</v>
      </c>
      <c r="CC17" s="106" t="s">
        <v>263</v>
      </c>
      <c r="CD17" s="106" t="s">
        <v>263</v>
      </c>
      <c r="CE17" s="106">
        <v>12</v>
      </c>
    </row>
    <row r="18" spans="1:83" ht="34.5" x14ac:dyDescent="0.25">
      <c r="A18" s="105">
        <v>44498.488043356483</v>
      </c>
      <c r="B18" s="105">
        <v>44498.502682881946</v>
      </c>
      <c r="C18" s="105">
        <v>44498</v>
      </c>
      <c r="D18" s="106" t="s">
        <v>390</v>
      </c>
      <c r="E18" s="106" t="s">
        <v>263</v>
      </c>
      <c r="F18" s="337" t="s">
        <v>264</v>
      </c>
      <c r="G18" s="337" t="s">
        <v>265</v>
      </c>
      <c r="H18" s="107" t="s">
        <v>42</v>
      </c>
      <c r="I18" s="337" t="s">
        <v>480</v>
      </c>
      <c r="J18" s="107">
        <v>0</v>
      </c>
      <c r="K18" s="107">
        <v>1</v>
      </c>
      <c r="L18" s="107">
        <v>0</v>
      </c>
      <c r="M18" s="107">
        <v>0</v>
      </c>
      <c r="N18" s="107">
        <v>0</v>
      </c>
      <c r="O18" s="107">
        <v>0</v>
      </c>
      <c r="P18" s="107">
        <v>0</v>
      </c>
      <c r="Q18" s="337" t="s">
        <v>481</v>
      </c>
      <c r="R18" s="337" t="s">
        <v>482</v>
      </c>
      <c r="S18" s="108" t="s">
        <v>483</v>
      </c>
      <c r="T18" s="107">
        <v>1</v>
      </c>
      <c r="U18" s="107">
        <v>0</v>
      </c>
      <c r="V18" s="107">
        <v>0</v>
      </c>
      <c r="W18" s="107">
        <v>0</v>
      </c>
      <c r="X18" s="107">
        <v>0</v>
      </c>
      <c r="Y18" s="107">
        <v>0</v>
      </c>
      <c r="Z18" s="107">
        <v>1</v>
      </c>
      <c r="AA18" s="107">
        <v>0</v>
      </c>
      <c r="AB18" s="107">
        <v>0</v>
      </c>
      <c r="AC18" s="107">
        <v>0</v>
      </c>
      <c r="AD18" s="107">
        <v>0</v>
      </c>
      <c r="AE18" s="107">
        <v>1</v>
      </c>
      <c r="AF18" s="107">
        <v>0</v>
      </c>
      <c r="AG18" s="109">
        <f t="shared" si="0"/>
        <v>3</v>
      </c>
      <c r="AH18" s="337" t="s">
        <v>484</v>
      </c>
      <c r="AI18" s="107">
        <v>0</v>
      </c>
      <c r="AJ18" s="107">
        <v>0</v>
      </c>
      <c r="AK18" s="107">
        <v>0</v>
      </c>
      <c r="AL18" s="107">
        <v>0</v>
      </c>
      <c r="AM18" s="107">
        <v>0</v>
      </c>
      <c r="AN18" s="107">
        <v>0</v>
      </c>
      <c r="AO18" s="107">
        <v>1</v>
      </c>
      <c r="AP18" s="107">
        <v>0</v>
      </c>
      <c r="AQ18" s="107">
        <v>0</v>
      </c>
      <c r="AR18" s="107">
        <v>1</v>
      </c>
      <c r="AS18" s="107">
        <v>0</v>
      </c>
      <c r="AT18" s="107">
        <v>0</v>
      </c>
      <c r="AU18" s="107">
        <v>1</v>
      </c>
      <c r="AV18" s="107">
        <v>0</v>
      </c>
      <c r="AW18" s="107">
        <v>0</v>
      </c>
      <c r="AX18" s="109">
        <f t="shared" si="1"/>
        <v>3</v>
      </c>
      <c r="AY18" s="337" t="s">
        <v>395</v>
      </c>
      <c r="AZ18" s="337" t="s">
        <v>451</v>
      </c>
      <c r="BA18" s="337" t="s">
        <v>485</v>
      </c>
      <c r="BB18" s="337" t="s">
        <v>486</v>
      </c>
      <c r="BC18" s="337" t="s">
        <v>472</v>
      </c>
      <c r="BD18" s="337" t="s">
        <v>275</v>
      </c>
      <c r="BE18" s="337" t="s">
        <v>487</v>
      </c>
      <c r="BF18" s="337" t="s">
        <v>473</v>
      </c>
      <c r="BG18" s="110" t="s">
        <v>325</v>
      </c>
      <c r="BH18" s="337" t="s">
        <v>401</v>
      </c>
      <c r="BI18" s="337" t="s">
        <v>333</v>
      </c>
      <c r="BJ18" s="337">
        <v>5</v>
      </c>
      <c r="BK18" s="337" t="s">
        <v>281</v>
      </c>
      <c r="BL18" s="337" t="s">
        <v>488</v>
      </c>
      <c r="BM18" s="337" t="s">
        <v>489</v>
      </c>
      <c r="BN18" s="337" t="s">
        <v>490</v>
      </c>
      <c r="BO18" s="337" t="s">
        <v>491</v>
      </c>
      <c r="BP18" s="337" t="s">
        <v>492</v>
      </c>
      <c r="BQ18" s="337" t="s">
        <v>493</v>
      </c>
      <c r="BR18" s="337" t="s">
        <v>288</v>
      </c>
      <c r="BS18" s="107">
        <v>1</v>
      </c>
      <c r="BT18" s="107">
        <v>0</v>
      </c>
      <c r="BU18" s="337" t="s">
        <v>289</v>
      </c>
      <c r="BV18" s="337" t="s">
        <v>494</v>
      </c>
      <c r="BW18" s="106">
        <v>228566828</v>
      </c>
      <c r="BX18" s="106" t="s">
        <v>495</v>
      </c>
      <c r="BY18" s="106">
        <v>44502.292650462958</v>
      </c>
      <c r="BZ18" s="106" t="s">
        <v>263</v>
      </c>
      <c r="CA18" s="106" t="s">
        <v>263</v>
      </c>
      <c r="CB18" s="106" t="s">
        <v>292</v>
      </c>
      <c r="CC18" s="106" t="s">
        <v>263</v>
      </c>
      <c r="CD18" s="106" t="s">
        <v>263</v>
      </c>
      <c r="CE18" s="106">
        <v>13</v>
      </c>
    </row>
    <row r="19" spans="1:83" ht="46" x14ac:dyDescent="0.25">
      <c r="A19" s="105">
        <v>44498.388632060189</v>
      </c>
      <c r="B19" s="105">
        <v>44498.423137071761</v>
      </c>
      <c r="C19" s="105">
        <v>44498</v>
      </c>
      <c r="D19" s="106" t="s">
        <v>496</v>
      </c>
      <c r="E19" s="106" t="s">
        <v>263</v>
      </c>
      <c r="F19" s="337" t="s">
        <v>264</v>
      </c>
      <c r="G19" s="337" t="s">
        <v>265</v>
      </c>
      <c r="H19" s="107" t="s">
        <v>42</v>
      </c>
      <c r="I19" s="337" t="s">
        <v>497</v>
      </c>
      <c r="J19" s="107">
        <v>1</v>
      </c>
      <c r="K19" s="107">
        <v>1</v>
      </c>
      <c r="L19" s="107">
        <v>1</v>
      </c>
      <c r="M19" s="107">
        <v>1</v>
      </c>
      <c r="N19" s="107">
        <v>0</v>
      </c>
      <c r="O19" s="107">
        <v>0</v>
      </c>
      <c r="P19" s="107">
        <v>1</v>
      </c>
      <c r="Q19" s="337" t="s">
        <v>498</v>
      </c>
      <c r="R19" s="337" t="s">
        <v>499</v>
      </c>
      <c r="S19" s="108" t="s">
        <v>500</v>
      </c>
      <c r="T19" s="107">
        <v>1</v>
      </c>
      <c r="U19" s="107">
        <v>0</v>
      </c>
      <c r="V19" s="107">
        <v>1</v>
      </c>
      <c r="W19" s="107">
        <v>0</v>
      </c>
      <c r="X19" s="107">
        <v>0</v>
      </c>
      <c r="Y19" s="107">
        <v>1</v>
      </c>
      <c r="Z19" s="107">
        <v>0</v>
      </c>
      <c r="AA19" s="107">
        <v>0</v>
      </c>
      <c r="AB19" s="107">
        <v>0</v>
      </c>
      <c r="AC19" s="107">
        <v>0</v>
      </c>
      <c r="AD19" s="107">
        <v>0</v>
      </c>
      <c r="AE19" s="107">
        <v>0</v>
      </c>
      <c r="AF19" s="107">
        <v>0</v>
      </c>
      <c r="AG19" s="109">
        <f t="shared" si="0"/>
        <v>3</v>
      </c>
      <c r="AH19" s="337" t="s">
        <v>501</v>
      </c>
      <c r="AI19" s="107">
        <v>1</v>
      </c>
      <c r="AJ19" s="107">
        <v>0</v>
      </c>
      <c r="AK19" s="107">
        <v>1</v>
      </c>
      <c r="AL19" s="107">
        <v>0</v>
      </c>
      <c r="AM19" s="107">
        <v>0</v>
      </c>
      <c r="AN19" s="107">
        <v>0</v>
      </c>
      <c r="AO19" s="107">
        <v>0</v>
      </c>
      <c r="AP19" s="107">
        <v>1</v>
      </c>
      <c r="AQ19" s="107">
        <v>0</v>
      </c>
      <c r="AR19" s="107">
        <v>0</v>
      </c>
      <c r="AS19" s="107">
        <v>0</v>
      </c>
      <c r="AT19" s="107">
        <v>0</v>
      </c>
      <c r="AU19" s="107">
        <v>0</v>
      </c>
      <c r="AV19" s="107">
        <v>0</v>
      </c>
      <c r="AW19" s="107">
        <v>0</v>
      </c>
      <c r="AX19" s="109">
        <f t="shared" si="1"/>
        <v>3</v>
      </c>
      <c r="AY19" s="337" t="s">
        <v>502</v>
      </c>
      <c r="AZ19" s="337" t="s">
        <v>503</v>
      </c>
      <c r="BA19" s="337" t="s">
        <v>504</v>
      </c>
      <c r="BB19" s="337" t="s">
        <v>505</v>
      </c>
      <c r="BC19" s="337" t="s">
        <v>506</v>
      </c>
      <c r="BD19" s="337" t="s">
        <v>507</v>
      </c>
      <c r="BE19" s="337" t="s">
        <v>508</v>
      </c>
      <c r="BF19" s="337" t="s">
        <v>509</v>
      </c>
      <c r="BG19" s="110" t="s">
        <v>325</v>
      </c>
      <c r="BH19" s="337" t="s">
        <v>510</v>
      </c>
      <c r="BI19" s="337" t="s">
        <v>511</v>
      </c>
      <c r="BJ19" s="337">
        <v>6</v>
      </c>
      <c r="BK19" s="337" t="s">
        <v>512</v>
      </c>
      <c r="BL19" s="337" t="s">
        <v>513</v>
      </c>
      <c r="BM19" s="337" t="s">
        <v>514</v>
      </c>
      <c r="BN19" s="337" t="s">
        <v>515</v>
      </c>
      <c r="BO19" s="337" t="s">
        <v>275</v>
      </c>
      <c r="BP19" s="337" t="s">
        <v>516</v>
      </c>
      <c r="BQ19" s="337" t="s">
        <v>517</v>
      </c>
      <c r="BR19" s="337" t="s">
        <v>518</v>
      </c>
      <c r="BS19" s="107">
        <v>1</v>
      </c>
      <c r="BT19" s="107">
        <v>1</v>
      </c>
      <c r="BU19" s="337" t="s">
        <v>289</v>
      </c>
      <c r="BV19" s="337" t="s">
        <v>263</v>
      </c>
      <c r="BW19" s="106">
        <v>228758071</v>
      </c>
      <c r="BX19" s="106" t="s">
        <v>519</v>
      </c>
      <c r="BY19" s="106">
        <v>44502.73</v>
      </c>
      <c r="BZ19" s="106" t="s">
        <v>263</v>
      </c>
      <c r="CA19" s="106" t="s">
        <v>263</v>
      </c>
      <c r="CB19" s="106" t="s">
        <v>292</v>
      </c>
      <c r="CC19" s="106" t="s">
        <v>263</v>
      </c>
      <c r="CD19" s="106" t="s">
        <v>263</v>
      </c>
      <c r="CE19" s="106">
        <v>14</v>
      </c>
    </row>
    <row r="20" spans="1:83" ht="46" x14ac:dyDescent="0.25">
      <c r="A20" s="105">
        <v>44498.423739803242</v>
      </c>
      <c r="B20" s="105">
        <v>44498.444160775463</v>
      </c>
      <c r="C20" s="105">
        <v>44498</v>
      </c>
      <c r="D20" s="106" t="s">
        <v>496</v>
      </c>
      <c r="E20" s="106" t="s">
        <v>263</v>
      </c>
      <c r="F20" s="337" t="s">
        <v>264</v>
      </c>
      <c r="G20" s="337" t="s">
        <v>265</v>
      </c>
      <c r="H20" s="107" t="s">
        <v>42</v>
      </c>
      <c r="I20" s="337" t="s">
        <v>520</v>
      </c>
      <c r="J20" s="107">
        <v>1</v>
      </c>
      <c r="K20" s="107">
        <v>1</v>
      </c>
      <c r="L20" s="107">
        <v>0</v>
      </c>
      <c r="M20" s="107">
        <v>1</v>
      </c>
      <c r="N20" s="107">
        <v>0</v>
      </c>
      <c r="O20" s="107">
        <v>1</v>
      </c>
      <c r="P20" s="107">
        <v>0</v>
      </c>
      <c r="Q20" s="337" t="s">
        <v>521</v>
      </c>
      <c r="R20" s="337" t="s">
        <v>522</v>
      </c>
      <c r="S20" s="108" t="s">
        <v>523</v>
      </c>
      <c r="T20" s="107">
        <v>1</v>
      </c>
      <c r="U20" s="107">
        <v>0</v>
      </c>
      <c r="V20" s="107">
        <v>1</v>
      </c>
      <c r="W20" s="107">
        <v>0</v>
      </c>
      <c r="X20" s="107">
        <v>0</v>
      </c>
      <c r="Y20" s="107">
        <v>0</v>
      </c>
      <c r="Z20" s="107">
        <v>0</v>
      </c>
      <c r="AA20" s="107">
        <v>0</v>
      </c>
      <c r="AB20" s="107">
        <v>0</v>
      </c>
      <c r="AC20" s="107">
        <v>1</v>
      </c>
      <c r="AD20" s="107">
        <v>0</v>
      </c>
      <c r="AE20" s="107">
        <v>0</v>
      </c>
      <c r="AF20" s="107">
        <v>0</v>
      </c>
      <c r="AG20" s="109">
        <f t="shared" si="0"/>
        <v>3</v>
      </c>
      <c r="AH20" s="337" t="s">
        <v>524</v>
      </c>
      <c r="AI20" s="107">
        <v>0</v>
      </c>
      <c r="AJ20" s="107">
        <v>0</v>
      </c>
      <c r="AK20" s="107">
        <v>1</v>
      </c>
      <c r="AL20" s="107">
        <v>1</v>
      </c>
      <c r="AM20" s="107">
        <v>0</v>
      </c>
      <c r="AN20" s="107">
        <v>0</v>
      </c>
      <c r="AO20" s="107">
        <v>0</v>
      </c>
      <c r="AP20" s="107">
        <v>0</v>
      </c>
      <c r="AQ20" s="107">
        <v>0</v>
      </c>
      <c r="AR20" s="107">
        <v>0</v>
      </c>
      <c r="AS20" s="107">
        <v>0</v>
      </c>
      <c r="AT20" s="107">
        <v>0</v>
      </c>
      <c r="AU20" s="107">
        <v>0</v>
      </c>
      <c r="AV20" s="107">
        <v>0</v>
      </c>
      <c r="AW20" s="107">
        <v>1</v>
      </c>
      <c r="AX20" s="109">
        <f t="shared" si="1"/>
        <v>3</v>
      </c>
      <c r="AY20" s="337" t="s">
        <v>525</v>
      </c>
      <c r="AZ20" s="337" t="s">
        <v>526</v>
      </c>
      <c r="BA20" s="337" t="s">
        <v>527</v>
      </c>
      <c r="BB20" s="337" t="s">
        <v>528</v>
      </c>
      <c r="BC20" s="337" t="s">
        <v>506</v>
      </c>
      <c r="BD20" s="337" t="s">
        <v>529</v>
      </c>
      <c r="BE20" s="337" t="s">
        <v>323</v>
      </c>
      <c r="BF20" s="337" t="s">
        <v>530</v>
      </c>
      <c r="BG20" s="110" t="s">
        <v>325</v>
      </c>
      <c r="BH20" s="337" t="s">
        <v>279</v>
      </c>
      <c r="BI20" s="337" t="s">
        <v>531</v>
      </c>
      <c r="BJ20" s="337">
        <v>3</v>
      </c>
      <c r="BK20" s="337" t="s">
        <v>281</v>
      </c>
      <c r="BL20" s="337" t="s">
        <v>532</v>
      </c>
      <c r="BM20" s="337" t="s">
        <v>533</v>
      </c>
      <c r="BN20" s="337" t="s">
        <v>281</v>
      </c>
      <c r="BO20" s="337" t="s">
        <v>337</v>
      </c>
      <c r="BP20" s="337" t="s">
        <v>534</v>
      </c>
      <c r="BQ20" s="337" t="s">
        <v>535</v>
      </c>
      <c r="BR20" s="337"/>
      <c r="BS20" s="107">
        <v>0</v>
      </c>
      <c r="BT20" s="107">
        <v>0</v>
      </c>
      <c r="BU20" s="337" t="s">
        <v>289</v>
      </c>
      <c r="BV20" s="337" t="s">
        <v>263</v>
      </c>
      <c r="BW20" s="106">
        <v>228758118</v>
      </c>
      <c r="BX20" s="106" t="s">
        <v>536</v>
      </c>
      <c r="BY20" s="106">
        <v>44502.73033564815</v>
      </c>
      <c r="BZ20" s="106" t="s">
        <v>263</v>
      </c>
      <c r="CA20" s="106" t="s">
        <v>263</v>
      </c>
      <c r="CB20" s="106" t="s">
        <v>292</v>
      </c>
      <c r="CC20" s="106" t="s">
        <v>263</v>
      </c>
      <c r="CD20" s="106" t="s">
        <v>263</v>
      </c>
      <c r="CE20" s="106">
        <v>15</v>
      </c>
    </row>
    <row r="21" spans="1:83" ht="23" x14ac:dyDescent="0.25">
      <c r="A21" s="105">
        <v>44498.452126840282</v>
      </c>
      <c r="B21" s="105">
        <v>44498.463477812496</v>
      </c>
      <c r="C21" s="105">
        <v>44498</v>
      </c>
      <c r="D21" s="106" t="s">
        <v>496</v>
      </c>
      <c r="E21" s="106" t="s">
        <v>263</v>
      </c>
      <c r="F21" s="337" t="s">
        <v>333</v>
      </c>
      <c r="G21" s="337" t="s">
        <v>265</v>
      </c>
      <c r="H21" s="107" t="s">
        <v>42</v>
      </c>
      <c r="I21" s="337" t="s">
        <v>537</v>
      </c>
      <c r="J21" s="107">
        <v>1</v>
      </c>
      <c r="K21" s="107">
        <v>1</v>
      </c>
      <c r="L21" s="107">
        <v>0</v>
      </c>
      <c r="M21" s="107">
        <v>1</v>
      </c>
      <c r="N21" s="107">
        <v>0</v>
      </c>
      <c r="O21" s="107">
        <v>0</v>
      </c>
      <c r="P21" s="107">
        <v>0</v>
      </c>
      <c r="Q21" s="337" t="s">
        <v>538</v>
      </c>
      <c r="R21" s="337" t="s">
        <v>539</v>
      </c>
      <c r="S21" s="108" t="s">
        <v>540</v>
      </c>
      <c r="T21" s="107">
        <v>1</v>
      </c>
      <c r="U21" s="107">
        <v>0</v>
      </c>
      <c r="V21" s="107">
        <v>0</v>
      </c>
      <c r="W21" s="107">
        <v>0</v>
      </c>
      <c r="X21" s="107">
        <v>0</v>
      </c>
      <c r="Y21" s="107">
        <v>0</v>
      </c>
      <c r="Z21" s="107">
        <v>0</v>
      </c>
      <c r="AA21" s="107">
        <v>0</v>
      </c>
      <c r="AB21" s="107">
        <v>0</v>
      </c>
      <c r="AC21" s="107">
        <v>0</v>
      </c>
      <c r="AD21" s="107">
        <v>1</v>
      </c>
      <c r="AE21" s="107">
        <v>1</v>
      </c>
      <c r="AF21" s="107">
        <v>0</v>
      </c>
      <c r="AG21" s="109">
        <f t="shared" si="0"/>
        <v>3</v>
      </c>
      <c r="AH21" s="337" t="s">
        <v>541</v>
      </c>
      <c r="AI21" s="107">
        <v>0</v>
      </c>
      <c r="AJ21" s="107">
        <v>0</v>
      </c>
      <c r="AK21" s="107">
        <v>0</v>
      </c>
      <c r="AL21" s="107">
        <v>0</v>
      </c>
      <c r="AM21" s="107">
        <v>0</v>
      </c>
      <c r="AN21" s="107">
        <v>0</v>
      </c>
      <c r="AO21" s="107">
        <v>0</v>
      </c>
      <c r="AP21" s="107">
        <v>1</v>
      </c>
      <c r="AQ21" s="107">
        <v>0</v>
      </c>
      <c r="AR21" s="107">
        <v>0</v>
      </c>
      <c r="AS21" s="107">
        <v>1</v>
      </c>
      <c r="AT21" s="107">
        <v>0</v>
      </c>
      <c r="AU21" s="107">
        <v>1</v>
      </c>
      <c r="AV21" s="107">
        <v>0</v>
      </c>
      <c r="AW21" s="107">
        <v>0</v>
      </c>
      <c r="AX21" s="109">
        <f t="shared" si="1"/>
        <v>3</v>
      </c>
      <c r="AY21" s="337" t="s">
        <v>542</v>
      </c>
      <c r="AZ21" s="337" t="s">
        <v>543</v>
      </c>
      <c r="BA21" s="337" t="s">
        <v>544</v>
      </c>
      <c r="BB21" s="337" t="s">
        <v>545</v>
      </c>
      <c r="BC21" s="337" t="s">
        <v>506</v>
      </c>
      <c r="BD21" s="337" t="s">
        <v>546</v>
      </c>
      <c r="BE21" s="337" t="s">
        <v>281</v>
      </c>
      <c r="BF21" s="337" t="s">
        <v>547</v>
      </c>
      <c r="BG21" s="110" t="s">
        <v>325</v>
      </c>
      <c r="BH21" s="337" t="s">
        <v>279</v>
      </c>
      <c r="BI21" s="337" t="s">
        <v>548</v>
      </c>
      <c r="BJ21" s="337">
        <v>6</v>
      </c>
      <c r="BK21" s="337" t="s">
        <v>549</v>
      </c>
      <c r="BL21" s="337" t="s">
        <v>550</v>
      </c>
      <c r="BM21" s="337" t="s">
        <v>281</v>
      </c>
      <c r="BN21" s="337" t="s">
        <v>551</v>
      </c>
      <c r="BO21" s="337" t="s">
        <v>337</v>
      </c>
      <c r="BP21" s="337" t="s">
        <v>552</v>
      </c>
      <c r="BQ21" s="337" t="s">
        <v>553</v>
      </c>
      <c r="BR21" s="337" t="s">
        <v>554</v>
      </c>
      <c r="BS21" s="107">
        <v>0</v>
      </c>
      <c r="BT21" s="107">
        <v>0</v>
      </c>
      <c r="BU21" s="337" t="s">
        <v>289</v>
      </c>
      <c r="BV21" s="337" t="s">
        <v>263</v>
      </c>
      <c r="BW21" s="106">
        <v>228758145</v>
      </c>
      <c r="BX21" s="106" t="s">
        <v>555</v>
      </c>
      <c r="BY21" s="106">
        <v>44502.730543981481</v>
      </c>
      <c r="BZ21" s="106" t="s">
        <v>263</v>
      </c>
      <c r="CA21" s="106" t="s">
        <v>263</v>
      </c>
      <c r="CB21" s="106" t="s">
        <v>292</v>
      </c>
      <c r="CC21" s="106" t="s">
        <v>263</v>
      </c>
      <c r="CD21" s="106" t="s">
        <v>263</v>
      </c>
      <c r="CE21" s="106">
        <v>16</v>
      </c>
    </row>
    <row r="22" spans="1:83" ht="23" x14ac:dyDescent="0.25">
      <c r="A22" s="105">
        <v>44498.465412997677</v>
      </c>
      <c r="B22" s="105">
        <v>44498.478793692128</v>
      </c>
      <c r="C22" s="105">
        <v>44498</v>
      </c>
      <c r="D22" s="106" t="s">
        <v>496</v>
      </c>
      <c r="E22" s="106" t="s">
        <v>263</v>
      </c>
      <c r="F22" s="337" t="s">
        <v>333</v>
      </c>
      <c r="G22" s="337" t="s">
        <v>265</v>
      </c>
      <c r="H22" s="107" t="s">
        <v>42</v>
      </c>
      <c r="I22" s="337" t="s">
        <v>556</v>
      </c>
      <c r="J22" s="107">
        <v>1</v>
      </c>
      <c r="K22" s="107">
        <v>1</v>
      </c>
      <c r="L22" s="107">
        <v>1</v>
      </c>
      <c r="M22" s="107">
        <v>0</v>
      </c>
      <c r="N22" s="107">
        <v>0</v>
      </c>
      <c r="O22" s="107">
        <v>0</v>
      </c>
      <c r="P22" s="107">
        <v>0</v>
      </c>
      <c r="Q22" s="337" t="s">
        <v>557</v>
      </c>
      <c r="R22" s="337" t="s">
        <v>281</v>
      </c>
      <c r="S22" s="108" t="s">
        <v>558</v>
      </c>
      <c r="T22" s="107">
        <v>1</v>
      </c>
      <c r="U22" s="107">
        <v>0</v>
      </c>
      <c r="V22" s="107">
        <v>0</v>
      </c>
      <c r="W22" s="107">
        <v>0</v>
      </c>
      <c r="X22" s="107">
        <v>0</v>
      </c>
      <c r="Y22" s="107">
        <v>0</v>
      </c>
      <c r="Z22" s="107">
        <v>0</v>
      </c>
      <c r="AA22" s="107">
        <v>0</v>
      </c>
      <c r="AB22" s="107">
        <v>0</v>
      </c>
      <c r="AC22" s="107">
        <v>0</v>
      </c>
      <c r="AD22" s="107">
        <v>1</v>
      </c>
      <c r="AE22" s="107">
        <v>1</v>
      </c>
      <c r="AF22" s="107">
        <v>0</v>
      </c>
      <c r="AG22" s="109">
        <f t="shared" si="0"/>
        <v>3</v>
      </c>
      <c r="AH22" s="337" t="s">
        <v>559</v>
      </c>
      <c r="AI22" s="107">
        <v>0</v>
      </c>
      <c r="AJ22" s="107">
        <v>0</v>
      </c>
      <c r="AK22" s="107">
        <v>0</v>
      </c>
      <c r="AL22" s="107">
        <v>1</v>
      </c>
      <c r="AM22" s="107">
        <v>0</v>
      </c>
      <c r="AN22" s="107">
        <v>0</v>
      </c>
      <c r="AO22" s="107">
        <v>0</v>
      </c>
      <c r="AP22" s="107">
        <v>0</v>
      </c>
      <c r="AQ22" s="107">
        <v>0</v>
      </c>
      <c r="AR22" s="107">
        <v>0</v>
      </c>
      <c r="AS22" s="107">
        <v>0</v>
      </c>
      <c r="AT22" s="107">
        <v>0</v>
      </c>
      <c r="AU22" s="107">
        <v>1</v>
      </c>
      <c r="AV22" s="107">
        <v>0</v>
      </c>
      <c r="AW22" s="107">
        <v>0</v>
      </c>
      <c r="AX22" s="109">
        <f t="shared" si="1"/>
        <v>2</v>
      </c>
      <c r="AY22" s="337" t="s">
        <v>560</v>
      </c>
      <c r="AZ22" s="337" t="s">
        <v>561</v>
      </c>
      <c r="BA22" s="337" t="s">
        <v>562</v>
      </c>
      <c r="BB22" s="337" t="s">
        <v>563</v>
      </c>
      <c r="BC22" s="337" t="s">
        <v>564</v>
      </c>
      <c r="BD22" s="337" t="s">
        <v>565</v>
      </c>
      <c r="BE22" s="337" t="s">
        <v>323</v>
      </c>
      <c r="BF22" s="337" t="s">
        <v>566</v>
      </c>
      <c r="BG22" s="110" t="s">
        <v>325</v>
      </c>
      <c r="BH22" s="337" t="s">
        <v>340</v>
      </c>
      <c r="BI22" s="337" t="s">
        <v>567</v>
      </c>
      <c r="BJ22" s="337">
        <v>6</v>
      </c>
      <c r="BK22" s="337" t="s">
        <v>568</v>
      </c>
      <c r="BL22" s="337" t="s">
        <v>569</v>
      </c>
      <c r="BM22" s="337" t="s">
        <v>337</v>
      </c>
      <c r="BN22" s="337" t="s">
        <v>570</v>
      </c>
      <c r="BO22" s="337" t="s">
        <v>337</v>
      </c>
      <c r="BP22" s="337" t="s">
        <v>571</v>
      </c>
      <c r="BQ22" s="337" t="s">
        <v>571</v>
      </c>
      <c r="BR22" s="337" t="s">
        <v>572</v>
      </c>
      <c r="BS22" s="107">
        <v>0</v>
      </c>
      <c r="BT22" s="107">
        <v>0</v>
      </c>
      <c r="BU22" s="337" t="s">
        <v>289</v>
      </c>
      <c r="BV22" s="337" t="s">
        <v>263</v>
      </c>
      <c r="BW22" s="106">
        <v>228758148</v>
      </c>
      <c r="BX22" s="106" t="s">
        <v>573</v>
      </c>
      <c r="BY22" s="106">
        <v>44502.730567129627</v>
      </c>
      <c r="BZ22" s="106" t="s">
        <v>263</v>
      </c>
      <c r="CA22" s="106" t="s">
        <v>263</v>
      </c>
      <c r="CB22" s="106" t="s">
        <v>292</v>
      </c>
      <c r="CC22" s="106" t="s">
        <v>263</v>
      </c>
      <c r="CD22" s="106" t="s">
        <v>263</v>
      </c>
      <c r="CE22" s="106">
        <v>17</v>
      </c>
    </row>
    <row r="23" spans="1:83" ht="34.5" x14ac:dyDescent="0.25">
      <c r="A23" s="105">
        <v>44498.478895995373</v>
      </c>
      <c r="B23" s="105">
        <v>44498.500639039346</v>
      </c>
      <c r="C23" s="105">
        <v>44498</v>
      </c>
      <c r="D23" s="106" t="s">
        <v>496</v>
      </c>
      <c r="E23" s="106" t="s">
        <v>263</v>
      </c>
      <c r="F23" s="337" t="s">
        <v>333</v>
      </c>
      <c r="G23" s="337" t="s">
        <v>265</v>
      </c>
      <c r="H23" s="107" t="s">
        <v>42</v>
      </c>
      <c r="I23" s="337" t="s">
        <v>574</v>
      </c>
      <c r="J23" s="107">
        <v>1</v>
      </c>
      <c r="K23" s="107">
        <v>1</v>
      </c>
      <c r="L23" s="107">
        <v>1</v>
      </c>
      <c r="M23" s="107">
        <v>1</v>
      </c>
      <c r="N23" s="107">
        <v>0</v>
      </c>
      <c r="O23" s="107">
        <v>0</v>
      </c>
      <c r="P23" s="107">
        <v>0</v>
      </c>
      <c r="Q23" s="337" t="s">
        <v>575</v>
      </c>
      <c r="R23" s="337" t="s">
        <v>576</v>
      </c>
      <c r="S23" s="108" t="s">
        <v>577</v>
      </c>
      <c r="T23" s="107">
        <v>0</v>
      </c>
      <c r="U23" s="107">
        <v>0</v>
      </c>
      <c r="V23" s="107">
        <v>0</v>
      </c>
      <c r="W23" s="107">
        <v>0</v>
      </c>
      <c r="X23" s="107">
        <v>0</v>
      </c>
      <c r="Y23" s="107">
        <v>0</v>
      </c>
      <c r="Z23" s="107">
        <v>0</v>
      </c>
      <c r="AA23" s="107">
        <v>0</v>
      </c>
      <c r="AB23" s="107">
        <v>0</v>
      </c>
      <c r="AC23" s="107">
        <v>1</v>
      </c>
      <c r="AD23" s="107">
        <v>1</v>
      </c>
      <c r="AE23" s="107">
        <v>1</v>
      </c>
      <c r="AF23" s="107">
        <v>0</v>
      </c>
      <c r="AG23" s="109">
        <f t="shared" si="0"/>
        <v>3</v>
      </c>
      <c r="AH23" s="337" t="s">
        <v>578</v>
      </c>
      <c r="AI23" s="107">
        <v>0</v>
      </c>
      <c r="AJ23" s="107">
        <v>0</v>
      </c>
      <c r="AK23" s="107">
        <v>0</v>
      </c>
      <c r="AL23" s="107">
        <v>1</v>
      </c>
      <c r="AM23" s="107">
        <v>0</v>
      </c>
      <c r="AN23" s="107">
        <v>0</v>
      </c>
      <c r="AO23" s="107">
        <v>0</v>
      </c>
      <c r="AP23" s="107">
        <v>0</v>
      </c>
      <c r="AQ23" s="107">
        <v>0</v>
      </c>
      <c r="AR23" s="107">
        <v>0</v>
      </c>
      <c r="AS23" s="107">
        <v>1</v>
      </c>
      <c r="AT23" s="107">
        <v>0</v>
      </c>
      <c r="AU23" s="107">
        <v>1</v>
      </c>
      <c r="AV23" s="107">
        <v>0</v>
      </c>
      <c r="AW23" s="107">
        <v>0</v>
      </c>
      <c r="AX23" s="109">
        <f t="shared" si="1"/>
        <v>3</v>
      </c>
      <c r="AY23" s="337" t="s">
        <v>579</v>
      </c>
      <c r="AZ23" s="337" t="s">
        <v>580</v>
      </c>
      <c r="BA23" s="337" t="s">
        <v>581</v>
      </c>
      <c r="BB23" s="337" t="s">
        <v>582</v>
      </c>
      <c r="BC23" s="337" t="s">
        <v>583</v>
      </c>
      <c r="BD23" s="337" t="s">
        <v>584</v>
      </c>
      <c r="BE23" s="337" t="s">
        <v>585</v>
      </c>
      <c r="BF23" s="337" t="s">
        <v>586</v>
      </c>
      <c r="BG23" s="110" t="s">
        <v>325</v>
      </c>
      <c r="BH23" s="337" t="s">
        <v>587</v>
      </c>
      <c r="BI23" s="337" t="s">
        <v>588</v>
      </c>
      <c r="BJ23" s="337">
        <v>5</v>
      </c>
      <c r="BK23" s="337" t="s">
        <v>589</v>
      </c>
      <c r="BL23" s="337" t="s">
        <v>590</v>
      </c>
      <c r="BM23" s="337" t="s">
        <v>591</v>
      </c>
      <c r="BN23" s="337" t="s">
        <v>533</v>
      </c>
      <c r="BO23" s="337" t="s">
        <v>337</v>
      </c>
      <c r="BP23" s="337" t="s">
        <v>592</v>
      </c>
      <c r="BQ23" s="337" t="s">
        <v>593</v>
      </c>
      <c r="BR23" s="337" t="s">
        <v>518</v>
      </c>
      <c r="BS23" s="107">
        <v>1</v>
      </c>
      <c r="BT23" s="107">
        <v>1</v>
      </c>
      <c r="BU23" s="337" t="s">
        <v>289</v>
      </c>
      <c r="BV23" s="337" t="s">
        <v>263</v>
      </c>
      <c r="BW23" s="106">
        <v>228758183</v>
      </c>
      <c r="BX23" s="106" t="s">
        <v>594</v>
      </c>
      <c r="BY23" s="106">
        <v>44502.730763888889</v>
      </c>
      <c r="BZ23" s="106" t="s">
        <v>263</v>
      </c>
      <c r="CA23" s="106" t="s">
        <v>263</v>
      </c>
      <c r="CB23" s="106" t="s">
        <v>292</v>
      </c>
      <c r="CC23" s="106" t="s">
        <v>263</v>
      </c>
      <c r="CD23" s="106" t="s">
        <v>263</v>
      </c>
      <c r="CE23" s="106">
        <v>18</v>
      </c>
    </row>
    <row r="24" spans="1:83" ht="34.5" x14ac:dyDescent="0.25">
      <c r="A24" s="105">
        <v>44498.629095706019</v>
      </c>
      <c r="B24" s="105">
        <v>44498.644443217592</v>
      </c>
      <c r="C24" s="105">
        <v>44498</v>
      </c>
      <c r="D24" s="106" t="s">
        <v>496</v>
      </c>
      <c r="E24" s="106" t="s">
        <v>263</v>
      </c>
      <c r="F24" s="337" t="s">
        <v>264</v>
      </c>
      <c r="G24" s="337" t="s">
        <v>357</v>
      </c>
      <c r="H24" s="107" t="s">
        <v>42</v>
      </c>
      <c r="I24" s="337" t="s">
        <v>595</v>
      </c>
      <c r="J24" s="107">
        <v>1</v>
      </c>
      <c r="K24" s="107">
        <v>1</v>
      </c>
      <c r="L24" s="107">
        <v>0</v>
      </c>
      <c r="M24" s="107">
        <v>1</v>
      </c>
      <c r="N24" s="107">
        <v>1</v>
      </c>
      <c r="O24" s="107">
        <v>0</v>
      </c>
      <c r="P24" s="107">
        <v>0</v>
      </c>
      <c r="Q24" s="337" t="s">
        <v>596</v>
      </c>
      <c r="R24" s="337" t="s">
        <v>597</v>
      </c>
      <c r="S24" s="108" t="s">
        <v>598</v>
      </c>
      <c r="T24" s="107">
        <v>1</v>
      </c>
      <c r="U24" s="107">
        <v>0</v>
      </c>
      <c r="V24" s="107">
        <v>0</v>
      </c>
      <c r="W24" s="107">
        <v>0</v>
      </c>
      <c r="X24" s="107">
        <v>0</v>
      </c>
      <c r="Y24" s="107">
        <v>0</v>
      </c>
      <c r="Z24" s="107">
        <v>0</v>
      </c>
      <c r="AA24" s="107">
        <v>0</v>
      </c>
      <c r="AB24" s="107">
        <v>0</v>
      </c>
      <c r="AC24" s="107">
        <v>0</v>
      </c>
      <c r="AD24" s="107">
        <v>1</v>
      </c>
      <c r="AE24" s="107">
        <v>1</v>
      </c>
      <c r="AF24" s="107">
        <v>0</v>
      </c>
      <c r="AG24" s="109">
        <f t="shared" si="0"/>
        <v>3</v>
      </c>
      <c r="AH24" s="337" t="s">
        <v>599</v>
      </c>
      <c r="AI24" s="107">
        <v>0</v>
      </c>
      <c r="AJ24" s="107">
        <v>0</v>
      </c>
      <c r="AK24" s="107">
        <v>0</v>
      </c>
      <c r="AL24" s="107">
        <v>1</v>
      </c>
      <c r="AM24" s="107">
        <v>0</v>
      </c>
      <c r="AN24" s="107">
        <v>0</v>
      </c>
      <c r="AO24" s="107">
        <v>1</v>
      </c>
      <c r="AP24" s="107">
        <v>0</v>
      </c>
      <c r="AQ24" s="107">
        <v>0</v>
      </c>
      <c r="AR24" s="107">
        <v>0</v>
      </c>
      <c r="AS24" s="107">
        <v>0</v>
      </c>
      <c r="AT24" s="107">
        <v>0</v>
      </c>
      <c r="AU24" s="107">
        <v>1</v>
      </c>
      <c r="AV24" s="107">
        <v>0</v>
      </c>
      <c r="AW24" s="107">
        <v>0</v>
      </c>
      <c r="AX24" s="109">
        <f t="shared" si="1"/>
        <v>3</v>
      </c>
      <c r="AY24" s="337" t="s">
        <v>600</v>
      </c>
      <c r="AZ24" s="337" t="s">
        <v>601</v>
      </c>
      <c r="BA24" s="337" t="s">
        <v>602</v>
      </c>
      <c r="BB24" s="337" t="s">
        <v>603</v>
      </c>
      <c r="BC24" s="337" t="s">
        <v>604</v>
      </c>
      <c r="BD24" s="337" t="s">
        <v>605</v>
      </c>
      <c r="BE24" s="337" t="s">
        <v>606</v>
      </c>
      <c r="BF24" s="337" t="s">
        <v>607</v>
      </c>
      <c r="BG24" s="337" t="s">
        <v>366</v>
      </c>
      <c r="BH24" s="337" t="s">
        <v>340</v>
      </c>
      <c r="BI24" s="337" t="s">
        <v>333</v>
      </c>
      <c r="BJ24" s="337">
        <v>2</v>
      </c>
      <c r="BK24" s="337" t="s">
        <v>608</v>
      </c>
      <c r="BL24" s="337" t="s">
        <v>609</v>
      </c>
      <c r="BM24" s="337" t="s">
        <v>610</v>
      </c>
      <c r="BN24" s="337" t="s">
        <v>611</v>
      </c>
      <c r="BO24" s="337" t="s">
        <v>275</v>
      </c>
      <c r="BP24" s="337" t="s">
        <v>337</v>
      </c>
      <c r="BQ24" s="337" t="s">
        <v>612</v>
      </c>
      <c r="BR24" s="337"/>
      <c r="BS24" s="107">
        <v>0</v>
      </c>
      <c r="BT24" s="107">
        <v>0</v>
      </c>
      <c r="BU24" s="337" t="s">
        <v>289</v>
      </c>
      <c r="BV24" s="337" t="s">
        <v>263</v>
      </c>
      <c r="BW24" s="106">
        <v>228758206</v>
      </c>
      <c r="BX24" s="106" t="s">
        <v>613</v>
      </c>
      <c r="BY24" s="106">
        <v>44502.730879629627</v>
      </c>
      <c r="BZ24" s="106" t="s">
        <v>263</v>
      </c>
      <c r="CA24" s="106" t="s">
        <v>263</v>
      </c>
      <c r="CB24" s="106" t="s">
        <v>292</v>
      </c>
      <c r="CC24" s="106" t="s">
        <v>263</v>
      </c>
      <c r="CD24" s="106" t="s">
        <v>263</v>
      </c>
      <c r="CE24" s="106">
        <v>19</v>
      </c>
    </row>
    <row r="25" spans="1:83" ht="23" x14ac:dyDescent="0.25">
      <c r="A25" s="105">
        <v>44498.645420138891</v>
      </c>
      <c r="B25" s="105">
        <v>44498.6621241088</v>
      </c>
      <c r="C25" s="105">
        <v>44498</v>
      </c>
      <c r="D25" s="106" t="s">
        <v>496</v>
      </c>
      <c r="E25" s="106" t="s">
        <v>263</v>
      </c>
      <c r="F25" s="337" t="s">
        <v>333</v>
      </c>
      <c r="G25" s="337" t="s">
        <v>357</v>
      </c>
      <c r="H25" s="107" t="s">
        <v>42</v>
      </c>
      <c r="I25" s="337" t="s">
        <v>614</v>
      </c>
      <c r="J25" s="107">
        <v>1</v>
      </c>
      <c r="K25" s="107">
        <v>1</v>
      </c>
      <c r="L25" s="107">
        <v>0</v>
      </c>
      <c r="M25" s="107">
        <v>0</v>
      </c>
      <c r="N25" s="107">
        <v>0</v>
      </c>
      <c r="O25" s="107">
        <v>1</v>
      </c>
      <c r="P25" s="107">
        <v>0</v>
      </c>
      <c r="Q25" s="337" t="s">
        <v>615</v>
      </c>
      <c r="R25" s="337" t="s">
        <v>596</v>
      </c>
      <c r="S25" s="108" t="s">
        <v>616</v>
      </c>
      <c r="T25" s="107">
        <v>1</v>
      </c>
      <c r="U25" s="107">
        <v>0</v>
      </c>
      <c r="V25" s="107">
        <v>0</v>
      </c>
      <c r="W25" s="107">
        <v>0</v>
      </c>
      <c r="X25" s="107">
        <v>0</v>
      </c>
      <c r="Y25" s="107">
        <v>1</v>
      </c>
      <c r="Z25" s="107">
        <v>0</v>
      </c>
      <c r="AA25" s="107">
        <v>0</v>
      </c>
      <c r="AB25" s="107">
        <v>0</v>
      </c>
      <c r="AC25" s="107">
        <v>0</v>
      </c>
      <c r="AD25" s="107">
        <v>1</v>
      </c>
      <c r="AE25" s="107">
        <v>0</v>
      </c>
      <c r="AF25" s="107">
        <v>0</v>
      </c>
      <c r="AG25" s="109">
        <f t="shared" si="0"/>
        <v>3</v>
      </c>
      <c r="AH25" s="337" t="s">
        <v>617</v>
      </c>
      <c r="AI25" s="107">
        <v>0</v>
      </c>
      <c r="AJ25" s="107">
        <v>0</v>
      </c>
      <c r="AK25" s="107">
        <v>0</v>
      </c>
      <c r="AL25" s="107">
        <v>0</v>
      </c>
      <c r="AM25" s="107">
        <v>0</v>
      </c>
      <c r="AN25" s="107">
        <v>0</v>
      </c>
      <c r="AO25" s="107">
        <v>1</v>
      </c>
      <c r="AP25" s="107">
        <v>1</v>
      </c>
      <c r="AQ25" s="107">
        <v>0</v>
      </c>
      <c r="AR25" s="107">
        <v>0</v>
      </c>
      <c r="AS25" s="107">
        <v>0</v>
      </c>
      <c r="AT25" s="107">
        <v>0</v>
      </c>
      <c r="AU25" s="107">
        <v>1</v>
      </c>
      <c r="AV25" s="107">
        <v>0</v>
      </c>
      <c r="AW25" s="107">
        <v>0</v>
      </c>
      <c r="AX25" s="109">
        <f t="shared" si="1"/>
        <v>3</v>
      </c>
      <c r="AY25" s="337" t="s">
        <v>618</v>
      </c>
      <c r="AZ25" s="337" t="s">
        <v>619</v>
      </c>
      <c r="BA25" s="337" t="s">
        <v>620</v>
      </c>
      <c r="BB25" s="337" t="s">
        <v>621</v>
      </c>
      <c r="BC25" s="337" t="s">
        <v>472</v>
      </c>
      <c r="BD25" s="337" t="s">
        <v>275</v>
      </c>
      <c r="BE25" s="337" t="s">
        <v>281</v>
      </c>
      <c r="BF25" s="337" t="s">
        <v>622</v>
      </c>
      <c r="BG25" s="337" t="s">
        <v>366</v>
      </c>
      <c r="BH25" s="337" t="s">
        <v>279</v>
      </c>
      <c r="BI25" s="337" t="s">
        <v>623</v>
      </c>
      <c r="BJ25" s="337">
        <v>3</v>
      </c>
      <c r="BK25" s="337" t="s">
        <v>624</v>
      </c>
      <c r="BL25" s="337" t="s">
        <v>625</v>
      </c>
      <c r="BM25" s="337" t="s">
        <v>626</v>
      </c>
      <c r="BN25" s="337" t="s">
        <v>626</v>
      </c>
      <c r="BO25" s="337" t="s">
        <v>337</v>
      </c>
      <c r="BP25" s="337" t="s">
        <v>627</v>
      </c>
      <c r="BQ25" s="337" t="s">
        <v>628</v>
      </c>
      <c r="BR25" s="337"/>
      <c r="BS25" s="107">
        <v>0</v>
      </c>
      <c r="BT25" s="107">
        <v>0</v>
      </c>
      <c r="BU25" s="337" t="s">
        <v>289</v>
      </c>
      <c r="BV25" s="337" t="s">
        <v>263</v>
      </c>
      <c r="BW25" s="106">
        <v>228758219</v>
      </c>
      <c r="BX25" s="106" t="s">
        <v>629</v>
      </c>
      <c r="BY25" s="106">
        <v>44502.730914351851</v>
      </c>
      <c r="BZ25" s="106" t="s">
        <v>263</v>
      </c>
      <c r="CA25" s="106" t="s">
        <v>263</v>
      </c>
      <c r="CB25" s="106" t="s">
        <v>292</v>
      </c>
      <c r="CC25" s="106" t="s">
        <v>263</v>
      </c>
      <c r="CD25" s="106" t="s">
        <v>263</v>
      </c>
      <c r="CE25" s="106">
        <v>20</v>
      </c>
    </row>
    <row r="26" spans="1:83" ht="34.5" x14ac:dyDescent="0.25">
      <c r="A26" s="105">
        <v>44492.476394560188</v>
      </c>
      <c r="B26" s="105">
        <v>44492.514743865737</v>
      </c>
      <c r="C26" s="105">
        <v>44492</v>
      </c>
      <c r="D26" s="106" t="s">
        <v>630</v>
      </c>
      <c r="E26" s="106" t="s">
        <v>263</v>
      </c>
      <c r="F26" s="337" t="s">
        <v>333</v>
      </c>
      <c r="G26" s="337" t="s">
        <v>631</v>
      </c>
      <c r="H26" s="107" t="s">
        <v>40</v>
      </c>
      <c r="I26" s="337" t="s">
        <v>632</v>
      </c>
      <c r="J26" s="107">
        <v>0</v>
      </c>
      <c r="K26" s="107">
        <v>1</v>
      </c>
      <c r="L26" s="107">
        <v>0</v>
      </c>
      <c r="M26" s="107">
        <v>0</v>
      </c>
      <c r="N26" s="107">
        <v>0</v>
      </c>
      <c r="O26" s="107">
        <v>0</v>
      </c>
      <c r="P26" s="107">
        <v>0</v>
      </c>
      <c r="Q26" s="337" t="s">
        <v>633</v>
      </c>
      <c r="R26" s="337" t="s">
        <v>634</v>
      </c>
      <c r="S26" s="108" t="s">
        <v>635</v>
      </c>
      <c r="T26" s="107">
        <v>1</v>
      </c>
      <c r="U26" s="107">
        <v>0</v>
      </c>
      <c r="V26" s="107">
        <v>1</v>
      </c>
      <c r="W26" s="107">
        <v>0</v>
      </c>
      <c r="X26" s="107">
        <v>0</v>
      </c>
      <c r="Y26" s="107">
        <v>0</v>
      </c>
      <c r="Z26" s="107">
        <v>0</v>
      </c>
      <c r="AA26" s="107">
        <v>0</v>
      </c>
      <c r="AB26" s="107">
        <v>1</v>
      </c>
      <c r="AC26" s="107">
        <v>0</v>
      </c>
      <c r="AD26" s="107">
        <v>0</v>
      </c>
      <c r="AE26" s="107">
        <v>0</v>
      </c>
      <c r="AF26" s="107">
        <v>0</v>
      </c>
      <c r="AG26" s="109">
        <f t="shared" si="0"/>
        <v>3</v>
      </c>
      <c r="AH26" s="337" t="s">
        <v>636</v>
      </c>
      <c r="AI26" s="107">
        <v>1</v>
      </c>
      <c r="AJ26" s="107">
        <v>0</v>
      </c>
      <c r="AK26" s="107">
        <v>0</v>
      </c>
      <c r="AL26" s="107">
        <v>0</v>
      </c>
      <c r="AM26" s="107">
        <v>0</v>
      </c>
      <c r="AN26" s="107">
        <v>1</v>
      </c>
      <c r="AO26" s="107">
        <v>0</v>
      </c>
      <c r="AP26" s="107">
        <v>0</v>
      </c>
      <c r="AQ26" s="107">
        <v>0</v>
      </c>
      <c r="AR26" s="107">
        <v>0</v>
      </c>
      <c r="AS26" s="107">
        <v>0</v>
      </c>
      <c r="AT26" s="107">
        <v>1</v>
      </c>
      <c r="AU26" s="107">
        <v>0</v>
      </c>
      <c r="AV26" s="107">
        <v>0</v>
      </c>
      <c r="AW26" s="107">
        <v>0</v>
      </c>
      <c r="AX26" s="109">
        <f t="shared" si="1"/>
        <v>3</v>
      </c>
      <c r="AY26" s="337" t="s">
        <v>637</v>
      </c>
      <c r="AZ26" s="337" t="s">
        <v>638</v>
      </c>
      <c r="BA26" s="337" t="s">
        <v>639</v>
      </c>
      <c r="BB26" s="337">
        <v>15000</v>
      </c>
      <c r="BC26" s="337" t="s">
        <v>640</v>
      </c>
      <c r="BD26" s="337" t="s">
        <v>275</v>
      </c>
      <c r="BE26" s="337" t="s">
        <v>641</v>
      </c>
      <c r="BF26" s="337" t="s">
        <v>642</v>
      </c>
      <c r="BG26" s="110" t="s">
        <v>325</v>
      </c>
      <c r="BH26" s="337" t="s">
        <v>510</v>
      </c>
      <c r="BI26" s="337" t="s">
        <v>643</v>
      </c>
      <c r="BJ26" s="337">
        <v>2</v>
      </c>
      <c r="BK26" s="337" t="s">
        <v>281</v>
      </c>
      <c r="BL26" s="337" t="s">
        <v>644</v>
      </c>
      <c r="BM26" s="337" t="s">
        <v>281</v>
      </c>
      <c r="BN26" s="337" t="s">
        <v>645</v>
      </c>
      <c r="BO26" s="337" t="s">
        <v>557</v>
      </c>
      <c r="BP26" s="337" t="s">
        <v>646</v>
      </c>
      <c r="BQ26" s="337" t="s">
        <v>647</v>
      </c>
      <c r="BR26" s="337" t="s">
        <v>648</v>
      </c>
      <c r="BS26" s="107">
        <v>0</v>
      </c>
      <c r="BT26" s="107">
        <v>0</v>
      </c>
      <c r="BU26" s="337" t="s">
        <v>289</v>
      </c>
      <c r="BV26" s="337" t="s">
        <v>649</v>
      </c>
      <c r="BW26" s="106">
        <v>228918939</v>
      </c>
      <c r="BX26" s="106" t="s">
        <v>650</v>
      </c>
      <c r="BY26" s="106">
        <v>44503.402361111112</v>
      </c>
      <c r="BZ26" s="106" t="s">
        <v>263</v>
      </c>
      <c r="CA26" s="106" t="s">
        <v>263</v>
      </c>
      <c r="CB26" s="106" t="s">
        <v>292</v>
      </c>
      <c r="CC26" s="106" t="s">
        <v>263</v>
      </c>
      <c r="CD26" s="106" t="s">
        <v>263</v>
      </c>
      <c r="CE26" s="106">
        <v>21</v>
      </c>
    </row>
    <row r="27" spans="1:83" ht="34.5" x14ac:dyDescent="0.25">
      <c r="A27" s="105">
        <v>44492.514849247687</v>
      </c>
      <c r="B27" s="105">
        <v>44492.541108252313</v>
      </c>
      <c r="C27" s="105">
        <v>44492</v>
      </c>
      <c r="D27" s="106" t="s">
        <v>630</v>
      </c>
      <c r="E27" s="106" t="s">
        <v>263</v>
      </c>
      <c r="F27" s="337" t="s">
        <v>333</v>
      </c>
      <c r="G27" s="337" t="s">
        <v>631</v>
      </c>
      <c r="H27" s="107" t="s">
        <v>40</v>
      </c>
      <c r="I27" s="337" t="s">
        <v>651</v>
      </c>
      <c r="J27" s="107">
        <v>0</v>
      </c>
      <c r="K27" s="107">
        <v>1</v>
      </c>
      <c r="L27" s="107">
        <v>0</v>
      </c>
      <c r="M27" s="107">
        <v>0</v>
      </c>
      <c r="N27" s="107">
        <v>0</v>
      </c>
      <c r="O27" s="107">
        <v>0</v>
      </c>
      <c r="P27" s="107">
        <v>0</v>
      </c>
      <c r="Q27" s="337" t="s">
        <v>652</v>
      </c>
      <c r="R27" s="337" t="s">
        <v>653</v>
      </c>
      <c r="S27" s="108" t="s">
        <v>654</v>
      </c>
      <c r="T27" s="107">
        <v>1</v>
      </c>
      <c r="U27" s="107">
        <v>0</v>
      </c>
      <c r="V27" s="107">
        <v>0</v>
      </c>
      <c r="W27" s="107">
        <v>1</v>
      </c>
      <c r="X27" s="107">
        <v>0</v>
      </c>
      <c r="Y27" s="107">
        <v>0</v>
      </c>
      <c r="Z27" s="107">
        <v>0</v>
      </c>
      <c r="AA27" s="107">
        <v>0</v>
      </c>
      <c r="AB27" s="107">
        <v>1</v>
      </c>
      <c r="AC27" s="107">
        <v>0</v>
      </c>
      <c r="AD27" s="107">
        <v>0</v>
      </c>
      <c r="AE27" s="107">
        <v>0</v>
      </c>
      <c r="AF27" s="107">
        <v>0</v>
      </c>
      <c r="AG27" s="109">
        <f t="shared" si="0"/>
        <v>3</v>
      </c>
      <c r="AH27" s="337" t="s">
        <v>655</v>
      </c>
      <c r="AI27" s="107">
        <v>1</v>
      </c>
      <c r="AJ27" s="107">
        <v>0</v>
      </c>
      <c r="AK27" s="107">
        <v>0</v>
      </c>
      <c r="AL27" s="107">
        <v>1</v>
      </c>
      <c r="AM27" s="107">
        <v>0</v>
      </c>
      <c r="AN27" s="107">
        <v>0</v>
      </c>
      <c r="AO27" s="107">
        <v>0</v>
      </c>
      <c r="AP27" s="107">
        <v>0</v>
      </c>
      <c r="AQ27" s="107">
        <v>0</v>
      </c>
      <c r="AR27" s="107">
        <v>0</v>
      </c>
      <c r="AS27" s="107">
        <v>0</v>
      </c>
      <c r="AT27" s="107">
        <v>0</v>
      </c>
      <c r="AU27" s="107">
        <v>1</v>
      </c>
      <c r="AV27" s="107">
        <v>0</v>
      </c>
      <c r="AW27" s="107">
        <v>0</v>
      </c>
      <c r="AX27" s="109">
        <f t="shared" si="1"/>
        <v>3</v>
      </c>
      <c r="AY27" s="337" t="s">
        <v>656</v>
      </c>
      <c r="AZ27" s="337" t="s">
        <v>657</v>
      </c>
      <c r="BA27" s="337" t="s">
        <v>658</v>
      </c>
      <c r="BB27" s="337" t="s">
        <v>659</v>
      </c>
      <c r="BC27" s="337" t="s">
        <v>660</v>
      </c>
      <c r="BD27" s="337" t="s">
        <v>661</v>
      </c>
      <c r="BE27" s="337" t="s">
        <v>662</v>
      </c>
      <c r="BF27" s="337" t="s">
        <v>663</v>
      </c>
      <c r="BG27" s="110" t="s">
        <v>325</v>
      </c>
      <c r="BH27" s="337" t="s">
        <v>337</v>
      </c>
      <c r="BI27" s="337" t="s">
        <v>664</v>
      </c>
      <c r="BJ27" s="337">
        <v>3</v>
      </c>
      <c r="BK27" s="337" t="s">
        <v>281</v>
      </c>
      <c r="BL27" s="337" t="s">
        <v>263</v>
      </c>
      <c r="BM27" s="337" t="s">
        <v>281</v>
      </c>
      <c r="BN27" s="337" t="s">
        <v>665</v>
      </c>
      <c r="BO27" s="337" t="s">
        <v>263</v>
      </c>
      <c r="BP27" s="337" t="s">
        <v>666</v>
      </c>
      <c r="BQ27" s="337" t="s">
        <v>667</v>
      </c>
      <c r="BR27" s="337" t="s">
        <v>668</v>
      </c>
      <c r="BS27" s="107">
        <v>0</v>
      </c>
      <c r="BT27" s="107">
        <v>0</v>
      </c>
      <c r="BU27" s="337" t="s">
        <v>263</v>
      </c>
      <c r="BV27" s="337" t="s">
        <v>669</v>
      </c>
      <c r="BW27" s="106">
        <v>228918944</v>
      </c>
      <c r="BX27" s="106" t="s">
        <v>670</v>
      </c>
      <c r="BY27" s="106">
        <v>44503.402372685188</v>
      </c>
      <c r="BZ27" s="106" t="s">
        <v>263</v>
      </c>
      <c r="CA27" s="106" t="s">
        <v>263</v>
      </c>
      <c r="CB27" s="106" t="s">
        <v>292</v>
      </c>
      <c r="CC27" s="106" t="s">
        <v>263</v>
      </c>
      <c r="CD27" s="106" t="s">
        <v>263</v>
      </c>
      <c r="CE27" s="106">
        <v>22</v>
      </c>
    </row>
    <row r="28" spans="1:83" ht="80.5" x14ac:dyDescent="0.25">
      <c r="A28" s="105">
        <v>44494.579387893522</v>
      </c>
      <c r="B28" s="105">
        <v>44494.608189722218</v>
      </c>
      <c r="C28" s="105">
        <v>44494</v>
      </c>
      <c r="D28" s="106" t="s">
        <v>630</v>
      </c>
      <c r="E28" s="106" t="s">
        <v>263</v>
      </c>
      <c r="F28" s="337" t="s">
        <v>264</v>
      </c>
      <c r="G28" s="337" t="s">
        <v>671</v>
      </c>
      <c r="H28" s="107" t="s">
        <v>40</v>
      </c>
      <c r="I28" s="337" t="s">
        <v>672</v>
      </c>
      <c r="J28" s="107">
        <v>0</v>
      </c>
      <c r="K28" s="107">
        <v>1</v>
      </c>
      <c r="L28" s="107">
        <v>0</v>
      </c>
      <c r="M28" s="107">
        <v>0</v>
      </c>
      <c r="N28" s="107">
        <v>1</v>
      </c>
      <c r="O28" s="107">
        <v>0</v>
      </c>
      <c r="P28" s="107">
        <v>0</v>
      </c>
      <c r="Q28" s="337" t="s">
        <v>673</v>
      </c>
      <c r="R28" s="337" t="s">
        <v>674</v>
      </c>
      <c r="S28" s="108" t="s">
        <v>675</v>
      </c>
      <c r="T28" s="107">
        <v>0</v>
      </c>
      <c r="U28" s="107">
        <v>0</v>
      </c>
      <c r="V28" s="107">
        <v>0</v>
      </c>
      <c r="W28" s="107">
        <v>1</v>
      </c>
      <c r="X28" s="107">
        <v>0</v>
      </c>
      <c r="Y28" s="107">
        <v>0</v>
      </c>
      <c r="Z28" s="107">
        <v>0</v>
      </c>
      <c r="AA28" s="107">
        <v>0</v>
      </c>
      <c r="AB28" s="107">
        <v>0</v>
      </c>
      <c r="AC28" s="107">
        <v>1</v>
      </c>
      <c r="AD28" s="107">
        <v>1</v>
      </c>
      <c r="AE28" s="107">
        <v>0</v>
      </c>
      <c r="AF28" s="107">
        <v>0</v>
      </c>
      <c r="AG28" s="109">
        <f t="shared" si="0"/>
        <v>3</v>
      </c>
      <c r="AH28" s="337" t="s">
        <v>676</v>
      </c>
      <c r="AI28" s="107">
        <v>1</v>
      </c>
      <c r="AJ28" s="107">
        <v>0</v>
      </c>
      <c r="AK28" s="107">
        <v>0</v>
      </c>
      <c r="AL28" s="107">
        <v>0</v>
      </c>
      <c r="AM28" s="107">
        <v>0</v>
      </c>
      <c r="AN28" s="107">
        <v>1</v>
      </c>
      <c r="AO28" s="107">
        <v>0</v>
      </c>
      <c r="AP28" s="107">
        <v>0</v>
      </c>
      <c r="AQ28" s="107">
        <v>0</v>
      </c>
      <c r="AR28" s="107">
        <v>0</v>
      </c>
      <c r="AS28" s="107">
        <v>0</v>
      </c>
      <c r="AT28" s="107">
        <v>1</v>
      </c>
      <c r="AU28" s="107">
        <v>0</v>
      </c>
      <c r="AV28" s="107">
        <v>0</v>
      </c>
      <c r="AW28" s="107">
        <v>0</v>
      </c>
      <c r="AX28" s="109">
        <f t="shared" si="1"/>
        <v>3</v>
      </c>
      <c r="AY28" s="337" t="s">
        <v>677</v>
      </c>
      <c r="AZ28" s="337" t="s">
        <v>678</v>
      </c>
      <c r="BA28" s="337" t="s">
        <v>679</v>
      </c>
      <c r="BB28" s="337" t="s">
        <v>680</v>
      </c>
      <c r="BC28" s="337" t="s">
        <v>681</v>
      </c>
      <c r="BD28" s="337" t="s">
        <v>275</v>
      </c>
      <c r="BE28" s="337" t="s">
        <v>454</v>
      </c>
      <c r="BF28" s="337" t="s">
        <v>682</v>
      </c>
      <c r="BG28" s="110" t="s">
        <v>325</v>
      </c>
      <c r="BH28" s="337" t="s">
        <v>340</v>
      </c>
      <c r="BI28" s="337" t="s">
        <v>333</v>
      </c>
      <c r="BJ28" s="337">
        <v>5</v>
      </c>
      <c r="BK28" s="337" t="s">
        <v>281</v>
      </c>
      <c r="BL28" s="337" t="s">
        <v>683</v>
      </c>
      <c r="BM28" s="337" t="s">
        <v>281</v>
      </c>
      <c r="BN28" s="337" t="s">
        <v>684</v>
      </c>
      <c r="BO28" s="337" t="s">
        <v>275</v>
      </c>
      <c r="BP28" s="337" t="s">
        <v>685</v>
      </c>
      <c r="BQ28" s="337" t="s">
        <v>686</v>
      </c>
      <c r="BR28" s="337" t="s">
        <v>288</v>
      </c>
      <c r="BS28" s="107">
        <v>1</v>
      </c>
      <c r="BT28" s="107">
        <v>0</v>
      </c>
      <c r="BU28" s="337" t="s">
        <v>289</v>
      </c>
      <c r="BV28" s="337" t="s">
        <v>687</v>
      </c>
      <c r="BW28" s="106">
        <v>228918946</v>
      </c>
      <c r="BX28" s="106" t="s">
        <v>688</v>
      </c>
      <c r="BY28" s="106">
        <v>44503.402372685188</v>
      </c>
      <c r="BZ28" s="106" t="s">
        <v>263</v>
      </c>
      <c r="CA28" s="106" t="s">
        <v>263</v>
      </c>
      <c r="CB28" s="106" t="s">
        <v>292</v>
      </c>
      <c r="CC28" s="106" t="s">
        <v>263</v>
      </c>
      <c r="CD28" s="106" t="s">
        <v>263</v>
      </c>
      <c r="CE28" s="106">
        <v>23</v>
      </c>
    </row>
    <row r="29" spans="1:83" ht="34.5" x14ac:dyDescent="0.25">
      <c r="A29" s="105">
        <v>44494.631644976849</v>
      </c>
      <c r="B29" s="105">
        <v>44494.649687245372</v>
      </c>
      <c r="C29" s="105">
        <v>44494</v>
      </c>
      <c r="D29" s="106" t="s">
        <v>630</v>
      </c>
      <c r="E29" s="106" t="s">
        <v>263</v>
      </c>
      <c r="F29" s="337" t="s">
        <v>333</v>
      </c>
      <c r="G29" s="337" t="s">
        <v>671</v>
      </c>
      <c r="H29" s="107" t="s">
        <v>40</v>
      </c>
      <c r="I29" s="337" t="s">
        <v>689</v>
      </c>
      <c r="J29" s="107">
        <v>0</v>
      </c>
      <c r="K29" s="107">
        <v>1</v>
      </c>
      <c r="L29" s="107">
        <v>0</v>
      </c>
      <c r="M29" s="107">
        <v>0</v>
      </c>
      <c r="N29" s="107">
        <v>0</v>
      </c>
      <c r="O29" s="107">
        <v>0</v>
      </c>
      <c r="P29" s="107">
        <v>0</v>
      </c>
      <c r="Q29" s="337" t="s">
        <v>690</v>
      </c>
      <c r="R29" s="337" t="s">
        <v>691</v>
      </c>
      <c r="S29" s="108" t="s">
        <v>692</v>
      </c>
      <c r="T29" s="107">
        <v>1</v>
      </c>
      <c r="U29" s="107">
        <v>0</v>
      </c>
      <c r="V29" s="107">
        <v>0</v>
      </c>
      <c r="W29" s="107">
        <v>1</v>
      </c>
      <c r="X29" s="107">
        <v>1</v>
      </c>
      <c r="Y29" s="107">
        <v>0</v>
      </c>
      <c r="Z29" s="107">
        <v>0</v>
      </c>
      <c r="AA29" s="107">
        <v>0</v>
      </c>
      <c r="AB29" s="107">
        <v>0</v>
      </c>
      <c r="AC29" s="107">
        <v>0</v>
      </c>
      <c r="AD29" s="107">
        <v>0</v>
      </c>
      <c r="AE29" s="107">
        <v>0</v>
      </c>
      <c r="AF29" s="107">
        <v>0</v>
      </c>
      <c r="AG29" s="109">
        <f t="shared" si="0"/>
        <v>3</v>
      </c>
      <c r="AH29" s="337" t="s">
        <v>693</v>
      </c>
      <c r="AI29" s="107">
        <v>0</v>
      </c>
      <c r="AJ29" s="107">
        <v>0</v>
      </c>
      <c r="AK29" s="107">
        <v>1</v>
      </c>
      <c r="AL29" s="107">
        <v>0</v>
      </c>
      <c r="AM29" s="107">
        <v>0</v>
      </c>
      <c r="AN29" s="107">
        <v>0</v>
      </c>
      <c r="AO29" s="107">
        <v>0</v>
      </c>
      <c r="AP29" s="107">
        <v>1</v>
      </c>
      <c r="AQ29" s="107">
        <v>0</v>
      </c>
      <c r="AR29" s="107">
        <v>0</v>
      </c>
      <c r="AS29" s="107">
        <v>0</v>
      </c>
      <c r="AT29" s="107">
        <v>1</v>
      </c>
      <c r="AU29" s="107">
        <v>0</v>
      </c>
      <c r="AV29" s="107">
        <v>0</v>
      </c>
      <c r="AW29" s="107">
        <v>0</v>
      </c>
      <c r="AX29" s="109">
        <f t="shared" si="1"/>
        <v>3</v>
      </c>
      <c r="AY29" s="337" t="s">
        <v>694</v>
      </c>
      <c r="AZ29" s="337" t="s">
        <v>695</v>
      </c>
      <c r="BA29" s="337" t="s">
        <v>696</v>
      </c>
      <c r="BB29" s="337" t="s">
        <v>697</v>
      </c>
      <c r="BC29" s="337" t="s">
        <v>698</v>
      </c>
      <c r="BD29" s="337" t="s">
        <v>275</v>
      </c>
      <c r="BE29" s="337" t="s">
        <v>454</v>
      </c>
      <c r="BF29" s="337" t="s">
        <v>699</v>
      </c>
      <c r="BG29" s="110" t="s">
        <v>325</v>
      </c>
      <c r="BH29" s="337" t="s">
        <v>700</v>
      </c>
      <c r="BI29" s="337" t="s">
        <v>643</v>
      </c>
      <c r="BJ29" s="337">
        <v>3</v>
      </c>
      <c r="BK29" s="337" t="s">
        <v>281</v>
      </c>
      <c r="BL29" s="337" t="s">
        <v>701</v>
      </c>
      <c r="BM29" s="337" t="s">
        <v>281</v>
      </c>
      <c r="BN29" s="337" t="s">
        <v>702</v>
      </c>
      <c r="BO29" s="337" t="s">
        <v>275</v>
      </c>
      <c r="BP29" s="337" t="s">
        <v>703</v>
      </c>
      <c r="BQ29" s="337" t="s">
        <v>704</v>
      </c>
      <c r="BR29" s="337" t="s">
        <v>288</v>
      </c>
      <c r="BS29" s="107">
        <v>1</v>
      </c>
      <c r="BT29" s="107">
        <v>0</v>
      </c>
      <c r="BU29" s="337" t="s">
        <v>289</v>
      </c>
      <c r="BV29" s="337" t="s">
        <v>705</v>
      </c>
      <c r="BW29" s="106">
        <v>228918950</v>
      </c>
      <c r="BX29" s="106" t="s">
        <v>706</v>
      </c>
      <c r="BY29" s="106">
        <v>44503.402395833327</v>
      </c>
      <c r="BZ29" s="106" t="s">
        <v>263</v>
      </c>
      <c r="CA29" s="106" t="s">
        <v>263</v>
      </c>
      <c r="CB29" s="106" t="s">
        <v>292</v>
      </c>
      <c r="CC29" s="106" t="s">
        <v>263</v>
      </c>
      <c r="CD29" s="106" t="s">
        <v>263</v>
      </c>
      <c r="CE29" s="106">
        <v>24</v>
      </c>
    </row>
    <row r="30" spans="1:83" ht="23" x14ac:dyDescent="0.25">
      <c r="A30" s="105">
        <v>44492.438866307872</v>
      </c>
      <c r="B30" s="105">
        <v>44492.453621157409</v>
      </c>
      <c r="C30" s="105">
        <v>44492</v>
      </c>
      <c r="D30" s="106" t="s">
        <v>707</v>
      </c>
      <c r="E30" s="106" t="s">
        <v>263</v>
      </c>
      <c r="F30" s="337" t="s">
        <v>264</v>
      </c>
      <c r="G30" s="337" t="s">
        <v>631</v>
      </c>
      <c r="H30" s="107" t="s">
        <v>40</v>
      </c>
      <c r="I30" s="337" t="s">
        <v>708</v>
      </c>
      <c r="J30" s="107">
        <v>1</v>
      </c>
      <c r="K30" s="107">
        <v>1</v>
      </c>
      <c r="L30" s="107">
        <v>0</v>
      </c>
      <c r="M30" s="107">
        <v>0</v>
      </c>
      <c r="N30" s="107">
        <v>0</v>
      </c>
      <c r="O30" s="107">
        <v>0</v>
      </c>
      <c r="P30" s="107">
        <v>0</v>
      </c>
      <c r="Q30" s="337" t="s">
        <v>709</v>
      </c>
      <c r="R30" s="337" t="s">
        <v>281</v>
      </c>
      <c r="S30" s="108" t="s">
        <v>710</v>
      </c>
      <c r="T30" s="107">
        <v>0</v>
      </c>
      <c r="U30" s="107">
        <v>1</v>
      </c>
      <c r="V30" s="107">
        <v>0</v>
      </c>
      <c r="W30" s="107">
        <v>1</v>
      </c>
      <c r="X30" s="107">
        <v>0</v>
      </c>
      <c r="Y30" s="107">
        <v>0</v>
      </c>
      <c r="Z30" s="107">
        <v>1</v>
      </c>
      <c r="AA30" s="107">
        <v>0</v>
      </c>
      <c r="AB30" s="107">
        <v>0</v>
      </c>
      <c r="AC30" s="107">
        <v>0</v>
      </c>
      <c r="AD30" s="107">
        <v>0</v>
      </c>
      <c r="AE30" s="107">
        <v>0</v>
      </c>
      <c r="AF30" s="107">
        <v>0</v>
      </c>
      <c r="AG30" s="109">
        <f t="shared" si="0"/>
        <v>3</v>
      </c>
      <c r="AH30" s="337" t="s">
        <v>711</v>
      </c>
      <c r="AI30" s="107">
        <v>0</v>
      </c>
      <c r="AJ30" s="107">
        <v>0</v>
      </c>
      <c r="AK30" s="107">
        <v>0</v>
      </c>
      <c r="AL30" s="107">
        <v>0</v>
      </c>
      <c r="AM30" s="107">
        <v>0</v>
      </c>
      <c r="AN30" s="107">
        <v>0</v>
      </c>
      <c r="AO30" s="107">
        <v>0</v>
      </c>
      <c r="AP30" s="107">
        <v>0</v>
      </c>
      <c r="AQ30" s="107">
        <v>0</v>
      </c>
      <c r="AR30" s="107">
        <v>1</v>
      </c>
      <c r="AS30" s="107">
        <v>1</v>
      </c>
      <c r="AT30" s="107">
        <v>0</v>
      </c>
      <c r="AU30" s="107">
        <v>1</v>
      </c>
      <c r="AV30" s="107">
        <v>0</v>
      </c>
      <c r="AW30" s="107">
        <v>0</v>
      </c>
      <c r="AX30" s="109">
        <f t="shared" si="1"/>
        <v>3</v>
      </c>
      <c r="AY30" s="337" t="s">
        <v>712</v>
      </c>
      <c r="AZ30" s="337" t="s">
        <v>713</v>
      </c>
      <c r="BA30" s="337" t="s">
        <v>714</v>
      </c>
      <c r="BB30" s="337" t="s">
        <v>301</v>
      </c>
      <c r="BC30" s="337" t="s">
        <v>715</v>
      </c>
      <c r="BD30" s="337" t="s">
        <v>716</v>
      </c>
      <c r="BE30" s="337" t="s">
        <v>717</v>
      </c>
      <c r="BF30" s="337" t="s">
        <v>718</v>
      </c>
      <c r="BG30" s="337" t="s">
        <v>263</v>
      </c>
      <c r="BH30" s="337" t="s">
        <v>719</v>
      </c>
      <c r="BI30" s="337" t="s">
        <v>720</v>
      </c>
      <c r="BJ30" s="337">
        <v>7</v>
      </c>
      <c r="BK30" s="337" t="s">
        <v>281</v>
      </c>
      <c r="BL30" s="337" t="s">
        <v>268</v>
      </c>
      <c r="BM30" s="337" t="s">
        <v>281</v>
      </c>
      <c r="BN30" s="337" t="s">
        <v>721</v>
      </c>
      <c r="BO30" s="337" t="s">
        <v>285</v>
      </c>
      <c r="BP30" s="337" t="s">
        <v>722</v>
      </c>
      <c r="BQ30" s="337" t="s">
        <v>723</v>
      </c>
      <c r="BR30" s="337" t="s">
        <v>288</v>
      </c>
      <c r="BS30" s="107">
        <v>1</v>
      </c>
      <c r="BT30" s="107">
        <v>0</v>
      </c>
      <c r="BU30" s="337" t="s">
        <v>289</v>
      </c>
      <c r="BV30" s="337" t="s">
        <v>724</v>
      </c>
      <c r="BW30" s="106">
        <v>228929265</v>
      </c>
      <c r="BX30" s="106" t="s">
        <v>725</v>
      </c>
      <c r="BY30" s="106">
        <v>44503.420219907413</v>
      </c>
      <c r="BZ30" s="106" t="s">
        <v>263</v>
      </c>
      <c r="CA30" s="106" t="s">
        <v>263</v>
      </c>
      <c r="CB30" s="106" t="s">
        <v>292</v>
      </c>
      <c r="CC30" s="106" t="s">
        <v>263</v>
      </c>
      <c r="CD30" s="106" t="s">
        <v>263</v>
      </c>
      <c r="CE30" s="106">
        <v>25</v>
      </c>
    </row>
    <row r="31" spans="1:83" ht="34.5" x14ac:dyDescent="0.25">
      <c r="A31" s="105">
        <v>44492.455989861111</v>
      </c>
      <c r="B31" s="105">
        <v>44492.473091423613</v>
      </c>
      <c r="C31" s="105">
        <v>44492</v>
      </c>
      <c r="D31" s="106" t="s">
        <v>707</v>
      </c>
      <c r="E31" s="106" t="s">
        <v>263</v>
      </c>
      <c r="F31" s="337" t="s">
        <v>333</v>
      </c>
      <c r="G31" s="337" t="s">
        <v>631</v>
      </c>
      <c r="H31" s="107" t="s">
        <v>40</v>
      </c>
      <c r="I31" s="337" t="s">
        <v>726</v>
      </c>
      <c r="J31" s="107">
        <v>1</v>
      </c>
      <c r="K31" s="107">
        <v>1</v>
      </c>
      <c r="L31" s="107">
        <v>0</v>
      </c>
      <c r="M31" s="107">
        <v>0</v>
      </c>
      <c r="N31" s="107">
        <v>0</v>
      </c>
      <c r="O31" s="107">
        <v>0</v>
      </c>
      <c r="P31" s="107">
        <v>0</v>
      </c>
      <c r="Q31" s="337" t="s">
        <v>727</v>
      </c>
      <c r="R31" s="337" t="s">
        <v>281</v>
      </c>
      <c r="S31" s="108" t="s">
        <v>728</v>
      </c>
      <c r="T31" s="107">
        <v>1</v>
      </c>
      <c r="U31" s="107">
        <v>0</v>
      </c>
      <c r="V31" s="107">
        <v>0</v>
      </c>
      <c r="W31" s="107">
        <v>1</v>
      </c>
      <c r="X31" s="107">
        <v>0</v>
      </c>
      <c r="Y31" s="107">
        <v>0</v>
      </c>
      <c r="Z31" s="107">
        <v>0</v>
      </c>
      <c r="AA31" s="107">
        <v>0</v>
      </c>
      <c r="AB31" s="107">
        <v>0</v>
      </c>
      <c r="AC31" s="107">
        <v>0</v>
      </c>
      <c r="AD31" s="107">
        <v>0</v>
      </c>
      <c r="AE31" s="107">
        <v>0</v>
      </c>
      <c r="AF31" s="107">
        <v>1</v>
      </c>
      <c r="AG31" s="109">
        <f t="shared" si="0"/>
        <v>3</v>
      </c>
      <c r="AH31" s="337" t="s">
        <v>729</v>
      </c>
      <c r="AI31" s="107">
        <v>1</v>
      </c>
      <c r="AJ31" s="107">
        <v>0</v>
      </c>
      <c r="AK31" s="107">
        <v>0</v>
      </c>
      <c r="AL31" s="107">
        <v>0</v>
      </c>
      <c r="AM31" s="107">
        <v>0</v>
      </c>
      <c r="AN31" s="107">
        <v>0</v>
      </c>
      <c r="AO31" s="107">
        <v>0</v>
      </c>
      <c r="AP31" s="107">
        <v>0</v>
      </c>
      <c r="AQ31" s="107">
        <v>0</v>
      </c>
      <c r="AR31" s="107">
        <v>0</v>
      </c>
      <c r="AS31" s="107">
        <v>1</v>
      </c>
      <c r="AT31" s="107">
        <v>0</v>
      </c>
      <c r="AU31" s="107">
        <v>1</v>
      </c>
      <c r="AV31" s="107">
        <v>0</v>
      </c>
      <c r="AW31" s="107">
        <v>0</v>
      </c>
      <c r="AX31" s="109">
        <f t="shared" si="1"/>
        <v>3</v>
      </c>
      <c r="AY31" s="337" t="s">
        <v>730</v>
      </c>
      <c r="AZ31" s="337" t="s">
        <v>731</v>
      </c>
      <c r="BA31" s="337" t="s">
        <v>732</v>
      </c>
      <c r="BB31" s="337" t="s">
        <v>733</v>
      </c>
      <c r="BC31" s="337" t="s">
        <v>301</v>
      </c>
      <c r="BD31" s="337" t="s">
        <v>734</v>
      </c>
      <c r="BE31" s="337" t="s">
        <v>717</v>
      </c>
      <c r="BF31" s="337" t="s">
        <v>268</v>
      </c>
      <c r="BG31" s="337" t="s">
        <v>263</v>
      </c>
      <c r="BH31" s="337" t="s">
        <v>340</v>
      </c>
      <c r="BI31" s="337" t="s">
        <v>735</v>
      </c>
      <c r="BJ31" s="337">
        <v>2</v>
      </c>
      <c r="BK31" s="337" t="s">
        <v>281</v>
      </c>
      <c r="BL31" s="337" t="s">
        <v>736</v>
      </c>
      <c r="BM31" s="337" t="s">
        <v>281</v>
      </c>
      <c r="BN31" s="337" t="s">
        <v>737</v>
      </c>
      <c r="BO31" s="337" t="s">
        <v>738</v>
      </c>
      <c r="BP31" s="337" t="s">
        <v>739</v>
      </c>
      <c r="BQ31" s="337" t="s">
        <v>740</v>
      </c>
      <c r="BR31" s="337" t="s">
        <v>288</v>
      </c>
      <c r="BS31" s="107">
        <v>1</v>
      </c>
      <c r="BT31" s="107">
        <v>0</v>
      </c>
      <c r="BU31" s="337" t="s">
        <v>289</v>
      </c>
      <c r="BV31" s="337" t="s">
        <v>741</v>
      </c>
      <c r="BW31" s="106">
        <v>228929277</v>
      </c>
      <c r="BX31" s="106" t="s">
        <v>742</v>
      </c>
      <c r="BY31" s="106">
        <v>44503.420231481483</v>
      </c>
      <c r="BZ31" s="106" t="s">
        <v>263</v>
      </c>
      <c r="CA31" s="106" t="s">
        <v>263</v>
      </c>
      <c r="CB31" s="106" t="s">
        <v>292</v>
      </c>
      <c r="CC31" s="106" t="s">
        <v>263</v>
      </c>
      <c r="CD31" s="106" t="s">
        <v>263</v>
      </c>
      <c r="CE31" s="106">
        <v>26</v>
      </c>
    </row>
    <row r="32" spans="1:83" ht="34.5" x14ac:dyDescent="0.25">
      <c r="A32" s="105">
        <v>44492.474718067133</v>
      </c>
      <c r="B32" s="105">
        <v>44492.507262407409</v>
      </c>
      <c r="C32" s="105">
        <v>44492</v>
      </c>
      <c r="D32" s="106" t="s">
        <v>707</v>
      </c>
      <c r="E32" s="106" t="s">
        <v>263</v>
      </c>
      <c r="F32" s="337" t="s">
        <v>333</v>
      </c>
      <c r="G32" s="337" t="s">
        <v>631</v>
      </c>
      <c r="H32" s="107" t="s">
        <v>40</v>
      </c>
      <c r="I32" s="337" t="s">
        <v>743</v>
      </c>
      <c r="J32" s="107">
        <v>1</v>
      </c>
      <c r="K32" s="107">
        <v>1</v>
      </c>
      <c r="L32" s="107">
        <v>0</v>
      </c>
      <c r="M32" s="107">
        <v>0</v>
      </c>
      <c r="N32" s="107">
        <v>0</v>
      </c>
      <c r="O32" s="107">
        <v>0</v>
      </c>
      <c r="P32" s="107">
        <v>0</v>
      </c>
      <c r="Q32" s="337" t="s">
        <v>744</v>
      </c>
      <c r="R32" s="337" t="s">
        <v>281</v>
      </c>
      <c r="S32" s="108" t="s">
        <v>745</v>
      </c>
      <c r="T32" s="107">
        <v>0</v>
      </c>
      <c r="U32" s="107">
        <v>0</v>
      </c>
      <c r="V32" s="107">
        <v>0</v>
      </c>
      <c r="W32" s="107">
        <v>0</v>
      </c>
      <c r="X32" s="107">
        <v>0</v>
      </c>
      <c r="Y32" s="107">
        <v>0</v>
      </c>
      <c r="Z32" s="107">
        <v>0</v>
      </c>
      <c r="AA32" s="107">
        <v>1</v>
      </c>
      <c r="AB32" s="107">
        <v>0</v>
      </c>
      <c r="AC32" s="107">
        <v>0</v>
      </c>
      <c r="AD32" s="107">
        <v>1</v>
      </c>
      <c r="AE32" s="107">
        <v>0</v>
      </c>
      <c r="AF32" s="107">
        <v>0</v>
      </c>
      <c r="AG32" s="109">
        <f t="shared" si="0"/>
        <v>2</v>
      </c>
      <c r="AH32" s="337"/>
      <c r="AI32" s="107">
        <v>0</v>
      </c>
      <c r="AJ32" s="107">
        <v>0</v>
      </c>
      <c r="AK32" s="107">
        <v>0</v>
      </c>
      <c r="AL32" s="107">
        <v>0</v>
      </c>
      <c r="AM32" s="107">
        <v>0</v>
      </c>
      <c r="AN32" s="107">
        <v>0</v>
      </c>
      <c r="AO32" s="107">
        <v>0</v>
      </c>
      <c r="AP32" s="107">
        <v>0</v>
      </c>
      <c r="AQ32" s="107">
        <v>0</v>
      </c>
      <c r="AR32" s="107">
        <v>0</v>
      </c>
      <c r="AS32" s="107">
        <v>0</v>
      </c>
      <c r="AT32" s="107">
        <v>0</v>
      </c>
      <c r="AU32" s="107">
        <v>0</v>
      </c>
      <c r="AV32" s="107">
        <v>0</v>
      </c>
      <c r="AW32" s="107">
        <v>0</v>
      </c>
      <c r="AX32" s="109">
        <f t="shared" si="1"/>
        <v>0</v>
      </c>
      <c r="AY32" s="337" t="s">
        <v>746</v>
      </c>
      <c r="AZ32" s="337" t="s">
        <v>747</v>
      </c>
      <c r="BA32" s="337" t="s">
        <v>748</v>
      </c>
      <c r="BB32" s="337" t="s">
        <v>749</v>
      </c>
      <c r="BC32" s="337" t="s">
        <v>750</v>
      </c>
      <c r="BD32" s="337" t="s">
        <v>751</v>
      </c>
      <c r="BE32" s="337" t="s">
        <v>752</v>
      </c>
      <c r="BF32" s="337" t="s">
        <v>753</v>
      </c>
      <c r="BG32" s="337" t="s">
        <v>366</v>
      </c>
      <c r="BH32" s="337" t="s">
        <v>340</v>
      </c>
      <c r="BI32" s="337" t="s">
        <v>754</v>
      </c>
      <c r="BJ32" s="337">
        <v>3</v>
      </c>
      <c r="BK32" s="337" t="s">
        <v>281</v>
      </c>
      <c r="BL32" s="337" t="s">
        <v>268</v>
      </c>
      <c r="BM32" s="337" t="s">
        <v>281</v>
      </c>
      <c r="BN32" s="337" t="s">
        <v>755</v>
      </c>
      <c r="BO32" s="337" t="s">
        <v>756</v>
      </c>
      <c r="BP32" s="337" t="s">
        <v>757</v>
      </c>
      <c r="BQ32" s="337" t="s">
        <v>758</v>
      </c>
      <c r="BR32" s="337" t="s">
        <v>518</v>
      </c>
      <c r="BS32" s="107">
        <v>1</v>
      </c>
      <c r="BT32" s="107">
        <v>1</v>
      </c>
      <c r="BU32" s="337" t="s">
        <v>289</v>
      </c>
      <c r="BV32" s="337" t="s">
        <v>759</v>
      </c>
      <c r="BW32" s="106">
        <v>228929301</v>
      </c>
      <c r="BX32" s="106" t="s">
        <v>760</v>
      </c>
      <c r="BY32" s="106">
        <v>44503.420254629629</v>
      </c>
      <c r="BZ32" s="106" t="s">
        <v>263</v>
      </c>
      <c r="CA32" s="106" t="s">
        <v>263</v>
      </c>
      <c r="CB32" s="106" t="s">
        <v>292</v>
      </c>
      <c r="CC32" s="106" t="s">
        <v>263</v>
      </c>
      <c r="CD32" s="106" t="s">
        <v>263</v>
      </c>
      <c r="CE32" s="106">
        <v>27</v>
      </c>
    </row>
    <row r="33" spans="1:83" ht="23" x14ac:dyDescent="0.25">
      <c r="A33" s="105">
        <v>44492.500435104157</v>
      </c>
      <c r="B33" s="105">
        <v>44492.539740914362</v>
      </c>
      <c r="C33" s="105">
        <v>44492</v>
      </c>
      <c r="D33" s="106" t="s">
        <v>707</v>
      </c>
      <c r="E33" s="106" t="s">
        <v>263</v>
      </c>
      <c r="F33" s="337" t="s">
        <v>333</v>
      </c>
      <c r="G33" s="337" t="s">
        <v>631</v>
      </c>
      <c r="H33" s="107" t="s">
        <v>40</v>
      </c>
      <c r="I33" s="337" t="s">
        <v>761</v>
      </c>
      <c r="J33" s="107">
        <v>1</v>
      </c>
      <c r="K33" s="107">
        <v>1</v>
      </c>
      <c r="L33" s="107">
        <v>0</v>
      </c>
      <c r="M33" s="107">
        <v>0</v>
      </c>
      <c r="N33" s="107">
        <v>0</v>
      </c>
      <c r="O33" s="107">
        <v>0</v>
      </c>
      <c r="P33" s="107">
        <v>0</v>
      </c>
      <c r="Q33" s="337" t="s">
        <v>762</v>
      </c>
      <c r="R33" s="337" t="s">
        <v>268</v>
      </c>
      <c r="S33" s="108" t="s">
        <v>763</v>
      </c>
      <c r="T33" s="107">
        <v>1</v>
      </c>
      <c r="U33" s="107">
        <v>0</v>
      </c>
      <c r="V33" s="107">
        <v>0</v>
      </c>
      <c r="W33" s="107">
        <v>0</v>
      </c>
      <c r="X33" s="107">
        <v>0</v>
      </c>
      <c r="Y33" s="107">
        <v>0</v>
      </c>
      <c r="Z33" s="107">
        <v>1</v>
      </c>
      <c r="AA33" s="107">
        <v>0</v>
      </c>
      <c r="AB33" s="107">
        <v>0</v>
      </c>
      <c r="AC33" s="107">
        <v>0</v>
      </c>
      <c r="AD33" s="107">
        <v>1</v>
      </c>
      <c r="AE33" s="107">
        <v>0</v>
      </c>
      <c r="AF33" s="107">
        <v>0</v>
      </c>
      <c r="AG33" s="109">
        <f t="shared" si="0"/>
        <v>3</v>
      </c>
      <c r="AH33" s="337" t="s">
        <v>764</v>
      </c>
      <c r="AI33" s="107">
        <v>1</v>
      </c>
      <c r="AJ33" s="107">
        <v>0</v>
      </c>
      <c r="AK33" s="107">
        <v>0</v>
      </c>
      <c r="AL33" s="107">
        <v>0</v>
      </c>
      <c r="AM33" s="107">
        <v>0</v>
      </c>
      <c r="AN33" s="107">
        <v>0</v>
      </c>
      <c r="AO33" s="107">
        <v>0</v>
      </c>
      <c r="AP33" s="107">
        <v>0</v>
      </c>
      <c r="AQ33" s="107">
        <v>1</v>
      </c>
      <c r="AR33" s="107">
        <v>0</v>
      </c>
      <c r="AS33" s="107">
        <v>0</v>
      </c>
      <c r="AT33" s="107">
        <v>0</v>
      </c>
      <c r="AU33" s="107">
        <v>1</v>
      </c>
      <c r="AV33" s="107">
        <v>0</v>
      </c>
      <c r="AW33" s="107">
        <v>0</v>
      </c>
      <c r="AX33" s="109">
        <f t="shared" si="1"/>
        <v>3</v>
      </c>
      <c r="AY33" s="337" t="s">
        <v>765</v>
      </c>
      <c r="AZ33" s="337" t="s">
        <v>766</v>
      </c>
      <c r="BA33" s="337" t="s">
        <v>767</v>
      </c>
      <c r="BB33" s="337" t="s">
        <v>768</v>
      </c>
      <c r="BC33" s="337" t="s">
        <v>301</v>
      </c>
      <c r="BD33" s="337" t="s">
        <v>275</v>
      </c>
      <c r="BE33" s="337" t="s">
        <v>281</v>
      </c>
      <c r="BF33" s="337" t="s">
        <v>769</v>
      </c>
      <c r="BG33" s="337" t="s">
        <v>263</v>
      </c>
      <c r="BH33" s="337" t="s">
        <v>340</v>
      </c>
      <c r="BI33" s="337" t="s">
        <v>643</v>
      </c>
      <c r="BJ33" s="337">
        <v>3</v>
      </c>
      <c r="BK33" s="337" t="s">
        <v>281</v>
      </c>
      <c r="BL33" s="337" t="s">
        <v>770</v>
      </c>
      <c r="BM33" s="337" t="s">
        <v>281</v>
      </c>
      <c r="BN33" s="337" t="s">
        <v>771</v>
      </c>
      <c r="BO33" s="337" t="s">
        <v>275</v>
      </c>
      <c r="BP33" s="337" t="s">
        <v>739</v>
      </c>
      <c r="BQ33" s="337" t="s">
        <v>772</v>
      </c>
      <c r="BR33" s="337" t="s">
        <v>773</v>
      </c>
      <c r="BS33" s="107">
        <v>0</v>
      </c>
      <c r="BT33" s="107">
        <v>1</v>
      </c>
      <c r="BU33" s="337" t="s">
        <v>289</v>
      </c>
      <c r="BV33" s="337" t="s">
        <v>774</v>
      </c>
      <c r="BW33" s="106">
        <v>228929336</v>
      </c>
      <c r="BX33" s="106" t="s">
        <v>775</v>
      </c>
      <c r="BY33" s="106">
        <v>44503.420289351852</v>
      </c>
      <c r="BZ33" s="106" t="s">
        <v>263</v>
      </c>
      <c r="CA33" s="106" t="s">
        <v>263</v>
      </c>
      <c r="CB33" s="106" t="s">
        <v>292</v>
      </c>
      <c r="CC33" s="106" t="s">
        <v>263</v>
      </c>
      <c r="CD33" s="106" t="s">
        <v>263</v>
      </c>
      <c r="CE33" s="106">
        <v>28</v>
      </c>
    </row>
    <row r="34" spans="1:83" ht="23" x14ac:dyDescent="0.25">
      <c r="A34" s="105">
        <v>44492.540286574083</v>
      </c>
      <c r="B34" s="105">
        <v>44492.567513865739</v>
      </c>
      <c r="C34" s="105">
        <v>44492</v>
      </c>
      <c r="D34" s="106" t="s">
        <v>707</v>
      </c>
      <c r="E34" s="106" t="s">
        <v>263</v>
      </c>
      <c r="F34" s="337" t="s">
        <v>333</v>
      </c>
      <c r="G34" s="337" t="s">
        <v>631</v>
      </c>
      <c r="H34" s="107" t="s">
        <v>40</v>
      </c>
      <c r="I34" s="337" t="s">
        <v>776</v>
      </c>
      <c r="J34" s="107">
        <v>1</v>
      </c>
      <c r="K34" s="107">
        <v>1</v>
      </c>
      <c r="L34" s="107">
        <v>0</v>
      </c>
      <c r="M34" s="107">
        <v>0</v>
      </c>
      <c r="N34" s="107">
        <v>0</v>
      </c>
      <c r="O34" s="107">
        <v>0</v>
      </c>
      <c r="P34" s="107">
        <v>0</v>
      </c>
      <c r="Q34" s="337" t="s">
        <v>777</v>
      </c>
      <c r="R34" s="337" t="s">
        <v>268</v>
      </c>
      <c r="S34" s="108" t="s">
        <v>778</v>
      </c>
      <c r="T34" s="107">
        <v>0</v>
      </c>
      <c r="U34" s="107">
        <v>1</v>
      </c>
      <c r="V34" s="107">
        <v>0</v>
      </c>
      <c r="W34" s="107">
        <v>1</v>
      </c>
      <c r="X34" s="107">
        <v>0</v>
      </c>
      <c r="Y34" s="107">
        <v>0</v>
      </c>
      <c r="Z34" s="107">
        <v>0</v>
      </c>
      <c r="AA34" s="107">
        <v>0</v>
      </c>
      <c r="AB34" s="107">
        <v>0</v>
      </c>
      <c r="AC34" s="107">
        <v>0</v>
      </c>
      <c r="AD34" s="107">
        <v>1</v>
      </c>
      <c r="AE34" s="107">
        <v>0</v>
      </c>
      <c r="AF34" s="107">
        <v>0</v>
      </c>
      <c r="AG34" s="109">
        <f t="shared" si="0"/>
        <v>3</v>
      </c>
      <c r="AH34" s="337" t="s">
        <v>779</v>
      </c>
      <c r="AI34" s="107">
        <v>1</v>
      </c>
      <c r="AJ34" s="107">
        <v>0</v>
      </c>
      <c r="AK34" s="107">
        <v>0</v>
      </c>
      <c r="AL34" s="107">
        <v>0</v>
      </c>
      <c r="AM34" s="107">
        <v>0</v>
      </c>
      <c r="AN34" s="107">
        <v>0</v>
      </c>
      <c r="AO34" s="107">
        <v>0</v>
      </c>
      <c r="AP34" s="107">
        <v>0</v>
      </c>
      <c r="AQ34" s="107">
        <v>0</v>
      </c>
      <c r="AR34" s="107">
        <v>0</v>
      </c>
      <c r="AS34" s="107">
        <v>1</v>
      </c>
      <c r="AT34" s="107">
        <v>0</v>
      </c>
      <c r="AU34" s="107">
        <v>1</v>
      </c>
      <c r="AV34" s="107">
        <v>0</v>
      </c>
      <c r="AW34" s="107">
        <v>0</v>
      </c>
      <c r="AX34" s="109">
        <f t="shared" si="1"/>
        <v>3</v>
      </c>
      <c r="AY34" s="337" t="s">
        <v>780</v>
      </c>
      <c r="AZ34" s="337" t="s">
        <v>781</v>
      </c>
      <c r="BA34" s="337" t="s">
        <v>782</v>
      </c>
      <c r="BB34" s="337" t="s">
        <v>506</v>
      </c>
      <c r="BC34" s="337" t="s">
        <v>783</v>
      </c>
      <c r="BD34" s="337" t="s">
        <v>275</v>
      </c>
      <c r="BE34" s="337" t="s">
        <v>717</v>
      </c>
      <c r="BF34" s="337" t="s">
        <v>784</v>
      </c>
      <c r="BG34" s="110" t="s">
        <v>325</v>
      </c>
      <c r="BH34" s="337" t="s">
        <v>785</v>
      </c>
      <c r="BI34" s="337" t="s">
        <v>643</v>
      </c>
      <c r="BJ34" s="337">
        <v>3</v>
      </c>
      <c r="BK34" s="337" t="s">
        <v>281</v>
      </c>
      <c r="BL34" s="337" t="s">
        <v>786</v>
      </c>
      <c r="BM34" s="337" t="s">
        <v>281</v>
      </c>
      <c r="BN34" s="337" t="s">
        <v>787</v>
      </c>
      <c r="BO34" s="337" t="s">
        <v>275</v>
      </c>
      <c r="BP34" s="337" t="s">
        <v>788</v>
      </c>
      <c r="BQ34" s="337" t="s">
        <v>789</v>
      </c>
      <c r="BR34" s="337" t="s">
        <v>518</v>
      </c>
      <c r="BS34" s="107">
        <v>1</v>
      </c>
      <c r="BT34" s="107">
        <v>1</v>
      </c>
      <c r="BU34" s="337" t="s">
        <v>289</v>
      </c>
      <c r="BV34" s="337" t="s">
        <v>790</v>
      </c>
      <c r="BW34" s="106">
        <v>228929350</v>
      </c>
      <c r="BX34" s="106" t="s">
        <v>791</v>
      </c>
      <c r="BY34" s="106">
        <v>44503.420300925929</v>
      </c>
      <c r="BZ34" s="106" t="s">
        <v>263</v>
      </c>
      <c r="CA34" s="106" t="s">
        <v>263</v>
      </c>
      <c r="CB34" s="106" t="s">
        <v>292</v>
      </c>
      <c r="CC34" s="106" t="s">
        <v>263</v>
      </c>
      <c r="CD34" s="106" t="s">
        <v>263</v>
      </c>
      <c r="CE34" s="106">
        <v>29</v>
      </c>
    </row>
    <row r="35" spans="1:83" ht="57.5" x14ac:dyDescent="0.25">
      <c r="A35" s="105">
        <v>44494.589072118048</v>
      </c>
      <c r="B35" s="105">
        <v>44494.606471122694</v>
      </c>
      <c r="C35" s="105">
        <v>44494</v>
      </c>
      <c r="D35" s="106" t="s">
        <v>707</v>
      </c>
      <c r="E35" s="106" t="s">
        <v>263</v>
      </c>
      <c r="F35" s="337" t="s">
        <v>333</v>
      </c>
      <c r="G35" s="337" t="s">
        <v>792</v>
      </c>
      <c r="H35" s="107" t="s">
        <v>40</v>
      </c>
      <c r="I35" s="337" t="s">
        <v>793</v>
      </c>
      <c r="J35" s="107">
        <v>0</v>
      </c>
      <c r="K35" s="107">
        <v>1</v>
      </c>
      <c r="L35" s="107">
        <v>0</v>
      </c>
      <c r="M35" s="107">
        <v>0</v>
      </c>
      <c r="N35" s="107">
        <v>0</v>
      </c>
      <c r="O35" s="107">
        <v>0</v>
      </c>
      <c r="P35" s="107">
        <v>0</v>
      </c>
      <c r="Q35" s="337" t="s">
        <v>794</v>
      </c>
      <c r="R35" s="337" t="s">
        <v>281</v>
      </c>
      <c r="S35" s="108" t="s">
        <v>795</v>
      </c>
      <c r="T35" s="107">
        <v>0</v>
      </c>
      <c r="U35" s="107">
        <v>0</v>
      </c>
      <c r="V35" s="107">
        <v>0</v>
      </c>
      <c r="W35" s="107">
        <v>1</v>
      </c>
      <c r="X35" s="107">
        <v>1</v>
      </c>
      <c r="Y35" s="107">
        <v>0</v>
      </c>
      <c r="Z35" s="107">
        <v>1</v>
      </c>
      <c r="AA35" s="107">
        <v>0</v>
      </c>
      <c r="AB35" s="107">
        <v>0</v>
      </c>
      <c r="AC35" s="107">
        <v>0</v>
      </c>
      <c r="AD35" s="107">
        <v>0</v>
      </c>
      <c r="AE35" s="107">
        <v>0</v>
      </c>
      <c r="AF35" s="107">
        <v>0</v>
      </c>
      <c r="AG35" s="109">
        <f t="shared" si="0"/>
        <v>3</v>
      </c>
      <c r="AH35" s="337" t="s">
        <v>796</v>
      </c>
      <c r="AI35" s="107">
        <v>0</v>
      </c>
      <c r="AJ35" s="107">
        <v>0</v>
      </c>
      <c r="AK35" s="107">
        <v>0</v>
      </c>
      <c r="AL35" s="107">
        <v>0</v>
      </c>
      <c r="AM35" s="107">
        <v>0</v>
      </c>
      <c r="AN35" s="107">
        <v>0</v>
      </c>
      <c r="AO35" s="107">
        <v>0</v>
      </c>
      <c r="AP35" s="107">
        <v>0</v>
      </c>
      <c r="AQ35" s="107">
        <v>0</v>
      </c>
      <c r="AR35" s="107">
        <v>1</v>
      </c>
      <c r="AS35" s="107">
        <v>1</v>
      </c>
      <c r="AT35" s="107">
        <v>0</v>
      </c>
      <c r="AU35" s="107">
        <v>1</v>
      </c>
      <c r="AV35" s="107">
        <v>0</v>
      </c>
      <c r="AW35" s="107">
        <v>0</v>
      </c>
      <c r="AX35" s="109">
        <f t="shared" si="1"/>
        <v>3</v>
      </c>
      <c r="AY35" s="337" t="s">
        <v>797</v>
      </c>
      <c r="AZ35" s="337" t="s">
        <v>798</v>
      </c>
      <c r="BA35" s="337" t="s">
        <v>799</v>
      </c>
      <c r="BB35" s="337" t="s">
        <v>783</v>
      </c>
      <c r="BC35" s="337" t="s">
        <v>800</v>
      </c>
      <c r="BD35" s="337" t="s">
        <v>801</v>
      </c>
      <c r="BE35" s="337" t="s">
        <v>802</v>
      </c>
      <c r="BF35" s="337" t="s">
        <v>803</v>
      </c>
      <c r="BG35" s="337" t="s">
        <v>366</v>
      </c>
      <c r="BH35" s="337" t="s">
        <v>279</v>
      </c>
      <c r="BI35" s="337" t="s">
        <v>804</v>
      </c>
      <c r="BJ35" s="337">
        <v>7</v>
      </c>
      <c r="BK35" s="337" t="s">
        <v>281</v>
      </c>
      <c r="BL35" s="337" t="s">
        <v>268</v>
      </c>
      <c r="BM35" s="337" t="s">
        <v>281</v>
      </c>
      <c r="BN35" s="337" t="s">
        <v>281</v>
      </c>
      <c r="BO35" s="337" t="s">
        <v>275</v>
      </c>
      <c r="BP35" s="337" t="s">
        <v>805</v>
      </c>
      <c r="BQ35" s="337" t="s">
        <v>806</v>
      </c>
      <c r="BR35" s="337" t="s">
        <v>807</v>
      </c>
      <c r="BS35" s="107">
        <v>1</v>
      </c>
      <c r="BT35" s="107">
        <v>0</v>
      </c>
      <c r="BU35" s="337" t="s">
        <v>289</v>
      </c>
      <c r="BV35" s="337" t="s">
        <v>808</v>
      </c>
      <c r="BW35" s="106">
        <v>228929376</v>
      </c>
      <c r="BX35" s="106" t="s">
        <v>809</v>
      </c>
      <c r="BY35" s="106">
        <v>44503.420335648138</v>
      </c>
      <c r="BZ35" s="106" t="s">
        <v>263</v>
      </c>
      <c r="CA35" s="106" t="s">
        <v>263</v>
      </c>
      <c r="CB35" s="106" t="s">
        <v>292</v>
      </c>
      <c r="CC35" s="106" t="s">
        <v>263</v>
      </c>
      <c r="CD35" s="106" t="s">
        <v>263</v>
      </c>
      <c r="CE35" s="106">
        <v>30</v>
      </c>
    </row>
    <row r="36" spans="1:83" ht="57.5" x14ac:dyDescent="0.25">
      <c r="A36" s="105">
        <v>44494.606666701387</v>
      </c>
      <c r="B36" s="105">
        <v>44494.630035567126</v>
      </c>
      <c r="C36" s="105">
        <v>44494</v>
      </c>
      <c r="D36" s="106" t="s">
        <v>707</v>
      </c>
      <c r="E36" s="106" t="s">
        <v>263</v>
      </c>
      <c r="F36" s="337" t="s">
        <v>333</v>
      </c>
      <c r="G36" s="337" t="s">
        <v>792</v>
      </c>
      <c r="H36" s="107" t="s">
        <v>40</v>
      </c>
      <c r="I36" s="337" t="s">
        <v>793</v>
      </c>
      <c r="J36" s="107">
        <v>0</v>
      </c>
      <c r="K36" s="107">
        <v>1</v>
      </c>
      <c r="L36" s="107">
        <v>0</v>
      </c>
      <c r="M36" s="107">
        <v>0</v>
      </c>
      <c r="N36" s="107">
        <v>0</v>
      </c>
      <c r="O36" s="107">
        <v>0</v>
      </c>
      <c r="P36" s="107">
        <v>0</v>
      </c>
      <c r="Q36" s="337" t="s">
        <v>810</v>
      </c>
      <c r="R36" s="337" t="s">
        <v>268</v>
      </c>
      <c r="S36" s="108" t="s">
        <v>811</v>
      </c>
      <c r="T36" s="107">
        <v>0</v>
      </c>
      <c r="U36" s="107">
        <v>0</v>
      </c>
      <c r="V36" s="107">
        <v>0</v>
      </c>
      <c r="W36" s="107">
        <v>1</v>
      </c>
      <c r="X36" s="107">
        <v>0</v>
      </c>
      <c r="Y36" s="107">
        <v>0</v>
      </c>
      <c r="Z36" s="107">
        <v>1</v>
      </c>
      <c r="AA36" s="107">
        <v>0</v>
      </c>
      <c r="AB36" s="107">
        <v>1</v>
      </c>
      <c r="AC36" s="107">
        <v>0</v>
      </c>
      <c r="AD36" s="107">
        <v>0</v>
      </c>
      <c r="AE36" s="107">
        <v>0</v>
      </c>
      <c r="AF36" s="107">
        <v>0</v>
      </c>
      <c r="AG36" s="109">
        <f t="shared" si="0"/>
        <v>3</v>
      </c>
      <c r="AH36" s="337" t="s">
        <v>812</v>
      </c>
      <c r="AI36" s="107">
        <v>0</v>
      </c>
      <c r="AJ36" s="107">
        <v>0</v>
      </c>
      <c r="AK36" s="107">
        <v>0</v>
      </c>
      <c r="AL36" s="107">
        <v>1</v>
      </c>
      <c r="AM36" s="107">
        <v>1</v>
      </c>
      <c r="AN36" s="107">
        <v>0</v>
      </c>
      <c r="AO36" s="107">
        <v>0</v>
      </c>
      <c r="AP36" s="107">
        <v>0</v>
      </c>
      <c r="AQ36" s="107">
        <v>0</v>
      </c>
      <c r="AR36" s="107">
        <v>0</v>
      </c>
      <c r="AS36" s="107">
        <v>0</v>
      </c>
      <c r="AT36" s="107">
        <v>0</v>
      </c>
      <c r="AU36" s="107">
        <v>1</v>
      </c>
      <c r="AV36" s="107">
        <v>0</v>
      </c>
      <c r="AW36" s="107">
        <v>0</v>
      </c>
      <c r="AX36" s="109">
        <f t="shared" si="1"/>
        <v>3</v>
      </c>
      <c r="AY36" s="337" t="s">
        <v>813</v>
      </c>
      <c r="AZ36" s="337" t="s">
        <v>814</v>
      </c>
      <c r="BA36" s="337" t="s">
        <v>268</v>
      </c>
      <c r="BB36" s="337" t="s">
        <v>815</v>
      </c>
      <c r="BC36" s="337" t="s">
        <v>263</v>
      </c>
      <c r="BD36" s="337" t="s">
        <v>816</v>
      </c>
      <c r="BE36" s="337" t="s">
        <v>817</v>
      </c>
      <c r="BF36" s="337" t="s">
        <v>281</v>
      </c>
      <c r="BG36" s="110" t="s">
        <v>325</v>
      </c>
      <c r="BH36" s="337" t="s">
        <v>719</v>
      </c>
      <c r="BI36" s="337" t="s">
        <v>818</v>
      </c>
      <c r="BJ36" s="337">
        <v>3</v>
      </c>
      <c r="BK36" s="337" t="s">
        <v>281</v>
      </c>
      <c r="BL36" s="337" t="s">
        <v>819</v>
      </c>
      <c r="BM36" s="337" t="s">
        <v>820</v>
      </c>
      <c r="BN36" s="337" t="s">
        <v>821</v>
      </c>
      <c r="BO36" s="337" t="s">
        <v>275</v>
      </c>
      <c r="BP36" s="337" t="s">
        <v>822</v>
      </c>
      <c r="BQ36" s="337" t="s">
        <v>823</v>
      </c>
      <c r="BR36" s="337" t="s">
        <v>288</v>
      </c>
      <c r="BS36" s="107">
        <v>1</v>
      </c>
      <c r="BT36" s="107">
        <v>0</v>
      </c>
      <c r="BU36" s="337" t="s">
        <v>289</v>
      </c>
      <c r="BV36" s="337" t="s">
        <v>824</v>
      </c>
      <c r="BW36" s="106">
        <v>228929402</v>
      </c>
      <c r="BX36" s="106" t="s">
        <v>825</v>
      </c>
      <c r="BY36" s="106">
        <v>44503.420358796298</v>
      </c>
      <c r="BZ36" s="106" t="s">
        <v>263</v>
      </c>
      <c r="CA36" s="106" t="s">
        <v>263</v>
      </c>
      <c r="CB36" s="106" t="s">
        <v>292</v>
      </c>
      <c r="CC36" s="106" t="s">
        <v>263</v>
      </c>
      <c r="CD36" s="106" t="s">
        <v>263</v>
      </c>
      <c r="CE36" s="106">
        <v>31</v>
      </c>
    </row>
    <row r="37" spans="1:83" ht="34.5" x14ac:dyDescent="0.25">
      <c r="A37" s="105">
        <v>44494.631480219898</v>
      </c>
      <c r="B37" s="105">
        <v>44494.659969664353</v>
      </c>
      <c r="C37" s="105">
        <v>44494</v>
      </c>
      <c r="D37" s="106" t="s">
        <v>707</v>
      </c>
      <c r="E37" s="106" t="s">
        <v>263</v>
      </c>
      <c r="F37" s="337" t="s">
        <v>333</v>
      </c>
      <c r="G37" s="337" t="s">
        <v>792</v>
      </c>
      <c r="H37" s="107" t="s">
        <v>40</v>
      </c>
      <c r="I37" s="337" t="s">
        <v>826</v>
      </c>
      <c r="J37" s="107">
        <v>1</v>
      </c>
      <c r="K37" s="107">
        <v>1</v>
      </c>
      <c r="L37" s="107">
        <v>0</v>
      </c>
      <c r="M37" s="107">
        <v>0</v>
      </c>
      <c r="N37" s="107">
        <v>0</v>
      </c>
      <c r="O37" s="107">
        <v>0</v>
      </c>
      <c r="P37" s="107">
        <v>0</v>
      </c>
      <c r="Q37" s="337" t="s">
        <v>827</v>
      </c>
      <c r="R37" s="337" t="s">
        <v>268</v>
      </c>
      <c r="S37" s="108" t="s">
        <v>828</v>
      </c>
      <c r="T37" s="107">
        <v>0</v>
      </c>
      <c r="U37" s="107">
        <v>1</v>
      </c>
      <c r="V37" s="107">
        <v>0</v>
      </c>
      <c r="W37" s="107">
        <v>1</v>
      </c>
      <c r="X37" s="107">
        <v>0</v>
      </c>
      <c r="Y37" s="107">
        <v>0</v>
      </c>
      <c r="Z37" s="107">
        <v>1</v>
      </c>
      <c r="AA37" s="107">
        <v>0</v>
      </c>
      <c r="AB37" s="107">
        <v>0</v>
      </c>
      <c r="AC37" s="107">
        <v>0</v>
      </c>
      <c r="AD37" s="107">
        <v>0</v>
      </c>
      <c r="AE37" s="107">
        <v>0</v>
      </c>
      <c r="AF37" s="107">
        <v>0</v>
      </c>
      <c r="AG37" s="109">
        <f t="shared" si="0"/>
        <v>3</v>
      </c>
      <c r="AH37" s="337" t="s">
        <v>829</v>
      </c>
      <c r="AI37" s="107">
        <v>0</v>
      </c>
      <c r="AJ37" s="107">
        <v>0</v>
      </c>
      <c r="AK37" s="107">
        <v>1</v>
      </c>
      <c r="AL37" s="107">
        <v>0</v>
      </c>
      <c r="AM37" s="107">
        <v>0</v>
      </c>
      <c r="AN37" s="107">
        <v>0</v>
      </c>
      <c r="AO37" s="107">
        <v>0</v>
      </c>
      <c r="AP37" s="107">
        <v>0</v>
      </c>
      <c r="AQ37" s="107">
        <v>0</v>
      </c>
      <c r="AR37" s="107">
        <v>0</v>
      </c>
      <c r="AS37" s="107">
        <v>0</v>
      </c>
      <c r="AT37" s="107">
        <v>0</v>
      </c>
      <c r="AU37" s="107">
        <v>1</v>
      </c>
      <c r="AV37" s="107">
        <v>0</v>
      </c>
      <c r="AW37" s="107">
        <v>1</v>
      </c>
      <c r="AX37" s="109">
        <f t="shared" si="1"/>
        <v>3</v>
      </c>
      <c r="AY37" s="337" t="s">
        <v>830</v>
      </c>
      <c r="AZ37" s="337" t="s">
        <v>831</v>
      </c>
      <c r="BA37" s="337" t="s">
        <v>832</v>
      </c>
      <c r="BB37" s="337" t="s">
        <v>833</v>
      </c>
      <c r="BC37" s="337" t="s">
        <v>834</v>
      </c>
      <c r="BD37" s="337" t="s">
        <v>275</v>
      </c>
      <c r="BE37" s="337" t="s">
        <v>802</v>
      </c>
      <c r="BF37" s="337" t="s">
        <v>835</v>
      </c>
      <c r="BG37" s="337" t="s">
        <v>366</v>
      </c>
      <c r="BH37" s="337" t="s">
        <v>279</v>
      </c>
      <c r="BI37" s="337" t="s">
        <v>836</v>
      </c>
      <c r="BJ37" s="337">
        <v>5</v>
      </c>
      <c r="BK37" s="337" t="s">
        <v>281</v>
      </c>
      <c r="BL37" s="337" t="s">
        <v>268</v>
      </c>
      <c r="BM37" s="337" t="s">
        <v>837</v>
      </c>
      <c r="BN37" s="337" t="s">
        <v>838</v>
      </c>
      <c r="BO37" s="337" t="s">
        <v>839</v>
      </c>
      <c r="BP37" s="337" t="s">
        <v>840</v>
      </c>
      <c r="BQ37" s="337" t="s">
        <v>841</v>
      </c>
      <c r="BR37" s="337" t="s">
        <v>518</v>
      </c>
      <c r="BS37" s="107">
        <v>1</v>
      </c>
      <c r="BT37" s="107">
        <v>1</v>
      </c>
      <c r="BU37" s="337" t="s">
        <v>289</v>
      </c>
      <c r="BV37" s="337" t="s">
        <v>842</v>
      </c>
      <c r="BW37" s="106">
        <v>228929448</v>
      </c>
      <c r="BX37" s="106" t="s">
        <v>843</v>
      </c>
      <c r="BY37" s="106">
        <v>44503.420393518521</v>
      </c>
      <c r="BZ37" s="106" t="s">
        <v>263</v>
      </c>
      <c r="CA37" s="106" t="s">
        <v>263</v>
      </c>
      <c r="CB37" s="106" t="s">
        <v>292</v>
      </c>
      <c r="CC37" s="106" t="s">
        <v>263</v>
      </c>
      <c r="CD37" s="106" t="s">
        <v>263</v>
      </c>
      <c r="CE37" s="106">
        <v>32</v>
      </c>
    </row>
    <row r="38" spans="1:83" ht="46" x14ac:dyDescent="0.25">
      <c r="A38" s="105">
        <v>44494.584381944442</v>
      </c>
      <c r="B38" s="105">
        <v>44494.608697881937</v>
      </c>
      <c r="C38" s="105">
        <v>44494</v>
      </c>
      <c r="D38" s="106" t="s">
        <v>844</v>
      </c>
      <c r="E38" s="106" t="s">
        <v>263</v>
      </c>
      <c r="F38" s="337" t="s">
        <v>264</v>
      </c>
      <c r="G38" s="337" t="s">
        <v>792</v>
      </c>
      <c r="H38" s="107" t="s">
        <v>40</v>
      </c>
      <c r="I38" s="337" t="s">
        <v>845</v>
      </c>
      <c r="J38" s="107">
        <v>0</v>
      </c>
      <c r="K38" s="107">
        <v>0</v>
      </c>
      <c r="L38" s="107">
        <v>0</v>
      </c>
      <c r="M38" s="107">
        <v>0</v>
      </c>
      <c r="N38" s="107">
        <v>0</v>
      </c>
      <c r="O38" s="107">
        <v>0</v>
      </c>
      <c r="P38" s="107">
        <v>1</v>
      </c>
      <c r="Q38" s="337" t="s">
        <v>846</v>
      </c>
      <c r="R38" s="337" t="s">
        <v>847</v>
      </c>
      <c r="S38" s="108" t="s">
        <v>848</v>
      </c>
      <c r="T38" s="107">
        <v>1</v>
      </c>
      <c r="U38" s="107">
        <v>0</v>
      </c>
      <c r="V38" s="107">
        <v>0</v>
      </c>
      <c r="W38" s="107">
        <v>1</v>
      </c>
      <c r="X38" s="107">
        <v>1</v>
      </c>
      <c r="Y38" s="107">
        <v>0</v>
      </c>
      <c r="Z38" s="107">
        <v>0</v>
      </c>
      <c r="AA38" s="107">
        <v>0</v>
      </c>
      <c r="AB38" s="107">
        <v>0</v>
      </c>
      <c r="AC38" s="107">
        <v>0</v>
      </c>
      <c r="AD38" s="107">
        <v>0</v>
      </c>
      <c r="AE38" s="107">
        <v>0</v>
      </c>
      <c r="AF38" s="107">
        <v>0</v>
      </c>
      <c r="AG38" s="109">
        <f t="shared" ref="AG38:AG85" si="2">SUM(T38:AF38)</f>
        <v>3</v>
      </c>
      <c r="AH38" s="337" t="s">
        <v>849</v>
      </c>
      <c r="AI38" s="107">
        <v>1</v>
      </c>
      <c r="AJ38" s="107">
        <v>0</v>
      </c>
      <c r="AK38" s="107">
        <v>0</v>
      </c>
      <c r="AL38" s="107">
        <v>1</v>
      </c>
      <c r="AM38" s="107">
        <v>0</v>
      </c>
      <c r="AN38" s="107">
        <v>0</v>
      </c>
      <c r="AO38" s="107">
        <v>0</v>
      </c>
      <c r="AP38" s="107">
        <v>0</v>
      </c>
      <c r="AQ38" s="107">
        <v>0</v>
      </c>
      <c r="AR38" s="107">
        <v>0</v>
      </c>
      <c r="AS38" s="107">
        <v>0</v>
      </c>
      <c r="AT38" s="107">
        <v>0</v>
      </c>
      <c r="AU38" s="107">
        <v>1</v>
      </c>
      <c r="AV38" s="107">
        <v>0</v>
      </c>
      <c r="AW38" s="107">
        <v>0</v>
      </c>
      <c r="AX38" s="109">
        <f t="shared" si="1"/>
        <v>3</v>
      </c>
      <c r="AY38" s="337" t="s">
        <v>850</v>
      </c>
      <c r="AZ38" s="337" t="s">
        <v>851</v>
      </c>
      <c r="BA38" s="337" t="s">
        <v>852</v>
      </c>
      <c r="BB38" s="337">
        <v>15000</v>
      </c>
      <c r="BC38" s="337" t="s">
        <v>853</v>
      </c>
      <c r="BD38" s="337" t="s">
        <v>854</v>
      </c>
      <c r="BE38" s="337" t="s">
        <v>717</v>
      </c>
      <c r="BF38" s="337" t="s">
        <v>855</v>
      </c>
      <c r="BG38" s="337" t="s">
        <v>366</v>
      </c>
      <c r="BH38" s="337" t="s">
        <v>785</v>
      </c>
      <c r="BI38" s="337" t="s">
        <v>856</v>
      </c>
      <c r="BJ38" s="337">
        <v>7</v>
      </c>
      <c r="BK38" s="337" t="s">
        <v>857</v>
      </c>
      <c r="BL38" s="337" t="s">
        <v>858</v>
      </c>
      <c r="BM38" s="337" t="s">
        <v>281</v>
      </c>
      <c r="BN38" s="337" t="s">
        <v>263</v>
      </c>
      <c r="BO38" s="337" t="s">
        <v>859</v>
      </c>
      <c r="BP38" s="337" t="s">
        <v>860</v>
      </c>
      <c r="BQ38" s="337" t="s">
        <v>861</v>
      </c>
      <c r="BR38" s="337" t="s">
        <v>862</v>
      </c>
      <c r="BS38" s="107">
        <v>0</v>
      </c>
      <c r="BT38" s="107">
        <v>0</v>
      </c>
      <c r="BU38" s="337" t="s">
        <v>263</v>
      </c>
      <c r="BV38" s="337" t="s">
        <v>863</v>
      </c>
      <c r="BW38" s="106">
        <v>228930057</v>
      </c>
      <c r="BX38" s="106" t="s">
        <v>864</v>
      </c>
      <c r="BY38" s="106">
        <v>44503.421053240738</v>
      </c>
      <c r="BZ38" s="106" t="s">
        <v>263</v>
      </c>
      <c r="CA38" s="106" t="s">
        <v>263</v>
      </c>
      <c r="CB38" s="106" t="s">
        <v>292</v>
      </c>
      <c r="CC38" s="106" t="s">
        <v>263</v>
      </c>
      <c r="CD38" s="106" t="s">
        <v>263</v>
      </c>
      <c r="CE38" s="106">
        <v>33</v>
      </c>
    </row>
    <row r="39" spans="1:83" ht="34.5" x14ac:dyDescent="0.25">
      <c r="A39" s="105">
        <v>44494.609125173607</v>
      </c>
      <c r="B39" s="105">
        <v>44494.622387569441</v>
      </c>
      <c r="C39" s="105">
        <v>44494</v>
      </c>
      <c r="D39" s="106" t="s">
        <v>844</v>
      </c>
      <c r="E39" s="106" t="s">
        <v>263</v>
      </c>
      <c r="F39" s="337" t="s">
        <v>264</v>
      </c>
      <c r="G39" s="337" t="s">
        <v>792</v>
      </c>
      <c r="H39" s="107" t="s">
        <v>40</v>
      </c>
      <c r="I39" s="337" t="s">
        <v>865</v>
      </c>
      <c r="J39" s="107">
        <v>0</v>
      </c>
      <c r="K39" s="107">
        <v>1</v>
      </c>
      <c r="L39" s="107">
        <v>0</v>
      </c>
      <c r="M39" s="107">
        <v>0</v>
      </c>
      <c r="N39" s="107">
        <v>0</v>
      </c>
      <c r="O39" s="107">
        <v>0</v>
      </c>
      <c r="P39" s="107">
        <v>0</v>
      </c>
      <c r="Q39" s="337" t="s">
        <v>866</v>
      </c>
      <c r="R39" s="337" t="s">
        <v>867</v>
      </c>
      <c r="S39" s="108" t="s">
        <v>868</v>
      </c>
      <c r="T39" s="107">
        <v>0</v>
      </c>
      <c r="U39" s="107">
        <v>0</v>
      </c>
      <c r="V39" s="107">
        <v>0</v>
      </c>
      <c r="W39" s="107">
        <v>0</v>
      </c>
      <c r="X39" s="107">
        <v>0</v>
      </c>
      <c r="Y39" s="107">
        <v>0</v>
      </c>
      <c r="Z39" s="107">
        <v>0</v>
      </c>
      <c r="AA39" s="107">
        <v>0</v>
      </c>
      <c r="AB39" s="107">
        <v>0</v>
      </c>
      <c r="AC39" s="107">
        <v>1</v>
      </c>
      <c r="AD39" s="107">
        <v>1</v>
      </c>
      <c r="AE39" s="107">
        <v>1</v>
      </c>
      <c r="AF39" s="107">
        <v>0</v>
      </c>
      <c r="AG39" s="109">
        <f t="shared" si="2"/>
        <v>3</v>
      </c>
      <c r="AH39" s="337" t="s">
        <v>869</v>
      </c>
      <c r="AI39" s="107">
        <v>0</v>
      </c>
      <c r="AJ39" s="107">
        <v>0</v>
      </c>
      <c r="AK39" s="107">
        <v>0</v>
      </c>
      <c r="AL39" s="107">
        <v>0</v>
      </c>
      <c r="AM39" s="107">
        <v>0</v>
      </c>
      <c r="AN39" s="107">
        <v>0</v>
      </c>
      <c r="AO39" s="107">
        <v>0</v>
      </c>
      <c r="AP39" s="107">
        <v>0</v>
      </c>
      <c r="AQ39" s="107">
        <v>0</v>
      </c>
      <c r="AR39" s="107">
        <v>1</v>
      </c>
      <c r="AS39" s="107">
        <v>1</v>
      </c>
      <c r="AT39" s="107">
        <v>0</v>
      </c>
      <c r="AU39" s="107">
        <v>1</v>
      </c>
      <c r="AV39" s="107">
        <v>0</v>
      </c>
      <c r="AW39" s="107">
        <v>0</v>
      </c>
      <c r="AX39" s="109">
        <f t="shared" si="1"/>
        <v>3</v>
      </c>
      <c r="AY39" s="337" t="s">
        <v>870</v>
      </c>
      <c r="AZ39" s="337" t="s">
        <v>871</v>
      </c>
      <c r="BA39" s="337" t="s">
        <v>872</v>
      </c>
      <c r="BB39" s="337" t="s">
        <v>873</v>
      </c>
      <c r="BC39" s="337" t="s">
        <v>874</v>
      </c>
      <c r="BD39" s="337" t="s">
        <v>275</v>
      </c>
      <c r="BE39" s="337" t="s">
        <v>875</v>
      </c>
      <c r="BF39" s="337" t="s">
        <v>876</v>
      </c>
      <c r="BG39" s="337" t="s">
        <v>366</v>
      </c>
      <c r="BH39" s="337" t="s">
        <v>421</v>
      </c>
      <c r="BI39" s="337" t="s">
        <v>664</v>
      </c>
      <c r="BJ39" s="337">
        <v>7</v>
      </c>
      <c r="BK39" s="337" t="s">
        <v>281</v>
      </c>
      <c r="BL39" s="337" t="s">
        <v>268</v>
      </c>
      <c r="BM39" s="337" t="s">
        <v>281</v>
      </c>
      <c r="BN39" s="337" t="s">
        <v>281</v>
      </c>
      <c r="BO39" s="337" t="s">
        <v>877</v>
      </c>
      <c r="BP39" s="337" t="s">
        <v>878</v>
      </c>
      <c r="BQ39" s="337" t="s">
        <v>879</v>
      </c>
      <c r="BR39" s="337"/>
      <c r="BS39" s="107">
        <v>0</v>
      </c>
      <c r="BT39" s="107">
        <v>0</v>
      </c>
      <c r="BU39" s="337" t="s">
        <v>263</v>
      </c>
      <c r="BV39" s="337" t="s">
        <v>880</v>
      </c>
      <c r="BW39" s="106">
        <v>228930078</v>
      </c>
      <c r="BX39" s="106" t="s">
        <v>881</v>
      </c>
      <c r="BY39" s="106">
        <v>44503.421076388891</v>
      </c>
      <c r="BZ39" s="106" t="s">
        <v>263</v>
      </c>
      <c r="CA39" s="106" t="s">
        <v>263</v>
      </c>
      <c r="CB39" s="106" t="s">
        <v>292</v>
      </c>
      <c r="CC39" s="106" t="s">
        <v>263</v>
      </c>
      <c r="CD39" s="106" t="s">
        <v>263</v>
      </c>
      <c r="CE39" s="106">
        <v>34</v>
      </c>
    </row>
    <row r="40" spans="1:83" ht="34.5" x14ac:dyDescent="0.25">
      <c r="A40" s="105">
        <v>44494.62246982639</v>
      </c>
      <c r="B40" s="105">
        <v>44494.638306099543</v>
      </c>
      <c r="C40" s="105">
        <v>44494</v>
      </c>
      <c r="D40" s="106" t="s">
        <v>844</v>
      </c>
      <c r="E40" s="106" t="s">
        <v>263</v>
      </c>
      <c r="F40" s="337" t="s">
        <v>264</v>
      </c>
      <c r="G40" s="337" t="s">
        <v>792</v>
      </c>
      <c r="H40" s="107" t="s">
        <v>40</v>
      </c>
      <c r="I40" s="337" t="s">
        <v>882</v>
      </c>
      <c r="J40" s="107">
        <v>0</v>
      </c>
      <c r="K40" s="107">
        <v>1</v>
      </c>
      <c r="L40" s="107">
        <v>0</v>
      </c>
      <c r="M40" s="107">
        <v>0</v>
      </c>
      <c r="N40" s="107">
        <v>0</v>
      </c>
      <c r="O40" s="107">
        <v>0</v>
      </c>
      <c r="P40" s="107">
        <v>0</v>
      </c>
      <c r="Q40" s="337" t="s">
        <v>883</v>
      </c>
      <c r="R40" s="337" t="s">
        <v>884</v>
      </c>
      <c r="S40" s="108" t="s">
        <v>885</v>
      </c>
      <c r="T40" s="107">
        <v>1</v>
      </c>
      <c r="U40" s="107">
        <v>0</v>
      </c>
      <c r="V40" s="107">
        <v>1</v>
      </c>
      <c r="W40" s="107">
        <v>1</v>
      </c>
      <c r="X40" s="107">
        <v>0</v>
      </c>
      <c r="Y40" s="107">
        <v>0</v>
      </c>
      <c r="Z40" s="107">
        <v>0</v>
      </c>
      <c r="AA40" s="107">
        <v>0</v>
      </c>
      <c r="AB40" s="107">
        <v>0</v>
      </c>
      <c r="AC40" s="107">
        <v>0</v>
      </c>
      <c r="AD40" s="107">
        <v>0</v>
      </c>
      <c r="AE40" s="107">
        <v>0</v>
      </c>
      <c r="AF40" s="107">
        <v>0</v>
      </c>
      <c r="AG40" s="109">
        <f t="shared" si="2"/>
        <v>3</v>
      </c>
      <c r="AH40" s="337" t="s">
        <v>886</v>
      </c>
      <c r="AI40" s="107">
        <v>1</v>
      </c>
      <c r="AJ40" s="107">
        <v>0</v>
      </c>
      <c r="AK40" s="107">
        <v>0</v>
      </c>
      <c r="AL40" s="107">
        <v>0</v>
      </c>
      <c r="AM40" s="107">
        <v>1</v>
      </c>
      <c r="AN40" s="107">
        <v>0</v>
      </c>
      <c r="AO40" s="107">
        <v>0</v>
      </c>
      <c r="AP40" s="107">
        <v>0</v>
      </c>
      <c r="AQ40" s="107">
        <v>0</v>
      </c>
      <c r="AR40" s="107">
        <v>0</v>
      </c>
      <c r="AS40" s="107">
        <v>0</v>
      </c>
      <c r="AT40" s="107">
        <v>0</v>
      </c>
      <c r="AU40" s="107">
        <v>1</v>
      </c>
      <c r="AV40" s="107">
        <v>0</v>
      </c>
      <c r="AW40" s="107">
        <v>0</v>
      </c>
      <c r="AX40" s="109">
        <f t="shared" si="1"/>
        <v>3</v>
      </c>
      <c r="AY40" s="337" t="s">
        <v>887</v>
      </c>
      <c r="AZ40" s="337" t="s">
        <v>887</v>
      </c>
      <c r="BA40" s="337" t="s">
        <v>888</v>
      </c>
      <c r="BB40" s="337" t="s">
        <v>889</v>
      </c>
      <c r="BC40" s="337" t="s">
        <v>890</v>
      </c>
      <c r="BD40" s="337" t="s">
        <v>275</v>
      </c>
      <c r="BE40" s="337" t="s">
        <v>891</v>
      </c>
      <c r="BF40" s="337" t="s">
        <v>892</v>
      </c>
      <c r="BG40" s="110" t="s">
        <v>325</v>
      </c>
      <c r="BH40" s="337" t="s">
        <v>401</v>
      </c>
      <c r="BI40" s="337" t="s">
        <v>893</v>
      </c>
      <c r="BJ40" s="337">
        <v>5</v>
      </c>
      <c r="BK40" s="337" t="s">
        <v>894</v>
      </c>
      <c r="BL40" s="337" t="s">
        <v>895</v>
      </c>
      <c r="BM40" s="337" t="s">
        <v>263</v>
      </c>
      <c r="BN40" s="337" t="s">
        <v>281</v>
      </c>
      <c r="BO40" s="337" t="s">
        <v>285</v>
      </c>
      <c r="BP40" s="337" t="s">
        <v>860</v>
      </c>
      <c r="BQ40" s="337" t="s">
        <v>896</v>
      </c>
      <c r="BR40" s="337"/>
      <c r="BS40" s="107">
        <v>0</v>
      </c>
      <c r="BT40" s="107">
        <v>0</v>
      </c>
      <c r="BU40" s="337" t="s">
        <v>897</v>
      </c>
      <c r="BV40" s="337" t="s">
        <v>898</v>
      </c>
      <c r="BW40" s="106">
        <v>228930092</v>
      </c>
      <c r="BX40" s="106" t="s">
        <v>899</v>
      </c>
      <c r="BY40" s="106">
        <v>44503.421099537038</v>
      </c>
      <c r="BZ40" s="106" t="s">
        <v>263</v>
      </c>
      <c r="CA40" s="106" t="s">
        <v>263</v>
      </c>
      <c r="CB40" s="106" t="s">
        <v>292</v>
      </c>
      <c r="CC40" s="106" t="s">
        <v>263</v>
      </c>
      <c r="CD40" s="106" t="s">
        <v>263</v>
      </c>
      <c r="CE40" s="106">
        <v>35</v>
      </c>
    </row>
    <row r="41" spans="1:83" ht="80.5" x14ac:dyDescent="0.25">
      <c r="A41" s="105">
        <v>44492.437377499999</v>
      </c>
      <c r="B41" s="105">
        <v>44492.47322295139</v>
      </c>
      <c r="C41" s="105">
        <v>44492</v>
      </c>
      <c r="D41" s="106" t="s">
        <v>900</v>
      </c>
      <c r="E41" s="106" t="s">
        <v>263</v>
      </c>
      <c r="F41" s="337" t="s">
        <v>264</v>
      </c>
      <c r="G41" s="337" t="s">
        <v>901</v>
      </c>
      <c r="H41" s="107" t="s">
        <v>40</v>
      </c>
      <c r="I41" s="337" t="s">
        <v>902</v>
      </c>
      <c r="J41" s="107">
        <v>1</v>
      </c>
      <c r="K41" s="107">
        <v>1</v>
      </c>
      <c r="L41" s="107">
        <v>1</v>
      </c>
      <c r="M41" s="107">
        <v>0</v>
      </c>
      <c r="N41" s="107">
        <v>0</v>
      </c>
      <c r="O41" s="107">
        <v>0</v>
      </c>
      <c r="P41" s="107">
        <v>0</v>
      </c>
      <c r="Q41" s="337" t="s">
        <v>903</v>
      </c>
      <c r="R41" s="337" t="s">
        <v>904</v>
      </c>
      <c r="S41" s="108" t="s">
        <v>905</v>
      </c>
      <c r="T41" s="107">
        <v>1</v>
      </c>
      <c r="U41" s="107">
        <v>0</v>
      </c>
      <c r="V41" s="107">
        <v>0</v>
      </c>
      <c r="W41" s="107">
        <v>1</v>
      </c>
      <c r="X41" s="107">
        <v>1</v>
      </c>
      <c r="Y41" s="107">
        <v>0</v>
      </c>
      <c r="Z41" s="107">
        <v>0</v>
      </c>
      <c r="AA41" s="107">
        <v>0</v>
      </c>
      <c r="AB41" s="107">
        <v>0</v>
      </c>
      <c r="AC41" s="107">
        <v>0</v>
      </c>
      <c r="AD41" s="107">
        <v>0</v>
      </c>
      <c r="AE41" s="107">
        <v>0</v>
      </c>
      <c r="AF41" s="107">
        <v>0</v>
      </c>
      <c r="AG41" s="109">
        <f t="shared" si="2"/>
        <v>3</v>
      </c>
      <c r="AH41" s="337" t="s">
        <v>906</v>
      </c>
      <c r="AI41" s="107">
        <v>0</v>
      </c>
      <c r="AJ41" s="107">
        <v>0</v>
      </c>
      <c r="AK41" s="107">
        <v>1</v>
      </c>
      <c r="AL41" s="107">
        <v>1</v>
      </c>
      <c r="AM41" s="107">
        <v>0</v>
      </c>
      <c r="AN41" s="107">
        <v>0</v>
      </c>
      <c r="AO41" s="107">
        <v>0</v>
      </c>
      <c r="AP41" s="107">
        <v>0</v>
      </c>
      <c r="AQ41" s="107">
        <v>0</v>
      </c>
      <c r="AR41" s="107">
        <v>0</v>
      </c>
      <c r="AS41" s="107">
        <v>0</v>
      </c>
      <c r="AT41" s="107">
        <v>1</v>
      </c>
      <c r="AU41" s="107">
        <v>0</v>
      </c>
      <c r="AV41" s="107">
        <v>0</v>
      </c>
      <c r="AW41" s="107">
        <v>0</v>
      </c>
      <c r="AX41" s="109">
        <f t="shared" si="1"/>
        <v>3</v>
      </c>
      <c r="AY41" s="337" t="s">
        <v>907</v>
      </c>
      <c r="AZ41" s="337" t="s">
        <v>908</v>
      </c>
      <c r="BA41" s="337" t="s">
        <v>909</v>
      </c>
      <c r="BB41" s="337" t="s">
        <v>910</v>
      </c>
      <c r="BC41" s="337" t="s">
        <v>911</v>
      </c>
      <c r="BD41" s="337" t="s">
        <v>912</v>
      </c>
      <c r="BE41" s="337" t="s">
        <v>913</v>
      </c>
      <c r="BF41" s="337" t="s">
        <v>914</v>
      </c>
      <c r="BG41" s="337" t="s">
        <v>366</v>
      </c>
      <c r="BH41" s="337" t="s">
        <v>915</v>
      </c>
      <c r="BI41" s="337" t="s">
        <v>664</v>
      </c>
      <c r="BJ41" s="337">
        <v>2</v>
      </c>
      <c r="BK41" s="337" t="s">
        <v>916</v>
      </c>
      <c r="BL41" s="337" t="s">
        <v>917</v>
      </c>
      <c r="BM41" s="337" t="s">
        <v>281</v>
      </c>
      <c r="BN41" s="337" t="s">
        <v>918</v>
      </c>
      <c r="BO41" s="337" t="s">
        <v>275</v>
      </c>
      <c r="BP41" s="337" t="s">
        <v>919</v>
      </c>
      <c r="BQ41" s="337" t="s">
        <v>920</v>
      </c>
      <c r="BR41" s="337" t="s">
        <v>921</v>
      </c>
      <c r="BS41" s="107">
        <v>0</v>
      </c>
      <c r="BT41" s="107">
        <v>0</v>
      </c>
      <c r="BU41" s="337" t="s">
        <v>289</v>
      </c>
      <c r="BV41" s="337" t="s">
        <v>922</v>
      </c>
      <c r="BW41" s="106">
        <v>228930906</v>
      </c>
      <c r="BX41" s="106" t="s">
        <v>923</v>
      </c>
      <c r="BY41" s="106">
        <v>44503.422546296293</v>
      </c>
      <c r="BZ41" s="106" t="s">
        <v>263</v>
      </c>
      <c r="CA41" s="106" t="s">
        <v>263</v>
      </c>
      <c r="CB41" s="106" t="s">
        <v>292</v>
      </c>
      <c r="CC41" s="106" t="s">
        <v>263</v>
      </c>
      <c r="CD41" s="106" t="s">
        <v>263</v>
      </c>
      <c r="CE41" s="106">
        <v>36</v>
      </c>
    </row>
    <row r="42" spans="1:83" ht="69" x14ac:dyDescent="0.25">
      <c r="A42" s="105">
        <v>44492.476148622693</v>
      </c>
      <c r="B42" s="105">
        <v>44492.49686378472</v>
      </c>
      <c r="C42" s="105">
        <v>44492</v>
      </c>
      <c r="D42" s="106" t="s">
        <v>900</v>
      </c>
      <c r="E42" s="106" t="s">
        <v>263</v>
      </c>
      <c r="F42" s="337" t="s">
        <v>333</v>
      </c>
      <c r="G42" s="337" t="s">
        <v>631</v>
      </c>
      <c r="H42" s="107" t="s">
        <v>40</v>
      </c>
      <c r="I42" s="337" t="s">
        <v>924</v>
      </c>
      <c r="J42" s="107">
        <v>1</v>
      </c>
      <c r="K42" s="107">
        <v>1</v>
      </c>
      <c r="L42" s="107">
        <v>0</v>
      </c>
      <c r="M42" s="107">
        <v>0</v>
      </c>
      <c r="N42" s="107">
        <v>0</v>
      </c>
      <c r="O42" s="107">
        <v>0</v>
      </c>
      <c r="P42" s="107">
        <v>0</v>
      </c>
      <c r="Q42" s="337" t="s">
        <v>925</v>
      </c>
      <c r="R42" s="337" t="s">
        <v>926</v>
      </c>
      <c r="S42" s="108" t="s">
        <v>927</v>
      </c>
      <c r="T42" s="107">
        <v>0</v>
      </c>
      <c r="U42" s="107">
        <v>0</v>
      </c>
      <c r="V42" s="107">
        <v>0</v>
      </c>
      <c r="W42" s="107">
        <v>0</v>
      </c>
      <c r="X42" s="107">
        <v>1</v>
      </c>
      <c r="Y42" s="107">
        <v>0</v>
      </c>
      <c r="Z42" s="107">
        <v>1</v>
      </c>
      <c r="AA42" s="107">
        <v>0</v>
      </c>
      <c r="AB42" s="107">
        <v>0</v>
      </c>
      <c r="AC42" s="107">
        <v>1</v>
      </c>
      <c r="AD42" s="107">
        <v>0</v>
      </c>
      <c r="AE42" s="107">
        <v>0</v>
      </c>
      <c r="AF42" s="107">
        <v>0</v>
      </c>
      <c r="AG42" s="109">
        <f t="shared" si="2"/>
        <v>3</v>
      </c>
      <c r="AH42" s="337" t="s">
        <v>928</v>
      </c>
      <c r="AI42" s="107">
        <v>0</v>
      </c>
      <c r="AJ42" s="107">
        <v>0</v>
      </c>
      <c r="AK42" s="107">
        <v>0</v>
      </c>
      <c r="AL42" s="107">
        <v>1</v>
      </c>
      <c r="AM42" s="107">
        <v>0</v>
      </c>
      <c r="AN42" s="107">
        <v>0</v>
      </c>
      <c r="AO42" s="107">
        <v>0</v>
      </c>
      <c r="AP42" s="107">
        <v>0</v>
      </c>
      <c r="AQ42" s="107">
        <v>0</v>
      </c>
      <c r="AR42" s="107">
        <v>0</v>
      </c>
      <c r="AS42" s="107">
        <v>0</v>
      </c>
      <c r="AT42" s="107">
        <v>1</v>
      </c>
      <c r="AU42" s="107">
        <v>0</v>
      </c>
      <c r="AV42" s="107">
        <v>0</v>
      </c>
      <c r="AW42" s="107">
        <v>1</v>
      </c>
      <c r="AX42" s="109">
        <f t="shared" si="1"/>
        <v>3</v>
      </c>
      <c r="AY42" s="337" t="s">
        <v>929</v>
      </c>
      <c r="AZ42" s="337" t="s">
        <v>930</v>
      </c>
      <c r="BA42" s="337" t="s">
        <v>931</v>
      </c>
      <c r="BB42" s="337" t="s">
        <v>932</v>
      </c>
      <c r="BC42" s="337" t="s">
        <v>933</v>
      </c>
      <c r="BD42" s="337" t="s">
        <v>275</v>
      </c>
      <c r="BE42" s="337" t="s">
        <v>454</v>
      </c>
      <c r="BF42" s="337" t="s">
        <v>934</v>
      </c>
      <c r="BG42" s="110" t="s">
        <v>325</v>
      </c>
      <c r="BH42" s="337" t="s">
        <v>340</v>
      </c>
      <c r="BI42" s="337" t="s">
        <v>664</v>
      </c>
      <c r="BJ42" s="337">
        <v>4</v>
      </c>
      <c r="BK42" s="337" t="s">
        <v>281</v>
      </c>
      <c r="BL42" s="337" t="s">
        <v>935</v>
      </c>
      <c r="BM42" s="337" t="s">
        <v>936</v>
      </c>
      <c r="BN42" s="337" t="s">
        <v>937</v>
      </c>
      <c r="BO42" s="337" t="s">
        <v>275</v>
      </c>
      <c r="BP42" s="337" t="s">
        <v>938</v>
      </c>
      <c r="BQ42" s="337" t="s">
        <v>939</v>
      </c>
      <c r="BR42" s="337" t="s">
        <v>288</v>
      </c>
      <c r="BS42" s="107">
        <v>1</v>
      </c>
      <c r="BT42" s="107">
        <v>0</v>
      </c>
      <c r="BU42" s="337" t="s">
        <v>289</v>
      </c>
      <c r="BV42" s="337" t="s">
        <v>940</v>
      </c>
      <c r="BW42" s="106">
        <v>228930911</v>
      </c>
      <c r="BX42" s="106" t="s">
        <v>941</v>
      </c>
      <c r="BY42" s="106">
        <v>44503.42255787037</v>
      </c>
      <c r="BZ42" s="106" t="s">
        <v>263</v>
      </c>
      <c r="CA42" s="106" t="s">
        <v>263</v>
      </c>
      <c r="CB42" s="106" t="s">
        <v>292</v>
      </c>
      <c r="CC42" s="106" t="s">
        <v>263</v>
      </c>
      <c r="CD42" s="106" t="s">
        <v>263</v>
      </c>
      <c r="CE42" s="106">
        <v>37</v>
      </c>
    </row>
    <row r="43" spans="1:83" ht="80.5" x14ac:dyDescent="0.25">
      <c r="A43" s="105">
        <v>44492.497377650463</v>
      </c>
      <c r="B43" s="105">
        <v>44492.51392928241</v>
      </c>
      <c r="C43" s="105">
        <v>44492</v>
      </c>
      <c r="D43" s="106" t="s">
        <v>900</v>
      </c>
      <c r="E43" s="106" t="s">
        <v>263</v>
      </c>
      <c r="F43" s="337" t="s">
        <v>333</v>
      </c>
      <c r="G43" s="337" t="s">
        <v>631</v>
      </c>
      <c r="H43" s="107" t="s">
        <v>40</v>
      </c>
      <c r="I43" s="337" t="s">
        <v>942</v>
      </c>
      <c r="J43" s="107">
        <v>1</v>
      </c>
      <c r="K43" s="107">
        <v>1</v>
      </c>
      <c r="L43" s="107">
        <v>0</v>
      </c>
      <c r="M43" s="107">
        <v>0</v>
      </c>
      <c r="N43" s="107">
        <v>0</v>
      </c>
      <c r="O43" s="107">
        <v>0</v>
      </c>
      <c r="P43" s="107">
        <v>0</v>
      </c>
      <c r="Q43" s="337" t="s">
        <v>943</v>
      </c>
      <c r="R43" s="337" t="s">
        <v>281</v>
      </c>
      <c r="S43" s="108" t="s">
        <v>944</v>
      </c>
      <c r="T43" s="107">
        <v>0</v>
      </c>
      <c r="U43" s="107">
        <v>0</v>
      </c>
      <c r="V43" s="107">
        <v>1</v>
      </c>
      <c r="W43" s="107">
        <v>0</v>
      </c>
      <c r="X43" s="107">
        <v>1</v>
      </c>
      <c r="Y43" s="107">
        <v>0</v>
      </c>
      <c r="Z43" s="107">
        <v>0</v>
      </c>
      <c r="AA43" s="107">
        <v>0</v>
      </c>
      <c r="AB43" s="107">
        <v>0</v>
      </c>
      <c r="AC43" s="107">
        <v>0</v>
      </c>
      <c r="AD43" s="107">
        <v>0</v>
      </c>
      <c r="AE43" s="107">
        <v>1</v>
      </c>
      <c r="AF43" s="107">
        <v>0</v>
      </c>
      <c r="AG43" s="109">
        <f t="shared" si="2"/>
        <v>3</v>
      </c>
      <c r="AH43" s="337" t="s">
        <v>945</v>
      </c>
      <c r="AI43" s="107">
        <v>1</v>
      </c>
      <c r="AJ43" s="107">
        <v>0</v>
      </c>
      <c r="AK43" s="107">
        <v>0</v>
      </c>
      <c r="AL43" s="107">
        <v>0</v>
      </c>
      <c r="AM43" s="107">
        <v>0</v>
      </c>
      <c r="AN43" s="107">
        <v>0</v>
      </c>
      <c r="AO43" s="107">
        <v>0</v>
      </c>
      <c r="AP43" s="107">
        <v>0</v>
      </c>
      <c r="AQ43" s="107">
        <v>0</v>
      </c>
      <c r="AR43" s="107">
        <v>0</v>
      </c>
      <c r="AS43" s="107">
        <v>1</v>
      </c>
      <c r="AT43" s="107">
        <v>1</v>
      </c>
      <c r="AU43" s="107">
        <v>0</v>
      </c>
      <c r="AV43" s="107">
        <v>0</v>
      </c>
      <c r="AW43" s="107">
        <v>0</v>
      </c>
      <c r="AX43" s="109">
        <f t="shared" si="1"/>
        <v>3</v>
      </c>
      <c r="AY43" s="337" t="s">
        <v>946</v>
      </c>
      <c r="AZ43" s="337" t="s">
        <v>947</v>
      </c>
      <c r="BA43" s="337" t="s">
        <v>948</v>
      </c>
      <c r="BB43" s="337" t="s">
        <v>949</v>
      </c>
      <c r="BC43" s="337" t="s">
        <v>950</v>
      </c>
      <c r="BD43" s="337" t="s">
        <v>275</v>
      </c>
      <c r="BE43" s="337" t="s">
        <v>454</v>
      </c>
      <c r="BF43" s="337" t="s">
        <v>934</v>
      </c>
      <c r="BG43" s="110" t="s">
        <v>325</v>
      </c>
      <c r="BH43" s="337" t="s">
        <v>401</v>
      </c>
      <c r="BI43" s="337" t="s">
        <v>664</v>
      </c>
      <c r="BJ43" s="337">
        <v>2</v>
      </c>
      <c r="BK43" s="337" t="s">
        <v>951</v>
      </c>
      <c r="BL43" s="337" t="s">
        <v>952</v>
      </c>
      <c r="BM43" s="337" t="s">
        <v>953</v>
      </c>
      <c r="BN43" s="337" t="s">
        <v>954</v>
      </c>
      <c r="BO43" s="337" t="s">
        <v>275</v>
      </c>
      <c r="BP43" s="337" t="s">
        <v>955</v>
      </c>
      <c r="BQ43" s="337" t="s">
        <v>956</v>
      </c>
      <c r="BR43" s="337" t="s">
        <v>288</v>
      </c>
      <c r="BS43" s="107">
        <v>1</v>
      </c>
      <c r="BT43" s="107">
        <v>0</v>
      </c>
      <c r="BU43" s="337" t="s">
        <v>289</v>
      </c>
      <c r="BV43" s="337" t="s">
        <v>957</v>
      </c>
      <c r="BW43" s="106">
        <v>228930917</v>
      </c>
      <c r="BX43" s="106" t="s">
        <v>958</v>
      </c>
      <c r="BY43" s="106">
        <v>44503.42255787037</v>
      </c>
      <c r="BZ43" s="106" t="s">
        <v>263</v>
      </c>
      <c r="CA43" s="106" t="s">
        <v>263</v>
      </c>
      <c r="CB43" s="106" t="s">
        <v>292</v>
      </c>
      <c r="CC43" s="106" t="s">
        <v>263</v>
      </c>
      <c r="CD43" s="106" t="s">
        <v>263</v>
      </c>
      <c r="CE43" s="106">
        <v>38</v>
      </c>
    </row>
    <row r="44" spans="1:83" ht="69" x14ac:dyDescent="0.25">
      <c r="A44" s="105">
        <v>44492.51408400463</v>
      </c>
      <c r="B44" s="105">
        <v>44492.541486574068</v>
      </c>
      <c r="C44" s="105">
        <v>44492</v>
      </c>
      <c r="D44" s="106" t="s">
        <v>900</v>
      </c>
      <c r="E44" s="106" t="s">
        <v>263</v>
      </c>
      <c r="F44" s="337" t="s">
        <v>333</v>
      </c>
      <c r="G44" s="337" t="s">
        <v>631</v>
      </c>
      <c r="H44" s="107" t="s">
        <v>40</v>
      </c>
      <c r="I44" s="337" t="s">
        <v>959</v>
      </c>
      <c r="J44" s="107">
        <v>1</v>
      </c>
      <c r="K44" s="107">
        <v>1</v>
      </c>
      <c r="L44" s="107">
        <v>0</v>
      </c>
      <c r="M44" s="107">
        <v>0</v>
      </c>
      <c r="N44" s="107">
        <v>0</v>
      </c>
      <c r="O44" s="107">
        <v>0</v>
      </c>
      <c r="P44" s="107">
        <v>0</v>
      </c>
      <c r="Q44" s="337" t="s">
        <v>960</v>
      </c>
      <c r="R44" s="337" t="s">
        <v>281</v>
      </c>
      <c r="S44" s="108" t="s">
        <v>961</v>
      </c>
      <c r="T44" s="107">
        <v>0</v>
      </c>
      <c r="U44" s="107">
        <v>0</v>
      </c>
      <c r="V44" s="107">
        <v>0</v>
      </c>
      <c r="W44" s="107">
        <v>1</v>
      </c>
      <c r="X44" s="107">
        <v>1</v>
      </c>
      <c r="Y44" s="107">
        <v>0</v>
      </c>
      <c r="Z44" s="107">
        <v>0</v>
      </c>
      <c r="AA44" s="107">
        <v>0</v>
      </c>
      <c r="AB44" s="107">
        <v>0</v>
      </c>
      <c r="AC44" s="107">
        <v>0</v>
      </c>
      <c r="AD44" s="107">
        <v>0</v>
      </c>
      <c r="AE44" s="107">
        <v>0</v>
      </c>
      <c r="AF44" s="107">
        <v>1</v>
      </c>
      <c r="AG44" s="109">
        <f t="shared" si="2"/>
        <v>3</v>
      </c>
      <c r="AH44" s="337" t="s">
        <v>962</v>
      </c>
      <c r="AI44" s="107">
        <v>0</v>
      </c>
      <c r="AJ44" s="107">
        <v>0</v>
      </c>
      <c r="AK44" s="107">
        <v>0</v>
      </c>
      <c r="AL44" s="107">
        <v>0</v>
      </c>
      <c r="AM44" s="107">
        <v>0</v>
      </c>
      <c r="AN44" s="107">
        <v>1</v>
      </c>
      <c r="AO44" s="107">
        <v>0</v>
      </c>
      <c r="AP44" s="107">
        <v>0</v>
      </c>
      <c r="AQ44" s="107">
        <v>0</v>
      </c>
      <c r="AR44" s="107">
        <v>0</v>
      </c>
      <c r="AS44" s="107">
        <v>1</v>
      </c>
      <c r="AT44" s="107">
        <v>1</v>
      </c>
      <c r="AU44" s="107">
        <v>0</v>
      </c>
      <c r="AV44" s="107">
        <v>0</v>
      </c>
      <c r="AW44" s="107">
        <v>0</v>
      </c>
      <c r="AX44" s="109">
        <f t="shared" si="1"/>
        <v>3</v>
      </c>
      <c r="AY44" s="337" t="s">
        <v>963</v>
      </c>
      <c r="AZ44" s="337" t="s">
        <v>964</v>
      </c>
      <c r="BA44" s="337" t="s">
        <v>965</v>
      </c>
      <c r="BB44" s="337" t="s">
        <v>966</v>
      </c>
      <c r="BC44" s="337" t="s">
        <v>967</v>
      </c>
      <c r="BD44" s="337" t="s">
        <v>557</v>
      </c>
      <c r="BE44" s="337" t="s">
        <v>968</v>
      </c>
      <c r="BF44" s="337" t="s">
        <v>969</v>
      </c>
      <c r="BG44" s="110" t="s">
        <v>325</v>
      </c>
      <c r="BH44" s="337" t="s">
        <v>340</v>
      </c>
      <c r="BI44" s="337" t="s">
        <v>970</v>
      </c>
      <c r="BJ44" s="337">
        <v>2</v>
      </c>
      <c r="BK44" s="337" t="s">
        <v>971</v>
      </c>
      <c r="BL44" s="337" t="s">
        <v>268</v>
      </c>
      <c r="BM44" s="337" t="s">
        <v>972</v>
      </c>
      <c r="BN44" s="337" t="s">
        <v>973</v>
      </c>
      <c r="BO44" s="337" t="s">
        <v>275</v>
      </c>
      <c r="BP44" s="337" t="s">
        <v>974</v>
      </c>
      <c r="BQ44" s="337" t="s">
        <v>975</v>
      </c>
      <c r="BR44" s="337" t="s">
        <v>288</v>
      </c>
      <c r="BS44" s="107">
        <v>1</v>
      </c>
      <c r="BT44" s="107">
        <v>0</v>
      </c>
      <c r="BU44" s="337" t="s">
        <v>289</v>
      </c>
      <c r="BV44" s="337" t="s">
        <v>976</v>
      </c>
      <c r="BW44" s="106">
        <v>228930921</v>
      </c>
      <c r="BX44" s="106" t="s">
        <v>977</v>
      </c>
      <c r="BY44" s="106">
        <v>44503.422569444447</v>
      </c>
      <c r="BZ44" s="106" t="s">
        <v>263</v>
      </c>
      <c r="CA44" s="106" t="s">
        <v>263</v>
      </c>
      <c r="CB44" s="106" t="s">
        <v>292</v>
      </c>
      <c r="CC44" s="106" t="s">
        <v>263</v>
      </c>
      <c r="CD44" s="106" t="s">
        <v>263</v>
      </c>
      <c r="CE44" s="106">
        <v>39</v>
      </c>
    </row>
    <row r="45" spans="1:83" ht="46" x14ac:dyDescent="0.25">
      <c r="A45" s="105">
        <v>44494.609645277778</v>
      </c>
      <c r="B45" s="105">
        <v>44494.63130627315</v>
      </c>
      <c r="C45" s="105">
        <v>44494</v>
      </c>
      <c r="D45" s="106" t="s">
        <v>900</v>
      </c>
      <c r="E45" s="106" t="s">
        <v>263</v>
      </c>
      <c r="F45" s="337" t="s">
        <v>264</v>
      </c>
      <c r="G45" s="337" t="s">
        <v>792</v>
      </c>
      <c r="H45" s="107" t="s">
        <v>40</v>
      </c>
      <c r="I45" s="337" t="s">
        <v>978</v>
      </c>
      <c r="J45" s="107">
        <v>1</v>
      </c>
      <c r="K45" s="107">
        <v>1</v>
      </c>
      <c r="L45" s="107">
        <v>0</v>
      </c>
      <c r="M45" s="107">
        <v>0</v>
      </c>
      <c r="N45" s="107">
        <v>0</v>
      </c>
      <c r="O45" s="107">
        <v>0</v>
      </c>
      <c r="P45" s="107">
        <v>0</v>
      </c>
      <c r="Q45" s="337" t="s">
        <v>925</v>
      </c>
      <c r="R45" s="337" t="s">
        <v>979</v>
      </c>
      <c r="S45" s="108" t="s">
        <v>980</v>
      </c>
      <c r="T45" s="107">
        <v>0</v>
      </c>
      <c r="U45" s="107">
        <v>0</v>
      </c>
      <c r="V45" s="107">
        <v>0</v>
      </c>
      <c r="W45" s="107">
        <v>0</v>
      </c>
      <c r="X45" s="107">
        <v>1</v>
      </c>
      <c r="Y45" s="107">
        <v>0</v>
      </c>
      <c r="Z45" s="107">
        <v>0</v>
      </c>
      <c r="AA45" s="107">
        <v>0</v>
      </c>
      <c r="AB45" s="107">
        <v>0</v>
      </c>
      <c r="AC45" s="107">
        <v>0</v>
      </c>
      <c r="AD45" s="107">
        <v>0</v>
      </c>
      <c r="AE45" s="107">
        <v>0</v>
      </c>
      <c r="AF45" s="107">
        <v>1</v>
      </c>
      <c r="AG45" s="109">
        <f t="shared" si="2"/>
        <v>2</v>
      </c>
      <c r="AH45" s="337" t="s">
        <v>981</v>
      </c>
      <c r="AI45" s="107">
        <v>0</v>
      </c>
      <c r="AJ45" s="107">
        <v>0</v>
      </c>
      <c r="AK45" s="107">
        <v>0</v>
      </c>
      <c r="AL45" s="107">
        <v>0</v>
      </c>
      <c r="AM45" s="107">
        <v>0</v>
      </c>
      <c r="AN45" s="107">
        <v>0</v>
      </c>
      <c r="AO45" s="107">
        <v>0</v>
      </c>
      <c r="AP45" s="107">
        <v>0</v>
      </c>
      <c r="AQ45" s="107">
        <v>0</v>
      </c>
      <c r="AR45" s="107">
        <v>0</v>
      </c>
      <c r="AS45" s="107">
        <v>1</v>
      </c>
      <c r="AT45" s="107">
        <v>1</v>
      </c>
      <c r="AU45" s="107">
        <v>1</v>
      </c>
      <c r="AV45" s="107">
        <v>0</v>
      </c>
      <c r="AW45" s="107">
        <v>0</v>
      </c>
      <c r="AX45" s="109">
        <f t="shared" si="1"/>
        <v>3</v>
      </c>
      <c r="AY45" s="337" t="s">
        <v>982</v>
      </c>
      <c r="AZ45" s="337" t="s">
        <v>983</v>
      </c>
      <c r="BA45" s="337" t="s">
        <v>984</v>
      </c>
      <c r="BB45" s="337" t="s">
        <v>985</v>
      </c>
      <c r="BC45" s="337" t="s">
        <v>986</v>
      </c>
      <c r="BD45" s="337" t="s">
        <v>275</v>
      </c>
      <c r="BE45" s="337" t="s">
        <v>987</v>
      </c>
      <c r="BF45" s="337" t="s">
        <v>988</v>
      </c>
      <c r="BG45" s="110" t="s">
        <v>325</v>
      </c>
      <c r="BH45" s="337" t="s">
        <v>719</v>
      </c>
      <c r="BI45" s="337" t="s">
        <v>989</v>
      </c>
      <c r="BJ45" s="337">
        <v>7</v>
      </c>
      <c r="BK45" s="337" t="s">
        <v>281</v>
      </c>
      <c r="BL45" s="337" t="s">
        <v>990</v>
      </c>
      <c r="BM45" s="337" t="s">
        <v>281</v>
      </c>
      <c r="BN45" s="337" t="s">
        <v>991</v>
      </c>
      <c r="BO45" s="337" t="s">
        <v>275</v>
      </c>
      <c r="BP45" s="337" t="s">
        <v>992</v>
      </c>
      <c r="BQ45" s="337" t="s">
        <v>993</v>
      </c>
      <c r="BR45" s="337" t="s">
        <v>288</v>
      </c>
      <c r="BS45" s="107">
        <v>1</v>
      </c>
      <c r="BT45" s="107">
        <v>0</v>
      </c>
      <c r="BU45" s="337" t="s">
        <v>289</v>
      </c>
      <c r="BV45" s="337" t="s">
        <v>994</v>
      </c>
      <c r="BW45" s="106">
        <v>228930925</v>
      </c>
      <c r="BX45" s="106" t="s">
        <v>995</v>
      </c>
      <c r="BY45" s="106">
        <v>44503.422569444447</v>
      </c>
      <c r="BZ45" s="106" t="s">
        <v>263</v>
      </c>
      <c r="CA45" s="106" t="s">
        <v>263</v>
      </c>
      <c r="CB45" s="106" t="s">
        <v>292</v>
      </c>
      <c r="CC45" s="106" t="s">
        <v>263</v>
      </c>
      <c r="CD45" s="106" t="s">
        <v>263</v>
      </c>
      <c r="CE45" s="106">
        <v>40</v>
      </c>
    </row>
    <row r="46" spans="1:83" ht="23" x14ac:dyDescent="0.25">
      <c r="A46" s="105">
        <v>44512.368878506953</v>
      </c>
      <c r="B46" s="105">
        <v>44512.398313900463</v>
      </c>
      <c r="C46" s="105">
        <v>44512</v>
      </c>
      <c r="D46" s="106" t="s">
        <v>996</v>
      </c>
      <c r="E46" s="106" t="s">
        <v>263</v>
      </c>
      <c r="F46" s="337" t="s">
        <v>333</v>
      </c>
      <c r="G46" s="337" t="s">
        <v>2863</v>
      </c>
      <c r="H46" s="107" t="s">
        <v>43</v>
      </c>
      <c r="I46" s="337" t="s">
        <v>293</v>
      </c>
      <c r="J46" s="107">
        <v>1</v>
      </c>
      <c r="K46" s="107">
        <v>0</v>
      </c>
      <c r="L46" s="107">
        <v>0</v>
      </c>
      <c r="M46" s="107">
        <v>0</v>
      </c>
      <c r="N46" s="107">
        <v>0</v>
      </c>
      <c r="O46" s="107">
        <v>0</v>
      </c>
      <c r="P46" s="107">
        <v>0</v>
      </c>
      <c r="Q46" s="337" t="s">
        <v>997</v>
      </c>
      <c r="R46" s="337" t="s">
        <v>281</v>
      </c>
      <c r="S46" s="108" t="s">
        <v>998</v>
      </c>
      <c r="T46" s="107">
        <v>1</v>
      </c>
      <c r="U46" s="107">
        <v>0</v>
      </c>
      <c r="V46" s="107">
        <v>0</v>
      </c>
      <c r="W46" s="107">
        <v>0</v>
      </c>
      <c r="X46" s="107">
        <v>0</v>
      </c>
      <c r="Y46" s="107">
        <v>0</v>
      </c>
      <c r="Z46" s="107">
        <v>0</v>
      </c>
      <c r="AA46" s="107">
        <v>1</v>
      </c>
      <c r="AB46" s="107">
        <v>1</v>
      </c>
      <c r="AC46" s="107">
        <v>0</v>
      </c>
      <c r="AD46" s="107">
        <v>0</v>
      </c>
      <c r="AE46" s="107">
        <v>0</v>
      </c>
      <c r="AF46" s="107">
        <v>0</v>
      </c>
      <c r="AG46" s="109">
        <f t="shared" si="2"/>
        <v>3</v>
      </c>
      <c r="AH46" s="337" t="s">
        <v>999</v>
      </c>
      <c r="AI46" s="107">
        <v>0</v>
      </c>
      <c r="AJ46" s="107">
        <v>0</v>
      </c>
      <c r="AK46" s="107">
        <v>0</v>
      </c>
      <c r="AL46" s="107">
        <v>0</v>
      </c>
      <c r="AM46" s="107">
        <v>0</v>
      </c>
      <c r="AN46" s="107">
        <v>0</v>
      </c>
      <c r="AO46" s="107">
        <v>0</v>
      </c>
      <c r="AP46" s="107">
        <v>0</v>
      </c>
      <c r="AQ46" s="107">
        <v>1</v>
      </c>
      <c r="AR46" s="107">
        <v>0</v>
      </c>
      <c r="AS46" s="107">
        <v>0</v>
      </c>
      <c r="AT46" s="107">
        <v>1</v>
      </c>
      <c r="AU46" s="107">
        <v>0</v>
      </c>
      <c r="AV46" s="107">
        <v>1</v>
      </c>
      <c r="AW46" s="107">
        <v>0</v>
      </c>
      <c r="AX46" s="109">
        <f t="shared" si="1"/>
        <v>3</v>
      </c>
      <c r="AY46" s="337" t="s">
        <v>1000</v>
      </c>
      <c r="AZ46" s="337" t="s">
        <v>1001</v>
      </c>
      <c r="BA46" s="337" t="s">
        <v>1002</v>
      </c>
      <c r="BB46" s="337" t="s">
        <v>1003</v>
      </c>
      <c r="BC46" s="337" t="s">
        <v>1004</v>
      </c>
      <c r="BD46" s="337" t="s">
        <v>275</v>
      </c>
      <c r="BE46" s="337" t="s">
        <v>281</v>
      </c>
      <c r="BF46" s="337" t="s">
        <v>1005</v>
      </c>
      <c r="BG46" s="110" t="s">
        <v>325</v>
      </c>
      <c r="BH46" s="337" t="s">
        <v>439</v>
      </c>
      <c r="BI46" s="337" t="s">
        <v>1006</v>
      </c>
      <c r="BJ46" s="337">
        <v>7</v>
      </c>
      <c r="BK46" s="337" t="s">
        <v>1007</v>
      </c>
      <c r="BL46" s="337" t="s">
        <v>1008</v>
      </c>
      <c r="BM46" s="337" t="s">
        <v>1009</v>
      </c>
      <c r="BN46" s="337" t="s">
        <v>1010</v>
      </c>
      <c r="BO46" s="337" t="s">
        <v>1011</v>
      </c>
      <c r="BP46" s="337" t="s">
        <v>1012</v>
      </c>
      <c r="BQ46" s="337" t="s">
        <v>408</v>
      </c>
      <c r="BR46" s="337" t="s">
        <v>1013</v>
      </c>
      <c r="BS46" s="107">
        <v>0</v>
      </c>
      <c r="BT46" s="107">
        <v>0</v>
      </c>
      <c r="BU46" s="337" t="s">
        <v>289</v>
      </c>
      <c r="BV46" s="337" t="s">
        <v>1014</v>
      </c>
      <c r="BW46" s="106">
        <v>232415212</v>
      </c>
      <c r="BX46" s="106" t="s">
        <v>1015</v>
      </c>
      <c r="BY46" s="106">
        <v>44515.623240740737</v>
      </c>
      <c r="BZ46" s="106" t="s">
        <v>263</v>
      </c>
      <c r="CA46" s="106" t="s">
        <v>263</v>
      </c>
      <c r="CB46" s="106" t="s">
        <v>292</v>
      </c>
      <c r="CC46" s="106" t="s">
        <v>263</v>
      </c>
      <c r="CD46" s="106" t="s">
        <v>263</v>
      </c>
      <c r="CE46" s="106">
        <v>41</v>
      </c>
    </row>
    <row r="47" spans="1:83" ht="23" x14ac:dyDescent="0.25">
      <c r="A47" s="105">
        <v>44512.399255011573</v>
      </c>
      <c r="B47" s="105">
        <v>44512.419406689813</v>
      </c>
      <c r="C47" s="105">
        <v>44512</v>
      </c>
      <c r="D47" s="106" t="s">
        <v>996</v>
      </c>
      <c r="E47" s="106" t="s">
        <v>263</v>
      </c>
      <c r="F47" s="337" t="s">
        <v>333</v>
      </c>
      <c r="G47" s="337" t="s">
        <v>2863</v>
      </c>
      <c r="H47" s="107" t="s">
        <v>43</v>
      </c>
      <c r="I47" s="337" t="s">
        <v>293</v>
      </c>
      <c r="J47" s="107">
        <v>1</v>
      </c>
      <c r="K47" s="107">
        <v>0</v>
      </c>
      <c r="L47" s="107">
        <v>0</v>
      </c>
      <c r="M47" s="107">
        <v>0</v>
      </c>
      <c r="N47" s="107">
        <v>0</v>
      </c>
      <c r="O47" s="107">
        <v>0</v>
      </c>
      <c r="P47" s="107">
        <v>0</v>
      </c>
      <c r="Q47" s="337" t="s">
        <v>1016</v>
      </c>
      <c r="R47" s="337" t="s">
        <v>281</v>
      </c>
      <c r="S47" s="108" t="s">
        <v>1017</v>
      </c>
      <c r="T47" s="107">
        <v>1</v>
      </c>
      <c r="U47" s="107">
        <v>0</v>
      </c>
      <c r="V47" s="107">
        <v>0</v>
      </c>
      <c r="W47" s="107">
        <v>0</v>
      </c>
      <c r="X47" s="107">
        <v>0</v>
      </c>
      <c r="Y47" s="107">
        <v>0</v>
      </c>
      <c r="Z47" s="107">
        <v>0</v>
      </c>
      <c r="AA47" s="107">
        <v>0</v>
      </c>
      <c r="AB47" s="107">
        <v>0</v>
      </c>
      <c r="AC47" s="107">
        <v>0</v>
      </c>
      <c r="AD47" s="107">
        <v>1</v>
      </c>
      <c r="AE47" s="107">
        <v>1</v>
      </c>
      <c r="AF47" s="107">
        <v>0</v>
      </c>
      <c r="AG47" s="109">
        <f t="shared" si="2"/>
        <v>3</v>
      </c>
      <c r="AH47" s="337" t="s">
        <v>1018</v>
      </c>
      <c r="AI47" s="107">
        <v>0</v>
      </c>
      <c r="AJ47" s="107">
        <v>0</v>
      </c>
      <c r="AK47" s="107">
        <v>0</v>
      </c>
      <c r="AL47" s="107">
        <v>0</v>
      </c>
      <c r="AM47" s="107">
        <v>0</v>
      </c>
      <c r="AN47" s="107">
        <v>0</v>
      </c>
      <c r="AO47" s="107">
        <v>0</v>
      </c>
      <c r="AP47" s="107">
        <v>0</v>
      </c>
      <c r="AQ47" s="107">
        <v>1</v>
      </c>
      <c r="AR47" s="107">
        <v>1</v>
      </c>
      <c r="AS47" s="107">
        <v>0</v>
      </c>
      <c r="AT47" s="107">
        <v>0</v>
      </c>
      <c r="AU47" s="107">
        <v>0</v>
      </c>
      <c r="AV47" s="107">
        <v>1</v>
      </c>
      <c r="AW47" s="107">
        <v>0</v>
      </c>
      <c r="AX47" s="109">
        <f t="shared" si="1"/>
        <v>3</v>
      </c>
      <c r="AY47" s="337" t="s">
        <v>1019</v>
      </c>
      <c r="AZ47" s="337" t="s">
        <v>1020</v>
      </c>
      <c r="BA47" s="337" t="s">
        <v>1021</v>
      </c>
      <c r="BB47" s="337" t="s">
        <v>1022</v>
      </c>
      <c r="BC47" s="337" t="s">
        <v>1023</v>
      </c>
      <c r="BD47" s="337" t="s">
        <v>275</v>
      </c>
      <c r="BE47" s="337" t="s">
        <v>281</v>
      </c>
      <c r="BF47" s="337" t="s">
        <v>1024</v>
      </c>
      <c r="BG47" s="110" t="s">
        <v>325</v>
      </c>
      <c r="BH47" s="337" t="s">
        <v>719</v>
      </c>
      <c r="BI47" s="337" t="s">
        <v>333</v>
      </c>
      <c r="BJ47" s="337">
        <v>4</v>
      </c>
      <c r="BK47" s="337" t="s">
        <v>1025</v>
      </c>
      <c r="BL47" s="337" t="s">
        <v>1026</v>
      </c>
      <c r="BM47" s="337" t="s">
        <v>1027</v>
      </c>
      <c r="BN47" s="337" t="s">
        <v>1028</v>
      </c>
      <c r="BO47" s="337" t="s">
        <v>275</v>
      </c>
      <c r="BP47" s="337" t="s">
        <v>408</v>
      </c>
      <c r="BQ47" s="337" t="s">
        <v>1029</v>
      </c>
      <c r="BR47" s="337" t="s">
        <v>289</v>
      </c>
      <c r="BS47" s="107">
        <v>0</v>
      </c>
      <c r="BT47" s="107">
        <v>0</v>
      </c>
      <c r="BU47" s="337" t="s">
        <v>289</v>
      </c>
      <c r="BV47" s="337" t="s">
        <v>1030</v>
      </c>
      <c r="BW47" s="106">
        <v>232415229</v>
      </c>
      <c r="BX47" s="106" t="s">
        <v>1031</v>
      </c>
      <c r="BY47" s="106">
        <v>44515.623263888891</v>
      </c>
      <c r="BZ47" s="106" t="s">
        <v>263</v>
      </c>
      <c r="CA47" s="106" t="s">
        <v>263</v>
      </c>
      <c r="CB47" s="106" t="s">
        <v>292</v>
      </c>
      <c r="CC47" s="106" t="s">
        <v>263</v>
      </c>
      <c r="CD47" s="106" t="s">
        <v>263</v>
      </c>
      <c r="CE47" s="106">
        <v>42</v>
      </c>
    </row>
    <row r="48" spans="1:83" ht="23" x14ac:dyDescent="0.25">
      <c r="A48" s="105">
        <v>44512.419466493047</v>
      </c>
      <c r="B48" s="105">
        <v>44512.438909861106</v>
      </c>
      <c r="C48" s="105">
        <v>44512</v>
      </c>
      <c r="D48" s="106" t="s">
        <v>996</v>
      </c>
      <c r="E48" s="106" t="s">
        <v>263</v>
      </c>
      <c r="F48" s="337" t="s">
        <v>333</v>
      </c>
      <c r="G48" s="337" t="s">
        <v>2863</v>
      </c>
      <c r="H48" s="107" t="s">
        <v>43</v>
      </c>
      <c r="I48" s="337" t="s">
        <v>293</v>
      </c>
      <c r="J48" s="107">
        <v>1</v>
      </c>
      <c r="K48" s="107">
        <v>0</v>
      </c>
      <c r="L48" s="107">
        <v>0</v>
      </c>
      <c r="M48" s="107">
        <v>0</v>
      </c>
      <c r="N48" s="107">
        <v>0</v>
      </c>
      <c r="O48" s="107">
        <v>0</v>
      </c>
      <c r="P48" s="107">
        <v>0</v>
      </c>
      <c r="Q48" s="337" t="s">
        <v>1032</v>
      </c>
      <c r="R48" s="337" t="s">
        <v>268</v>
      </c>
      <c r="S48" s="108" t="s">
        <v>1033</v>
      </c>
      <c r="T48" s="107">
        <v>0</v>
      </c>
      <c r="U48" s="107">
        <v>0</v>
      </c>
      <c r="V48" s="107">
        <v>0</v>
      </c>
      <c r="W48" s="107">
        <v>0</v>
      </c>
      <c r="X48" s="107">
        <v>0</v>
      </c>
      <c r="Y48" s="107">
        <v>0</v>
      </c>
      <c r="Z48" s="107">
        <v>0</v>
      </c>
      <c r="AA48" s="107">
        <v>1</v>
      </c>
      <c r="AB48" s="107">
        <v>0</v>
      </c>
      <c r="AC48" s="107">
        <v>0</v>
      </c>
      <c r="AD48" s="107">
        <v>1</v>
      </c>
      <c r="AE48" s="107">
        <v>0</v>
      </c>
      <c r="AF48" s="107">
        <v>0</v>
      </c>
      <c r="AG48" s="109">
        <f t="shared" si="2"/>
        <v>2</v>
      </c>
      <c r="AH48" s="337" t="s">
        <v>1034</v>
      </c>
      <c r="AI48" s="107">
        <v>1</v>
      </c>
      <c r="AJ48" s="107">
        <v>0</v>
      </c>
      <c r="AK48" s="107">
        <v>0</v>
      </c>
      <c r="AL48" s="107">
        <v>0</v>
      </c>
      <c r="AM48" s="107">
        <v>0</v>
      </c>
      <c r="AN48" s="107">
        <v>0</v>
      </c>
      <c r="AO48" s="107">
        <v>0</v>
      </c>
      <c r="AP48" s="107">
        <v>0</v>
      </c>
      <c r="AQ48" s="107">
        <v>0</v>
      </c>
      <c r="AR48" s="107">
        <v>1</v>
      </c>
      <c r="AS48" s="107">
        <v>0</v>
      </c>
      <c r="AT48" s="107">
        <v>0</v>
      </c>
      <c r="AU48" s="107">
        <v>0</v>
      </c>
      <c r="AV48" s="107">
        <v>1</v>
      </c>
      <c r="AW48" s="107">
        <v>0</v>
      </c>
      <c r="AX48" s="109">
        <f t="shared" si="1"/>
        <v>3</v>
      </c>
      <c r="AY48" s="337" t="s">
        <v>1035</v>
      </c>
      <c r="AZ48" s="337" t="s">
        <v>1036</v>
      </c>
      <c r="BA48" s="337" t="s">
        <v>1037</v>
      </c>
      <c r="BB48" s="337" t="s">
        <v>263</v>
      </c>
      <c r="BC48" s="337" t="s">
        <v>1038</v>
      </c>
      <c r="BD48" s="337" t="s">
        <v>275</v>
      </c>
      <c r="BE48" s="337" t="s">
        <v>281</v>
      </c>
      <c r="BF48" s="337" t="s">
        <v>1024</v>
      </c>
      <c r="BG48" s="110" t="s">
        <v>325</v>
      </c>
      <c r="BH48" s="337" t="s">
        <v>1039</v>
      </c>
      <c r="BI48" s="337" t="s">
        <v>333</v>
      </c>
      <c r="BJ48" s="337">
        <v>3</v>
      </c>
      <c r="BK48" s="337" t="s">
        <v>1040</v>
      </c>
      <c r="BL48" s="337" t="s">
        <v>1041</v>
      </c>
      <c r="BM48" s="337" t="s">
        <v>281</v>
      </c>
      <c r="BN48" s="337" t="s">
        <v>1042</v>
      </c>
      <c r="BO48" s="337" t="s">
        <v>1043</v>
      </c>
      <c r="BP48" s="337" t="s">
        <v>1044</v>
      </c>
      <c r="BQ48" s="337" t="s">
        <v>408</v>
      </c>
      <c r="BR48" s="337" t="s">
        <v>288</v>
      </c>
      <c r="BS48" s="107">
        <v>1</v>
      </c>
      <c r="BT48" s="107">
        <v>0</v>
      </c>
      <c r="BU48" s="337" t="s">
        <v>289</v>
      </c>
      <c r="BV48" s="337" t="s">
        <v>1045</v>
      </c>
      <c r="BW48" s="106">
        <v>232415251</v>
      </c>
      <c r="BX48" s="106" t="s">
        <v>1046</v>
      </c>
      <c r="BY48" s="106">
        <v>44515.623298611114</v>
      </c>
      <c r="BZ48" s="106" t="s">
        <v>263</v>
      </c>
      <c r="CA48" s="106" t="s">
        <v>263</v>
      </c>
      <c r="CB48" s="106" t="s">
        <v>292</v>
      </c>
      <c r="CC48" s="106" t="s">
        <v>263</v>
      </c>
      <c r="CD48" s="106" t="s">
        <v>263</v>
      </c>
      <c r="CE48" s="106">
        <v>43</v>
      </c>
    </row>
    <row r="49" spans="1:83" ht="34.5" x14ac:dyDescent="0.25">
      <c r="A49" s="105">
        <v>44512.439109050923</v>
      </c>
      <c r="B49" s="105">
        <v>44512.457023483803</v>
      </c>
      <c r="C49" s="105">
        <v>44512</v>
      </c>
      <c r="D49" s="106" t="s">
        <v>996</v>
      </c>
      <c r="E49" s="106" t="s">
        <v>263</v>
      </c>
      <c r="F49" s="337" t="s">
        <v>333</v>
      </c>
      <c r="G49" s="337" t="s">
        <v>2863</v>
      </c>
      <c r="H49" s="107" t="s">
        <v>43</v>
      </c>
      <c r="I49" s="337" t="s">
        <v>293</v>
      </c>
      <c r="J49" s="107">
        <v>1</v>
      </c>
      <c r="K49" s="107">
        <v>0</v>
      </c>
      <c r="L49" s="107">
        <v>0</v>
      </c>
      <c r="M49" s="107">
        <v>0</v>
      </c>
      <c r="N49" s="107">
        <v>0</v>
      </c>
      <c r="O49" s="107">
        <v>0</v>
      </c>
      <c r="P49" s="107">
        <v>0</v>
      </c>
      <c r="Q49" s="337" t="s">
        <v>1047</v>
      </c>
      <c r="R49" s="337" t="s">
        <v>268</v>
      </c>
      <c r="S49" s="108" t="s">
        <v>1048</v>
      </c>
      <c r="T49" s="107">
        <v>0</v>
      </c>
      <c r="U49" s="107">
        <v>0</v>
      </c>
      <c r="V49" s="107">
        <v>0</v>
      </c>
      <c r="W49" s="107">
        <v>0</v>
      </c>
      <c r="X49" s="107">
        <v>0</v>
      </c>
      <c r="Y49" s="107">
        <v>0</v>
      </c>
      <c r="Z49" s="107">
        <v>0</v>
      </c>
      <c r="AA49" s="107">
        <v>1</v>
      </c>
      <c r="AB49" s="107">
        <v>0</v>
      </c>
      <c r="AC49" s="107">
        <v>1</v>
      </c>
      <c r="AD49" s="107">
        <v>1</v>
      </c>
      <c r="AE49" s="107">
        <v>0</v>
      </c>
      <c r="AF49" s="107">
        <v>0</v>
      </c>
      <c r="AG49" s="109">
        <f t="shared" si="2"/>
        <v>3</v>
      </c>
      <c r="AH49" s="337" t="s">
        <v>1049</v>
      </c>
      <c r="AI49" s="107">
        <v>1</v>
      </c>
      <c r="AJ49" s="107">
        <v>0</v>
      </c>
      <c r="AK49" s="107">
        <v>0</v>
      </c>
      <c r="AL49" s="107">
        <v>0</v>
      </c>
      <c r="AM49" s="107">
        <v>0</v>
      </c>
      <c r="AN49" s="107">
        <v>0</v>
      </c>
      <c r="AO49" s="107">
        <v>0</v>
      </c>
      <c r="AP49" s="107">
        <v>0</v>
      </c>
      <c r="AQ49" s="107">
        <v>0</v>
      </c>
      <c r="AR49" s="107">
        <v>1</v>
      </c>
      <c r="AS49" s="107">
        <v>0</v>
      </c>
      <c r="AT49" s="107">
        <v>0</v>
      </c>
      <c r="AU49" s="107">
        <v>0</v>
      </c>
      <c r="AV49" s="107">
        <v>1</v>
      </c>
      <c r="AW49" s="107">
        <v>0</v>
      </c>
      <c r="AX49" s="109">
        <f t="shared" si="1"/>
        <v>3</v>
      </c>
      <c r="AY49" s="337" t="s">
        <v>1050</v>
      </c>
      <c r="AZ49" s="337" t="s">
        <v>1051</v>
      </c>
      <c r="BA49" s="337" t="s">
        <v>1052</v>
      </c>
      <c r="BB49" s="337" t="s">
        <v>1053</v>
      </c>
      <c r="BC49" s="337" t="s">
        <v>1054</v>
      </c>
      <c r="BD49" s="337" t="s">
        <v>275</v>
      </c>
      <c r="BE49" s="337" t="s">
        <v>281</v>
      </c>
      <c r="BF49" s="337" t="s">
        <v>1055</v>
      </c>
      <c r="BG49" s="110" t="s">
        <v>325</v>
      </c>
      <c r="BH49" s="337" t="s">
        <v>421</v>
      </c>
      <c r="BI49" s="337" t="s">
        <v>664</v>
      </c>
      <c r="BJ49" s="337">
        <v>3</v>
      </c>
      <c r="BK49" s="337" t="s">
        <v>1007</v>
      </c>
      <c r="BL49" s="337" t="s">
        <v>1056</v>
      </c>
      <c r="BM49" s="337" t="s">
        <v>1057</v>
      </c>
      <c r="BN49" s="337" t="s">
        <v>1058</v>
      </c>
      <c r="BO49" s="337" t="s">
        <v>1043</v>
      </c>
      <c r="BP49" s="337" t="s">
        <v>1059</v>
      </c>
      <c r="BQ49" s="337" t="s">
        <v>1060</v>
      </c>
      <c r="BR49" s="337" t="s">
        <v>288</v>
      </c>
      <c r="BS49" s="107">
        <v>1</v>
      </c>
      <c r="BT49" s="107">
        <v>0</v>
      </c>
      <c r="BU49" s="337" t="s">
        <v>289</v>
      </c>
      <c r="BV49" s="337" t="s">
        <v>1061</v>
      </c>
      <c r="BW49" s="106">
        <v>232415264</v>
      </c>
      <c r="BX49" s="106" t="s">
        <v>1062</v>
      </c>
      <c r="BY49" s="106">
        <v>44515.623310185183</v>
      </c>
      <c r="BZ49" s="106" t="s">
        <v>263</v>
      </c>
      <c r="CA49" s="106" t="s">
        <v>263</v>
      </c>
      <c r="CB49" s="106" t="s">
        <v>292</v>
      </c>
      <c r="CC49" s="106" t="s">
        <v>263</v>
      </c>
      <c r="CD49" s="106" t="s">
        <v>263</v>
      </c>
      <c r="CE49" s="106">
        <v>44</v>
      </c>
    </row>
    <row r="50" spans="1:83" ht="34.5" x14ac:dyDescent="0.25">
      <c r="A50" s="105">
        <v>44512.466584305563</v>
      </c>
      <c r="B50" s="105">
        <v>44512.487774479167</v>
      </c>
      <c r="C50" s="105">
        <v>44512</v>
      </c>
      <c r="D50" s="106" t="s">
        <v>996</v>
      </c>
      <c r="E50" s="106" t="s">
        <v>263</v>
      </c>
      <c r="F50" s="337" t="s">
        <v>333</v>
      </c>
      <c r="G50" s="337" t="s">
        <v>2864</v>
      </c>
      <c r="H50" s="107" t="s">
        <v>43</v>
      </c>
      <c r="I50" s="337" t="s">
        <v>793</v>
      </c>
      <c r="J50" s="107">
        <v>0</v>
      </c>
      <c r="K50" s="107">
        <v>1</v>
      </c>
      <c r="L50" s="107">
        <v>0</v>
      </c>
      <c r="M50" s="107">
        <v>0</v>
      </c>
      <c r="N50" s="107">
        <v>0</v>
      </c>
      <c r="O50" s="107">
        <v>0</v>
      </c>
      <c r="P50" s="107">
        <v>0</v>
      </c>
      <c r="Q50" s="337" t="s">
        <v>1063</v>
      </c>
      <c r="R50" s="337" t="s">
        <v>268</v>
      </c>
      <c r="S50" s="108" t="s">
        <v>1064</v>
      </c>
      <c r="T50" s="107">
        <v>0</v>
      </c>
      <c r="U50" s="107">
        <v>0</v>
      </c>
      <c r="V50" s="107">
        <v>0</v>
      </c>
      <c r="W50" s="107">
        <v>0</v>
      </c>
      <c r="X50" s="107">
        <v>0</v>
      </c>
      <c r="Y50" s="107">
        <v>0</v>
      </c>
      <c r="Z50" s="107">
        <v>1</v>
      </c>
      <c r="AA50" s="107">
        <v>0</v>
      </c>
      <c r="AB50" s="107">
        <v>0</v>
      </c>
      <c r="AC50" s="107">
        <v>1</v>
      </c>
      <c r="AD50" s="107">
        <v>1</v>
      </c>
      <c r="AE50" s="107">
        <v>0</v>
      </c>
      <c r="AF50" s="107">
        <v>0</v>
      </c>
      <c r="AG50" s="109">
        <f t="shared" si="2"/>
        <v>3</v>
      </c>
      <c r="AH50" s="337" t="s">
        <v>1065</v>
      </c>
      <c r="AI50" s="107">
        <v>1</v>
      </c>
      <c r="AJ50" s="107">
        <v>0</v>
      </c>
      <c r="AK50" s="107">
        <v>0</v>
      </c>
      <c r="AL50" s="107">
        <v>0</v>
      </c>
      <c r="AM50" s="107">
        <v>0</v>
      </c>
      <c r="AN50" s="107">
        <v>0</v>
      </c>
      <c r="AO50" s="107">
        <v>0</v>
      </c>
      <c r="AP50" s="107">
        <v>0</v>
      </c>
      <c r="AQ50" s="107">
        <v>1</v>
      </c>
      <c r="AR50" s="107">
        <v>0</v>
      </c>
      <c r="AS50" s="107">
        <v>0</v>
      </c>
      <c r="AT50" s="107">
        <v>0</v>
      </c>
      <c r="AU50" s="107">
        <v>0</v>
      </c>
      <c r="AV50" s="107">
        <v>1</v>
      </c>
      <c r="AW50" s="107">
        <v>0</v>
      </c>
      <c r="AX50" s="109">
        <f t="shared" si="1"/>
        <v>3</v>
      </c>
      <c r="AY50" s="337" t="s">
        <v>1066</v>
      </c>
      <c r="AZ50" s="337" t="s">
        <v>1067</v>
      </c>
      <c r="BA50" s="337" t="s">
        <v>1068</v>
      </c>
      <c r="BB50" s="337" t="s">
        <v>263</v>
      </c>
      <c r="BC50" s="337" t="s">
        <v>1069</v>
      </c>
      <c r="BD50" s="337" t="s">
        <v>275</v>
      </c>
      <c r="BE50" s="337" t="s">
        <v>281</v>
      </c>
      <c r="BF50" s="337" t="s">
        <v>1070</v>
      </c>
      <c r="BG50" s="110" t="s">
        <v>325</v>
      </c>
      <c r="BH50" s="337" t="s">
        <v>1071</v>
      </c>
      <c r="BI50" s="337" t="s">
        <v>333</v>
      </c>
      <c r="BJ50" s="337">
        <v>1</v>
      </c>
      <c r="BK50" s="337" t="s">
        <v>1072</v>
      </c>
      <c r="BL50" s="337" t="s">
        <v>1073</v>
      </c>
      <c r="BM50" s="337" t="s">
        <v>1074</v>
      </c>
      <c r="BN50" s="337" t="s">
        <v>1075</v>
      </c>
      <c r="BO50" s="337" t="s">
        <v>1011</v>
      </c>
      <c r="BP50" s="337" t="s">
        <v>1076</v>
      </c>
      <c r="BQ50" s="337" t="s">
        <v>1077</v>
      </c>
      <c r="BR50" s="337" t="s">
        <v>518</v>
      </c>
      <c r="BS50" s="107">
        <v>1</v>
      </c>
      <c r="BT50" s="107">
        <v>1</v>
      </c>
      <c r="BU50" s="337" t="s">
        <v>289</v>
      </c>
      <c r="BV50" s="337" t="s">
        <v>1078</v>
      </c>
      <c r="BW50" s="106">
        <v>232415284</v>
      </c>
      <c r="BX50" s="106" t="s">
        <v>1079</v>
      </c>
      <c r="BY50" s="106">
        <v>44515.623344907413</v>
      </c>
      <c r="BZ50" s="106" t="s">
        <v>263</v>
      </c>
      <c r="CA50" s="106" t="s">
        <v>263</v>
      </c>
      <c r="CB50" s="106" t="s">
        <v>292</v>
      </c>
      <c r="CC50" s="106" t="s">
        <v>263</v>
      </c>
      <c r="CD50" s="106" t="s">
        <v>263</v>
      </c>
      <c r="CE50" s="106">
        <v>45</v>
      </c>
    </row>
    <row r="51" spans="1:83" ht="23" x14ac:dyDescent="0.25">
      <c r="A51" s="105">
        <v>44512.613669918981</v>
      </c>
      <c r="B51" s="105">
        <v>44512.633281516202</v>
      </c>
      <c r="C51" s="105">
        <v>44512</v>
      </c>
      <c r="D51" s="106" t="s">
        <v>996</v>
      </c>
      <c r="E51" s="106" t="s">
        <v>263</v>
      </c>
      <c r="F51" s="337" t="s">
        <v>264</v>
      </c>
      <c r="G51" s="337" t="s">
        <v>2864</v>
      </c>
      <c r="H51" s="107" t="s">
        <v>43</v>
      </c>
      <c r="I51" s="337" t="s">
        <v>793</v>
      </c>
      <c r="J51" s="107">
        <v>0</v>
      </c>
      <c r="K51" s="107">
        <v>1</v>
      </c>
      <c r="L51" s="107">
        <v>0</v>
      </c>
      <c r="M51" s="107">
        <v>0</v>
      </c>
      <c r="N51" s="107">
        <v>0</v>
      </c>
      <c r="O51" s="107">
        <v>0</v>
      </c>
      <c r="P51" s="107">
        <v>0</v>
      </c>
      <c r="Q51" s="337" t="s">
        <v>1080</v>
      </c>
      <c r="R51" s="337" t="s">
        <v>281</v>
      </c>
      <c r="S51" s="108" t="s">
        <v>1081</v>
      </c>
      <c r="T51" s="107">
        <v>0</v>
      </c>
      <c r="U51" s="107">
        <v>0</v>
      </c>
      <c r="V51" s="107">
        <v>0</v>
      </c>
      <c r="W51" s="107">
        <v>0</v>
      </c>
      <c r="X51" s="107">
        <v>0</v>
      </c>
      <c r="Y51" s="107">
        <v>0</v>
      </c>
      <c r="Z51" s="107">
        <v>0</v>
      </c>
      <c r="AA51" s="107">
        <v>1</v>
      </c>
      <c r="AB51" s="107">
        <v>0</v>
      </c>
      <c r="AC51" s="107">
        <v>1</v>
      </c>
      <c r="AD51" s="107">
        <v>0</v>
      </c>
      <c r="AE51" s="107">
        <v>0</v>
      </c>
      <c r="AF51" s="107">
        <v>1</v>
      </c>
      <c r="AG51" s="109">
        <f t="shared" si="2"/>
        <v>3</v>
      </c>
      <c r="AH51" s="337" t="s">
        <v>1082</v>
      </c>
      <c r="AI51" s="107">
        <v>0</v>
      </c>
      <c r="AJ51" s="107">
        <v>0</v>
      </c>
      <c r="AK51" s="107">
        <v>0</v>
      </c>
      <c r="AL51" s="107">
        <v>0</v>
      </c>
      <c r="AM51" s="107">
        <v>0</v>
      </c>
      <c r="AN51" s="107">
        <v>0</v>
      </c>
      <c r="AO51" s="107">
        <v>0</v>
      </c>
      <c r="AP51" s="107">
        <v>0</v>
      </c>
      <c r="AQ51" s="107">
        <v>0</v>
      </c>
      <c r="AR51" s="107">
        <v>1</v>
      </c>
      <c r="AS51" s="107">
        <v>1</v>
      </c>
      <c r="AT51" s="107">
        <v>0</v>
      </c>
      <c r="AU51" s="107">
        <v>0</v>
      </c>
      <c r="AV51" s="107">
        <v>1</v>
      </c>
      <c r="AW51" s="107">
        <v>0</v>
      </c>
      <c r="AX51" s="109">
        <f t="shared" si="1"/>
        <v>3</v>
      </c>
      <c r="AY51" s="337" t="s">
        <v>1083</v>
      </c>
      <c r="AZ51" s="337" t="s">
        <v>1084</v>
      </c>
      <c r="BA51" s="337" t="s">
        <v>1085</v>
      </c>
      <c r="BB51" s="337" t="s">
        <v>1022</v>
      </c>
      <c r="BC51" s="337" t="s">
        <v>1086</v>
      </c>
      <c r="BD51" s="337" t="s">
        <v>557</v>
      </c>
      <c r="BE51" s="337" t="s">
        <v>281</v>
      </c>
      <c r="BF51" s="337" t="s">
        <v>1087</v>
      </c>
      <c r="BG51" s="110" t="s">
        <v>325</v>
      </c>
      <c r="BH51" s="337" t="s">
        <v>439</v>
      </c>
      <c r="BI51" s="337" t="s">
        <v>1088</v>
      </c>
      <c r="BJ51" s="337">
        <v>3</v>
      </c>
      <c r="BK51" s="337" t="s">
        <v>1089</v>
      </c>
      <c r="BL51" s="337" t="s">
        <v>1090</v>
      </c>
      <c r="BM51" s="337" t="s">
        <v>1091</v>
      </c>
      <c r="BN51" s="337" t="s">
        <v>1092</v>
      </c>
      <c r="BO51" s="337" t="s">
        <v>1011</v>
      </c>
      <c r="BP51" s="337" t="s">
        <v>1093</v>
      </c>
      <c r="BQ51" s="337" t="s">
        <v>1094</v>
      </c>
      <c r="BR51" s="337" t="s">
        <v>518</v>
      </c>
      <c r="BS51" s="107">
        <v>1</v>
      </c>
      <c r="BT51" s="107">
        <v>1</v>
      </c>
      <c r="BU51" s="337" t="s">
        <v>263</v>
      </c>
      <c r="BV51" s="337" t="s">
        <v>1095</v>
      </c>
      <c r="BW51" s="106">
        <v>232415295</v>
      </c>
      <c r="BX51" s="106" t="s">
        <v>1096</v>
      </c>
      <c r="BY51" s="106">
        <v>44515.623356481483</v>
      </c>
      <c r="BZ51" s="106" t="s">
        <v>263</v>
      </c>
      <c r="CA51" s="106" t="s">
        <v>263</v>
      </c>
      <c r="CB51" s="106" t="s">
        <v>292</v>
      </c>
      <c r="CC51" s="106" t="s">
        <v>263</v>
      </c>
      <c r="CD51" s="106" t="s">
        <v>263</v>
      </c>
      <c r="CE51" s="106">
        <v>46</v>
      </c>
    </row>
    <row r="52" spans="1:83" ht="34.5" x14ac:dyDescent="0.25">
      <c r="A52" s="105">
        <v>44512.641719733787</v>
      </c>
      <c r="B52" s="105">
        <v>44512.656796249998</v>
      </c>
      <c r="C52" s="105">
        <v>44512</v>
      </c>
      <c r="D52" s="106" t="s">
        <v>996</v>
      </c>
      <c r="E52" s="106" t="s">
        <v>263</v>
      </c>
      <c r="F52" s="337" t="s">
        <v>264</v>
      </c>
      <c r="G52" s="337" t="s">
        <v>2865</v>
      </c>
      <c r="H52" s="107" t="s">
        <v>43</v>
      </c>
      <c r="I52" s="337" t="s">
        <v>793</v>
      </c>
      <c r="J52" s="107">
        <v>0</v>
      </c>
      <c r="K52" s="107">
        <v>1</v>
      </c>
      <c r="L52" s="107">
        <v>0</v>
      </c>
      <c r="M52" s="107">
        <v>0</v>
      </c>
      <c r="N52" s="107">
        <v>0</v>
      </c>
      <c r="O52" s="107">
        <v>0</v>
      </c>
      <c r="P52" s="107">
        <v>0</v>
      </c>
      <c r="Q52" s="337" t="s">
        <v>1097</v>
      </c>
      <c r="R52" s="337" t="s">
        <v>281</v>
      </c>
      <c r="S52" s="108" t="s">
        <v>1098</v>
      </c>
      <c r="T52" s="107">
        <v>0</v>
      </c>
      <c r="U52" s="107">
        <v>0</v>
      </c>
      <c r="V52" s="107">
        <v>0</v>
      </c>
      <c r="W52" s="107">
        <v>0</v>
      </c>
      <c r="X52" s="107">
        <v>0</v>
      </c>
      <c r="Y52" s="107">
        <v>0</v>
      </c>
      <c r="Z52" s="107">
        <v>0</v>
      </c>
      <c r="AA52" s="107">
        <v>1</v>
      </c>
      <c r="AB52" s="107">
        <v>1</v>
      </c>
      <c r="AC52" s="107">
        <v>0</v>
      </c>
      <c r="AD52" s="107">
        <v>0</v>
      </c>
      <c r="AE52" s="107">
        <v>0</v>
      </c>
      <c r="AF52" s="107">
        <v>0</v>
      </c>
      <c r="AG52" s="109">
        <f t="shared" si="2"/>
        <v>2</v>
      </c>
      <c r="AH52" s="337" t="s">
        <v>1099</v>
      </c>
      <c r="AI52" s="107">
        <v>1</v>
      </c>
      <c r="AJ52" s="107">
        <v>0</v>
      </c>
      <c r="AK52" s="107">
        <v>0</v>
      </c>
      <c r="AL52" s="107">
        <v>0</v>
      </c>
      <c r="AM52" s="107">
        <v>0</v>
      </c>
      <c r="AN52" s="107">
        <v>0</v>
      </c>
      <c r="AO52" s="107">
        <v>0</v>
      </c>
      <c r="AP52" s="107">
        <v>0</v>
      </c>
      <c r="AQ52" s="107">
        <v>0</v>
      </c>
      <c r="AR52" s="107">
        <v>0</v>
      </c>
      <c r="AS52" s="107">
        <v>1</v>
      </c>
      <c r="AT52" s="107">
        <v>1</v>
      </c>
      <c r="AU52" s="107">
        <v>0</v>
      </c>
      <c r="AV52" s="107">
        <v>0</v>
      </c>
      <c r="AW52" s="107">
        <v>0</v>
      </c>
      <c r="AX52" s="109">
        <f t="shared" si="1"/>
        <v>3</v>
      </c>
      <c r="AY52" s="337" t="s">
        <v>1100</v>
      </c>
      <c r="AZ52" s="337" t="s">
        <v>1101</v>
      </c>
      <c r="BA52" s="337" t="s">
        <v>1102</v>
      </c>
      <c r="BB52" s="337" t="s">
        <v>1103</v>
      </c>
      <c r="BC52" s="337" t="s">
        <v>1104</v>
      </c>
      <c r="BD52" s="337" t="s">
        <v>275</v>
      </c>
      <c r="BE52" s="337" t="s">
        <v>281</v>
      </c>
      <c r="BF52" s="337" t="s">
        <v>1070</v>
      </c>
      <c r="BG52" s="110" t="s">
        <v>325</v>
      </c>
      <c r="BH52" s="337" t="s">
        <v>421</v>
      </c>
      <c r="BI52" s="337" t="s">
        <v>1105</v>
      </c>
      <c r="BJ52" s="337">
        <v>3</v>
      </c>
      <c r="BK52" s="337" t="s">
        <v>1106</v>
      </c>
      <c r="BL52" s="337" t="s">
        <v>1090</v>
      </c>
      <c r="BM52" s="337" t="s">
        <v>1107</v>
      </c>
      <c r="BN52" s="337" t="s">
        <v>1108</v>
      </c>
      <c r="BO52" s="337" t="s">
        <v>1011</v>
      </c>
      <c r="BP52" s="337" t="s">
        <v>1109</v>
      </c>
      <c r="BQ52" s="337" t="s">
        <v>1110</v>
      </c>
      <c r="BR52" s="337"/>
      <c r="BS52" s="107">
        <v>0</v>
      </c>
      <c r="BT52" s="107">
        <v>0</v>
      </c>
      <c r="BU52" s="337" t="s">
        <v>289</v>
      </c>
      <c r="BV52" s="337" t="s">
        <v>2866</v>
      </c>
      <c r="BW52" s="106">
        <v>232415305</v>
      </c>
      <c r="BX52" s="106" t="s">
        <v>1111</v>
      </c>
      <c r="BY52" s="106">
        <v>44515.623379629629</v>
      </c>
      <c r="BZ52" s="106" t="s">
        <v>263</v>
      </c>
      <c r="CA52" s="106" t="s">
        <v>263</v>
      </c>
      <c r="CB52" s="106" t="s">
        <v>292</v>
      </c>
      <c r="CC52" s="106" t="s">
        <v>263</v>
      </c>
      <c r="CD52" s="106" t="s">
        <v>263</v>
      </c>
      <c r="CE52" s="106">
        <v>47</v>
      </c>
    </row>
    <row r="53" spans="1:83" ht="34.5" x14ac:dyDescent="0.25">
      <c r="A53" s="105">
        <v>44512.371797812499</v>
      </c>
      <c r="B53" s="105">
        <v>44512.393038831018</v>
      </c>
      <c r="C53" s="105">
        <v>44512</v>
      </c>
      <c r="D53" s="106" t="s">
        <v>262</v>
      </c>
      <c r="E53" s="106" t="s">
        <v>263</v>
      </c>
      <c r="F53" s="337" t="s">
        <v>333</v>
      </c>
      <c r="G53" s="337" t="s">
        <v>2863</v>
      </c>
      <c r="H53" s="107" t="s">
        <v>43</v>
      </c>
      <c r="I53" s="108"/>
      <c r="J53" s="107">
        <v>0</v>
      </c>
      <c r="K53" s="107">
        <v>0</v>
      </c>
      <c r="L53" s="107">
        <v>0</v>
      </c>
      <c r="M53" s="107">
        <v>0</v>
      </c>
      <c r="N53" s="107">
        <v>0</v>
      </c>
      <c r="O53" s="107">
        <v>0</v>
      </c>
      <c r="P53" s="107">
        <v>0</v>
      </c>
      <c r="Q53" s="337" t="s">
        <v>1112</v>
      </c>
      <c r="R53" s="337" t="s">
        <v>268</v>
      </c>
      <c r="S53" s="108" t="s">
        <v>1113</v>
      </c>
      <c r="T53" s="107">
        <v>1</v>
      </c>
      <c r="U53" s="107">
        <v>0</v>
      </c>
      <c r="V53" s="107">
        <v>0</v>
      </c>
      <c r="W53" s="107">
        <v>0</v>
      </c>
      <c r="X53" s="107">
        <v>0</v>
      </c>
      <c r="Y53" s="107">
        <v>0</v>
      </c>
      <c r="Z53" s="107">
        <v>0</v>
      </c>
      <c r="AA53" s="107">
        <v>0</v>
      </c>
      <c r="AB53" s="107">
        <v>0</v>
      </c>
      <c r="AC53" s="107">
        <v>1</v>
      </c>
      <c r="AD53" s="107">
        <v>0</v>
      </c>
      <c r="AE53" s="107">
        <v>1</v>
      </c>
      <c r="AF53" s="107">
        <v>0</v>
      </c>
      <c r="AG53" s="109">
        <f t="shared" si="2"/>
        <v>3</v>
      </c>
      <c r="AH53" s="337" t="s">
        <v>1114</v>
      </c>
      <c r="AI53" s="107">
        <v>1</v>
      </c>
      <c r="AJ53" s="107">
        <v>1</v>
      </c>
      <c r="AK53" s="107">
        <v>0</v>
      </c>
      <c r="AL53" s="107">
        <v>0</v>
      </c>
      <c r="AM53" s="107">
        <v>0</v>
      </c>
      <c r="AN53" s="107">
        <v>0</v>
      </c>
      <c r="AO53" s="107">
        <v>0</v>
      </c>
      <c r="AP53" s="107">
        <v>0</v>
      </c>
      <c r="AQ53" s="107">
        <v>0</v>
      </c>
      <c r="AR53" s="107">
        <v>0</v>
      </c>
      <c r="AS53" s="107">
        <v>0</v>
      </c>
      <c r="AT53" s="107">
        <v>0</v>
      </c>
      <c r="AU53" s="107">
        <v>1</v>
      </c>
      <c r="AV53" s="107">
        <v>0</v>
      </c>
      <c r="AW53" s="107">
        <v>0</v>
      </c>
      <c r="AX53" s="109">
        <f t="shared" si="1"/>
        <v>3</v>
      </c>
      <c r="AY53" s="337" t="s">
        <v>377</v>
      </c>
      <c r="AZ53" s="337" t="s">
        <v>377</v>
      </c>
      <c r="BA53" s="337" t="s">
        <v>1116</v>
      </c>
      <c r="BB53" s="337">
        <v>15000</v>
      </c>
      <c r="BC53" s="337" t="s">
        <v>322</v>
      </c>
      <c r="BD53" s="337" t="s">
        <v>275</v>
      </c>
      <c r="BE53" s="337" t="s">
        <v>717</v>
      </c>
      <c r="BF53" s="337" t="s">
        <v>1117</v>
      </c>
      <c r="BG53" s="110" t="s">
        <v>325</v>
      </c>
      <c r="BH53" s="337" t="s">
        <v>719</v>
      </c>
      <c r="BI53" s="337" t="s">
        <v>1118</v>
      </c>
      <c r="BJ53" s="337">
        <v>7</v>
      </c>
      <c r="BK53" s="337" t="s">
        <v>281</v>
      </c>
      <c r="BL53" s="337" t="s">
        <v>1119</v>
      </c>
      <c r="BM53" s="337" t="s">
        <v>1120</v>
      </c>
      <c r="BN53" s="337" t="s">
        <v>1121</v>
      </c>
      <c r="BO53" s="337" t="s">
        <v>302</v>
      </c>
      <c r="BP53" s="337" t="s">
        <v>1122</v>
      </c>
      <c r="BQ53" s="337" t="s">
        <v>1123</v>
      </c>
      <c r="BR53" s="337"/>
      <c r="BS53" s="107">
        <v>0</v>
      </c>
      <c r="BT53" s="107">
        <v>0</v>
      </c>
      <c r="BU53" s="337" t="s">
        <v>289</v>
      </c>
      <c r="BV53" s="337" t="s">
        <v>1124</v>
      </c>
      <c r="BW53" s="106">
        <v>232426160</v>
      </c>
      <c r="BX53" s="106" t="s">
        <v>1125</v>
      </c>
      <c r="BY53" s="106">
        <v>44515.639444444438</v>
      </c>
      <c r="BZ53" s="106" t="s">
        <v>263</v>
      </c>
      <c r="CA53" s="106" t="s">
        <v>263</v>
      </c>
      <c r="CB53" s="106" t="s">
        <v>292</v>
      </c>
      <c r="CC53" s="106" t="s">
        <v>263</v>
      </c>
      <c r="CD53" s="106" t="s">
        <v>263</v>
      </c>
      <c r="CE53" s="106">
        <v>48</v>
      </c>
    </row>
    <row r="54" spans="1:83" ht="23" x14ac:dyDescent="0.25">
      <c r="A54" s="105">
        <v>44512.399553101852</v>
      </c>
      <c r="B54" s="105">
        <v>44512.415236666668</v>
      </c>
      <c r="C54" s="105">
        <v>44512</v>
      </c>
      <c r="D54" s="106" t="s">
        <v>262</v>
      </c>
      <c r="E54" s="106" t="s">
        <v>263</v>
      </c>
      <c r="F54" s="337" t="s">
        <v>333</v>
      </c>
      <c r="G54" s="337" t="s">
        <v>2863</v>
      </c>
      <c r="H54" s="107" t="s">
        <v>43</v>
      </c>
      <c r="I54" s="337" t="s">
        <v>293</v>
      </c>
      <c r="J54" s="107">
        <v>1</v>
      </c>
      <c r="K54" s="107">
        <v>0</v>
      </c>
      <c r="L54" s="107">
        <v>0</v>
      </c>
      <c r="M54" s="107">
        <v>0</v>
      </c>
      <c r="N54" s="107">
        <v>0</v>
      </c>
      <c r="O54" s="107">
        <v>0</v>
      </c>
      <c r="P54" s="107">
        <v>0</v>
      </c>
      <c r="Q54" s="337" t="s">
        <v>1126</v>
      </c>
      <c r="R54" s="337" t="s">
        <v>268</v>
      </c>
      <c r="S54" s="108" t="s">
        <v>1127</v>
      </c>
      <c r="T54" s="107">
        <v>0</v>
      </c>
      <c r="U54" s="107">
        <v>0</v>
      </c>
      <c r="V54" s="107">
        <v>0</v>
      </c>
      <c r="W54" s="107">
        <v>0</v>
      </c>
      <c r="X54" s="107">
        <v>0</v>
      </c>
      <c r="Y54" s="107">
        <v>0</v>
      </c>
      <c r="Z54" s="107">
        <v>0</v>
      </c>
      <c r="AA54" s="107">
        <v>0</v>
      </c>
      <c r="AB54" s="107">
        <v>0</v>
      </c>
      <c r="AC54" s="107">
        <v>1</v>
      </c>
      <c r="AD54" s="107">
        <v>1</v>
      </c>
      <c r="AE54" s="107">
        <v>1</v>
      </c>
      <c r="AF54" s="107">
        <v>0</v>
      </c>
      <c r="AG54" s="109">
        <f t="shared" si="2"/>
        <v>3</v>
      </c>
      <c r="AH54" s="337" t="s">
        <v>1128</v>
      </c>
      <c r="AI54" s="107">
        <v>1</v>
      </c>
      <c r="AJ54" s="107">
        <v>1</v>
      </c>
      <c r="AK54" s="107">
        <v>0</v>
      </c>
      <c r="AL54" s="107">
        <v>0</v>
      </c>
      <c r="AM54" s="107">
        <v>0</v>
      </c>
      <c r="AN54" s="107">
        <v>0</v>
      </c>
      <c r="AO54" s="107">
        <v>0</v>
      </c>
      <c r="AP54" s="107">
        <v>0</v>
      </c>
      <c r="AQ54" s="107">
        <v>0</v>
      </c>
      <c r="AR54" s="107">
        <v>0</v>
      </c>
      <c r="AS54" s="107">
        <v>0</v>
      </c>
      <c r="AT54" s="107">
        <v>0</v>
      </c>
      <c r="AU54" s="107">
        <v>1</v>
      </c>
      <c r="AV54" s="107">
        <v>0</v>
      </c>
      <c r="AW54" s="107">
        <v>0</v>
      </c>
      <c r="AX54" s="109">
        <f t="shared" si="1"/>
        <v>3</v>
      </c>
      <c r="AY54" s="337" t="s">
        <v>1129</v>
      </c>
      <c r="AZ54" s="337" t="s">
        <v>337</v>
      </c>
      <c r="BA54" s="337" t="s">
        <v>1130</v>
      </c>
      <c r="BB54" s="337" t="s">
        <v>1131</v>
      </c>
      <c r="BC54" s="337" t="s">
        <v>506</v>
      </c>
      <c r="BD54" s="337" t="s">
        <v>275</v>
      </c>
      <c r="BE54" s="337" t="s">
        <v>717</v>
      </c>
      <c r="BF54" s="337" t="s">
        <v>1132</v>
      </c>
      <c r="BG54" s="110" t="s">
        <v>325</v>
      </c>
      <c r="BH54" s="337" t="s">
        <v>340</v>
      </c>
      <c r="BI54" s="337" t="s">
        <v>333</v>
      </c>
      <c r="BJ54" s="337">
        <v>3</v>
      </c>
      <c r="BK54" s="337" t="s">
        <v>1133</v>
      </c>
      <c r="BL54" s="337" t="s">
        <v>1134</v>
      </c>
      <c r="BM54" s="337" t="s">
        <v>1135</v>
      </c>
      <c r="BN54" s="337" t="s">
        <v>1136</v>
      </c>
      <c r="BO54" s="337" t="s">
        <v>1137</v>
      </c>
      <c r="BP54" s="337" t="s">
        <v>1138</v>
      </c>
      <c r="BQ54" s="337" t="s">
        <v>337</v>
      </c>
      <c r="BR54" s="337" t="s">
        <v>288</v>
      </c>
      <c r="BS54" s="107">
        <v>1</v>
      </c>
      <c r="BT54" s="107">
        <v>0</v>
      </c>
      <c r="BU54" s="337" t="s">
        <v>289</v>
      </c>
      <c r="BV54" s="337" t="s">
        <v>263</v>
      </c>
      <c r="BW54" s="106">
        <v>232426168</v>
      </c>
      <c r="BX54" s="106" t="s">
        <v>1139</v>
      </c>
      <c r="BY54" s="106">
        <v>44515.639456018522</v>
      </c>
      <c r="BZ54" s="106" t="s">
        <v>263</v>
      </c>
      <c r="CA54" s="106" t="s">
        <v>263</v>
      </c>
      <c r="CB54" s="106" t="s">
        <v>292</v>
      </c>
      <c r="CC54" s="106" t="s">
        <v>263</v>
      </c>
      <c r="CD54" s="106" t="s">
        <v>263</v>
      </c>
      <c r="CE54" s="106">
        <v>49</v>
      </c>
    </row>
    <row r="55" spans="1:83" ht="23" x14ac:dyDescent="0.25">
      <c r="A55" s="105">
        <v>44512.415274525461</v>
      </c>
      <c r="B55" s="105">
        <v>44512.426546747687</v>
      </c>
      <c r="C55" s="105">
        <v>44512</v>
      </c>
      <c r="D55" s="106" t="s">
        <v>262</v>
      </c>
      <c r="E55" s="106" t="s">
        <v>263</v>
      </c>
      <c r="F55" s="337" t="s">
        <v>333</v>
      </c>
      <c r="G55" s="337" t="s">
        <v>2863</v>
      </c>
      <c r="H55" s="107" t="s">
        <v>43</v>
      </c>
      <c r="I55" s="337" t="s">
        <v>293</v>
      </c>
      <c r="J55" s="107">
        <v>1</v>
      </c>
      <c r="K55" s="107">
        <v>0</v>
      </c>
      <c r="L55" s="107">
        <v>0</v>
      </c>
      <c r="M55" s="107">
        <v>0</v>
      </c>
      <c r="N55" s="107">
        <v>0</v>
      </c>
      <c r="O55" s="107">
        <v>0</v>
      </c>
      <c r="P55" s="107">
        <v>0</v>
      </c>
      <c r="Q55" s="337" t="s">
        <v>1140</v>
      </c>
      <c r="R55" s="337" t="s">
        <v>1141</v>
      </c>
      <c r="S55" s="108" t="s">
        <v>1142</v>
      </c>
      <c r="T55" s="107">
        <v>0</v>
      </c>
      <c r="U55" s="107">
        <v>0</v>
      </c>
      <c r="V55" s="107">
        <v>0</v>
      </c>
      <c r="W55" s="107">
        <v>0</v>
      </c>
      <c r="X55" s="107">
        <v>0</v>
      </c>
      <c r="Y55" s="107">
        <v>0</v>
      </c>
      <c r="Z55" s="107">
        <v>0</v>
      </c>
      <c r="AA55" s="107">
        <v>0</v>
      </c>
      <c r="AB55" s="107">
        <v>0</v>
      </c>
      <c r="AC55" s="107">
        <v>1</v>
      </c>
      <c r="AD55" s="107">
        <v>1</v>
      </c>
      <c r="AE55" s="107">
        <v>0</v>
      </c>
      <c r="AF55" s="107">
        <v>0</v>
      </c>
      <c r="AG55" s="109">
        <f t="shared" si="2"/>
        <v>2</v>
      </c>
      <c r="AH55" s="337" t="s">
        <v>1143</v>
      </c>
      <c r="AI55" s="107">
        <v>1</v>
      </c>
      <c r="AJ55" s="107">
        <v>0</v>
      </c>
      <c r="AK55" s="107">
        <v>0</v>
      </c>
      <c r="AL55" s="107">
        <v>0</v>
      </c>
      <c r="AM55" s="107">
        <v>0</v>
      </c>
      <c r="AN55" s="107">
        <v>0</v>
      </c>
      <c r="AO55" s="107">
        <v>0</v>
      </c>
      <c r="AP55" s="107">
        <v>0</v>
      </c>
      <c r="AQ55" s="107">
        <v>0</v>
      </c>
      <c r="AR55" s="107">
        <v>0</v>
      </c>
      <c r="AS55" s="107">
        <v>0</v>
      </c>
      <c r="AT55" s="107">
        <v>0</v>
      </c>
      <c r="AU55" s="107">
        <v>1</v>
      </c>
      <c r="AV55" s="107">
        <v>0</v>
      </c>
      <c r="AW55" s="107">
        <v>0</v>
      </c>
      <c r="AX55" s="109">
        <f t="shared" si="1"/>
        <v>2</v>
      </c>
      <c r="AY55" s="337" t="s">
        <v>377</v>
      </c>
      <c r="AZ55" s="337" t="s">
        <v>377</v>
      </c>
      <c r="BA55" s="337" t="s">
        <v>1144</v>
      </c>
      <c r="BB55" s="337" t="s">
        <v>263</v>
      </c>
      <c r="BC55" s="337" t="s">
        <v>1145</v>
      </c>
      <c r="BD55" s="337" t="s">
        <v>275</v>
      </c>
      <c r="BE55" s="337" t="s">
        <v>717</v>
      </c>
      <c r="BF55" s="337" t="s">
        <v>1146</v>
      </c>
      <c r="BG55" s="110" t="s">
        <v>325</v>
      </c>
      <c r="BH55" s="337" t="s">
        <v>785</v>
      </c>
      <c r="BI55" s="337" t="s">
        <v>1147</v>
      </c>
      <c r="BJ55" s="337">
        <v>4</v>
      </c>
      <c r="BK55" s="337" t="s">
        <v>281</v>
      </c>
      <c r="BL55" s="337" t="s">
        <v>1148</v>
      </c>
      <c r="BM55" s="337" t="s">
        <v>1149</v>
      </c>
      <c r="BN55" s="337" t="s">
        <v>281</v>
      </c>
      <c r="BO55" s="337" t="s">
        <v>285</v>
      </c>
      <c r="BP55" s="337" t="s">
        <v>337</v>
      </c>
      <c r="BQ55" s="337" t="s">
        <v>1150</v>
      </c>
      <c r="BR55" s="337" t="s">
        <v>288</v>
      </c>
      <c r="BS55" s="107">
        <v>1</v>
      </c>
      <c r="BT55" s="107">
        <v>0</v>
      </c>
      <c r="BU55" s="337" t="s">
        <v>289</v>
      </c>
      <c r="BV55" s="337" t="s">
        <v>263</v>
      </c>
      <c r="BW55" s="106">
        <v>232426185</v>
      </c>
      <c r="BX55" s="106" t="s">
        <v>1151</v>
      </c>
      <c r="BY55" s="106">
        <v>44515.639479166668</v>
      </c>
      <c r="BZ55" s="106" t="s">
        <v>263</v>
      </c>
      <c r="CA55" s="106" t="s">
        <v>263</v>
      </c>
      <c r="CB55" s="106" t="s">
        <v>292</v>
      </c>
      <c r="CC55" s="106" t="s">
        <v>263</v>
      </c>
      <c r="CD55" s="106" t="s">
        <v>263</v>
      </c>
      <c r="CE55" s="106">
        <v>50</v>
      </c>
    </row>
    <row r="56" spans="1:83" ht="23" x14ac:dyDescent="0.25">
      <c r="A56" s="105">
        <v>44512.426593888893</v>
      </c>
      <c r="B56" s="105">
        <v>44512.449663252322</v>
      </c>
      <c r="C56" s="105">
        <v>44512</v>
      </c>
      <c r="D56" s="106" t="s">
        <v>262</v>
      </c>
      <c r="E56" s="106" t="s">
        <v>263</v>
      </c>
      <c r="F56" s="337" t="s">
        <v>333</v>
      </c>
      <c r="G56" s="337" t="s">
        <v>2863</v>
      </c>
      <c r="H56" s="107" t="s">
        <v>43</v>
      </c>
      <c r="I56" s="337" t="s">
        <v>293</v>
      </c>
      <c r="J56" s="107">
        <v>1</v>
      </c>
      <c r="K56" s="107">
        <v>0</v>
      </c>
      <c r="L56" s="107">
        <v>0</v>
      </c>
      <c r="M56" s="107">
        <v>0</v>
      </c>
      <c r="N56" s="107">
        <v>0</v>
      </c>
      <c r="O56" s="107">
        <v>0</v>
      </c>
      <c r="P56" s="107">
        <v>0</v>
      </c>
      <c r="Q56" s="337" t="s">
        <v>1152</v>
      </c>
      <c r="R56" s="337" t="s">
        <v>1153</v>
      </c>
      <c r="S56" s="108" t="s">
        <v>1154</v>
      </c>
      <c r="T56" s="107">
        <v>0</v>
      </c>
      <c r="U56" s="107">
        <v>0</v>
      </c>
      <c r="V56" s="107">
        <v>0</v>
      </c>
      <c r="W56" s="107">
        <v>0</v>
      </c>
      <c r="X56" s="107">
        <v>0</v>
      </c>
      <c r="Y56" s="107">
        <v>0</v>
      </c>
      <c r="Z56" s="107">
        <v>0</v>
      </c>
      <c r="AA56" s="107">
        <v>0</v>
      </c>
      <c r="AB56" s="107">
        <v>0</v>
      </c>
      <c r="AC56" s="107">
        <v>1</v>
      </c>
      <c r="AD56" s="107">
        <v>1</v>
      </c>
      <c r="AE56" s="107">
        <v>1</v>
      </c>
      <c r="AF56" s="107">
        <v>0</v>
      </c>
      <c r="AG56" s="109">
        <f t="shared" si="2"/>
        <v>3</v>
      </c>
      <c r="AH56" s="337" t="s">
        <v>1155</v>
      </c>
      <c r="AI56" s="107">
        <v>0</v>
      </c>
      <c r="AJ56" s="107">
        <v>1</v>
      </c>
      <c r="AK56" s="107">
        <v>0</v>
      </c>
      <c r="AL56" s="107">
        <v>0</v>
      </c>
      <c r="AM56" s="107">
        <v>0</v>
      </c>
      <c r="AN56" s="107">
        <v>0</v>
      </c>
      <c r="AO56" s="107">
        <v>0</v>
      </c>
      <c r="AP56" s="107">
        <v>0</v>
      </c>
      <c r="AQ56" s="107">
        <v>0</v>
      </c>
      <c r="AR56" s="107">
        <v>0</v>
      </c>
      <c r="AS56" s="107">
        <v>0</v>
      </c>
      <c r="AT56" s="107">
        <v>0</v>
      </c>
      <c r="AU56" s="107">
        <v>1</v>
      </c>
      <c r="AV56" s="107">
        <v>0</v>
      </c>
      <c r="AW56" s="107">
        <v>0</v>
      </c>
      <c r="AX56" s="109">
        <f t="shared" si="1"/>
        <v>2</v>
      </c>
      <c r="AY56" s="337" t="s">
        <v>377</v>
      </c>
      <c r="AZ56" s="337" t="s">
        <v>377</v>
      </c>
      <c r="BA56" s="337" t="s">
        <v>1156</v>
      </c>
      <c r="BB56" s="337" t="s">
        <v>1157</v>
      </c>
      <c r="BC56" s="337" t="s">
        <v>1158</v>
      </c>
      <c r="BD56" s="337" t="s">
        <v>275</v>
      </c>
      <c r="BE56" s="337" t="s">
        <v>1159</v>
      </c>
      <c r="BF56" s="337" t="s">
        <v>1160</v>
      </c>
      <c r="BG56" s="110" t="s">
        <v>325</v>
      </c>
      <c r="BH56" s="337" t="s">
        <v>421</v>
      </c>
      <c r="BI56" s="337" t="s">
        <v>1147</v>
      </c>
      <c r="BJ56" s="337">
        <v>7</v>
      </c>
      <c r="BK56" s="337" t="s">
        <v>1161</v>
      </c>
      <c r="BL56" s="337" t="s">
        <v>268</v>
      </c>
      <c r="BM56" s="337" t="s">
        <v>1162</v>
      </c>
      <c r="BN56" s="337" t="s">
        <v>1163</v>
      </c>
      <c r="BO56" s="337" t="s">
        <v>557</v>
      </c>
      <c r="BP56" s="337" t="s">
        <v>1164</v>
      </c>
      <c r="BQ56" s="337" t="s">
        <v>1165</v>
      </c>
      <c r="BR56" s="337" t="s">
        <v>288</v>
      </c>
      <c r="BS56" s="107">
        <v>1</v>
      </c>
      <c r="BT56" s="107">
        <v>0</v>
      </c>
      <c r="BU56" s="337" t="s">
        <v>289</v>
      </c>
      <c r="BV56" s="337" t="s">
        <v>1166</v>
      </c>
      <c r="BW56" s="106">
        <v>232426198</v>
      </c>
      <c r="BX56" s="106" t="s">
        <v>1167</v>
      </c>
      <c r="BY56" s="106">
        <v>44515.639490740738</v>
      </c>
      <c r="BZ56" s="106" t="s">
        <v>263</v>
      </c>
      <c r="CA56" s="106" t="s">
        <v>263</v>
      </c>
      <c r="CB56" s="106" t="s">
        <v>292</v>
      </c>
      <c r="CC56" s="106" t="s">
        <v>263</v>
      </c>
      <c r="CD56" s="106" t="s">
        <v>263</v>
      </c>
      <c r="CE56" s="106">
        <v>51</v>
      </c>
    </row>
    <row r="57" spans="1:83" ht="23" x14ac:dyDescent="0.25">
      <c r="A57" s="105">
        <v>44512.455149745372</v>
      </c>
      <c r="B57" s="105">
        <v>44512.498250046287</v>
      </c>
      <c r="C57" s="105">
        <v>44512</v>
      </c>
      <c r="D57" s="106" t="s">
        <v>262</v>
      </c>
      <c r="E57" s="106" t="s">
        <v>263</v>
      </c>
      <c r="F57" s="337" t="s">
        <v>333</v>
      </c>
      <c r="G57" s="337" t="s">
        <v>2863</v>
      </c>
      <c r="H57" s="107" t="s">
        <v>43</v>
      </c>
      <c r="I57" s="337" t="s">
        <v>293</v>
      </c>
      <c r="J57" s="107">
        <v>1</v>
      </c>
      <c r="K57" s="107">
        <v>0</v>
      </c>
      <c r="L57" s="107">
        <v>0</v>
      </c>
      <c r="M57" s="107">
        <v>0</v>
      </c>
      <c r="N57" s="107">
        <v>0</v>
      </c>
      <c r="O57" s="107">
        <v>0</v>
      </c>
      <c r="P57" s="107">
        <v>0</v>
      </c>
      <c r="Q57" s="337" t="s">
        <v>1168</v>
      </c>
      <c r="R57" s="337" t="s">
        <v>1169</v>
      </c>
      <c r="S57" s="108" t="s">
        <v>1170</v>
      </c>
      <c r="T57" s="107">
        <v>0</v>
      </c>
      <c r="U57" s="107">
        <v>0</v>
      </c>
      <c r="V57" s="107">
        <v>0</v>
      </c>
      <c r="W57" s="107">
        <v>0</v>
      </c>
      <c r="X57" s="107">
        <v>0</v>
      </c>
      <c r="Y57" s="107">
        <v>0</v>
      </c>
      <c r="Z57" s="107">
        <v>0</v>
      </c>
      <c r="AA57" s="107">
        <v>0</v>
      </c>
      <c r="AB57" s="107">
        <v>0</v>
      </c>
      <c r="AC57" s="107">
        <v>1</v>
      </c>
      <c r="AD57" s="107">
        <v>1</v>
      </c>
      <c r="AE57" s="107">
        <v>1</v>
      </c>
      <c r="AF57" s="107">
        <v>0</v>
      </c>
      <c r="AG57" s="109">
        <f t="shared" si="2"/>
        <v>3</v>
      </c>
      <c r="AH57" s="337" t="s">
        <v>1171</v>
      </c>
      <c r="AI57" s="107">
        <v>0</v>
      </c>
      <c r="AJ57" s="107">
        <v>0</v>
      </c>
      <c r="AK57" s="107">
        <v>0</v>
      </c>
      <c r="AL57" s="107">
        <v>0</v>
      </c>
      <c r="AM57" s="107">
        <v>0</v>
      </c>
      <c r="AN57" s="107">
        <v>0</v>
      </c>
      <c r="AO57" s="107">
        <v>0</v>
      </c>
      <c r="AP57" s="107">
        <v>0</v>
      </c>
      <c r="AQ57" s="107">
        <v>0</v>
      </c>
      <c r="AR57" s="107">
        <v>0</v>
      </c>
      <c r="AS57" s="107">
        <v>1</v>
      </c>
      <c r="AT57" s="107">
        <v>0</v>
      </c>
      <c r="AU57" s="107">
        <v>1</v>
      </c>
      <c r="AV57" s="107">
        <v>0</v>
      </c>
      <c r="AW57" s="107">
        <v>0</v>
      </c>
      <c r="AX57" s="109">
        <f t="shared" si="1"/>
        <v>2</v>
      </c>
      <c r="AY57" s="337" t="s">
        <v>1172</v>
      </c>
      <c r="AZ57" s="337" t="s">
        <v>1172</v>
      </c>
      <c r="BA57" s="337" t="s">
        <v>1173</v>
      </c>
      <c r="BB57" s="337" t="s">
        <v>1174</v>
      </c>
      <c r="BC57" s="337" t="s">
        <v>322</v>
      </c>
      <c r="BD57" s="337" t="s">
        <v>275</v>
      </c>
      <c r="BE57" s="337" t="s">
        <v>717</v>
      </c>
      <c r="BF57" s="337" t="s">
        <v>1175</v>
      </c>
      <c r="BG57" s="110" t="s">
        <v>325</v>
      </c>
      <c r="BH57" s="337" t="s">
        <v>279</v>
      </c>
      <c r="BI57" s="337" t="s">
        <v>333</v>
      </c>
      <c r="BJ57" s="337">
        <v>5</v>
      </c>
      <c r="BK57" s="337" t="s">
        <v>281</v>
      </c>
      <c r="BL57" s="337" t="s">
        <v>268</v>
      </c>
      <c r="BM57" s="337" t="s">
        <v>1177</v>
      </c>
      <c r="BN57" s="337" t="s">
        <v>281</v>
      </c>
      <c r="BO57" s="337" t="s">
        <v>275</v>
      </c>
      <c r="BP57" s="337" t="s">
        <v>263</v>
      </c>
      <c r="BQ57" s="337" t="s">
        <v>1178</v>
      </c>
      <c r="BR57" s="337" t="s">
        <v>288</v>
      </c>
      <c r="BS57" s="107">
        <v>1</v>
      </c>
      <c r="BT57" s="107">
        <v>0</v>
      </c>
      <c r="BU57" s="337" t="s">
        <v>289</v>
      </c>
      <c r="BV57" s="337" t="s">
        <v>1179</v>
      </c>
      <c r="BW57" s="106">
        <v>232426219</v>
      </c>
      <c r="BX57" s="106" t="s">
        <v>1180</v>
      </c>
      <c r="BY57" s="106">
        <v>44515.639513888891</v>
      </c>
      <c r="BZ57" s="106" t="s">
        <v>263</v>
      </c>
      <c r="CA57" s="106" t="s">
        <v>263</v>
      </c>
      <c r="CB57" s="106" t="s">
        <v>292</v>
      </c>
      <c r="CC57" s="106" t="s">
        <v>263</v>
      </c>
      <c r="CD57" s="106" t="s">
        <v>263</v>
      </c>
      <c r="CE57" s="106">
        <v>52</v>
      </c>
    </row>
    <row r="58" spans="1:83" ht="23" x14ac:dyDescent="0.25">
      <c r="A58" s="105">
        <v>44512.614472581023</v>
      </c>
      <c r="B58" s="105">
        <v>44512.64249283565</v>
      </c>
      <c r="C58" s="105">
        <v>44512</v>
      </c>
      <c r="D58" s="106" t="s">
        <v>262</v>
      </c>
      <c r="E58" s="106" t="s">
        <v>263</v>
      </c>
      <c r="F58" s="337" t="s">
        <v>264</v>
      </c>
      <c r="G58" s="337" t="s">
        <v>2865</v>
      </c>
      <c r="H58" s="107" t="s">
        <v>43</v>
      </c>
      <c r="I58" s="337" t="s">
        <v>293</v>
      </c>
      <c r="J58" s="107">
        <v>1</v>
      </c>
      <c r="K58" s="107">
        <v>0</v>
      </c>
      <c r="L58" s="107">
        <v>0</v>
      </c>
      <c r="M58" s="107">
        <v>0</v>
      </c>
      <c r="N58" s="107">
        <v>0</v>
      </c>
      <c r="O58" s="107">
        <v>0</v>
      </c>
      <c r="P58" s="107">
        <v>0</v>
      </c>
      <c r="Q58" s="337" t="s">
        <v>1181</v>
      </c>
      <c r="R58" s="337" t="s">
        <v>281</v>
      </c>
      <c r="S58" s="108" t="s">
        <v>1182</v>
      </c>
      <c r="T58" s="107">
        <v>1</v>
      </c>
      <c r="U58" s="107">
        <v>0</v>
      </c>
      <c r="V58" s="107">
        <v>1</v>
      </c>
      <c r="W58" s="107">
        <v>0</v>
      </c>
      <c r="X58" s="107">
        <v>0</v>
      </c>
      <c r="Y58" s="107">
        <v>0</v>
      </c>
      <c r="Z58" s="107">
        <v>0</v>
      </c>
      <c r="AA58" s="107">
        <v>0</v>
      </c>
      <c r="AB58" s="107">
        <v>0</v>
      </c>
      <c r="AC58" s="107">
        <v>0</v>
      </c>
      <c r="AD58" s="107">
        <v>0</v>
      </c>
      <c r="AE58" s="107">
        <v>1</v>
      </c>
      <c r="AF58" s="107">
        <v>0</v>
      </c>
      <c r="AG58" s="109">
        <f t="shared" si="2"/>
        <v>3</v>
      </c>
      <c r="AH58" s="337" t="s">
        <v>1183</v>
      </c>
      <c r="AI58" s="107">
        <v>0</v>
      </c>
      <c r="AJ58" s="107">
        <v>1</v>
      </c>
      <c r="AK58" s="107">
        <v>0</v>
      </c>
      <c r="AL58" s="107">
        <v>0</v>
      </c>
      <c r="AM58" s="107">
        <v>0</v>
      </c>
      <c r="AN58" s="107">
        <v>0</v>
      </c>
      <c r="AO58" s="107">
        <v>0</v>
      </c>
      <c r="AP58" s="107">
        <v>0</v>
      </c>
      <c r="AQ58" s="107">
        <v>0</v>
      </c>
      <c r="AR58" s="107">
        <v>0</v>
      </c>
      <c r="AS58" s="107">
        <v>0</v>
      </c>
      <c r="AT58" s="107">
        <v>0</v>
      </c>
      <c r="AU58" s="107">
        <v>1</v>
      </c>
      <c r="AV58" s="107">
        <v>0</v>
      </c>
      <c r="AW58" s="107">
        <v>0</v>
      </c>
      <c r="AX58" s="109">
        <f t="shared" si="1"/>
        <v>2</v>
      </c>
      <c r="AY58" s="337" t="s">
        <v>1184</v>
      </c>
      <c r="AZ58" s="337" t="s">
        <v>1184</v>
      </c>
      <c r="BA58" s="337" t="s">
        <v>1185</v>
      </c>
      <c r="BB58" s="337" t="s">
        <v>1186</v>
      </c>
      <c r="BC58" s="337" t="s">
        <v>1187</v>
      </c>
      <c r="BD58" s="337" t="s">
        <v>275</v>
      </c>
      <c r="BE58" s="337" t="s">
        <v>717</v>
      </c>
      <c r="BF58" s="337" t="s">
        <v>281</v>
      </c>
      <c r="BG58" s="110" t="s">
        <v>325</v>
      </c>
      <c r="BH58" s="337" t="s">
        <v>279</v>
      </c>
      <c r="BI58" s="337" t="s">
        <v>1188</v>
      </c>
      <c r="BJ58" s="337">
        <v>7</v>
      </c>
      <c r="BK58" s="337" t="s">
        <v>281</v>
      </c>
      <c r="BL58" s="337" t="s">
        <v>1189</v>
      </c>
      <c r="BM58" s="337" t="s">
        <v>1190</v>
      </c>
      <c r="BN58" s="337" t="s">
        <v>1191</v>
      </c>
      <c r="BO58" s="337" t="s">
        <v>285</v>
      </c>
      <c r="BP58" s="337" t="s">
        <v>1192</v>
      </c>
      <c r="BQ58" s="337" t="s">
        <v>1193</v>
      </c>
      <c r="BR58" s="337" t="s">
        <v>288</v>
      </c>
      <c r="BS58" s="107">
        <v>1</v>
      </c>
      <c r="BT58" s="107">
        <v>0</v>
      </c>
      <c r="BU58" s="337" t="s">
        <v>289</v>
      </c>
      <c r="BV58" s="337" t="s">
        <v>263</v>
      </c>
      <c r="BW58" s="106">
        <v>232426230</v>
      </c>
      <c r="BX58" s="106" t="s">
        <v>1194</v>
      </c>
      <c r="BY58" s="106">
        <v>44515.639525462961</v>
      </c>
      <c r="BZ58" s="106" t="s">
        <v>263</v>
      </c>
      <c r="CA58" s="106" t="s">
        <v>263</v>
      </c>
      <c r="CB58" s="106" t="s">
        <v>292</v>
      </c>
      <c r="CC58" s="106" t="s">
        <v>263</v>
      </c>
      <c r="CD58" s="106" t="s">
        <v>263</v>
      </c>
      <c r="CE58" s="106">
        <v>53</v>
      </c>
    </row>
    <row r="59" spans="1:83" ht="46" x14ac:dyDescent="0.25">
      <c r="A59" s="105">
        <v>44512.642535856481</v>
      </c>
      <c r="B59" s="105">
        <v>44512.656346724543</v>
      </c>
      <c r="C59" s="105">
        <v>44512</v>
      </c>
      <c r="D59" s="106" t="s">
        <v>262</v>
      </c>
      <c r="E59" s="106" t="s">
        <v>263</v>
      </c>
      <c r="F59" s="337" t="s">
        <v>264</v>
      </c>
      <c r="G59" s="337" t="s">
        <v>2865</v>
      </c>
      <c r="H59" s="107" t="s">
        <v>43</v>
      </c>
      <c r="I59" s="337" t="s">
        <v>293</v>
      </c>
      <c r="J59" s="107">
        <v>1</v>
      </c>
      <c r="K59" s="107">
        <v>0</v>
      </c>
      <c r="L59" s="107">
        <v>0</v>
      </c>
      <c r="M59" s="107">
        <v>0</v>
      </c>
      <c r="N59" s="107">
        <v>0</v>
      </c>
      <c r="O59" s="107">
        <v>0</v>
      </c>
      <c r="P59" s="107">
        <v>0</v>
      </c>
      <c r="Q59" s="337" t="s">
        <v>1195</v>
      </c>
      <c r="R59" s="337" t="s">
        <v>337</v>
      </c>
      <c r="S59" s="108" t="s">
        <v>1196</v>
      </c>
      <c r="T59" s="107">
        <v>1</v>
      </c>
      <c r="U59" s="107">
        <v>0</v>
      </c>
      <c r="V59" s="107">
        <v>0</v>
      </c>
      <c r="W59" s="107">
        <v>0</v>
      </c>
      <c r="X59" s="107">
        <v>0</v>
      </c>
      <c r="Y59" s="107">
        <v>0</v>
      </c>
      <c r="Z59" s="107">
        <v>0</v>
      </c>
      <c r="AA59" s="107">
        <v>0</v>
      </c>
      <c r="AB59" s="107">
        <v>0</v>
      </c>
      <c r="AC59" s="107">
        <v>1</v>
      </c>
      <c r="AD59" s="107">
        <v>1</v>
      </c>
      <c r="AE59" s="107">
        <v>0</v>
      </c>
      <c r="AF59" s="107">
        <v>0</v>
      </c>
      <c r="AG59" s="109">
        <f t="shared" si="2"/>
        <v>3</v>
      </c>
      <c r="AH59" s="337" t="s">
        <v>1197</v>
      </c>
      <c r="AI59" s="107">
        <v>0</v>
      </c>
      <c r="AJ59" s="107">
        <v>1</v>
      </c>
      <c r="AK59" s="107">
        <v>0</v>
      </c>
      <c r="AL59" s="107">
        <v>0</v>
      </c>
      <c r="AM59" s="107">
        <v>0</v>
      </c>
      <c r="AN59" s="107">
        <v>0</v>
      </c>
      <c r="AO59" s="107">
        <v>0</v>
      </c>
      <c r="AP59" s="107">
        <v>0</v>
      </c>
      <c r="AQ59" s="107">
        <v>0</v>
      </c>
      <c r="AR59" s="107">
        <v>0</v>
      </c>
      <c r="AS59" s="107">
        <v>1</v>
      </c>
      <c r="AT59" s="107">
        <v>0</v>
      </c>
      <c r="AU59" s="107">
        <v>1</v>
      </c>
      <c r="AV59" s="107">
        <v>0</v>
      </c>
      <c r="AW59" s="107">
        <v>0</v>
      </c>
      <c r="AX59" s="109">
        <f t="shared" si="1"/>
        <v>3</v>
      </c>
      <c r="AY59" s="337" t="s">
        <v>47</v>
      </c>
      <c r="AZ59" s="337" t="s">
        <v>1198</v>
      </c>
      <c r="BA59" s="337" t="s">
        <v>1199</v>
      </c>
      <c r="BB59" s="337" t="s">
        <v>1200</v>
      </c>
      <c r="BC59" s="337" t="s">
        <v>1201</v>
      </c>
      <c r="BD59" s="337" t="s">
        <v>1202</v>
      </c>
      <c r="BE59" s="337" t="s">
        <v>717</v>
      </c>
      <c r="BF59" s="337" t="s">
        <v>281</v>
      </c>
      <c r="BG59" s="110" t="s">
        <v>325</v>
      </c>
      <c r="BH59" s="337" t="s">
        <v>279</v>
      </c>
      <c r="BI59" s="337" t="s">
        <v>341</v>
      </c>
      <c r="BJ59" s="337">
        <v>4</v>
      </c>
      <c r="BK59" s="337" t="s">
        <v>352</v>
      </c>
      <c r="BL59" s="337" t="s">
        <v>268</v>
      </c>
      <c r="BM59" s="337" t="s">
        <v>1203</v>
      </c>
      <c r="BN59" s="337" t="s">
        <v>1204</v>
      </c>
      <c r="BO59" s="337" t="s">
        <v>1205</v>
      </c>
      <c r="BP59" s="337" t="s">
        <v>1206</v>
      </c>
      <c r="BQ59" s="337" t="s">
        <v>1207</v>
      </c>
      <c r="BR59" s="337" t="s">
        <v>288</v>
      </c>
      <c r="BS59" s="107">
        <v>1</v>
      </c>
      <c r="BT59" s="107">
        <v>0</v>
      </c>
      <c r="BU59" s="337" t="s">
        <v>289</v>
      </c>
      <c r="BV59" s="337" t="s">
        <v>1208</v>
      </c>
      <c r="BW59" s="106">
        <v>232426236</v>
      </c>
      <c r="BX59" s="106" t="s">
        <v>1209</v>
      </c>
      <c r="BY59" s="106">
        <v>44515.639537037037</v>
      </c>
      <c r="BZ59" s="106" t="s">
        <v>263</v>
      </c>
      <c r="CA59" s="106" t="s">
        <v>263</v>
      </c>
      <c r="CB59" s="106" t="s">
        <v>292</v>
      </c>
      <c r="CC59" s="106" t="s">
        <v>263</v>
      </c>
      <c r="CD59" s="106" t="s">
        <v>263</v>
      </c>
      <c r="CE59" s="106">
        <v>54</v>
      </c>
    </row>
    <row r="60" spans="1:83" ht="34.5" x14ac:dyDescent="0.25">
      <c r="A60" s="105">
        <v>44512.612253402767</v>
      </c>
      <c r="B60" s="105">
        <v>44512.655911354173</v>
      </c>
      <c r="C60" s="105">
        <v>44512</v>
      </c>
      <c r="D60" s="106" t="s">
        <v>496</v>
      </c>
      <c r="E60" s="106" t="s">
        <v>263</v>
      </c>
      <c r="F60" s="337" t="s">
        <v>264</v>
      </c>
      <c r="G60" s="337" t="s">
        <v>43</v>
      </c>
      <c r="H60" s="107" t="s">
        <v>43</v>
      </c>
      <c r="I60" s="108" t="s">
        <v>1210</v>
      </c>
      <c r="J60" s="107">
        <v>1</v>
      </c>
      <c r="K60" s="107">
        <v>1</v>
      </c>
      <c r="L60" s="107">
        <v>1</v>
      </c>
      <c r="M60" s="107">
        <v>0</v>
      </c>
      <c r="N60" s="107">
        <v>0</v>
      </c>
      <c r="O60" s="107">
        <v>0</v>
      </c>
      <c r="P60" s="107">
        <v>1</v>
      </c>
      <c r="Q60" s="337" t="s">
        <v>1211</v>
      </c>
      <c r="R60" s="337" t="s">
        <v>1212</v>
      </c>
      <c r="S60" s="108" t="s">
        <v>1213</v>
      </c>
      <c r="T60" s="107">
        <v>0</v>
      </c>
      <c r="U60" s="107">
        <v>0</v>
      </c>
      <c r="V60" s="107">
        <v>0</v>
      </c>
      <c r="W60" s="107">
        <v>0</v>
      </c>
      <c r="X60" s="107">
        <v>0</v>
      </c>
      <c r="Y60" s="107">
        <v>0</v>
      </c>
      <c r="Z60" s="107">
        <v>0</v>
      </c>
      <c r="AA60" s="107">
        <v>0</v>
      </c>
      <c r="AB60" s="107">
        <v>0</v>
      </c>
      <c r="AC60" s="107">
        <v>1</v>
      </c>
      <c r="AD60" s="107">
        <v>1</v>
      </c>
      <c r="AE60" s="107">
        <v>1</v>
      </c>
      <c r="AF60" s="107">
        <v>0</v>
      </c>
      <c r="AG60" s="109">
        <f t="shared" si="2"/>
        <v>3</v>
      </c>
      <c r="AH60" s="337" t="s">
        <v>296</v>
      </c>
      <c r="AI60" s="107">
        <v>1</v>
      </c>
      <c r="AJ60" s="107">
        <v>0</v>
      </c>
      <c r="AK60" s="107">
        <v>0</v>
      </c>
      <c r="AL60" s="107">
        <v>0</v>
      </c>
      <c r="AM60" s="107">
        <v>0</v>
      </c>
      <c r="AN60" s="107">
        <v>0</v>
      </c>
      <c r="AO60" s="107">
        <v>0</v>
      </c>
      <c r="AP60" s="107">
        <v>0</v>
      </c>
      <c r="AQ60" s="107">
        <v>0</v>
      </c>
      <c r="AR60" s="107">
        <v>0</v>
      </c>
      <c r="AS60" s="107">
        <v>0</v>
      </c>
      <c r="AT60" s="107">
        <v>0</v>
      </c>
      <c r="AU60" s="107">
        <v>1</v>
      </c>
      <c r="AV60" s="107">
        <v>0</v>
      </c>
      <c r="AW60" s="107">
        <v>0</v>
      </c>
      <c r="AX60" s="109">
        <f t="shared" si="1"/>
        <v>2</v>
      </c>
      <c r="AY60" s="337" t="s">
        <v>1214</v>
      </c>
      <c r="AZ60" s="337" t="s">
        <v>1215</v>
      </c>
      <c r="BA60" s="337" t="s">
        <v>1216</v>
      </c>
      <c r="BB60" s="337" t="s">
        <v>1217</v>
      </c>
      <c r="BC60" s="337" t="s">
        <v>1218</v>
      </c>
      <c r="BD60" s="337" t="s">
        <v>1219</v>
      </c>
      <c r="BE60" s="337" t="s">
        <v>802</v>
      </c>
      <c r="BF60" s="337" t="s">
        <v>1220</v>
      </c>
      <c r="BG60" s="110" t="s">
        <v>325</v>
      </c>
      <c r="BH60" s="337" t="s">
        <v>279</v>
      </c>
      <c r="BI60" s="337" t="s">
        <v>333</v>
      </c>
      <c r="BJ60" s="337">
        <v>4</v>
      </c>
      <c r="BK60" s="337" t="s">
        <v>1221</v>
      </c>
      <c r="BL60" s="337" t="s">
        <v>1222</v>
      </c>
      <c r="BM60" s="337" t="s">
        <v>1223</v>
      </c>
      <c r="BN60" s="337" t="s">
        <v>1223</v>
      </c>
      <c r="BO60" s="337" t="s">
        <v>1224</v>
      </c>
      <c r="BP60" s="337" t="s">
        <v>337</v>
      </c>
      <c r="BQ60" s="337" t="s">
        <v>1225</v>
      </c>
      <c r="BR60" s="337" t="s">
        <v>518</v>
      </c>
      <c r="BS60" s="107">
        <v>1</v>
      </c>
      <c r="BT60" s="107">
        <v>1</v>
      </c>
      <c r="BU60" s="337" t="s">
        <v>289</v>
      </c>
      <c r="BV60" s="337" t="s">
        <v>263</v>
      </c>
      <c r="BW60" s="106">
        <v>232432586</v>
      </c>
      <c r="BX60" s="106" t="s">
        <v>1226</v>
      </c>
      <c r="BY60" s="106">
        <v>44515.650104166663</v>
      </c>
      <c r="BZ60" s="106" t="s">
        <v>263</v>
      </c>
      <c r="CA60" s="106" t="s">
        <v>263</v>
      </c>
      <c r="CB60" s="106" t="s">
        <v>292</v>
      </c>
      <c r="CC60" s="106" t="s">
        <v>263</v>
      </c>
      <c r="CD60" s="106" t="s">
        <v>263</v>
      </c>
      <c r="CE60" s="106">
        <v>55</v>
      </c>
    </row>
    <row r="61" spans="1:83" ht="46" x14ac:dyDescent="0.25">
      <c r="A61" s="105">
        <v>44512.630182314817</v>
      </c>
      <c r="B61" s="105">
        <v>44512.6543146412</v>
      </c>
      <c r="C61" s="105">
        <v>44512</v>
      </c>
      <c r="D61" s="106" t="s">
        <v>496</v>
      </c>
      <c r="E61" s="106" t="s">
        <v>263</v>
      </c>
      <c r="F61" s="337" t="s">
        <v>264</v>
      </c>
      <c r="G61" s="337" t="s">
        <v>2865</v>
      </c>
      <c r="H61" s="107" t="s">
        <v>43</v>
      </c>
      <c r="I61" s="337" t="s">
        <v>1227</v>
      </c>
      <c r="J61" s="107">
        <v>1</v>
      </c>
      <c r="K61" s="107">
        <v>1</v>
      </c>
      <c r="L61" s="107">
        <v>1</v>
      </c>
      <c r="M61" s="107">
        <v>0</v>
      </c>
      <c r="N61" s="107">
        <v>0</v>
      </c>
      <c r="O61" s="107">
        <v>0</v>
      </c>
      <c r="P61" s="107">
        <v>0</v>
      </c>
      <c r="Q61" s="337" t="s">
        <v>1228</v>
      </c>
      <c r="R61" s="337" t="s">
        <v>268</v>
      </c>
      <c r="S61" s="108" t="s">
        <v>1229</v>
      </c>
      <c r="T61" s="107">
        <v>1</v>
      </c>
      <c r="U61" s="107">
        <v>0</v>
      </c>
      <c r="V61" s="107">
        <v>1</v>
      </c>
      <c r="W61" s="107">
        <v>0</v>
      </c>
      <c r="X61" s="107">
        <v>0</v>
      </c>
      <c r="Y61" s="107">
        <v>0</v>
      </c>
      <c r="Z61" s="107">
        <v>0</v>
      </c>
      <c r="AA61" s="107">
        <v>0</v>
      </c>
      <c r="AB61" s="107">
        <v>0</v>
      </c>
      <c r="AC61" s="107">
        <v>0</v>
      </c>
      <c r="AD61" s="107">
        <v>1</v>
      </c>
      <c r="AE61" s="107">
        <v>1</v>
      </c>
      <c r="AF61" s="107">
        <v>0</v>
      </c>
      <c r="AG61" s="109">
        <f t="shared" si="2"/>
        <v>4</v>
      </c>
      <c r="AH61" s="337" t="s">
        <v>1230</v>
      </c>
      <c r="AI61" s="107">
        <v>0</v>
      </c>
      <c r="AJ61" s="107">
        <v>0</v>
      </c>
      <c r="AK61" s="107">
        <v>0</v>
      </c>
      <c r="AL61" s="107">
        <v>0</v>
      </c>
      <c r="AM61" s="107">
        <v>0</v>
      </c>
      <c r="AN61" s="107">
        <v>0</v>
      </c>
      <c r="AO61" s="107">
        <v>0</v>
      </c>
      <c r="AP61" s="107">
        <v>0</v>
      </c>
      <c r="AQ61" s="107">
        <v>0</v>
      </c>
      <c r="AR61" s="107">
        <v>0</v>
      </c>
      <c r="AS61" s="107">
        <v>1</v>
      </c>
      <c r="AT61" s="107">
        <v>0</v>
      </c>
      <c r="AU61" s="107">
        <v>1</v>
      </c>
      <c r="AV61" s="107">
        <v>0</v>
      </c>
      <c r="AW61" s="107">
        <v>0</v>
      </c>
      <c r="AX61" s="109">
        <f t="shared" si="1"/>
        <v>2</v>
      </c>
      <c r="AY61" s="337" t="s">
        <v>1231</v>
      </c>
      <c r="AZ61" s="337" t="s">
        <v>1232</v>
      </c>
      <c r="BA61" s="337" t="s">
        <v>1233</v>
      </c>
      <c r="BB61" s="337" t="s">
        <v>1234</v>
      </c>
      <c r="BC61" s="337" t="s">
        <v>1235</v>
      </c>
      <c r="BD61" s="337" t="s">
        <v>1236</v>
      </c>
      <c r="BE61" s="337" t="s">
        <v>1237</v>
      </c>
      <c r="BF61" s="337" t="s">
        <v>1238</v>
      </c>
      <c r="BG61" s="110" t="s">
        <v>325</v>
      </c>
      <c r="BH61" s="337" t="s">
        <v>587</v>
      </c>
      <c r="BI61" s="337" t="s">
        <v>1239</v>
      </c>
      <c r="BJ61" s="337">
        <v>4</v>
      </c>
      <c r="BK61" s="337" t="s">
        <v>1240</v>
      </c>
      <c r="BL61" s="337" t="s">
        <v>1241</v>
      </c>
      <c r="BM61" s="337" t="s">
        <v>1242</v>
      </c>
      <c r="BN61" s="337" t="s">
        <v>1243</v>
      </c>
      <c r="BO61" s="337" t="s">
        <v>275</v>
      </c>
      <c r="BP61" s="337" t="s">
        <v>1244</v>
      </c>
      <c r="BQ61" s="337" t="s">
        <v>1245</v>
      </c>
      <c r="BR61" s="337" t="s">
        <v>518</v>
      </c>
      <c r="BS61" s="107">
        <v>1</v>
      </c>
      <c r="BT61" s="107">
        <v>1</v>
      </c>
      <c r="BU61" s="337" t="s">
        <v>289</v>
      </c>
      <c r="BV61" s="337" t="s">
        <v>263</v>
      </c>
      <c r="BW61" s="106">
        <v>232432594</v>
      </c>
      <c r="BX61" s="106" t="s">
        <v>1246</v>
      </c>
      <c r="BY61" s="106">
        <v>44515.650127314817</v>
      </c>
      <c r="BZ61" s="106" t="s">
        <v>263</v>
      </c>
      <c r="CA61" s="106" t="s">
        <v>263</v>
      </c>
      <c r="CB61" s="106" t="s">
        <v>292</v>
      </c>
      <c r="CC61" s="106" t="s">
        <v>263</v>
      </c>
      <c r="CD61" s="106" t="s">
        <v>263</v>
      </c>
      <c r="CE61" s="106">
        <v>56</v>
      </c>
    </row>
    <row r="62" spans="1:83" ht="69" x14ac:dyDescent="0.25">
      <c r="A62" s="105">
        <v>44506.407156967587</v>
      </c>
      <c r="B62" s="105">
        <v>44506.436962164349</v>
      </c>
      <c r="C62" s="105">
        <v>44506</v>
      </c>
      <c r="D62" s="106" t="s">
        <v>900</v>
      </c>
      <c r="E62" s="106" t="s">
        <v>263</v>
      </c>
      <c r="F62" s="337" t="s">
        <v>264</v>
      </c>
      <c r="G62" s="337" t="s">
        <v>1247</v>
      </c>
      <c r="H62" s="107" t="s">
        <v>41</v>
      </c>
      <c r="I62" s="337" t="s">
        <v>793</v>
      </c>
      <c r="J62" s="107">
        <v>0</v>
      </c>
      <c r="K62" s="107">
        <v>1</v>
      </c>
      <c r="L62" s="107">
        <v>0</v>
      </c>
      <c r="M62" s="107">
        <v>0</v>
      </c>
      <c r="N62" s="107">
        <v>0</v>
      </c>
      <c r="O62" s="107">
        <v>0</v>
      </c>
      <c r="P62" s="107">
        <v>0</v>
      </c>
      <c r="Q62" s="337" t="s">
        <v>1248</v>
      </c>
      <c r="R62" s="337" t="s">
        <v>1249</v>
      </c>
      <c r="S62" s="108" t="s">
        <v>1250</v>
      </c>
      <c r="T62" s="107">
        <v>1</v>
      </c>
      <c r="U62" s="107">
        <v>0</v>
      </c>
      <c r="V62" s="107">
        <v>0</v>
      </c>
      <c r="W62" s="107">
        <v>0</v>
      </c>
      <c r="X62" s="107">
        <v>1</v>
      </c>
      <c r="Y62" s="107">
        <v>0</v>
      </c>
      <c r="Z62" s="107">
        <v>1</v>
      </c>
      <c r="AA62" s="107">
        <v>0</v>
      </c>
      <c r="AB62" s="107">
        <v>0</v>
      </c>
      <c r="AC62" s="107">
        <v>0</v>
      </c>
      <c r="AD62" s="107">
        <v>0</v>
      </c>
      <c r="AE62" s="107">
        <v>0</v>
      </c>
      <c r="AF62" s="107">
        <v>0</v>
      </c>
      <c r="AG62" s="109">
        <f t="shared" si="2"/>
        <v>3</v>
      </c>
      <c r="AH62" s="337" t="s">
        <v>1251</v>
      </c>
      <c r="AI62" s="107">
        <v>1</v>
      </c>
      <c r="AJ62" s="107">
        <v>0</v>
      </c>
      <c r="AK62" s="107">
        <v>0</v>
      </c>
      <c r="AL62" s="107">
        <v>0</v>
      </c>
      <c r="AM62" s="107">
        <v>0</v>
      </c>
      <c r="AN62" s="107">
        <v>0</v>
      </c>
      <c r="AO62" s="107">
        <v>0</v>
      </c>
      <c r="AP62" s="107">
        <v>0</v>
      </c>
      <c r="AQ62" s="107">
        <v>0</v>
      </c>
      <c r="AR62" s="107">
        <v>0</v>
      </c>
      <c r="AS62" s="107">
        <v>1</v>
      </c>
      <c r="AT62" s="107">
        <v>1</v>
      </c>
      <c r="AU62" s="107">
        <v>0</v>
      </c>
      <c r="AV62" s="107">
        <v>0</v>
      </c>
      <c r="AW62" s="107">
        <v>0</v>
      </c>
      <c r="AX62" s="109">
        <f t="shared" si="1"/>
        <v>3</v>
      </c>
      <c r="AY62" s="337" t="s">
        <v>1252</v>
      </c>
      <c r="AZ62" s="337" t="s">
        <v>1253</v>
      </c>
      <c r="BA62" s="337" t="s">
        <v>1254</v>
      </c>
      <c r="BB62" s="337" t="s">
        <v>1255</v>
      </c>
      <c r="BC62" s="337" t="s">
        <v>1256</v>
      </c>
      <c r="BD62" s="337" t="s">
        <v>275</v>
      </c>
      <c r="BE62" s="337" t="s">
        <v>1257</v>
      </c>
      <c r="BF62" s="337" t="s">
        <v>1258</v>
      </c>
      <c r="BG62" s="110" t="s">
        <v>325</v>
      </c>
      <c r="BH62" s="337" t="s">
        <v>1259</v>
      </c>
      <c r="BI62" s="337" t="s">
        <v>333</v>
      </c>
      <c r="BJ62" s="337">
        <v>2</v>
      </c>
      <c r="BK62" s="337" t="s">
        <v>281</v>
      </c>
      <c r="BL62" s="337" t="s">
        <v>268</v>
      </c>
      <c r="BM62" s="337" t="s">
        <v>281</v>
      </c>
      <c r="BN62" s="337" t="s">
        <v>281</v>
      </c>
      <c r="BO62" s="337" t="s">
        <v>275</v>
      </c>
      <c r="BP62" s="337" t="s">
        <v>1260</v>
      </c>
      <c r="BQ62" s="337" t="s">
        <v>1261</v>
      </c>
      <c r="BR62" s="337" t="s">
        <v>288</v>
      </c>
      <c r="BS62" s="107">
        <v>1</v>
      </c>
      <c r="BT62" s="107">
        <v>0</v>
      </c>
      <c r="BU62" s="337" t="s">
        <v>289</v>
      </c>
      <c r="BV62" s="337" t="s">
        <v>1262</v>
      </c>
      <c r="BW62" s="106">
        <v>232616564</v>
      </c>
      <c r="BX62" s="106" t="s">
        <v>1263</v>
      </c>
      <c r="BY62" s="106">
        <v>44516.364895833343</v>
      </c>
      <c r="BZ62" s="106" t="s">
        <v>263</v>
      </c>
      <c r="CA62" s="106" t="s">
        <v>263</v>
      </c>
      <c r="CB62" s="106" t="s">
        <v>292</v>
      </c>
      <c r="CC62" s="106" t="s">
        <v>263</v>
      </c>
      <c r="CD62" s="106" t="s">
        <v>263</v>
      </c>
      <c r="CE62" s="106">
        <v>57</v>
      </c>
    </row>
    <row r="63" spans="1:83" ht="57.5" x14ac:dyDescent="0.25">
      <c r="A63" s="105">
        <v>44506.437024479157</v>
      </c>
      <c r="B63" s="105">
        <v>44506.459308495367</v>
      </c>
      <c r="C63" s="105">
        <v>44506</v>
      </c>
      <c r="D63" s="106" t="s">
        <v>900</v>
      </c>
      <c r="E63" s="106" t="s">
        <v>263</v>
      </c>
      <c r="F63" s="337" t="s">
        <v>264</v>
      </c>
      <c r="G63" s="337" t="s">
        <v>1247</v>
      </c>
      <c r="H63" s="107" t="s">
        <v>41</v>
      </c>
      <c r="I63" s="337" t="s">
        <v>1264</v>
      </c>
      <c r="J63" s="107">
        <v>0</v>
      </c>
      <c r="K63" s="107">
        <v>1</v>
      </c>
      <c r="L63" s="107">
        <v>0</v>
      </c>
      <c r="M63" s="107">
        <v>0</v>
      </c>
      <c r="N63" s="107">
        <v>1</v>
      </c>
      <c r="O63" s="107">
        <v>0</v>
      </c>
      <c r="P63" s="107">
        <v>0</v>
      </c>
      <c r="Q63" s="337" t="s">
        <v>1265</v>
      </c>
      <c r="R63" s="337" t="s">
        <v>281</v>
      </c>
      <c r="S63" s="108" t="s">
        <v>1266</v>
      </c>
      <c r="T63" s="107">
        <v>1</v>
      </c>
      <c r="U63" s="107">
        <v>0</v>
      </c>
      <c r="V63" s="107">
        <v>1</v>
      </c>
      <c r="W63" s="107">
        <v>0</v>
      </c>
      <c r="X63" s="107">
        <v>1</v>
      </c>
      <c r="Y63" s="107">
        <v>0</v>
      </c>
      <c r="Z63" s="107">
        <v>0</v>
      </c>
      <c r="AA63" s="107">
        <v>0</v>
      </c>
      <c r="AB63" s="107">
        <v>0</v>
      </c>
      <c r="AC63" s="107">
        <v>0</v>
      </c>
      <c r="AD63" s="107">
        <v>0</v>
      </c>
      <c r="AE63" s="107">
        <v>0</v>
      </c>
      <c r="AF63" s="107">
        <v>0</v>
      </c>
      <c r="AG63" s="109">
        <f t="shared" si="2"/>
        <v>3</v>
      </c>
      <c r="AH63" s="337" t="s">
        <v>1267</v>
      </c>
      <c r="AI63" s="107">
        <v>0</v>
      </c>
      <c r="AJ63" s="107">
        <v>0</v>
      </c>
      <c r="AK63" s="107">
        <v>0</v>
      </c>
      <c r="AL63" s="107">
        <v>0</v>
      </c>
      <c r="AM63" s="107">
        <v>0</v>
      </c>
      <c r="AN63" s="107">
        <v>0</v>
      </c>
      <c r="AO63" s="107">
        <v>0</v>
      </c>
      <c r="AP63" s="107">
        <v>0</v>
      </c>
      <c r="AQ63" s="107">
        <v>0</v>
      </c>
      <c r="AR63" s="107">
        <v>0</v>
      </c>
      <c r="AS63" s="107">
        <v>0</v>
      </c>
      <c r="AT63" s="107">
        <v>1</v>
      </c>
      <c r="AU63" s="107">
        <v>1</v>
      </c>
      <c r="AV63" s="107">
        <v>0</v>
      </c>
      <c r="AW63" s="107">
        <v>0</v>
      </c>
      <c r="AX63" s="109">
        <f t="shared" si="1"/>
        <v>2</v>
      </c>
      <c r="AY63" s="337" t="s">
        <v>1268</v>
      </c>
      <c r="AZ63" s="337" t="s">
        <v>1269</v>
      </c>
      <c r="BA63" s="337" t="s">
        <v>1270</v>
      </c>
      <c r="BB63" s="337" t="s">
        <v>1271</v>
      </c>
      <c r="BC63" s="337" t="s">
        <v>1272</v>
      </c>
      <c r="BD63" s="337" t="s">
        <v>275</v>
      </c>
      <c r="BE63" s="337" t="s">
        <v>454</v>
      </c>
      <c r="BF63" s="337" t="s">
        <v>1273</v>
      </c>
      <c r="BG63" s="110" t="s">
        <v>325</v>
      </c>
      <c r="BH63" s="337" t="s">
        <v>719</v>
      </c>
      <c r="BI63" s="337" t="s">
        <v>1274</v>
      </c>
      <c r="BJ63" s="337">
        <v>7</v>
      </c>
      <c r="BK63" s="337" t="s">
        <v>1275</v>
      </c>
      <c r="BL63" s="337" t="s">
        <v>1276</v>
      </c>
      <c r="BM63" s="337" t="s">
        <v>1277</v>
      </c>
      <c r="BN63" s="337" t="s">
        <v>1278</v>
      </c>
      <c r="BO63" s="337" t="s">
        <v>1279</v>
      </c>
      <c r="BP63" s="337" t="s">
        <v>1280</v>
      </c>
      <c r="BQ63" s="337" t="s">
        <v>1281</v>
      </c>
      <c r="BR63" s="337" t="s">
        <v>1282</v>
      </c>
      <c r="BS63" s="107">
        <v>1</v>
      </c>
      <c r="BT63" s="107">
        <v>0</v>
      </c>
      <c r="BU63" s="337" t="s">
        <v>289</v>
      </c>
      <c r="BV63" s="337" t="s">
        <v>1283</v>
      </c>
      <c r="BW63" s="106">
        <v>232616568</v>
      </c>
      <c r="BX63" s="106" t="s">
        <v>1284</v>
      </c>
      <c r="BY63" s="106">
        <v>44516.364907407413</v>
      </c>
      <c r="BZ63" s="106" t="s">
        <v>263</v>
      </c>
      <c r="CA63" s="106" t="s">
        <v>263</v>
      </c>
      <c r="CB63" s="106" t="s">
        <v>292</v>
      </c>
      <c r="CC63" s="106" t="s">
        <v>263</v>
      </c>
      <c r="CD63" s="106" t="s">
        <v>263</v>
      </c>
      <c r="CE63" s="106">
        <v>58</v>
      </c>
    </row>
    <row r="64" spans="1:83" ht="46" x14ac:dyDescent="0.25">
      <c r="A64" s="105">
        <v>44506.459357962973</v>
      </c>
      <c r="B64" s="105">
        <v>44506.470030393517</v>
      </c>
      <c r="C64" s="105">
        <v>44506</v>
      </c>
      <c r="D64" s="106" t="s">
        <v>900</v>
      </c>
      <c r="E64" s="106" t="s">
        <v>263</v>
      </c>
      <c r="F64" s="337" t="s">
        <v>333</v>
      </c>
      <c r="G64" s="337" t="s">
        <v>1247</v>
      </c>
      <c r="H64" s="107" t="s">
        <v>41</v>
      </c>
      <c r="I64" s="337" t="s">
        <v>793</v>
      </c>
      <c r="J64" s="107">
        <v>0</v>
      </c>
      <c r="K64" s="107">
        <v>1</v>
      </c>
      <c r="L64" s="107">
        <v>0</v>
      </c>
      <c r="M64" s="107">
        <v>0</v>
      </c>
      <c r="N64" s="107">
        <v>0</v>
      </c>
      <c r="O64" s="107">
        <v>0</v>
      </c>
      <c r="P64" s="107">
        <v>0</v>
      </c>
      <c r="Q64" s="337" t="s">
        <v>1285</v>
      </c>
      <c r="R64" s="337" t="s">
        <v>281</v>
      </c>
      <c r="S64" s="108" t="s">
        <v>1286</v>
      </c>
      <c r="T64" s="107">
        <v>0</v>
      </c>
      <c r="U64" s="107">
        <v>0</v>
      </c>
      <c r="V64" s="107">
        <v>0</v>
      </c>
      <c r="W64" s="107">
        <v>0</v>
      </c>
      <c r="X64" s="107">
        <v>1</v>
      </c>
      <c r="Y64" s="107">
        <v>0</v>
      </c>
      <c r="Z64" s="107">
        <v>0</v>
      </c>
      <c r="AA64" s="107">
        <v>0</v>
      </c>
      <c r="AB64" s="107">
        <v>0</v>
      </c>
      <c r="AC64" s="107">
        <v>1</v>
      </c>
      <c r="AD64" s="107">
        <v>1</v>
      </c>
      <c r="AE64" s="107">
        <v>0</v>
      </c>
      <c r="AF64" s="107">
        <v>0</v>
      </c>
      <c r="AG64" s="109">
        <f t="shared" si="2"/>
        <v>3</v>
      </c>
      <c r="AH64" s="337" t="s">
        <v>1287</v>
      </c>
      <c r="AI64" s="107">
        <v>1</v>
      </c>
      <c r="AJ64" s="107">
        <v>0</v>
      </c>
      <c r="AK64" s="107">
        <v>0</v>
      </c>
      <c r="AL64" s="107">
        <v>0</v>
      </c>
      <c r="AM64" s="107">
        <v>0</v>
      </c>
      <c r="AN64" s="107">
        <v>1</v>
      </c>
      <c r="AO64" s="107">
        <v>0</v>
      </c>
      <c r="AP64" s="107">
        <v>0</v>
      </c>
      <c r="AQ64" s="107">
        <v>0</v>
      </c>
      <c r="AR64" s="107">
        <v>0</v>
      </c>
      <c r="AS64" s="107">
        <v>0</v>
      </c>
      <c r="AT64" s="107">
        <v>0</v>
      </c>
      <c r="AU64" s="107">
        <v>1</v>
      </c>
      <c r="AV64" s="107">
        <v>0</v>
      </c>
      <c r="AW64" s="107">
        <v>0</v>
      </c>
      <c r="AX64" s="109">
        <f t="shared" si="1"/>
        <v>3</v>
      </c>
      <c r="AY64" s="337" t="s">
        <v>1288</v>
      </c>
      <c r="AZ64" s="337" t="s">
        <v>1289</v>
      </c>
      <c r="BA64" s="337" t="s">
        <v>1290</v>
      </c>
      <c r="BB64" s="337" t="s">
        <v>1291</v>
      </c>
      <c r="BC64" s="337" t="s">
        <v>1292</v>
      </c>
      <c r="BD64" s="337" t="s">
        <v>275</v>
      </c>
      <c r="BE64" s="337" t="s">
        <v>802</v>
      </c>
      <c r="BF64" s="337" t="s">
        <v>934</v>
      </c>
      <c r="BG64" s="110" t="s">
        <v>325</v>
      </c>
      <c r="BH64" s="337" t="s">
        <v>340</v>
      </c>
      <c r="BI64" s="337" t="s">
        <v>1293</v>
      </c>
      <c r="BJ64" s="337">
        <v>3</v>
      </c>
      <c r="BK64" s="337" t="s">
        <v>281</v>
      </c>
      <c r="BL64" s="337" t="s">
        <v>268</v>
      </c>
      <c r="BM64" s="337" t="s">
        <v>1294</v>
      </c>
      <c r="BN64" s="337" t="s">
        <v>954</v>
      </c>
      <c r="BO64" s="337" t="s">
        <v>275</v>
      </c>
      <c r="BP64" s="337" t="s">
        <v>1295</v>
      </c>
      <c r="BQ64" s="337" t="s">
        <v>1296</v>
      </c>
      <c r="BR64" s="337" t="s">
        <v>288</v>
      </c>
      <c r="BS64" s="107">
        <v>1</v>
      </c>
      <c r="BT64" s="107">
        <v>0</v>
      </c>
      <c r="BU64" s="337" t="s">
        <v>289</v>
      </c>
      <c r="BV64" s="337" t="s">
        <v>1297</v>
      </c>
      <c r="BW64" s="106">
        <v>232616575</v>
      </c>
      <c r="BX64" s="106" t="s">
        <v>1298</v>
      </c>
      <c r="BY64" s="106">
        <v>44516.364918981482</v>
      </c>
      <c r="BZ64" s="106" t="s">
        <v>263</v>
      </c>
      <c r="CA64" s="106" t="s">
        <v>263</v>
      </c>
      <c r="CB64" s="106" t="s">
        <v>292</v>
      </c>
      <c r="CC64" s="106" t="s">
        <v>263</v>
      </c>
      <c r="CD64" s="106" t="s">
        <v>263</v>
      </c>
      <c r="CE64" s="106">
        <v>59</v>
      </c>
    </row>
    <row r="65" spans="1:83" ht="34.5" x14ac:dyDescent="0.25">
      <c r="A65" s="105">
        <v>44506.470073958328</v>
      </c>
      <c r="B65" s="105">
        <v>44506.510890787038</v>
      </c>
      <c r="C65" s="105">
        <v>44506</v>
      </c>
      <c r="D65" s="106" t="s">
        <v>900</v>
      </c>
      <c r="E65" s="106" t="s">
        <v>263</v>
      </c>
      <c r="F65" s="337" t="s">
        <v>333</v>
      </c>
      <c r="G65" s="337" t="s">
        <v>1247</v>
      </c>
      <c r="H65" s="107" t="s">
        <v>41</v>
      </c>
      <c r="I65" s="337" t="s">
        <v>793</v>
      </c>
      <c r="J65" s="107">
        <v>0</v>
      </c>
      <c r="K65" s="107">
        <v>1</v>
      </c>
      <c r="L65" s="107">
        <v>0</v>
      </c>
      <c r="M65" s="107">
        <v>0</v>
      </c>
      <c r="N65" s="107">
        <v>0</v>
      </c>
      <c r="O65" s="107">
        <v>0</v>
      </c>
      <c r="P65" s="107">
        <v>0</v>
      </c>
      <c r="Q65" s="337" t="s">
        <v>925</v>
      </c>
      <c r="R65" s="337" t="s">
        <v>281</v>
      </c>
      <c r="S65" s="108" t="s">
        <v>1299</v>
      </c>
      <c r="T65" s="107">
        <v>1</v>
      </c>
      <c r="U65" s="107">
        <v>0</v>
      </c>
      <c r="V65" s="107">
        <v>0</v>
      </c>
      <c r="W65" s="107">
        <v>0</v>
      </c>
      <c r="X65" s="107">
        <v>1</v>
      </c>
      <c r="Y65" s="107">
        <v>0</v>
      </c>
      <c r="Z65" s="107">
        <v>0</v>
      </c>
      <c r="AA65" s="107">
        <v>0</v>
      </c>
      <c r="AB65" s="107">
        <v>0</v>
      </c>
      <c r="AC65" s="107">
        <v>1</v>
      </c>
      <c r="AD65" s="107">
        <v>0</v>
      </c>
      <c r="AE65" s="107">
        <v>0</v>
      </c>
      <c r="AF65" s="107">
        <v>0</v>
      </c>
      <c r="AG65" s="109">
        <f t="shared" si="2"/>
        <v>3</v>
      </c>
      <c r="AH65" s="337" t="s">
        <v>1300</v>
      </c>
      <c r="AI65" s="107">
        <v>1</v>
      </c>
      <c r="AJ65" s="107">
        <v>0</v>
      </c>
      <c r="AK65" s="107">
        <v>0</v>
      </c>
      <c r="AL65" s="107">
        <v>0</v>
      </c>
      <c r="AM65" s="107">
        <v>0</v>
      </c>
      <c r="AN65" s="107">
        <v>0</v>
      </c>
      <c r="AO65" s="107">
        <v>0</v>
      </c>
      <c r="AP65" s="107">
        <v>0</v>
      </c>
      <c r="AQ65" s="107">
        <v>0</v>
      </c>
      <c r="AR65" s="107">
        <v>0</v>
      </c>
      <c r="AS65" s="107">
        <v>0</v>
      </c>
      <c r="AT65" s="107">
        <v>1</v>
      </c>
      <c r="AU65" s="107">
        <v>1</v>
      </c>
      <c r="AV65" s="107">
        <v>0</v>
      </c>
      <c r="AW65" s="107">
        <v>0</v>
      </c>
      <c r="AX65" s="109">
        <f t="shared" si="1"/>
        <v>3</v>
      </c>
      <c r="AY65" s="337" t="s">
        <v>1301</v>
      </c>
      <c r="AZ65" s="337" t="s">
        <v>1302</v>
      </c>
      <c r="BA65" s="337" t="s">
        <v>1303</v>
      </c>
      <c r="BB65" s="337" t="s">
        <v>1304</v>
      </c>
      <c r="BC65" s="337" t="s">
        <v>1305</v>
      </c>
      <c r="BD65" s="337" t="s">
        <v>275</v>
      </c>
      <c r="BE65" s="337" t="s">
        <v>268</v>
      </c>
      <c r="BF65" s="337" t="s">
        <v>934</v>
      </c>
      <c r="BG65" s="110" t="s">
        <v>325</v>
      </c>
      <c r="BH65" s="337" t="s">
        <v>456</v>
      </c>
      <c r="BI65" s="337" t="s">
        <v>1306</v>
      </c>
      <c r="BJ65" s="337">
        <v>5</v>
      </c>
      <c r="BK65" s="337" t="s">
        <v>1307</v>
      </c>
      <c r="BL65" s="337" t="s">
        <v>268</v>
      </c>
      <c r="BM65" s="337" t="s">
        <v>1308</v>
      </c>
      <c r="BN65" s="337" t="s">
        <v>1309</v>
      </c>
      <c r="BO65" s="337" t="s">
        <v>275</v>
      </c>
      <c r="BP65" s="337" t="s">
        <v>1310</v>
      </c>
      <c r="BQ65" s="337" t="s">
        <v>1311</v>
      </c>
      <c r="BR65" s="337" t="s">
        <v>288</v>
      </c>
      <c r="BS65" s="107">
        <v>1</v>
      </c>
      <c r="BT65" s="107">
        <v>0</v>
      </c>
      <c r="BU65" s="337" t="s">
        <v>289</v>
      </c>
      <c r="BV65" s="337" t="s">
        <v>1312</v>
      </c>
      <c r="BW65" s="106">
        <v>232616580</v>
      </c>
      <c r="BX65" s="106" t="s">
        <v>1313</v>
      </c>
      <c r="BY65" s="106">
        <v>44516.364930555559</v>
      </c>
      <c r="BZ65" s="106" t="s">
        <v>263</v>
      </c>
      <c r="CA65" s="106" t="s">
        <v>263</v>
      </c>
      <c r="CB65" s="106" t="s">
        <v>292</v>
      </c>
      <c r="CC65" s="106" t="s">
        <v>263</v>
      </c>
      <c r="CD65" s="106" t="s">
        <v>263</v>
      </c>
      <c r="CE65" s="106">
        <v>60</v>
      </c>
    </row>
    <row r="66" spans="1:83" ht="34.5" x14ac:dyDescent="0.25">
      <c r="A66" s="105">
        <v>44506.523485833342</v>
      </c>
      <c r="B66" s="105">
        <v>44506.56996054398</v>
      </c>
      <c r="C66" s="105">
        <v>44506</v>
      </c>
      <c r="D66" s="106" t="s">
        <v>900</v>
      </c>
      <c r="E66" s="106" t="s">
        <v>263</v>
      </c>
      <c r="F66" s="337" t="s">
        <v>264</v>
      </c>
      <c r="G66" s="337" t="s">
        <v>1247</v>
      </c>
      <c r="H66" s="107" t="s">
        <v>41</v>
      </c>
      <c r="I66" s="337" t="s">
        <v>1314</v>
      </c>
      <c r="J66" s="107">
        <v>0</v>
      </c>
      <c r="K66" s="107">
        <v>1</v>
      </c>
      <c r="L66" s="107">
        <v>0</v>
      </c>
      <c r="M66" s="107">
        <v>0</v>
      </c>
      <c r="N66" s="107">
        <v>1</v>
      </c>
      <c r="O66" s="107">
        <v>0</v>
      </c>
      <c r="P66" s="107">
        <v>0</v>
      </c>
      <c r="Q66" s="337" t="s">
        <v>1315</v>
      </c>
      <c r="R66" s="337" t="s">
        <v>281</v>
      </c>
      <c r="S66" s="108" t="s">
        <v>1316</v>
      </c>
      <c r="T66" s="107">
        <v>1</v>
      </c>
      <c r="U66" s="107">
        <v>0</v>
      </c>
      <c r="V66" s="107">
        <v>0</v>
      </c>
      <c r="W66" s="107">
        <v>0</v>
      </c>
      <c r="X66" s="107">
        <v>1</v>
      </c>
      <c r="Y66" s="107">
        <v>1</v>
      </c>
      <c r="Z66" s="107">
        <v>0</v>
      </c>
      <c r="AA66" s="107">
        <v>0</v>
      </c>
      <c r="AB66" s="107">
        <v>0</v>
      </c>
      <c r="AC66" s="107">
        <v>0</v>
      </c>
      <c r="AD66" s="107">
        <v>0</v>
      </c>
      <c r="AE66" s="107">
        <v>0</v>
      </c>
      <c r="AF66" s="107">
        <v>0</v>
      </c>
      <c r="AG66" s="109">
        <f t="shared" si="2"/>
        <v>3</v>
      </c>
      <c r="AH66" s="337" t="s">
        <v>1317</v>
      </c>
      <c r="AI66" s="107">
        <v>1</v>
      </c>
      <c r="AJ66" s="107">
        <v>0</v>
      </c>
      <c r="AK66" s="107">
        <v>0</v>
      </c>
      <c r="AL66" s="107">
        <v>0</v>
      </c>
      <c r="AM66" s="107">
        <v>0</v>
      </c>
      <c r="AN66" s="107">
        <v>0</v>
      </c>
      <c r="AO66" s="107">
        <v>0</v>
      </c>
      <c r="AP66" s="107">
        <v>0</v>
      </c>
      <c r="AQ66" s="107">
        <v>0</v>
      </c>
      <c r="AR66" s="107">
        <v>0</v>
      </c>
      <c r="AS66" s="107">
        <v>1</v>
      </c>
      <c r="AT66" s="107">
        <v>1</v>
      </c>
      <c r="AU66" s="107">
        <v>0</v>
      </c>
      <c r="AV66" s="107">
        <v>0</v>
      </c>
      <c r="AW66" s="107">
        <v>0</v>
      </c>
      <c r="AX66" s="109">
        <f t="shared" si="1"/>
        <v>3</v>
      </c>
      <c r="AY66" s="337" t="s">
        <v>1318</v>
      </c>
      <c r="AZ66" s="337" t="s">
        <v>1319</v>
      </c>
      <c r="BA66" s="337" t="s">
        <v>1320</v>
      </c>
      <c r="BB66" s="337" t="s">
        <v>263</v>
      </c>
      <c r="BC66" s="337" t="s">
        <v>1321</v>
      </c>
      <c r="BD66" s="337" t="s">
        <v>275</v>
      </c>
      <c r="BE66" s="337" t="s">
        <v>268</v>
      </c>
      <c r="BF66" s="337" t="s">
        <v>1322</v>
      </c>
      <c r="BG66" s="110" t="s">
        <v>325</v>
      </c>
      <c r="BH66" s="337" t="s">
        <v>719</v>
      </c>
      <c r="BI66" s="337" t="s">
        <v>1323</v>
      </c>
      <c r="BJ66" s="337">
        <v>5</v>
      </c>
      <c r="BK66" s="337" t="s">
        <v>281</v>
      </c>
      <c r="BL66" s="337" t="s">
        <v>1324</v>
      </c>
      <c r="BM66" s="337" t="s">
        <v>1325</v>
      </c>
      <c r="BN66" s="337" t="s">
        <v>1326</v>
      </c>
      <c r="BO66" s="337" t="s">
        <v>1327</v>
      </c>
      <c r="BP66" s="337" t="s">
        <v>1328</v>
      </c>
      <c r="BQ66" s="337" t="s">
        <v>1329</v>
      </c>
      <c r="BR66" s="337" t="s">
        <v>288</v>
      </c>
      <c r="BS66" s="107">
        <v>1</v>
      </c>
      <c r="BT66" s="107">
        <v>0</v>
      </c>
      <c r="BU66" s="337" t="s">
        <v>289</v>
      </c>
      <c r="BV66" s="337" t="s">
        <v>1330</v>
      </c>
      <c r="BW66" s="106">
        <v>232616581</v>
      </c>
      <c r="BX66" s="106" t="s">
        <v>1331</v>
      </c>
      <c r="BY66" s="106">
        <v>44516.364930555559</v>
      </c>
      <c r="BZ66" s="106" t="s">
        <v>263</v>
      </c>
      <c r="CA66" s="106" t="s">
        <v>263</v>
      </c>
      <c r="CB66" s="106" t="s">
        <v>292</v>
      </c>
      <c r="CC66" s="106" t="s">
        <v>263</v>
      </c>
      <c r="CD66" s="106" t="s">
        <v>263</v>
      </c>
      <c r="CE66" s="106">
        <v>61</v>
      </c>
    </row>
    <row r="67" spans="1:83" ht="69" x14ac:dyDescent="0.25">
      <c r="A67" s="105">
        <v>44507.359169212963</v>
      </c>
      <c r="B67" s="105">
        <v>44507.377406018517</v>
      </c>
      <c r="C67" s="105">
        <v>44507</v>
      </c>
      <c r="D67" s="106" t="s">
        <v>900</v>
      </c>
      <c r="E67" s="106" t="s">
        <v>263</v>
      </c>
      <c r="F67" s="337" t="s">
        <v>264</v>
      </c>
      <c r="G67" s="337" t="s">
        <v>1247</v>
      </c>
      <c r="H67" s="107" t="s">
        <v>41</v>
      </c>
      <c r="I67" s="337" t="s">
        <v>793</v>
      </c>
      <c r="J67" s="107">
        <v>0</v>
      </c>
      <c r="K67" s="107">
        <v>1</v>
      </c>
      <c r="L67" s="107">
        <v>0</v>
      </c>
      <c r="M67" s="107">
        <v>0</v>
      </c>
      <c r="N67" s="107">
        <v>0</v>
      </c>
      <c r="O67" s="107">
        <v>0</v>
      </c>
      <c r="P67" s="107">
        <v>0</v>
      </c>
      <c r="Q67" s="337" t="s">
        <v>1332</v>
      </c>
      <c r="R67" s="337" t="s">
        <v>1333</v>
      </c>
      <c r="S67" s="108" t="s">
        <v>1334</v>
      </c>
      <c r="T67" s="107">
        <v>1</v>
      </c>
      <c r="U67" s="107">
        <v>0</v>
      </c>
      <c r="V67" s="107">
        <v>0</v>
      </c>
      <c r="W67" s="107">
        <v>1</v>
      </c>
      <c r="X67" s="107">
        <v>1</v>
      </c>
      <c r="Y67" s="107">
        <v>0</v>
      </c>
      <c r="Z67" s="107">
        <v>0</v>
      </c>
      <c r="AA67" s="107">
        <v>0</v>
      </c>
      <c r="AB67" s="107">
        <v>0</v>
      </c>
      <c r="AC67" s="107">
        <v>0</v>
      </c>
      <c r="AD67" s="107">
        <v>0</v>
      </c>
      <c r="AE67" s="107">
        <v>0</v>
      </c>
      <c r="AF67" s="107">
        <v>0</v>
      </c>
      <c r="AG67" s="109">
        <f t="shared" si="2"/>
        <v>3</v>
      </c>
      <c r="AH67" s="337" t="s">
        <v>1251</v>
      </c>
      <c r="AI67" s="107">
        <v>1</v>
      </c>
      <c r="AJ67" s="107">
        <v>0</v>
      </c>
      <c r="AK67" s="107">
        <v>0</v>
      </c>
      <c r="AL67" s="107">
        <v>0</v>
      </c>
      <c r="AM67" s="107">
        <v>0</v>
      </c>
      <c r="AN67" s="107">
        <v>0</v>
      </c>
      <c r="AO67" s="107">
        <v>0</v>
      </c>
      <c r="AP67" s="107">
        <v>0</v>
      </c>
      <c r="AQ67" s="107">
        <v>0</v>
      </c>
      <c r="AR67" s="107">
        <v>0</v>
      </c>
      <c r="AS67" s="107">
        <v>1</v>
      </c>
      <c r="AT67" s="107">
        <v>1</v>
      </c>
      <c r="AU67" s="107">
        <v>0</v>
      </c>
      <c r="AV67" s="107">
        <v>0</v>
      </c>
      <c r="AW67" s="107">
        <v>0</v>
      </c>
      <c r="AX67" s="109">
        <f t="shared" si="1"/>
        <v>3</v>
      </c>
      <c r="AY67" s="337" t="s">
        <v>1335</v>
      </c>
      <c r="AZ67" s="337" t="s">
        <v>1336</v>
      </c>
      <c r="BA67" s="337" t="s">
        <v>1337</v>
      </c>
      <c r="BB67" s="337" t="s">
        <v>263</v>
      </c>
      <c r="BC67" s="337" t="s">
        <v>1338</v>
      </c>
      <c r="BD67" s="337" t="s">
        <v>275</v>
      </c>
      <c r="BE67" s="337" t="s">
        <v>268</v>
      </c>
      <c r="BF67" s="337" t="s">
        <v>1339</v>
      </c>
      <c r="BG67" s="110" t="s">
        <v>325</v>
      </c>
      <c r="BH67" s="337" t="s">
        <v>719</v>
      </c>
      <c r="BI67" s="337" t="s">
        <v>1340</v>
      </c>
      <c r="BJ67" s="337">
        <v>4</v>
      </c>
      <c r="BK67" s="337" t="s">
        <v>281</v>
      </c>
      <c r="BL67" s="337" t="s">
        <v>1341</v>
      </c>
      <c r="BM67" s="337" t="s">
        <v>281</v>
      </c>
      <c r="BN67" s="337" t="s">
        <v>1342</v>
      </c>
      <c r="BO67" s="337" t="s">
        <v>1343</v>
      </c>
      <c r="BP67" s="337" t="s">
        <v>1344</v>
      </c>
      <c r="BQ67" s="337" t="s">
        <v>1345</v>
      </c>
      <c r="BR67" s="337" t="s">
        <v>288</v>
      </c>
      <c r="BS67" s="107">
        <v>1</v>
      </c>
      <c r="BT67" s="107">
        <v>0</v>
      </c>
      <c r="BU67" s="337" t="s">
        <v>289</v>
      </c>
      <c r="BV67" s="337" t="s">
        <v>1346</v>
      </c>
      <c r="BW67" s="106">
        <v>232616585</v>
      </c>
      <c r="BX67" s="106" t="s">
        <v>1347</v>
      </c>
      <c r="BY67" s="106">
        <v>44516.364942129629</v>
      </c>
      <c r="BZ67" s="106" t="s">
        <v>263</v>
      </c>
      <c r="CA67" s="106" t="s">
        <v>263</v>
      </c>
      <c r="CB67" s="106" t="s">
        <v>292</v>
      </c>
      <c r="CC67" s="106" t="s">
        <v>263</v>
      </c>
      <c r="CD67" s="106" t="s">
        <v>263</v>
      </c>
      <c r="CE67" s="106">
        <v>62</v>
      </c>
    </row>
    <row r="68" spans="1:83" ht="103.5" x14ac:dyDescent="0.25">
      <c r="A68" s="105">
        <v>44507.40702864583</v>
      </c>
      <c r="B68" s="105">
        <v>44507.430549004632</v>
      </c>
      <c r="C68" s="105">
        <v>44507</v>
      </c>
      <c r="D68" s="106" t="s">
        <v>900</v>
      </c>
      <c r="E68" s="106" t="s">
        <v>263</v>
      </c>
      <c r="F68" s="337" t="s">
        <v>333</v>
      </c>
      <c r="G68" s="337" t="s">
        <v>1247</v>
      </c>
      <c r="H68" s="107" t="s">
        <v>41</v>
      </c>
      <c r="I68" s="337" t="s">
        <v>1348</v>
      </c>
      <c r="J68" s="107">
        <v>0</v>
      </c>
      <c r="K68" s="107">
        <v>1</v>
      </c>
      <c r="L68" s="107">
        <v>0</v>
      </c>
      <c r="M68" s="107">
        <v>0</v>
      </c>
      <c r="N68" s="107">
        <v>1</v>
      </c>
      <c r="O68" s="107">
        <v>0</v>
      </c>
      <c r="P68" s="107">
        <v>0</v>
      </c>
      <c r="Q68" s="337" t="s">
        <v>1349</v>
      </c>
      <c r="R68" s="337" t="s">
        <v>1350</v>
      </c>
      <c r="S68" s="108" t="s">
        <v>1351</v>
      </c>
      <c r="T68" s="107">
        <v>1</v>
      </c>
      <c r="U68" s="107">
        <v>0</v>
      </c>
      <c r="V68" s="107">
        <v>0</v>
      </c>
      <c r="W68" s="107">
        <v>0</v>
      </c>
      <c r="X68" s="107">
        <v>1</v>
      </c>
      <c r="Y68" s="107">
        <v>0</v>
      </c>
      <c r="Z68" s="107">
        <v>0</v>
      </c>
      <c r="AA68" s="107">
        <v>0</v>
      </c>
      <c r="AB68" s="107">
        <v>0</v>
      </c>
      <c r="AC68" s="107">
        <v>0</v>
      </c>
      <c r="AD68" s="107">
        <v>0</v>
      </c>
      <c r="AE68" s="107">
        <v>1</v>
      </c>
      <c r="AF68" s="107">
        <v>0</v>
      </c>
      <c r="AG68" s="109">
        <f t="shared" si="2"/>
        <v>3</v>
      </c>
      <c r="AH68" s="337" t="s">
        <v>1352</v>
      </c>
      <c r="AI68" s="107">
        <v>1</v>
      </c>
      <c r="AJ68" s="107">
        <v>0</v>
      </c>
      <c r="AK68" s="107">
        <v>0</v>
      </c>
      <c r="AL68" s="107">
        <v>0</v>
      </c>
      <c r="AM68" s="107">
        <v>0</v>
      </c>
      <c r="AN68" s="107">
        <v>0</v>
      </c>
      <c r="AO68" s="107">
        <v>0</v>
      </c>
      <c r="AP68" s="107">
        <v>0</v>
      </c>
      <c r="AQ68" s="107">
        <v>0</v>
      </c>
      <c r="AR68" s="107">
        <v>0</v>
      </c>
      <c r="AS68" s="107">
        <v>1</v>
      </c>
      <c r="AT68" s="107">
        <v>1</v>
      </c>
      <c r="AU68" s="107">
        <v>0</v>
      </c>
      <c r="AV68" s="107">
        <v>0</v>
      </c>
      <c r="AW68" s="107">
        <v>0</v>
      </c>
      <c r="AX68" s="109">
        <f t="shared" si="1"/>
        <v>3</v>
      </c>
      <c r="AY68" s="337" t="s">
        <v>1353</v>
      </c>
      <c r="AZ68" s="337" t="s">
        <v>1354</v>
      </c>
      <c r="BA68" s="337" t="s">
        <v>1355</v>
      </c>
      <c r="BB68" s="337" t="s">
        <v>263</v>
      </c>
      <c r="BC68" s="337" t="s">
        <v>1356</v>
      </c>
      <c r="BD68" s="337" t="s">
        <v>275</v>
      </c>
      <c r="BE68" s="337" t="s">
        <v>454</v>
      </c>
      <c r="BF68" s="337" t="s">
        <v>1357</v>
      </c>
      <c r="BG68" s="110" t="s">
        <v>325</v>
      </c>
      <c r="BH68" s="337" t="s">
        <v>719</v>
      </c>
      <c r="BI68" s="337" t="s">
        <v>1358</v>
      </c>
      <c r="BJ68" s="337">
        <v>3</v>
      </c>
      <c r="BK68" s="337" t="s">
        <v>281</v>
      </c>
      <c r="BL68" s="337" t="s">
        <v>1359</v>
      </c>
      <c r="BM68" s="337" t="s">
        <v>281</v>
      </c>
      <c r="BN68" s="337" t="s">
        <v>1360</v>
      </c>
      <c r="BO68" s="337" t="s">
        <v>275</v>
      </c>
      <c r="BP68" s="337" t="s">
        <v>1361</v>
      </c>
      <c r="BQ68" s="337" t="s">
        <v>1362</v>
      </c>
      <c r="BR68" s="337" t="s">
        <v>1363</v>
      </c>
      <c r="BS68" s="107">
        <v>1</v>
      </c>
      <c r="BT68" s="107">
        <v>0</v>
      </c>
      <c r="BU68" s="337" t="s">
        <v>289</v>
      </c>
      <c r="BV68" s="337" t="s">
        <v>1364</v>
      </c>
      <c r="BW68" s="106">
        <v>232616587</v>
      </c>
      <c r="BX68" s="106" t="s">
        <v>1365</v>
      </c>
      <c r="BY68" s="106">
        <v>44516.364953703713</v>
      </c>
      <c r="BZ68" s="106" t="s">
        <v>263</v>
      </c>
      <c r="CA68" s="106" t="s">
        <v>263</v>
      </c>
      <c r="CB68" s="106" t="s">
        <v>292</v>
      </c>
      <c r="CC68" s="106" t="s">
        <v>263</v>
      </c>
      <c r="CD68" s="106" t="s">
        <v>263</v>
      </c>
      <c r="CE68" s="106">
        <v>63</v>
      </c>
    </row>
    <row r="69" spans="1:83" ht="46" x14ac:dyDescent="0.25">
      <c r="A69" s="105">
        <v>44507.45752851852</v>
      </c>
      <c r="B69" s="105">
        <v>44507.524958958333</v>
      </c>
      <c r="C69" s="105">
        <v>44507</v>
      </c>
      <c r="D69" s="106" t="s">
        <v>900</v>
      </c>
      <c r="E69" s="106" t="s">
        <v>263</v>
      </c>
      <c r="F69" s="337" t="s">
        <v>264</v>
      </c>
      <c r="G69" s="337" t="s">
        <v>1247</v>
      </c>
      <c r="H69" s="107" t="s">
        <v>41</v>
      </c>
      <c r="I69" s="337" t="s">
        <v>793</v>
      </c>
      <c r="J69" s="107">
        <v>0</v>
      </c>
      <c r="K69" s="107">
        <v>1</v>
      </c>
      <c r="L69" s="107">
        <v>0</v>
      </c>
      <c r="M69" s="107">
        <v>0</v>
      </c>
      <c r="N69" s="107">
        <v>0</v>
      </c>
      <c r="O69" s="107">
        <v>0</v>
      </c>
      <c r="P69" s="107">
        <v>0</v>
      </c>
      <c r="Q69" s="337" t="s">
        <v>1367</v>
      </c>
      <c r="R69" s="337" t="s">
        <v>281</v>
      </c>
      <c r="S69" s="108" t="s">
        <v>1368</v>
      </c>
      <c r="T69" s="107">
        <v>0</v>
      </c>
      <c r="U69" s="107">
        <v>0</v>
      </c>
      <c r="V69" s="107">
        <v>0</v>
      </c>
      <c r="W69" s="107">
        <v>0</v>
      </c>
      <c r="X69" s="107">
        <v>1</v>
      </c>
      <c r="Y69" s="107">
        <v>0</v>
      </c>
      <c r="Z69" s="107">
        <v>0</v>
      </c>
      <c r="AA69" s="107">
        <v>0</v>
      </c>
      <c r="AB69" s="107">
        <v>0</v>
      </c>
      <c r="AC69" s="107">
        <v>0</v>
      </c>
      <c r="AD69" s="107">
        <v>0</v>
      </c>
      <c r="AE69" s="107">
        <v>0</v>
      </c>
      <c r="AF69" s="107">
        <v>1</v>
      </c>
      <c r="AG69" s="109">
        <f t="shared" si="2"/>
        <v>2</v>
      </c>
      <c r="AH69" s="337" t="s">
        <v>1369</v>
      </c>
      <c r="AI69" s="107">
        <v>1</v>
      </c>
      <c r="AJ69" s="107">
        <v>0</v>
      </c>
      <c r="AK69" s="107">
        <v>0</v>
      </c>
      <c r="AL69" s="107">
        <v>0</v>
      </c>
      <c r="AM69" s="107">
        <v>0</v>
      </c>
      <c r="AN69" s="107">
        <v>0</v>
      </c>
      <c r="AO69" s="107">
        <v>0</v>
      </c>
      <c r="AP69" s="107">
        <v>1</v>
      </c>
      <c r="AQ69" s="107">
        <v>0</v>
      </c>
      <c r="AR69" s="107">
        <v>0</v>
      </c>
      <c r="AS69" s="107">
        <v>0</v>
      </c>
      <c r="AT69" s="107">
        <v>0</v>
      </c>
      <c r="AU69" s="107">
        <v>1</v>
      </c>
      <c r="AV69" s="107">
        <v>0</v>
      </c>
      <c r="AW69" s="107">
        <v>0</v>
      </c>
      <c r="AX69" s="109">
        <f t="shared" si="1"/>
        <v>3</v>
      </c>
      <c r="AY69" s="337" t="s">
        <v>1370</v>
      </c>
      <c r="AZ69" s="337" t="s">
        <v>1371</v>
      </c>
      <c r="BA69" s="337" t="s">
        <v>1372</v>
      </c>
      <c r="BB69" s="337" t="s">
        <v>1373</v>
      </c>
      <c r="BC69" s="337" t="s">
        <v>1374</v>
      </c>
      <c r="BD69" s="337" t="s">
        <v>275</v>
      </c>
      <c r="BE69" s="337" t="s">
        <v>454</v>
      </c>
      <c r="BF69" s="337" t="s">
        <v>1375</v>
      </c>
      <c r="BG69" s="110" t="s">
        <v>325</v>
      </c>
      <c r="BH69" s="337" t="s">
        <v>1376</v>
      </c>
      <c r="BI69" s="337" t="s">
        <v>333</v>
      </c>
      <c r="BJ69" s="337">
        <v>5</v>
      </c>
      <c r="BK69" s="337" t="s">
        <v>281</v>
      </c>
      <c r="BL69" s="337" t="s">
        <v>1377</v>
      </c>
      <c r="BM69" s="337" t="s">
        <v>1378</v>
      </c>
      <c r="BN69" s="337" t="s">
        <v>281</v>
      </c>
      <c r="BO69" s="337" t="s">
        <v>1379</v>
      </c>
      <c r="BP69" s="337" t="s">
        <v>1380</v>
      </c>
      <c r="BQ69" s="337" t="s">
        <v>1381</v>
      </c>
      <c r="BR69" s="337" t="s">
        <v>288</v>
      </c>
      <c r="BS69" s="107">
        <v>1</v>
      </c>
      <c r="BT69" s="107">
        <v>0</v>
      </c>
      <c r="BU69" s="337" t="s">
        <v>289</v>
      </c>
      <c r="BV69" s="337" t="s">
        <v>1382</v>
      </c>
      <c r="BW69" s="106">
        <v>232616589</v>
      </c>
      <c r="BX69" s="106" t="s">
        <v>1383</v>
      </c>
      <c r="BY69" s="106">
        <v>44516.364965277768</v>
      </c>
      <c r="BZ69" s="106" t="s">
        <v>263</v>
      </c>
      <c r="CA69" s="106" t="s">
        <v>263</v>
      </c>
      <c r="CB69" s="106" t="s">
        <v>292</v>
      </c>
      <c r="CC69" s="106" t="s">
        <v>263</v>
      </c>
      <c r="CD69" s="106" t="s">
        <v>263</v>
      </c>
      <c r="CE69" s="106">
        <v>64</v>
      </c>
    </row>
    <row r="70" spans="1:83" ht="46" x14ac:dyDescent="0.25">
      <c r="A70" s="105">
        <v>44508.666995115738</v>
      </c>
      <c r="B70" s="105">
        <v>44508.689678495371</v>
      </c>
      <c r="C70" s="105">
        <v>44508</v>
      </c>
      <c r="D70" s="106" t="s">
        <v>1384</v>
      </c>
      <c r="E70" s="106" t="s">
        <v>263</v>
      </c>
      <c r="F70" s="337" t="s">
        <v>333</v>
      </c>
      <c r="G70" s="337" t="s">
        <v>1247</v>
      </c>
      <c r="H70" s="107" t="s">
        <v>41</v>
      </c>
      <c r="I70" s="337" t="s">
        <v>793</v>
      </c>
      <c r="J70" s="107">
        <v>0</v>
      </c>
      <c r="K70" s="107">
        <v>1</v>
      </c>
      <c r="L70" s="107">
        <v>0</v>
      </c>
      <c r="M70" s="107">
        <v>0</v>
      </c>
      <c r="N70" s="107">
        <v>0</v>
      </c>
      <c r="O70" s="107">
        <v>0</v>
      </c>
      <c r="P70" s="107">
        <v>0</v>
      </c>
      <c r="Q70" s="337" t="s">
        <v>1385</v>
      </c>
      <c r="R70" s="337" t="s">
        <v>281</v>
      </c>
      <c r="S70" s="108" t="s">
        <v>1386</v>
      </c>
      <c r="T70" s="107">
        <v>0</v>
      </c>
      <c r="U70" s="107">
        <v>0</v>
      </c>
      <c r="V70" s="107">
        <v>1</v>
      </c>
      <c r="W70" s="107">
        <v>0</v>
      </c>
      <c r="X70" s="107">
        <v>1</v>
      </c>
      <c r="Y70" s="107">
        <v>0</v>
      </c>
      <c r="Z70" s="107">
        <v>0</v>
      </c>
      <c r="AA70" s="107">
        <v>0</v>
      </c>
      <c r="AB70" s="107">
        <v>0</v>
      </c>
      <c r="AC70" s="107">
        <v>0</v>
      </c>
      <c r="AD70" s="107">
        <v>0</v>
      </c>
      <c r="AE70" s="107">
        <v>0</v>
      </c>
      <c r="AF70" s="107">
        <v>1</v>
      </c>
      <c r="AG70" s="109">
        <f t="shared" si="2"/>
        <v>3</v>
      </c>
      <c r="AH70" s="337" t="s">
        <v>1387</v>
      </c>
      <c r="AI70" s="107">
        <v>1</v>
      </c>
      <c r="AJ70" s="107">
        <v>0</v>
      </c>
      <c r="AK70" s="107">
        <v>0</v>
      </c>
      <c r="AL70" s="107">
        <v>0</v>
      </c>
      <c r="AM70" s="107">
        <v>0</v>
      </c>
      <c r="AN70" s="107">
        <v>1</v>
      </c>
      <c r="AO70" s="107">
        <v>0</v>
      </c>
      <c r="AP70" s="107">
        <v>0</v>
      </c>
      <c r="AQ70" s="107">
        <v>0</v>
      </c>
      <c r="AR70" s="107">
        <v>0</v>
      </c>
      <c r="AS70" s="107">
        <v>0</v>
      </c>
      <c r="AT70" s="107">
        <v>0</v>
      </c>
      <c r="AU70" s="107">
        <v>1</v>
      </c>
      <c r="AV70" s="107">
        <v>0</v>
      </c>
      <c r="AW70" s="107">
        <v>0</v>
      </c>
      <c r="AX70" s="109">
        <f t="shared" ref="AX70:AX85" si="3">SUM(AI70:AW70)</f>
        <v>3</v>
      </c>
      <c r="AY70" s="337" t="s">
        <v>1388</v>
      </c>
      <c r="AZ70" s="337" t="s">
        <v>1389</v>
      </c>
      <c r="BA70" s="337" t="s">
        <v>1390</v>
      </c>
      <c r="BB70" s="337" t="s">
        <v>263</v>
      </c>
      <c r="BC70" s="337" t="s">
        <v>1391</v>
      </c>
      <c r="BD70" s="337" t="s">
        <v>275</v>
      </c>
      <c r="BE70" s="337" t="s">
        <v>802</v>
      </c>
      <c r="BF70" s="337" t="s">
        <v>1392</v>
      </c>
      <c r="BG70" s="110" t="s">
        <v>325</v>
      </c>
      <c r="BH70" s="337" t="s">
        <v>456</v>
      </c>
      <c r="BI70" s="337" t="s">
        <v>664</v>
      </c>
      <c r="BJ70" s="337">
        <v>4</v>
      </c>
      <c r="BK70" s="337" t="s">
        <v>281</v>
      </c>
      <c r="BL70" s="337" t="s">
        <v>1393</v>
      </c>
      <c r="BM70" s="337" t="s">
        <v>1394</v>
      </c>
      <c r="BN70" s="337" t="s">
        <v>1395</v>
      </c>
      <c r="BO70" s="337" t="s">
        <v>275</v>
      </c>
      <c r="BP70" s="337" t="s">
        <v>1396</v>
      </c>
      <c r="BQ70" s="337" t="s">
        <v>1397</v>
      </c>
      <c r="BR70" s="337" t="s">
        <v>1398</v>
      </c>
      <c r="BS70" s="107">
        <v>0</v>
      </c>
      <c r="BT70" s="107">
        <v>0</v>
      </c>
      <c r="BU70" s="337" t="s">
        <v>289</v>
      </c>
      <c r="BV70" s="337" t="s">
        <v>1399</v>
      </c>
      <c r="BW70" s="106">
        <v>232617106</v>
      </c>
      <c r="BX70" s="106" t="s">
        <v>1400</v>
      </c>
      <c r="BY70" s="106">
        <v>44516.366319444453</v>
      </c>
      <c r="BZ70" s="106" t="s">
        <v>263</v>
      </c>
      <c r="CA70" s="106" t="s">
        <v>263</v>
      </c>
      <c r="CB70" s="106" t="s">
        <v>292</v>
      </c>
      <c r="CC70" s="106" t="s">
        <v>263</v>
      </c>
      <c r="CD70" s="106" t="s">
        <v>263</v>
      </c>
      <c r="CE70" s="106">
        <v>65</v>
      </c>
    </row>
    <row r="71" spans="1:83" ht="57.5" x14ac:dyDescent="0.25">
      <c r="A71" s="105">
        <v>44510.348005891203</v>
      </c>
      <c r="B71" s="105">
        <v>44510.519462870368</v>
      </c>
      <c r="C71" s="105">
        <v>44510</v>
      </c>
      <c r="D71" s="106" t="s">
        <v>1384</v>
      </c>
      <c r="E71" s="106" t="s">
        <v>263</v>
      </c>
      <c r="F71" s="337" t="s">
        <v>333</v>
      </c>
      <c r="G71" s="337" t="s">
        <v>1247</v>
      </c>
      <c r="H71" s="107" t="s">
        <v>41</v>
      </c>
      <c r="I71" s="337" t="s">
        <v>1401</v>
      </c>
      <c r="J71" s="107">
        <v>0</v>
      </c>
      <c r="K71" s="107">
        <v>1</v>
      </c>
      <c r="L71" s="107">
        <v>0</v>
      </c>
      <c r="M71" s="107">
        <v>0</v>
      </c>
      <c r="N71" s="107">
        <v>1</v>
      </c>
      <c r="O71" s="107">
        <v>0</v>
      </c>
      <c r="P71" s="107">
        <v>0</v>
      </c>
      <c r="Q71" s="337" t="s">
        <v>1402</v>
      </c>
      <c r="R71" s="337" t="s">
        <v>1403</v>
      </c>
      <c r="S71" s="108" t="s">
        <v>1404</v>
      </c>
      <c r="T71" s="107">
        <v>1</v>
      </c>
      <c r="U71" s="107">
        <v>0</v>
      </c>
      <c r="V71" s="107">
        <v>1</v>
      </c>
      <c r="W71" s="107">
        <v>0</v>
      </c>
      <c r="X71" s="107">
        <v>1</v>
      </c>
      <c r="Y71" s="107">
        <v>0</v>
      </c>
      <c r="Z71" s="107">
        <v>0</v>
      </c>
      <c r="AA71" s="107">
        <v>0</v>
      </c>
      <c r="AB71" s="107">
        <v>0</v>
      </c>
      <c r="AC71" s="107">
        <v>0</v>
      </c>
      <c r="AD71" s="107">
        <v>0</v>
      </c>
      <c r="AE71" s="107">
        <v>0</v>
      </c>
      <c r="AF71" s="107">
        <v>0</v>
      </c>
      <c r="AG71" s="109">
        <f t="shared" si="2"/>
        <v>3</v>
      </c>
      <c r="AH71" s="337" t="s">
        <v>1405</v>
      </c>
      <c r="AI71" s="107">
        <v>0</v>
      </c>
      <c r="AJ71" s="107">
        <v>0</v>
      </c>
      <c r="AK71" s="107">
        <v>0</v>
      </c>
      <c r="AL71" s="107">
        <v>0</v>
      </c>
      <c r="AM71" s="107">
        <v>0</v>
      </c>
      <c r="AN71" s="107">
        <v>0</v>
      </c>
      <c r="AO71" s="107">
        <v>0</v>
      </c>
      <c r="AP71" s="107">
        <v>0</v>
      </c>
      <c r="AQ71" s="107">
        <v>0</v>
      </c>
      <c r="AR71" s="107">
        <v>0</v>
      </c>
      <c r="AS71" s="107">
        <v>0</v>
      </c>
      <c r="AT71" s="107">
        <v>0</v>
      </c>
      <c r="AU71" s="107">
        <v>1</v>
      </c>
      <c r="AV71" s="107">
        <v>0</v>
      </c>
      <c r="AW71" s="107">
        <v>1</v>
      </c>
      <c r="AX71" s="109">
        <f t="shared" si="3"/>
        <v>2</v>
      </c>
      <c r="AY71" s="337" t="s">
        <v>1406</v>
      </c>
      <c r="AZ71" s="337" t="s">
        <v>1407</v>
      </c>
      <c r="BA71" s="337" t="s">
        <v>1408</v>
      </c>
      <c r="BB71" s="337" t="s">
        <v>263</v>
      </c>
      <c r="BC71" s="337" t="s">
        <v>1409</v>
      </c>
      <c r="BD71" s="337" t="s">
        <v>275</v>
      </c>
      <c r="BE71" s="337" t="s">
        <v>454</v>
      </c>
      <c r="BF71" s="337" t="s">
        <v>934</v>
      </c>
      <c r="BG71" s="110" t="s">
        <v>325</v>
      </c>
      <c r="BH71" s="337" t="s">
        <v>719</v>
      </c>
      <c r="BI71" s="337" t="s">
        <v>1410</v>
      </c>
      <c r="BJ71" s="337">
        <v>3</v>
      </c>
      <c r="BK71" s="337" t="s">
        <v>281</v>
      </c>
      <c r="BL71" s="337" t="s">
        <v>1411</v>
      </c>
      <c r="BM71" s="337" t="s">
        <v>1412</v>
      </c>
      <c r="BN71" s="337" t="s">
        <v>1413</v>
      </c>
      <c r="BO71" s="337" t="s">
        <v>1414</v>
      </c>
      <c r="BP71" s="337" t="s">
        <v>1415</v>
      </c>
      <c r="BQ71" s="337" t="s">
        <v>1416</v>
      </c>
      <c r="BR71" s="337" t="s">
        <v>1417</v>
      </c>
      <c r="BS71" s="107">
        <v>0</v>
      </c>
      <c r="BT71" s="107">
        <v>0</v>
      </c>
      <c r="BU71" s="337" t="s">
        <v>1418</v>
      </c>
      <c r="BV71" s="337" t="s">
        <v>1419</v>
      </c>
      <c r="BW71" s="106">
        <v>232617117</v>
      </c>
      <c r="BX71" s="106" t="s">
        <v>1420</v>
      </c>
      <c r="BY71" s="106">
        <v>44516.366342592592</v>
      </c>
      <c r="BZ71" s="106" t="s">
        <v>263</v>
      </c>
      <c r="CA71" s="106" t="s">
        <v>263</v>
      </c>
      <c r="CB71" s="106" t="s">
        <v>292</v>
      </c>
      <c r="CC71" s="106" t="s">
        <v>263</v>
      </c>
      <c r="CD71" s="106" t="s">
        <v>263</v>
      </c>
      <c r="CE71" s="106">
        <v>66</v>
      </c>
    </row>
    <row r="72" spans="1:83" ht="34.5" x14ac:dyDescent="0.25">
      <c r="A72" s="105">
        <v>44505.478125208327</v>
      </c>
      <c r="B72" s="105">
        <v>44505.43225322917</v>
      </c>
      <c r="C72" s="105">
        <v>44505</v>
      </c>
      <c r="D72" s="106" t="s">
        <v>844</v>
      </c>
      <c r="E72" s="106" t="s">
        <v>263</v>
      </c>
      <c r="F72" s="337" t="s">
        <v>333</v>
      </c>
      <c r="G72" s="337" t="s">
        <v>1421</v>
      </c>
      <c r="H72" s="107" t="s">
        <v>41</v>
      </c>
      <c r="I72" s="337" t="s">
        <v>293</v>
      </c>
      <c r="J72" s="107">
        <v>1</v>
      </c>
      <c r="K72" s="107">
        <v>0</v>
      </c>
      <c r="L72" s="107">
        <v>0</v>
      </c>
      <c r="M72" s="107">
        <v>0</v>
      </c>
      <c r="N72" s="107">
        <v>0</v>
      </c>
      <c r="O72" s="107">
        <v>0</v>
      </c>
      <c r="P72" s="107">
        <v>0</v>
      </c>
      <c r="Q72" s="337" t="s">
        <v>1422</v>
      </c>
      <c r="R72" s="337" t="s">
        <v>281</v>
      </c>
      <c r="S72" s="108" t="s">
        <v>1423</v>
      </c>
      <c r="T72" s="107">
        <v>1</v>
      </c>
      <c r="U72" s="107">
        <v>0</v>
      </c>
      <c r="V72" s="107">
        <v>0</v>
      </c>
      <c r="W72" s="107">
        <v>0</v>
      </c>
      <c r="X72" s="107">
        <v>0</v>
      </c>
      <c r="Y72" s="107">
        <v>0</v>
      </c>
      <c r="Z72" s="107">
        <v>1</v>
      </c>
      <c r="AA72" s="107">
        <v>0</v>
      </c>
      <c r="AB72" s="107">
        <v>0</v>
      </c>
      <c r="AC72" s="107">
        <v>0</v>
      </c>
      <c r="AD72" s="107">
        <v>0</v>
      </c>
      <c r="AE72" s="107">
        <v>0</v>
      </c>
      <c r="AF72" s="107">
        <v>1</v>
      </c>
      <c r="AG72" s="109">
        <f t="shared" si="2"/>
        <v>3</v>
      </c>
      <c r="AH72" s="337" t="s">
        <v>1424</v>
      </c>
      <c r="AI72" s="107">
        <v>1</v>
      </c>
      <c r="AJ72" s="107">
        <v>0</v>
      </c>
      <c r="AK72" s="107">
        <v>0</v>
      </c>
      <c r="AL72" s="107">
        <v>0</v>
      </c>
      <c r="AM72" s="107">
        <v>0</v>
      </c>
      <c r="AN72" s="107">
        <v>0</v>
      </c>
      <c r="AO72" s="107">
        <v>0</v>
      </c>
      <c r="AP72" s="107">
        <v>0</v>
      </c>
      <c r="AQ72" s="107">
        <v>0</v>
      </c>
      <c r="AR72" s="107">
        <v>0</v>
      </c>
      <c r="AS72" s="107">
        <v>1</v>
      </c>
      <c r="AT72" s="107">
        <v>0</v>
      </c>
      <c r="AU72" s="107">
        <v>1</v>
      </c>
      <c r="AV72" s="107">
        <v>0</v>
      </c>
      <c r="AW72" s="107">
        <v>0</v>
      </c>
      <c r="AX72" s="109">
        <f t="shared" si="3"/>
        <v>3</v>
      </c>
      <c r="AY72" s="337" t="s">
        <v>1425</v>
      </c>
      <c r="AZ72" s="337" t="s">
        <v>1426</v>
      </c>
      <c r="BA72" s="337" t="s">
        <v>1427</v>
      </c>
      <c r="BB72" s="337" t="s">
        <v>1428</v>
      </c>
      <c r="BC72" s="337" t="s">
        <v>301</v>
      </c>
      <c r="BD72" s="337" t="s">
        <v>275</v>
      </c>
      <c r="BE72" s="337" t="s">
        <v>717</v>
      </c>
      <c r="BF72" s="337" t="s">
        <v>281</v>
      </c>
      <c r="BG72" s="110" t="s">
        <v>325</v>
      </c>
      <c r="BH72" s="337" t="s">
        <v>421</v>
      </c>
      <c r="BI72" s="337" t="s">
        <v>1429</v>
      </c>
      <c r="BJ72" s="337">
        <v>4</v>
      </c>
      <c r="BK72" s="337" t="s">
        <v>281</v>
      </c>
      <c r="BL72" s="337" t="s">
        <v>268</v>
      </c>
      <c r="BM72" s="337" t="s">
        <v>1430</v>
      </c>
      <c r="BN72" s="337" t="s">
        <v>1431</v>
      </c>
      <c r="BO72" s="337" t="s">
        <v>275</v>
      </c>
      <c r="BP72" s="337" t="s">
        <v>860</v>
      </c>
      <c r="BQ72" s="337" t="s">
        <v>1432</v>
      </c>
      <c r="BR72" s="337" t="s">
        <v>1433</v>
      </c>
      <c r="BS72" s="107">
        <v>1</v>
      </c>
      <c r="BT72" s="107">
        <v>1</v>
      </c>
      <c r="BU72" s="337" t="s">
        <v>289</v>
      </c>
      <c r="BV72" s="337" t="s">
        <v>1434</v>
      </c>
      <c r="BW72" s="106">
        <v>232753618</v>
      </c>
      <c r="BX72" s="106" t="s">
        <v>1435</v>
      </c>
      <c r="BY72" s="106">
        <v>44516.576944444438</v>
      </c>
      <c r="BZ72" s="106" t="s">
        <v>263</v>
      </c>
      <c r="CA72" s="106" t="s">
        <v>263</v>
      </c>
      <c r="CB72" s="106" t="s">
        <v>292</v>
      </c>
      <c r="CC72" s="106" t="s">
        <v>263</v>
      </c>
      <c r="CD72" s="106" t="s">
        <v>263</v>
      </c>
      <c r="CE72" s="106">
        <v>67</v>
      </c>
    </row>
    <row r="73" spans="1:83" ht="34.5" x14ac:dyDescent="0.25">
      <c r="A73" s="105">
        <v>44505.507702060182</v>
      </c>
      <c r="B73" s="105">
        <v>44505.52414898148</v>
      </c>
      <c r="C73" s="105">
        <v>44505</v>
      </c>
      <c r="D73" s="106" t="s">
        <v>844</v>
      </c>
      <c r="E73" s="106" t="s">
        <v>263</v>
      </c>
      <c r="F73" s="337" t="s">
        <v>333</v>
      </c>
      <c r="G73" s="337" t="s">
        <v>1436</v>
      </c>
      <c r="H73" s="107" t="s">
        <v>41</v>
      </c>
      <c r="I73" s="337" t="s">
        <v>826</v>
      </c>
      <c r="J73" s="107">
        <v>1</v>
      </c>
      <c r="K73" s="107">
        <v>1</v>
      </c>
      <c r="L73" s="107">
        <v>0</v>
      </c>
      <c r="M73" s="107">
        <v>0</v>
      </c>
      <c r="N73" s="107">
        <v>0</v>
      </c>
      <c r="O73" s="107">
        <v>0</v>
      </c>
      <c r="P73" s="107">
        <v>0</v>
      </c>
      <c r="Q73" s="337" t="s">
        <v>1437</v>
      </c>
      <c r="R73" s="337" t="s">
        <v>281</v>
      </c>
      <c r="S73" s="108" t="s">
        <v>1438</v>
      </c>
      <c r="T73" s="107">
        <v>1</v>
      </c>
      <c r="U73" s="107">
        <v>1</v>
      </c>
      <c r="V73" s="107">
        <v>0</v>
      </c>
      <c r="W73" s="107">
        <v>1</v>
      </c>
      <c r="X73" s="107">
        <v>0</v>
      </c>
      <c r="Y73" s="107">
        <v>0</v>
      </c>
      <c r="Z73" s="107">
        <v>0</v>
      </c>
      <c r="AA73" s="107">
        <v>0</v>
      </c>
      <c r="AB73" s="107">
        <v>0</v>
      </c>
      <c r="AC73" s="107">
        <v>0</v>
      </c>
      <c r="AD73" s="107">
        <v>0</v>
      </c>
      <c r="AE73" s="107">
        <v>0</v>
      </c>
      <c r="AF73" s="107">
        <v>0</v>
      </c>
      <c r="AG73" s="109">
        <f t="shared" si="2"/>
        <v>3</v>
      </c>
      <c r="AH73" s="337" t="s">
        <v>1439</v>
      </c>
      <c r="AI73" s="107">
        <v>1</v>
      </c>
      <c r="AJ73" s="107">
        <v>0</v>
      </c>
      <c r="AK73" s="107">
        <v>0</v>
      </c>
      <c r="AL73" s="107">
        <v>0</v>
      </c>
      <c r="AM73" s="107">
        <v>0</v>
      </c>
      <c r="AN73" s="107">
        <v>0</v>
      </c>
      <c r="AO73" s="107">
        <v>0</v>
      </c>
      <c r="AP73" s="107">
        <v>1</v>
      </c>
      <c r="AQ73" s="107">
        <v>0</v>
      </c>
      <c r="AR73" s="107">
        <v>0</v>
      </c>
      <c r="AS73" s="107">
        <v>0</v>
      </c>
      <c r="AT73" s="107">
        <v>0</v>
      </c>
      <c r="AU73" s="107">
        <v>1</v>
      </c>
      <c r="AV73" s="107">
        <v>0</v>
      </c>
      <c r="AW73" s="107">
        <v>0</v>
      </c>
      <c r="AX73" s="109">
        <f t="shared" si="3"/>
        <v>3</v>
      </c>
      <c r="AY73" s="337" t="s">
        <v>1440</v>
      </c>
      <c r="AZ73" s="337" t="s">
        <v>1441</v>
      </c>
      <c r="BA73" s="337" t="s">
        <v>1442</v>
      </c>
      <c r="BB73" s="337" t="s">
        <v>263</v>
      </c>
      <c r="BC73" s="337" t="s">
        <v>506</v>
      </c>
      <c r="BD73" s="337" t="s">
        <v>275</v>
      </c>
      <c r="BE73" s="337" t="s">
        <v>281</v>
      </c>
      <c r="BF73" s="337" t="s">
        <v>281</v>
      </c>
      <c r="BG73" s="110" t="s">
        <v>325</v>
      </c>
      <c r="BH73" s="337" t="s">
        <v>340</v>
      </c>
      <c r="BI73" s="337" t="s">
        <v>1443</v>
      </c>
      <c r="BJ73" s="337">
        <v>7</v>
      </c>
      <c r="BK73" s="337" t="s">
        <v>281</v>
      </c>
      <c r="BL73" s="337" t="s">
        <v>1444</v>
      </c>
      <c r="BM73" s="337" t="s">
        <v>1445</v>
      </c>
      <c r="BN73" s="337" t="s">
        <v>1446</v>
      </c>
      <c r="BO73" s="337" t="s">
        <v>275</v>
      </c>
      <c r="BP73" s="337" t="s">
        <v>1447</v>
      </c>
      <c r="BQ73" s="337" t="s">
        <v>1448</v>
      </c>
      <c r="BR73" s="337" t="s">
        <v>1449</v>
      </c>
      <c r="BS73" s="107">
        <v>1</v>
      </c>
      <c r="BT73" s="107">
        <v>0</v>
      </c>
      <c r="BU73" s="337" t="s">
        <v>289</v>
      </c>
      <c r="BV73" s="337" t="s">
        <v>1450</v>
      </c>
      <c r="BW73" s="106">
        <v>232753633</v>
      </c>
      <c r="BX73" s="106" t="s">
        <v>1451</v>
      </c>
      <c r="BY73" s="106">
        <v>44516.576967592591</v>
      </c>
      <c r="BZ73" s="106" t="s">
        <v>263</v>
      </c>
      <c r="CA73" s="106" t="s">
        <v>263</v>
      </c>
      <c r="CB73" s="106" t="s">
        <v>292</v>
      </c>
      <c r="CC73" s="106" t="s">
        <v>263</v>
      </c>
      <c r="CD73" s="106" t="s">
        <v>263</v>
      </c>
      <c r="CE73" s="106">
        <v>68</v>
      </c>
    </row>
    <row r="74" spans="1:83" ht="34.5" x14ac:dyDescent="0.25">
      <c r="A74" s="105">
        <v>44506.41338395833</v>
      </c>
      <c r="B74" s="105">
        <v>44506.433505752313</v>
      </c>
      <c r="C74" s="105">
        <v>44506</v>
      </c>
      <c r="D74" s="106" t="s">
        <v>844</v>
      </c>
      <c r="E74" s="106" t="s">
        <v>263</v>
      </c>
      <c r="F74" s="337" t="s">
        <v>333</v>
      </c>
      <c r="G74" s="337" t="s">
        <v>1452</v>
      </c>
      <c r="H74" s="107" t="s">
        <v>41</v>
      </c>
      <c r="I74" s="337" t="s">
        <v>1453</v>
      </c>
      <c r="J74" s="107">
        <v>1</v>
      </c>
      <c r="K74" s="107">
        <v>1</v>
      </c>
      <c r="L74" s="107">
        <v>0</v>
      </c>
      <c r="M74" s="107">
        <v>0</v>
      </c>
      <c r="N74" s="107">
        <v>0</v>
      </c>
      <c r="O74" s="107">
        <v>0</v>
      </c>
      <c r="P74" s="107">
        <v>0</v>
      </c>
      <c r="Q74" s="337" t="s">
        <v>1437</v>
      </c>
      <c r="R74" s="337" t="s">
        <v>268</v>
      </c>
      <c r="S74" s="108" t="s">
        <v>1454</v>
      </c>
      <c r="T74" s="107">
        <v>1</v>
      </c>
      <c r="U74" s="107">
        <v>1</v>
      </c>
      <c r="V74" s="107">
        <v>0</v>
      </c>
      <c r="W74" s="107">
        <v>0</v>
      </c>
      <c r="X74" s="107">
        <v>0</v>
      </c>
      <c r="Y74" s="107">
        <v>0</v>
      </c>
      <c r="Z74" s="107">
        <v>0</v>
      </c>
      <c r="AA74" s="107">
        <v>0</v>
      </c>
      <c r="AB74" s="107">
        <v>0</v>
      </c>
      <c r="AC74" s="107">
        <v>0</v>
      </c>
      <c r="AD74" s="107">
        <v>1</v>
      </c>
      <c r="AE74" s="107">
        <v>0</v>
      </c>
      <c r="AF74" s="107">
        <v>0</v>
      </c>
      <c r="AG74" s="109">
        <f t="shared" si="2"/>
        <v>3</v>
      </c>
      <c r="AH74" s="337" t="s">
        <v>1455</v>
      </c>
      <c r="AI74" s="107">
        <v>1</v>
      </c>
      <c r="AJ74" s="107">
        <v>0</v>
      </c>
      <c r="AK74" s="107">
        <v>0</v>
      </c>
      <c r="AL74" s="107">
        <v>0</v>
      </c>
      <c r="AM74" s="107">
        <v>0</v>
      </c>
      <c r="AN74" s="107">
        <v>0</v>
      </c>
      <c r="AO74" s="107">
        <v>0</v>
      </c>
      <c r="AP74" s="107">
        <v>0</v>
      </c>
      <c r="AQ74" s="107">
        <v>0</v>
      </c>
      <c r="AR74" s="107">
        <v>0</v>
      </c>
      <c r="AS74" s="107">
        <v>0</v>
      </c>
      <c r="AT74" s="107">
        <v>0</v>
      </c>
      <c r="AU74" s="107">
        <v>1</v>
      </c>
      <c r="AV74" s="107">
        <v>0</v>
      </c>
      <c r="AW74" s="107">
        <v>0</v>
      </c>
      <c r="AX74" s="109">
        <f t="shared" si="3"/>
        <v>2</v>
      </c>
      <c r="AY74" s="337" t="s">
        <v>1456</v>
      </c>
      <c r="AZ74" s="337" t="s">
        <v>1457</v>
      </c>
      <c r="BA74" s="337" t="s">
        <v>1458</v>
      </c>
      <c r="BB74" s="337" t="s">
        <v>833</v>
      </c>
      <c r="BC74" s="337" t="s">
        <v>783</v>
      </c>
      <c r="BD74" s="337" t="s">
        <v>275</v>
      </c>
      <c r="BE74" s="337" t="s">
        <v>1459</v>
      </c>
      <c r="BF74" s="337" t="s">
        <v>281</v>
      </c>
      <c r="BG74" s="110" t="s">
        <v>325</v>
      </c>
      <c r="BH74" s="337" t="s">
        <v>719</v>
      </c>
      <c r="BI74" s="337" t="s">
        <v>1460</v>
      </c>
      <c r="BJ74" s="337">
        <v>7</v>
      </c>
      <c r="BK74" s="337" t="s">
        <v>281</v>
      </c>
      <c r="BL74" s="337" t="s">
        <v>1461</v>
      </c>
      <c r="BM74" s="337" t="s">
        <v>1462</v>
      </c>
      <c r="BN74" s="337" t="s">
        <v>1463</v>
      </c>
      <c r="BO74" s="337" t="s">
        <v>275</v>
      </c>
      <c r="BP74" s="337" t="s">
        <v>860</v>
      </c>
      <c r="BQ74" s="337" t="s">
        <v>1464</v>
      </c>
      <c r="BR74" s="337" t="s">
        <v>518</v>
      </c>
      <c r="BS74" s="107">
        <v>1</v>
      </c>
      <c r="BT74" s="107">
        <v>1</v>
      </c>
      <c r="BU74" s="337" t="s">
        <v>289</v>
      </c>
      <c r="BV74" s="337" t="s">
        <v>1465</v>
      </c>
      <c r="BW74" s="106">
        <v>232753651</v>
      </c>
      <c r="BX74" s="106" t="s">
        <v>1466</v>
      </c>
      <c r="BY74" s="106">
        <v>44516.576979166668</v>
      </c>
      <c r="BZ74" s="106" t="s">
        <v>263</v>
      </c>
      <c r="CA74" s="106" t="s">
        <v>263</v>
      </c>
      <c r="CB74" s="106" t="s">
        <v>292</v>
      </c>
      <c r="CC74" s="106" t="s">
        <v>263</v>
      </c>
      <c r="CD74" s="106" t="s">
        <v>263</v>
      </c>
      <c r="CE74" s="106">
        <v>69</v>
      </c>
    </row>
    <row r="75" spans="1:83" ht="34.5" x14ac:dyDescent="0.25">
      <c r="A75" s="105">
        <v>44506.43945943287</v>
      </c>
      <c r="B75" s="105">
        <v>44506.459295127323</v>
      </c>
      <c r="C75" s="105">
        <v>44506</v>
      </c>
      <c r="D75" s="106" t="s">
        <v>844</v>
      </c>
      <c r="E75" s="106" t="s">
        <v>263</v>
      </c>
      <c r="F75" s="337" t="s">
        <v>333</v>
      </c>
      <c r="G75" s="337" t="s">
        <v>1452</v>
      </c>
      <c r="H75" s="107" t="s">
        <v>41</v>
      </c>
      <c r="I75" s="337" t="s">
        <v>1453</v>
      </c>
      <c r="J75" s="107">
        <v>1</v>
      </c>
      <c r="K75" s="107">
        <v>1</v>
      </c>
      <c r="L75" s="107">
        <v>0</v>
      </c>
      <c r="M75" s="107">
        <v>0</v>
      </c>
      <c r="N75" s="107">
        <v>0</v>
      </c>
      <c r="O75" s="107">
        <v>0</v>
      </c>
      <c r="P75" s="107">
        <v>0</v>
      </c>
      <c r="Q75" s="337" t="s">
        <v>1467</v>
      </c>
      <c r="R75" s="337" t="s">
        <v>1468</v>
      </c>
      <c r="S75" s="108" t="s">
        <v>1469</v>
      </c>
      <c r="T75" s="107">
        <v>1</v>
      </c>
      <c r="U75" s="107">
        <v>0</v>
      </c>
      <c r="V75" s="107">
        <v>0</v>
      </c>
      <c r="W75" s="107">
        <v>1</v>
      </c>
      <c r="X75" s="107">
        <v>0</v>
      </c>
      <c r="Y75" s="107">
        <v>0</v>
      </c>
      <c r="Z75" s="107">
        <v>0</v>
      </c>
      <c r="AA75" s="107">
        <v>0</v>
      </c>
      <c r="AB75" s="107">
        <v>0</v>
      </c>
      <c r="AC75" s="107">
        <v>0</v>
      </c>
      <c r="AD75" s="107">
        <v>1</v>
      </c>
      <c r="AE75" s="107">
        <v>0</v>
      </c>
      <c r="AF75" s="107">
        <v>0</v>
      </c>
      <c r="AG75" s="109">
        <f t="shared" si="2"/>
        <v>3</v>
      </c>
      <c r="AH75" s="337" t="s">
        <v>1470</v>
      </c>
      <c r="AI75" s="107">
        <v>0</v>
      </c>
      <c r="AJ75" s="107">
        <v>0</v>
      </c>
      <c r="AK75" s="107">
        <v>1</v>
      </c>
      <c r="AL75" s="107">
        <v>0</v>
      </c>
      <c r="AM75" s="107">
        <v>1</v>
      </c>
      <c r="AN75" s="107">
        <v>0</v>
      </c>
      <c r="AO75" s="107">
        <v>0</v>
      </c>
      <c r="AP75" s="107">
        <v>0</v>
      </c>
      <c r="AQ75" s="107">
        <v>0</v>
      </c>
      <c r="AR75" s="107">
        <v>0</v>
      </c>
      <c r="AS75" s="107">
        <v>0</v>
      </c>
      <c r="AT75" s="107">
        <v>0</v>
      </c>
      <c r="AU75" s="107">
        <v>1</v>
      </c>
      <c r="AV75" s="107">
        <v>0</v>
      </c>
      <c r="AW75" s="107">
        <v>0</v>
      </c>
      <c r="AX75" s="109">
        <f t="shared" si="3"/>
        <v>3</v>
      </c>
      <c r="AY75" s="337" t="s">
        <v>1471</v>
      </c>
      <c r="AZ75" s="337" t="s">
        <v>1472</v>
      </c>
      <c r="BA75" s="337" t="s">
        <v>1458</v>
      </c>
      <c r="BB75" s="337" t="s">
        <v>506</v>
      </c>
      <c r="BC75" s="337" t="s">
        <v>833</v>
      </c>
      <c r="BD75" s="337" t="s">
        <v>275</v>
      </c>
      <c r="BE75" s="337" t="s">
        <v>268</v>
      </c>
      <c r="BF75" s="337" t="s">
        <v>281</v>
      </c>
      <c r="BG75" s="110" t="s">
        <v>325</v>
      </c>
      <c r="BH75" s="337" t="s">
        <v>719</v>
      </c>
      <c r="BI75" s="337" t="s">
        <v>1473</v>
      </c>
      <c r="BJ75" s="337">
        <v>2</v>
      </c>
      <c r="BK75" s="337" t="s">
        <v>281</v>
      </c>
      <c r="BL75" s="337" t="s">
        <v>281</v>
      </c>
      <c r="BM75" s="337" t="s">
        <v>1474</v>
      </c>
      <c r="BN75" s="337" t="s">
        <v>1475</v>
      </c>
      <c r="BO75" s="337" t="s">
        <v>275</v>
      </c>
      <c r="BP75" s="337" t="s">
        <v>788</v>
      </c>
      <c r="BQ75" s="337" t="s">
        <v>1476</v>
      </c>
      <c r="BR75" s="337" t="s">
        <v>518</v>
      </c>
      <c r="BS75" s="107">
        <v>1</v>
      </c>
      <c r="BT75" s="107">
        <v>1</v>
      </c>
      <c r="BU75" s="337" t="s">
        <v>289</v>
      </c>
      <c r="BV75" s="337" t="s">
        <v>1477</v>
      </c>
      <c r="BW75" s="106">
        <v>232753664</v>
      </c>
      <c r="BX75" s="106" t="s">
        <v>1478</v>
      </c>
      <c r="BY75" s="106">
        <v>44516.576990740738</v>
      </c>
      <c r="BZ75" s="106" t="s">
        <v>263</v>
      </c>
      <c r="CA75" s="106" t="s">
        <v>263</v>
      </c>
      <c r="CB75" s="106" t="s">
        <v>292</v>
      </c>
      <c r="CC75" s="106" t="s">
        <v>263</v>
      </c>
      <c r="CD75" s="106" t="s">
        <v>263</v>
      </c>
      <c r="CE75" s="106">
        <v>70</v>
      </c>
    </row>
    <row r="76" spans="1:83" ht="34.5" x14ac:dyDescent="0.25">
      <c r="A76" s="105">
        <v>44506.462591238429</v>
      </c>
      <c r="B76" s="105">
        <v>44506.482071956023</v>
      </c>
      <c r="C76" s="105">
        <v>44506</v>
      </c>
      <c r="D76" s="106" t="s">
        <v>844</v>
      </c>
      <c r="E76" s="106" t="s">
        <v>263</v>
      </c>
      <c r="F76" s="337" t="s">
        <v>333</v>
      </c>
      <c r="G76" s="337" t="s">
        <v>1452</v>
      </c>
      <c r="H76" s="107" t="s">
        <v>41</v>
      </c>
      <c r="I76" s="337" t="s">
        <v>1479</v>
      </c>
      <c r="J76" s="107">
        <v>1</v>
      </c>
      <c r="K76" s="107">
        <v>1</v>
      </c>
      <c r="L76" s="107">
        <v>0</v>
      </c>
      <c r="M76" s="107">
        <v>0</v>
      </c>
      <c r="N76" s="107">
        <v>0</v>
      </c>
      <c r="O76" s="107">
        <v>0</v>
      </c>
      <c r="P76" s="107">
        <v>0</v>
      </c>
      <c r="Q76" s="337" t="s">
        <v>1480</v>
      </c>
      <c r="R76" s="337" t="s">
        <v>281</v>
      </c>
      <c r="S76" s="108" t="s">
        <v>1481</v>
      </c>
      <c r="T76" s="107">
        <v>0</v>
      </c>
      <c r="U76" s="107">
        <v>0</v>
      </c>
      <c r="V76" s="107">
        <v>0</v>
      </c>
      <c r="W76" s="107">
        <v>1</v>
      </c>
      <c r="X76" s="107">
        <v>0</v>
      </c>
      <c r="Y76" s="107">
        <v>0</v>
      </c>
      <c r="Z76" s="107">
        <v>0</v>
      </c>
      <c r="AA76" s="107">
        <v>0</v>
      </c>
      <c r="AB76" s="107">
        <v>0</v>
      </c>
      <c r="AC76" s="107">
        <v>0</v>
      </c>
      <c r="AD76" s="107">
        <v>0</v>
      </c>
      <c r="AE76" s="107">
        <v>0</v>
      </c>
      <c r="AF76" s="107">
        <v>1</v>
      </c>
      <c r="AG76" s="109">
        <f t="shared" si="2"/>
        <v>2</v>
      </c>
      <c r="AH76" s="337" t="s">
        <v>1482</v>
      </c>
      <c r="AI76" s="107">
        <v>1</v>
      </c>
      <c r="AJ76" s="107">
        <v>0</v>
      </c>
      <c r="AK76" s="107">
        <v>0</v>
      </c>
      <c r="AL76" s="107">
        <v>0</v>
      </c>
      <c r="AM76" s="107">
        <v>0</v>
      </c>
      <c r="AN76" s="107">
        <v>0</v>
      </c>
      <c r="AO76" s="107">
        <v>0</v>
      </c>
      <c r="AP76" s="107">
        <v>0</v>
      </c>
      <c r="AQ76" s="107">
        <v>0</v>
      </c>
      <c r="AR76" s="107">
        <v>0</v>
      </c>
      <c r="AS76" s="107">
        <v>0</v>
      </c>
      <c r="AT76" s="107">
        <v>1</v>
      </c>
      <c r="AU76" s="107">
        <v>1</v>
      </c>
      <c r="AV76" s="107">
        <v>0</v>
      </c>
      <c r="AW76" s="107">
        <v>0</v>
      </c>
      <c r="AX76" s="109">
        <f t="shared" si="3"/>
        <v>3</v>
      </c>
      <c r="AY76" s="337" t="s">
        <v>1483</v>
      </c>
      <c r="AZ76" s="337" t="s">
        <v>1484</v>
      </c>
      <c r="BA76" s="337" t="s">
        <v>1485</v>
      </c>
      <c r="BB76" s="337" t="s">
        <v>1486</v>
      </c>
      <c r="BC76" s="337" t="s">
        <v>1487</v>
      </c>
      <c r="BD76" s="337" t="s">
        <v>275</v>
      </c>
      <c r="BE76" s="337" t="s">
        <v>268</v>
      </c>
      <c r="BF76" s="337" t="s">
        <v>281</v>
      </c>
      <c r="BG76" s="110" t="s">
        <v>325</v>
      </c>
      <c r="BH76" s="337" t="s">
        <v>719</v>
      </c>
      <c r="BI76" s="337" t="s">
        <v>1488</v>
      </c>
      <c r="BJ76" s="337">
        <v>2</v>
      </c>
      <c r="BK76" s="337" t="s">
        <v>281</v>
      </c>
      <c r="BL76" s="337" t="s">
        <v>268</v>
      </c>
      <c r="BM76" s="337" t="s">
        <v>1489</v>
      </c>
      <c r="BN76" s="337" t="s">
        <v>1490</v>
      </c>
      <c r="BO76" s="337" t="s">
        <v>1491</v>
      </c>
      <c r="BP76" s="337" t="s">
        <v>1492</v>
      </c>
      <c r="BQ76" s="337" t="s">
        <v>1493</v>
      </c>
      <c r="BR76" s="337" t="s">
        <v>288</v>
      </c>
      <c r="BS76" s="107">
        <v>1</v>
      </c>
      <c r="BT76" s="107">
        <v>0</v>
      </c>
      <c r="BU76" s="337" t="s">
        <v>289</v>
      </c>
      <c r="BV76" s="337" t="s">
        <v>1494</v>
      </c>
      <c r="BW76" s="106">
        <v>232753761</v>
      </c>
      <c r="BX76" s="106" t="s">
        <v>1495</v>
      </c>
      <c r="BY76" s="106">
        <v>44516.577106481483</v>
      </c>
      <c r="BZ76" s="106" t="s">
        <v>263</v>
      </c>
      <c r="CA76" s="106" t="s">
        <v>263</v>
      </c>
      <c r="CB76" s="106" t="s">
        <v>292</v>
      </c>
      <c r="CC76" s="106" t="s">
        <v>263</v>
      </c>
      <c r="CD76" s="106" t="s">
        <v>263</v>
      </c>
      <c r="CE76" s="106">
        <v>71</v>
      </c>
    </row>
    <row r="77" spans="1:83" ht="34.5" x14ac:dyDescent="0.25">
      <c r="A77" s="105">
        <v>44506.495352071761</v>
      </c>
      <c r="B77" s="105">
        <v>44506.507571620372</v>
      </c>
      <c r="C77" s="105">
        <v>44506</v>
      </c>
      <c r="D77" s="106" t="s">
        <v>844</v>
      </c>
      <c r="E77" s="106" t="s">
        <v>263</v>
      </c>
      <c r="F77" s="337" t="s">
        <v>333</v>
      </c>
      <c r="G77" s="337" t="s">
        <v>1452</v>
      </c>
      <c r="H77" s="107" t="s">
        <v>41</v>
      </c>
      <c r="I77" s="337" t="s">
        <v>1479</v>
      </c>
      <c r="J77" s="107">
        <v>1</v>
      </c>
      <c r="K77" s="107">
        <v>1</v>
      </c>
      <c r="L77" s="107">
        <v>0</v>
      </c>
      <c r="M77" s="107">
        <v>0</v>
      </c>
      <c r="N77" s="107">
        <v>0</v>
      </c>
      <c r="O77" s="107">
        <v>0</v>
      </c>
      <c r="P77" s="107">
        <v>0</v>
      </c>
      <c r="Q77" s="337" t="s">
        <v>1431</v>
      </c>
      <c r="R77" s="337" t="s">
        <v>1496</v>
      </c>
      <c r="S77" s="108" t="s">
        <v>1497</v>
      </c>
      <c r="T77" s="107">
        <v>0</v>
      </c>
      <c r="U77" s="107">
        <v>1</v>
      </c>
      <c r="V77" s="107">
        <v>0</v>
      </c>
      <c r="W77" s="107">
        <v>1</v>
      </c>
      <c r="X77" s="107">
        <v>0</v>
      </c>
      <c r="Y77" s="107">
        <v>0</v>
      </c>
      <c r="Z77" s="107">
        <v>0</v>
      </c>
      <c r="AA77" s="107">
        <v>0</v>
      </c>
      <c r="AB77" s="107">
        <v>0</v>
      </c>
      <c r="AC77" s="107">
        <v>0</v>
      </c>
      <c r="AD77" s="107">
        <v>1</v>
      </c>
      <c r="AE77" s="107">
        <v>0</v>
      </c>
      <c r="AF77" s="107">
        <v>0</v>
      </c>
      <c r="AG77" s="109">
        <f t="shared" si="2"/>
        <v>3</v>
      </c>
      <c r="AH77" s="337" t="s">
        <v>1498</v>
      </c>
      <c r="AI77" s="107">
        <v>1</v>
      </c>
      <c r="AJ77" s="107">
        <v>0</v>
      </c>
      <c r="AK77" s="107">
        <v>0</v>
      </c>
      <c r="AL77" s="107">
        <v>0</v>
      </c>
      <c r="AM77" s="107">
        <v>0</v>
      </c>
      <c r="AN77" s="107">
        <v>0</v>
      </c>
      <c r="AO77" s="107">
        <v>0</v>
      </c>
      <c r="AP77" s="107">
        <v>1</v>
      </c>
      <c r="AQ77" s="107">
        <v>0</v>
      </c>
      <c r="AR77" s="107">
        <v>0</v>
      </c>
      <c r="AS77" s="107">
        <v>0</v>
      </c>
      <c r="AT77" s="107">
        <v>0</v>
      </c>
      <c r="AU77" s="107">
        <v>1</v>
      </c>
      <c r="AV77" s="107">
        <v>0</v>
      </c>
      <c r="AW77" s="107">
        <v>0</v>
      </c>
      <c r="AX77" s="109">
        <f t="shared" si="3"/>
        <v>3</v>
      </c>
      <c r="AY77" s="337" t="s">
        <v>1499</v>
      </c>
      <c r="AZ77" s="337" t="s">
        <v>1500</v>
      </c>
      <c r="BA77" s="337" t="s">
        <v>1501</v>
      </c>
      <c r="BB77" s="337" t="s">
        <v>815</v>
      </c>
      <c r="BC77" s="337" t="s">
        <v>783</v>
      </c>
      <c r="BD77" s="337" t="s">
        <v>275</v>
      </c>
      <c r="BE77" s="337" t="s">
        <v>268</v>
      </c>
      <c r="BF77" s="337" t="s">
        <v>281</v>
      </c>
      <c r="BG77" s="110" t="s">
        <v>325</v>
      </c>
      <c r="BH77" s="337" t="s">
        <v>719</v>
      </c>
      <c r="BI77" s="337" t="s">
        <v>1502</v>
      </c>
      <c r="BJ77" s="337">
        <v>3</v>
      </c>
      <c r="BK77" s="337" t="s">
        <v>281</v>
      </c>
      <c r="BL77" s="337" t="s">
        <v>268</v>
      </c>
      <c r="BM77" s="337" t="s">
        <v>1503</v>
      </c>
      <c r="BN77" s="337" t="s">
        <v>1504</v>
      </c>
      <c r="BO77" s="337" t="s">
        <v>275</v>
      </c>
      <c r="BP77" s="337" t="s">
        <v>860</v>
      </c>
      <c r="BQ77" s="337" t="s">
        <v>1505</v>
      </c>
      <c r="BR77" s="337" t="s">
        <v>518</v>
      </c>
      <c r="BS77" s="107">
        <v>1</v>
      </c>
      <c r="BT77" s="107">
        <v>1</v>
      </c>
      <c r="BU77" s="337" t="s">
        <v>289</v>
      </c>
      <c r="BV77" s="337" t="s">
        <v>1506</v>
      </c>
      <c r="BW77" s="106">
        <v>232753774</v>
      </c>
      <c r="BX77" s="106" t="s">
        <v>1507</v>
      </c>
      <c r="BY77" s="106">
        <v>44516.577118055553</v>
      </c>
      <c r="BZ77" s="106" t="s">
        <v>263</v>
      </c>
      <c r="CA77" s="106" t="s">
        <v>263</v>
      </c>
      <c r="CB77" s="106" t="s">
        <v>292</v>
      </c>
      <c r="CC77" s="106" t="s">
        <v>263</v>
      </c>
      <c r="CD77" s="106" t="s">
        <v>263</v>
      </c>
      <c r="CE77" s="106">
        <v>72</v>
      </c>
    </row>
    <row r="78" spans="1:83" ht="57.5" x14ac:dyDescent="0.25">
      <c r="A78" s="105">
        <v>44506.510025752323</v>
      </c>
      <c r="B78" s="105">
        <v>44506.545511238422</v>
      </c>
      <c r="C78" s="105">
        <v>44506</v>
      </c>
      <c r="D78" s="106" t="s">
        <v>844</v>
      </c>
      <c r="E78" s="106" t="s">
        <v>263</v>
      </c>
      <c r="F78" s="337" t="s">
        <v>333</v>
      </c>
      <c r="G78" s="337" t="s">
        <v>1452</v>
      </c>
      <c r="H78" s="107" t="s">
        <v>41</v>
      </c>
      <c r="I78" s="337" t="s">
        <v>1508</v>
      </c>
      <c r="J78" s="107">
        <v>0</v>
      </c>
      <c r="K78" s="107">
        <v>1</v>
      </c>
      <c r="L78" s="107">
        <v>0</v>
      </c>
      <c r="M78" s="107">
        <v>1</v>
      </c>
      <c r="N78" s="107">
        <v>0</v>
      </c>
      <c r="O78" s="107">
        <v>0</v>
      </c>
      <c r="P78" s="107">
        <v>0</v>
      </c>
      <c r="Q78" s="337" t="s">
        <v>1437</v>
      </c>
      <c r="R78" s="337" t="s">
        <v>281</v>
      </c>
      <c r="S78" s="108" t="s">
        <v>1509</v>
      </c>
      <c r="T78" s="107">
        <v>1</v>
      </c>
      <c r="U78" s="107">
        <v>0</v>
      </c>
      <c r="V78" s="107">
        <v>0</v>
      </c>
      <c r="W78" s="107">
        <v>0</v>
      </c>
      <c r="X78" s="107">
        <v>0</v>
      </c>
      <c r="Y78" s="107">
        <v>0</v>
      </c>
      <c r="Z78" s="107">
        <v>1</v>
      </c>
      <c r="AA78" s="107">
        <v>0</v>
      </c>
      <c r="AB78" s="107">
        <v>0</v>
      </c>
      <c r="AC78" s="107">
        <v>0</v>
      </c>
      <c r="AD78" s="107">
        <v>1</v>
      </c>
      <c r="AE78" s="107">
        <v>0</v>
      </c>
      <c r="AF78" s="107">
        <v>0</v>
      </c>
      <c r="AG78" s="109">
        <f t="shared" si="2"/>
        <v>3</v>
      </c>
      <c r="AH78" s="337" t="s">
        <v>1510</v>
      </c>
      <c r="AI78" s="107">
        <v>0</v>
      </c>
      <c r="AJ78" s="107">
        <v>0</v>
      </c>
      <c r="AK78" s="107">
        <v>1</v>
      </c>
      <c r="AL78" s="107">
        <v>0</v>
      </c>
      <c r="AM78" s="107">
        <v>0</v>
      </c>
      <c r="AN78" s="107">
        <v>0</v>
      </c>
      <c r="AO78" s="107">
        <v>0</v>
      </c>
      <c r="AP78" s="107">
        <v>1</v>
      </c>
      <c r="AQ78" s="107">
        <v>0</v>
      </c>
      <c r="AR78" s="107">
        <v>0</v>
      </c>
      <c r="AS78" s="107">
        <v>0</v>
      </c>
      <c r="AT78" s="107">
        <v>0</v>
      </c>
      <c r="AU78" s="107">
        <v>1</v>
      </c>
      <c r="AV78" s="107">
        <v>0</v>
      </c>
      <c r="AW78" s="107">
        <v>0</v>
      </c>
      <c r="AX78" s="109">
        <f t="shared" si="3"/>
        <v>3</v>
      </c>
      <c r="AY78" s="337" t="s">
        <v>1511</v>
      </c>
      <c r="AZ78" s="337" t="s">
        <v>1512</v>
      </c>
      <c r="BA78" s="337" t="s">
        <v>1513</v>
      </c>
      <c r="BB78" s="337" t="s">
        <v>506</v>
      </c>
      <c r="BC78" s="337" t="s">
        <v>351</v>
      </c>
      <c r="BD78" s="337" t="s">
        <v>275</v>
      </c>
      <c r="BE78" s="337" t="s">
        <v>268</v>
      </c>
      <c r="BF78" s="337" t="s">
        <v>268</v>
      </c>
      <c r="BG78" s="110" t="s">
        <v>325</v>
      </c>
      <c r="BH78" s="337" t="s">
        <v>719</v>
      </c>
      <c r="BI78" s="337" t="s">
        <v>1514</v>
      </c>
      <c r="BJ78" s="337">
        <v>7</v>
      </c>
      <c r="BK78" s="337" t="s">
        <v>281</v>
      </c>
      <c r="BL78" s="337" t="s">
        <v>1515</v>
      </c>
      <c r="BM78" s="337" t="s">
        <v>1516</v>
      </c>
      <c r="BN78" s="337" t="s">
        <v>1517</v>
      </c>
      <c r="BO78" s="337" t="s">
        <v>275</v>
      </c>
      <c r="BP78" s="337" t="s">
        <v>1518</v>
      </c>
      <c r="BQ78" s="337" t="s">
        <v>1519</v>
      </c>
      <c r="BR78" s="337" t="s">
        <v>288</v>
      </c>
      <c r="BS78" s="107">
        <v>1</v>
      </c>
      <c r="BT78" s="107">
        <v>0</v>
      </c>
      <c r="BU78" s="337" t="s">
        <v>289</v>
      </c>
      <c r="BV78" s="337" t="s">
        <v>1520</v>
      </c>
      <c r="BW78" s="106">
        <v>232753791</v>
      </c>
      <c r="BX78" s="106" t="s">
        <v>1521</v>
      </c>
      <c r="BY78" s="106">
        <v>44516.57712962963</v>
      </c>
      <c r="BZ78" s="106" t="s">
        <v>263</v>
      </c>
      <c r="CA78" s="106" t="s">
        <v>263</v>
      </c>
      <c r="CB78" s="106" t="s">
        <v>292</v>
      </c>
      <c r="CC78" s="106" t="s">
        <v>263</v>
      </c>
      <c r="CD78" s="106" t="s">
        <v>263</v>
      </c>
      <c r="CE78" s="106">
        <v>73</v>
      </c>
    </row>
    <row r="79" spans="1:83" ht="46" x14ac:dyDescent="0.25">
      <c r="A79" s="105">
        <v>44507.868852638887</v>
      </c>
      <c r="B79" s="105">
        <v>44506.584819791657</v>
      </c>
      <c r="C79" s="105">
        <v>44507</v>
      </c>
      <c r="D79" s="106" t="s">
        <v>844</v>
      </c>
      <c r="E79" s="106" t="s">
        <v>263</v>
      </c>
      <c r="F79" s="337" t="s">
        <v>264</v>
      </c>
      <c r="G79" s="337" t="s">
        <v>1452</v>
      </c>
      <c r="H79" s="107" t="s">
        <v>41</v>
      </c>
      <c r="I79" s="337" t="s">
        <v>1479</v>
      </c>
      <c r="J79" s="107">
        <v>1</v>
      </c>
      <c r="K79" s="107">
        <v>1</v>
      </c>
      <c r="L79" s="107">
        <v>0</v>
      </c>
      <c r="M79" s="107">
        <v>0</v>
      </c>
      <c r="N79" s="107">
        <v>0</v>
      </c>
      <c r="O79" s="107">
        <v>0</v>
      </c>
      <c r="P79" s="107">
        <v>0</v>
      </c>
      <c r="Q79" s="337" t="s">
        <v>1522</v>
      </c>
      <c r="R79" s="337" t="s">
        <v>281</v>
      </c>
      <c r="S79" s="108" t="s">
        <v>1523</v>
      </c>
      <c r="T79" s="107">
        <v>0</v>
      </c>
      <c r="U79" s="107">
        <v>1</v>
      </c>
      <c r="V79" s="107">
        <v>0</v>
      </c>
      <c r="W79" s="107">
        <v>0</v>
      </c>
      <c r="X79" s="107">
        <v>0</v>
      </c>
      <c r="Y79" s="107">
        <v>0</v>
      </c>
      <c r="Z79" s="107">
        <v>1</v>
      </c>
      <c r="AA79" s="107">
        <v>0</v>
      </c>
      <c r="AB79" s="107">
        <v>0</v>
      </c>
      <c r="AC79" s="107">
        <v>1</v>
      </c>
      <c r="AD79" s="107">
        <v>0</v>
      </c>
      <c r="AE79" s="107">
        <v>0</v>
      </c>
      <c r="AF79" s="107">
        <v>0</v>
      </c>
      <c r="AG79" s="109">
        <f t="shared" si="2"/>
        <v>3</v>
      </c>
      <c r="AH79" s="337" t="s">
        <v>1524</v>
      </c>
      <c r="AI79" s="107">
        <v>1</v>
      </c>
      <c r="AJ79" s="107">
        <v>0</v>
      </c>
      <c r="AK79" s="107">
        <v>0</v>
      </c>
      <c r="AL79" s="107">
        <v>0</v>
      </c>
      <c r="AM79" s="107">
        <v>1</v>
      </c>
      <c r="AN79" s="107">
        <v>0</v>
      </c>
      <c r="AO79" s="107">
        <v>0</v>
      </c>
      <c r="AP79" s="107">
        <v>0</v>
      </c>
      <c r="AQ79" s="107">
        <v>0</v>
      </c>
      <c r="AR79" s="107">
        <v>0</v>
      </c>
      <c r="AS79" s="107">
        <v>0</v>
      </c>
      <c r="AT79" s="107">
        <v>0</v>
      </c>
      <c r="AU79" s="107">
        <v>1</v>
      </c>
      <c r="AV79" s="107">
        <v>0</v>
      </c>
      <c r="AW79" s="107">
        <v>0</v>
      </c>
      <c r="AX79" s="109">
        <f t="shared" si="3"/>
        <v>3</v>
      </c>
      <c r="AY79" s="337" t="s">
        <v>1525</v>
      </c>
      <c r="AZ79" s="337" t="s">
        <v>1526</v>
      </c>
      <c r="BA79" s="337" t="s">
        <v>1527</v>
      </c>
      <c r="BB79" s="337" t="s">
        <v>321</v>
      </c>
      <c r="BC79" s="337" t="s">
        <v>301</v>
      </c>
      <c r="BD79" s="337" t="s">
        <v>275</v>
      </c>
      <c r="BE79" s="337" t="s">
        <v>281</v>
      </c>
      <c r="BF79" s="337" t="s">
        <v>281</v>
      </c>
      <c r="BG79" s="110" t="s">
        <v>325</v>
      </c>
      <c r="BH79" s="337" t="s">
        <v>421</v>
      </c>
      <c r="BI79" s="337" t="s">
        <v>1528</v>
      </c>
      <c r="BJ79" s="337">
        <v>6</v>
      </c>
      <c r="BK79" s="337" t="s">
        <v>281</v>
      </c>
      <c r="BL79" s="337" t="s">
        <v>1529</v>
      </c>
      <c r="BM79" s="337" t="s">
        <v>1530</v>
      </c>
      <c r="BN79" s="337" t="s">
        <v>1531</v>
      </c>
      <c r="BO79" s="337" t="s">
        <v>1532</v>
      </c>
      <c r="BP79" s="337" t="s">
        <v>1533</v>
      </c>
      <c r="BQ79" s="337" t="s">
        <v>1534</v>
      </c>
      <c r="BR79" s="337" t="s">
        <v>518</v>
      </c>
      <c r="BS79" s="107">
        <v>1</v>
      </c>
      <c r="BT79" s="107">
        <v>1</v>
      </c>
      <c r="BU79" s="337" t="s">
        <v>289</v>
      </c>
      <c r="BV79" s="337" t="s">
        <v>1535</v>
      </c>
      <c r="BW79" s="106">
        <v>232753806</v>
      </c>
      <c r="BX79" s="106" t="s">
        <v>1536</v>
      </c>
      <c r="BY79" s="106">
        <v>44516.577152777783</v>
      </c>
      <c r="BZ79" s="106" t="s">
        <v>263</v>
      </c>
      <c r="CA79" s="106" t="s">
        <v>263</v>
      </c>
      <c r="CB79" s="106" t="s">
        <v>292</v>
      </c>
      <c r="CC79" s="106" t="s">
        <v>263</v>
      </c>
      <c r="CD79" s="106" t="s">
        <v>263</v>
      </c>
      <c r="CE79" s="106">
        <v>74</v>
      </c>
    </row>
    <row r="80" spans="1:83" ht="46" x14ac:dyDescent="0.25">
      <c r="A80" s="105">
        <v>44509.643200729173</v>
      </c>
      <c r="B80" s="105">
        <v>44509.665220740739</v>
      </c>
      <c r="C80" s="105">
        <v>44509</v>
      </c>
      <c r="D80" s="106" t="s">
        <v>844</v>
      </c>
      <c r="E80" s="106" t="s">
        <v>263</v>
      </c>
      <c r="F80" s="337" t="s">
        <v>333</v>
      </c>
      <c r="G80" s="337" t="s">
        <v>1452</v>
      </c>
      <c r="H80" s="107" t="s">
        <v>41</v>
      </c>
      <c r="I80" s="337" t="s">
        <v>1479</v>
      </c>
      <c r="J80" s="107">
        <v>1</v>
      </c>
      <c r="K80" s="107">
        <v>1</v>
      </c>
      <c r="L80" s="107">
        <v>0</v>
      </c>
      <c r="M80" s="107">
        <v>0</v>
      </c>
      <c r="N80" s="107">
        <v>0</v>
      </c>
      <c r="O80" s="107">
        <v>0</v>
      </c>
      <c r="P80" s="107">
        <v>0</v>
      </c>
      <c r="Q80" s="337" t="s">
        <v>1537</v>
      </c>
      <c r="R80" s="337" t="s">
        <v>1538</v>
      </c>
      <c r="S80" s="108" t="s">
        <v>1539</v>
      </c>
      <c r="T80" s="107">
        <v>1</v>
      </c>
      <c r="U80" s="107">
        <v>1</v>
      </c>
      <c r="V80" s="107">
        <v>0</v>
      </c>
      <c r="W80" s="107">
        <v>1</v>
      </c>
      <c r="X80" s="107">
        <v>0</v>
      </c>
      <c r="Y80" s="107">
        <v>0</v>
      </c>
      <c r="Z80" s="107">
        <v>0</v>
      </c>
      <c r="AA80" s="107">
        <v>0</v>
      </c>
      <c r="AB80" s="107">
        <v>0</v>
      </c>
      <c r="AC80" s="107">
        <v>0</v>
      </c>
      <c r="AD80" s="107">
        <v>0</v>
      </c>
      <c r="AE80" s="107">
        <v>0</v>
      </c>
      <c r="AF80" s="107">
        <v>0</v>
      </c>
      <c r="AG80" s="109">
        <f t="shared" si="2"/>
        <v>3</v>
      </c>
      <c r="AH80" s="337" t="s">
        <v>1540</v>
      </c>
      <c r="AI80" s="107">
        <v>1</v>
      </c>
      <c r="AJ80" s="107">
        <v>0</v>
      </c>
      <c r="AK80" s="107">
        <v>0</v>
      </c>
      <c r="AL80" s="107">
        <v>0</v>
      </c>
      <c r="AM80" s="107">
        <v>1</v>
      </c>
      <c r="AN80" s="107">
        <v>0</v>
      </c>
      <c r="AO80" s="107">
        <v>0</v>
      </c>
      <c r="AP80" s="107">
        <v>0</v>
      </c>
      <c r="AQ80" s="107">
        <v>0</v>
      </c>
      <c r="AR80" s="107">
        <v>0</v>
      </c>
      <c r="AS80" s="107">
        <v>0</v>
      </c>
      <c r="AT80" s="107">
        <v>0</v>
      </c>
      <c r="AU80" s="107">
        <v>1</v>
      </c>
      <c r="AV80" s="107">
        <v>0</v>
      </c>
      <c r="AW80" s="107">
        <v>0</v>
      </c>
      <c r="AX80" s="109">
        <f t="shared" si="3"/>
        <v>3</v>
      </c>
      <c r="AY80" s="337" t="s">
        <v>1541</v>
      </c>
      <c r="AZ80" s="337" t="s">
        <v>1542</v>
      </c>
      <c r="BA80" s="337" t="s">
        <v>1543</v>
      </c>
      <c r="BB80" s="337" t="s">
        <v>815</v>
      </c>
      <c r="BC80" s="337" t="s">
        <v>301</v>
      </c>
      <c r="BD80" s="337" t="s">
        <v>275</v>
      </c>
      <c r="BE80" s="337" t="s">
        <v>268</v>
      </c>
      <c r="BF80" s="337" t="s">
        <v>281</v>
      </c>
      <c r="BG80" s="110" t="s">
        <v>325</v>
      </c>
      <c r="BH80" s="337" t="s">
        <v>421</v>
      </c>
      <c r="BI80" s="337" t="s">
        <v>1544</v>
      </c>
      <c r="BJ80" s="337">
        <v>5</v>
      </c>
      <c r="BK80" s="337" t="s">
        <v>281</v>
      </c>
      <c r="BL80" s="337" t="s">
        <v>268</v>
      </c>
      <c r="BM80" s="337" t="s">
        <v>1545</v>
      </c>
      <c r="BN80" s="337" t="s">
        <v>1546</v>
      </c>
      <c r="BO80" s="337" t="s">
        <v>275</v>
      </c>
      <c r="BP80" s="337" t="s">
        <v>757</v>
      </c>
      <c r="BQ80" s="337" t="s">
        <v>1547</v>
      </c>
      <c r="BR80" s="337" t="s">
        <v>288</v>
      </c>
      <c r="BS80" s="107">
        <v>1</v>
      </c>
      <c r="BT80" s="107">
        <v>0</v>
      </c>
      <c r="BU80" s="337" t="s">
        <v>289</v>
      </c>
      <c r="BV80" s="337" t="s">
        <v>1548</v>
      </c>
      <c r="BW80" s="106">
        <v>232753863</v>
      </c>
      <c r="BX80" s="106" t="s">
        <v>1549</v>
      </c>
      <c r="BY80" s="106">
        <v>44516.577245370368</v>
      </c>
      <c r="BZ80" s="106" t="s">
        <v>263</v>
      </c>
      <c r="CA80" s="106" t="s">
        <v>263</v>
      </c>
      <c r="CB80" s="106" t="s">
        <v>292</v>
      </c>
      <c r="CC80" s="106" t="s">
        <v>263</v>
      </c>
      <c r="CD80" s="106" t="s">
        <v>263</v>
      </c>
      <c r="CE80" s="106">
        <v>75</v>
      </c>
    </row>
    <row r="81" spans="1:83" ht="34.5" x14ac:dyDescent="0.25">
      <c r="A81" s="105">
        <v>44509.66654784722</v>
      </c>
      <c r="B81" s="105">
        <v>44509.683081967603</v>
      </c>
      <c r="C81" s="105">
        <v>44509</v>
      </c>
      <c r="D81" s="106" t="s">
        <v>844</v>
      </c>
      <c r="E81" s="106" t="s">
        <v>263</v>
      </c>
      <c r="F81" s="337" t="s">
        <v>333</v>
      </c>
      <c r="G81" s="337" t="s">
        <v>1452</v>
      </c>
      <c r="H81" s="107" t="s">
        <v>41</v>
      </c>
      <c r="I81" s="337" t="s">
        <v>1479</v>
      </c>
      <c r="J81" s="107">
        <v>1</v>
      </c>
      <c r="K81" s="107">
        <v>1</v>
      </c>
      <c r="L81" s="107">
        <v>0</v>
      </c>
      <c r="M81" s="107">
        <v>0</v>
      </c>
      <c r="N81" s="107">
        <v>0</v>
      </c>
      <c r="O81" s="107">
        <v>0</v>
      </c>
      <c r="P81" s="107">
        <v>0</v>
      </c>
      <c r="Q81" s="337" t="s">
        <v>1550</v>
      </c>
      <c r="R81" s="337" t="s">
        <v>281</v>
      </c>
      <c r="S81" s="108" t="s">
        <v>1551</v>
      </c>
      <c r="T81" s="107">
        <v>0</v>
      </c>
      <c r="U81" s="107">
        <v>1</v>
      </c>
      <c r="V81" s="107">
        <v>0</v>
      </c>
      <c r="W81" s="107">
        <v>1</v>
      </c>
      <c r="X81" s="107">
        <v>0</v>
      </c>
      <c r="Y81" s="107">
        <v>0</v>
      </c>
      <c r="Z81" s="107">
        <v>1</v>
      </c>
      <c r="AA81" s="107">
        <v>0</v>
      </c>
      <c r="AB81" s="107">
        <v>0</v>
      </c>
      <c r="AC81" s="107">
        <v>0</v>
      </c>
      <c r="AD81" s="107">
        <v>0</v>
      </c>
      <c r="AE81" s="107">
        <v>0</v>
      </c>
      <c r="AF81" s="107">
        <v>0</v>
      </c>
      <c r="AG81" s="109">
        <f t="shared" si="2"/>
        <v>3</v>
      </c>
      <c r="AH81" s="337" t="s">
        <v>1552</v>
      </c>
      <c r="AI81" s="107">
        <v>1</v>
      </c>
      <c r="AJ81" s="107">
        <v>0</v>
      </c>
      <c r="AK81" s="107">
        <v>0</v>
      </c>
      <c r="AL81" s="107">
        <v>0</v>
      </c>
      <c r="AM81" s="107">
        <v>1</v>
      </c>
      <c r="AN81" s="107">
        <v>0</v>
      </c>
      <c r="AO81" s="107">
        <v>0</v>
      </c>
      <c r="AP81" s="107">
        <v>0</v>
      </c>
      <c r="AQ81" s="107">
        <v>0</v>
      </c>
      <c r="AR81" s="107">
        <v>0</v>
      </c>
      <c r="AS81" s="107">
        <v>0</v>
      </c>
      <c r="AT81" s="107">
        <v>0</v>
      </c>
      <c r="AU81" s="107">
        <v>1</v>
      </c>
      <c r="AV81" s="107">
        <v>0</v>
      </c>
      <c r="AW81" s="107">
        <v>0</v>
      </c>
      <c r="AX81" s="109">
        <f t="shared" si="3"/>
        <v>3</v>
      </c>
      <c r="AY81" s="337" t="s">
        <v>1553</v>
      </c>
      <c r="AZ81" s="337" t="s">
        <v>1554</v>
      </c>
      <c r="BA81" s="337" t="s">
        <v>1555</v>
      </c>
      <c r="BB81" s="337" t="s">
        <v>1556</v>
      </c>
      <c r="BC81" s="337" t="s">
        <v>1557</v>
      </c>
      <c r="BD81" s="337" t="s">
        <v>275</v>
      </c>
      <c r="BE81" s="337" t="s">
        <v>268</v>
      </c>
      <c r="BF81" s="337" t="s">
        <v>281</v>
      </c>
      <c r="BG81" s="110" t="s">
        <v>325</v>
      </c>
      <c r="BH81" s="337" t="s">
        <v>421</v>
      </c>
      <c r="BI81" s="337" t="s">
        <v>1558</v>
      </c>
      <c r="BJ81" s="337">
        <v>4</v>
      </c>
      <c r="BK81" s="337" t="s">
        <v>281</v>
      </c>
      <c r="BL81" s="337" t="s">
        <v>1559</v>
      </c>
      <c r="BM81" s="337" t="s">
        <v>1560</v>
      </c>
      <c r="BN81" s="337" t="s">
        <v>1561</v>
      </c>
      <c r="BO81" s="337" t="s">
        <v>275</v>
      </c>
      <c r="BP81" s="337" t="s">
        <v>1562</v>
      </c>
      <c r="BQ81" s="337" t="s">
        <v>1563</v>
      </c>
      <c r="BR81" s="337" t="s">
        <v>1564</v>
      </c>
      <c r="BS81" s="107">
        <v>0</v>
      </c>
      <c r="BT81" s="107">
        <v>0</v>
      </c>
      <c r="BU81" s="337" t="s">
        <v>289</v>
      </c>
      <c r="BV81" s="337" t="s">
        <v>1565</v>
      </c>
      <c r="BW81" s="106">
        <v>232753871</v>
      </c>
      <c r="BX81" s="106" t="s">
        <v>1566</v>
      </c>
      <c r="BY81" s="106">
        <v>44516.577268518522</v>
      </c>
      <c r="BZ81" s="106" t="s">
        <v>263</v>
      </c>
      <c r="CA81" s="106" t="s">
        <v>263</v>
      </c>
      <c r="CB81" s="106" t="s">
        <v>292</v>
      </c>
      <c r="CC81" s="106" t="s">
        <v>263</v>
      </c>
      <c r="CD81" s="106" t="s">
        <v>263</v>
      </c>
      <c r="CE81" s="106">
        <v>76</v>
      </c>
    </row>
    <row r="82" spans="1:83" ht="23" x14ac:dyDescent="0.25">
      <c r="A82" s="105">
        <v>44516.590654467589</v>
      </c>
      <c r="B82" s="105">
        <v>44516.612924664347</v>
      </c>
      <c r="C82" s="105">
        <v>44516</v>
      </c>
      <c r="D82" s="106" t="s">
        <v>996</v>
      </c>
      <c r="E82" s="106" t="s">
        <v>263</v>
      </c>
      <c r="F82" s="337" t="s">
        <v>264</v>
      </c>
      <c r="G82" s="337" t="s">
        <v>2867</v>
      </c>
      <c r="H82" s="107" t="s">
        <v>43</v>
      </c>
      <c r="I82" s="337" t="s">
        <v>793</v>
      </c>
      <c r="J82" s="107">
        <v>0</v>
      </c>
      <c r="K82" s="107">
        <v>1</v>
      </c>
      <c r="L82" s="107">
        <v>0</v>
      </c>
      <c r="M82" s="107">
        <v>0</v>
      </c>
      <c r="N82" s="107">
        <v>0</v>
      </c>
      <c r="O82" s="107">
        <v>0</v>
      </c>
      <c r="P82" s="107">
        <v>0</v>
      </c>
      <c r="Q82" s="337" t="s">
        <v>1567</v>
      </c>
      <c r="R82" s="337" t="s">
        <v>1568</v>
      </c>
      <c r="S82" s="108" t="s">
        <v>1569</v>
      </c>
      <c r="T82" s="107">
        <v>1</v>
      </c>
      <c r="U82" s="107">
        <v>0</v>
      </c>
      <c r="V82" s="107">
        <v>0</v>
      </c>
      <c r="W82" s="107">
        <v>0</v>
      </c>
      <c r="X82" s="107">
        <v>0</v>
      </c>
      <c r="Y82" s="107">
        <v>0</v>
      </c>
      <c r="Z82" s="107">
        <v>0</v>
      </c>
      <c r="AA82" s="107">
        <v>0</v>
      </c>
      <c r="AB82" s="107">
        <v>1</v>
      </c>
      <c r="AC82" s="107">
        <v>1</v>
      </c>
      <c r="AD82" s="107">
        <v>0</v>
      </c>
      <c r="AE82" s="107">
        <v>0</v>
      </c>
      <c r="AF82" s="107">
        <v>0</v>
      </c>
      <c r="AG82" s="109">
        <f t="shared" si="2"/>
        <v>3</v>
      </c>
      <c r="AH82" s="337" t="s">
        <v>1570</v>
      </c>
      <c r="AI82" s="107">
        <v>0</v>
      </c>
      <c r="AJ82" s="107">
        <v>0</v>
      </c>
      <c r="AK82" s="107">
        <v>0</v>
      </c>
      <c r="AL82" s="107">
        <v>0</v>
      </c>
      <c r="AM82" s="107">
        <v>0</v>
      </c>
      <c r="AN82" s="107">
        <v>0</v>
      </c>
      <c r="AO82" s="107">
        <v>0</v>
      </c>
      <c r="AP82" s="107">
        <v>0</v>
      </c>
      <c r="AQ82" s="107">
        <v>1</v>
      </c>
      <c r="AR82" s="107">
        <v>0</v>
      </c>
      <c r="AS82" s="107">
        <v>0</v>
      </c>
      <c r="AT82" s="107">
        <v>1</v>
      </c>
      <c r="AU82" s="107">
        <v>0</v>
      </c>
      <c r="AV82" s="107">
        <v>1</v>
      </c>
      <c r="AW82" s="107">
        <v>0</v>
      </c>
      <c r="AX82" s="109">
        <f t="shared" si="3"/>
        <v>3</v>
      </c>
      <c r="AY82" s="337" t="s">
        <v>1000</v>
      </c>
      <c r="AZ82" s="337" t="s">
        <v>1571</v>
      </c>
      <c r="BA82" s="337" t="s">
        <v>1572</v>
      </c>
      <c r="BB82" s="337" t="s">
        <v>263</v>
      </c>
      <c r="BC82" s="337" t="s">
        <v>1573</v>
      </c>
      <c r="BD82" s="337" t="s">
        <v>275</v>
      </c>
      <c r="BE82" s="337" t="s">
        <v>281</v>
      </c>
      <c r="BF82" s="337" t="s">
        <v>1574</v>
      </c>
      <c r="BG82" s="110" t="s">
        <v>325</v>
      </c>
      <c r="BH82" s="337" t="s">
        <v>340</v>
      </c>
      <c r="BI82" s="337" t="s">
        <v>333</v>
      </c>
      <c r="BJ82" s="337">
        <v>3</v>
      </c>
      <c r="BK82" s="337" t="s">
        <v>1575</v>
      </c>
      <c r="BL82" s="337" t="s">
        <v>1576</v>
      </c>
      <c r="BM82" s="337" t="s">
        <v>1577</v>
      </c>
      <c r="BN82" s="337" t="s">
        <v>1578</v>
      </c>
      <c r="BO82" s="337" t="s">
        <v>1011</v>
      </c>
      <c r="BP82" s="337" t="s">
        <v>1579</v>
      </c>
      <c r="BQ82" s="337" t="s">
        <v>1580</v>
      </c>
      <c r="BR82" s="337" t="s">
        <v>1581</v>
      </c>
      <c r="BS82" s="107">
        <v>1</v>
      </c>
      <c r="BT82" s="107">
        <v>0</v>
      </c>
      <c r="BU82" s="337" t="s">
        <v>289</v>
      </c>
      <c r="BV82" s="337" t="s">
        <v>1582</v>
      </c>
      <c r="BW82" s="106">
        <v>232780078</v>
      </c>
      <c r="BX82" s="106" t="s">
        <v>1583</v>
      </c>
      <c r="BY82" s="106">
        <v>44516.611215277779</v>
      </c>
      <c r="BZ82" s="106" t="s">
        <v>263</v>
      </c>
      <c r="CA82" s="106" t="s">
        <v>263</v>
      </c>
      <c r="CB82" s="106" t="s">
        <v>292</v>
      </c>
      <c r="CC82" s="106" t="s">
        <v>263</v>
      </c>
      <c r="CD82" s="106" t="s">
        <v>263</v>
      </c>
      <c r="CE82" s="106">
        <v>77</v>
      </c>
    </row>
    <row r="83" spans="1:83" ht="23" x14ac:dyDescent="0.25">
      <c r="A83" s="105">
        <v>44516.626166805552</v>
      </c>
      <c r="B83" s="105">
        <v>44516.638575729157</v>
      </c>
      <c r="C83" s="105">
        <v>44516</v>
      </c>
      <c r="D83" s="106" t="s">
        <v>996</v>
      </c>
      <c r="E83" s="106" t="s">
        <v>263</v>
      </c>
      <c r="F83" s="337" t="s">
        <v>264</v>
      </c>
      <c r="G83" s="337" t="s">
        <v>2867</v>
      </c>
      <c r="H83" s="107" t="s">
        <v>43</v>
      </c>
      <c r="I83" s="337" t="s">
        <v>793</v>
      </c>
      <c r="J83" s="107">
        <v>0</v>
      </c>
      <c r="K83" s="107">
        <v>1</v>
      </c>
      <c r="L83" s="107">
        <v>0</v>
      </c>
      <c r="M83" s="107">
        <v>0</v>
      </c>
      <c r="N83" s="107">
        <v>0</v>
      </c>
      <c r="O83" s="107">
        <v>0</v>
      </c>
      <c r="P83" s="107">
        <v>0</v>
      </c>
      <c r="Q83" s="337" t="s">
        <v>1584</v>
      </c>
      <c r="R83" s="337" t="s">
        <v>1585</v>
      </c>
      <c r="S83" s="108" t="s">
        <v>1586</v>
      </c>
      <c r="T83" s="107">
        <v>1</v>
      </c>
      <c r="U83" s="107">
        <v>0</v>
      </c>
      <c r="V83" s="107">
        <v>0</v>
      </c>
      <c r="W83" s="107">
        <v>0</v>
      </c>
      <c r="X83" s="107">
        <v>0</v>
      </c>
      <c r="Y83" s="107">
        <v>0</v>
      </c>
      <c r="Z83" s="107">
        <v>0</v>
      </c>
      <c r="AA83" s="107">
        <v>0</v>
      </c>
      <c r="AB83" s="107">
        <v>0</v>
      </c>
      <c r="AC83" s="107">
        <v>0</v>
      </c>
      <c r="AD83" s="107">
        <v>1</v>
      </c>
      <c r="AE83" s="107">
        <v>1</v>
      </c>
      <c r="AF83" s="107">
        <v>0</v>
      </c>
      <c r="AG83" s="109">
        <f t="shared" si="2"/>
        <v>3</v>
      </c>
      <c r="AH83" s="337" t="s">
        <v>1663</v>
      </c>
      <c r="AI83" s="107">
        <v>0</v>
      </c>
      <c r="AJ83" s="107">
        <v>0</v>
      </c>
      <c r="AK83" s="107">
        <v>0</v>
      </c>
      <c r="AL83" s="107">
        <v>0</v>
      </c>
      <c r="AM83" s="107">
        <v>0</v>
      </c>
      <c r="AN83" s="107">
        <v>0</v>
      </c>
      <c r="AO83" s="107">
        <v>0</v>
      </c>
      <c r="AP83" s="107">
        <v>0</v>
      </c>
      <c r="AQ83" s="107">
        <v>1</v>
      </c>
      <c r="AR83" s="107">
        <v>0</v>
      </c>
      <c r="AS83" s="107">
        <v>1</v>
      </c>
      <c r="AT83" s="107">
        <v>0</v>
      </c>
      <c r="AU83" s="107">
        <v>0</v>
      </c>
      <c r="AV83" s="107">
        <v>0</v>
      </c>
      <c r="AW83" s="107">
        <v>0</v>
      </c>
      <c r="AX83" s="109">
        <f t="shared" si="3"/>
        <v>2</v>
      </c>
      <c r="AY83" s="337" t="s">
        <v>1588</v>
      </c>
      <c r="AZ83" s="337" t="s">
        <v>1589</v>
      </c>
      <c r="BA83" s="337" t="s">
        <v>1590</v>
      </c>
      <c r="BB83" s="337" t="s">
        <v>1591</v>
      </c>
      <c r="BC83" s="337" t="s">
        <v>1592</v>
      </c>
      <c r="BD83" s="337" t="s">
        <v>275</v>
      </c>
      <c r="BE83" s="337" t="s">
        <v>281</v>
      </c>
      <c r="BF83" s="337" t="s">
        <v>1593</v>
      </c>
      <c r="BG83" s="110" t="s">
        <v>325</v>
      </c>
      <c r="BH83" s="337" t="s">
        <v>1071</v>
      </c>
      <c r="BI83" s="337" t="s">
        <v>664</v>
      </c>
      <c r="BJ83" s="337">
        <v>4</v>
      </c>
      <c r="BK83" s="337" t="s">
        <v>1594</v>
      </c>
      <c r="BL83" s="337" t="s">
        <v>1595</v>
      </c>
      <c r="BM83" s="337" t="s">
        <v>1596</v>
      </c>
      <c r="BN83" s="337" t="s">
        <v>1597</v>
      </c>
      <c r="BO83" s="337" t="s">
        <v>1011</v>
      </c>
      <c r="BP83" s="337" t="s">
        <v>1598</v>
      </c>
      <c r="BQ83" s="337" t="s">
        <v>1599</v>
      </c>
      <c r="BR83" s="337" t="s">
        <v>1600</v>
      </c>
      <c r="BS83" s="107">
        <v>1</v>
      </c>
      <c r="BT83" s="107">
        <v>0</v>
      </c>
      <c r="BU83" s="337" t="s">
        <v>289</v>
      </c>
      <c r="BV83" s="337" t="s">
        <v>1601</v>
      </c>
      <c r="BW83" s="106">
        <v>232780096</v>
      </c>
      <c r="BX83" s="106" t="s">
        <v>1602</v>
      </c>
      <c r="BY83" s="106">
        <v>44516.611238425918</v>
      </c>
      <c r="BZ83" s="106" t="s">
        <v>263</v>
      </c>
      <c r="CA83" s="106" t="s">
        <v>263</v>
      </c>
      <c r="CB83" s="106" t="s">
        <v>292</v>
      </c>
      <c r="CC83" s="106" t="s">
        <v>263</v>
      </c>
      <c r="CD83" s="106" t="s">
        <v>263</v>
      </c>
      <c r="CE83" s="106">
        <v>78</v>
      </c>
    </row>
    <row r="84" spans="1:83" ht="23" x14ac:dyDescent="0.25">
      <c r="A84" s="105">
        <v>44516.593258078698</v>
      </c>
      <c r="B84" s="105">
        <v>44516.606175532397</v>
      </c>
      <c r="C84" s="105">
        <v>44516</v>
      </c>
      <c r="D84" s="106" t="s">
        <v>262</v>
      </c>
      <c r="E84" s="106" t="s">
        <v>263</v>
      </c>
      <c r="F84" s="337" t="s">
        <v>264</v>
      </c>
      <c r="G84" s="337" t="s">
        <v>2867</v>
      </c>
      <c r="H84" s="107" t="s">
        <v>43</v>
      </c>
      <c r="I84" s="337" t="s">
        <v>293</v>
      </c>
      <c r="J84" s="107">
        <v>1</v>
      </c>
      <c r="K84" s="107">
        <v>0</v>
      </c>
      <c r="L84" s="107">
        <v>0</v>
      </c>
      <c r="M84" s="107">
        <v>0</v>
      </c>
      <c r="N84" s="107">
        <v>0</v>
      </c>
      <c r="O84" s="107">
        <v>0</v>
      </c>
      <c r="P84" s="107">
        <v>0</v>
      </c>
      <c r="Q84" s="337" t="s">
        <v>1603</v>
      </c>
      <c r="R84" s="337" t="s">
        <v>1604</v>
      </c>
      <c r="S84" s="108" t="s">
        <v>1605</v>
      </c>
      <c r="T84" s="107">
        <v>1</v>
      </c>
      <c r="U84" s="107">
        <v>0</v>
      </c>
      <c r="V84" s="107">
        <v>1</v>
      </c>
      <c r="W84" s="107">
        <v>0</v>
      </c>
      <c r="X84" s="107">
        <v>0</v>
      </c>
      <c r="Y84" s="107">
        <v>0</v>
      </c>
      <c r="Z84" s="107">
        <v>0</v>
      </c>
      <c r="AA84" s="107">
        <v>0</v>
      </c>
      <c r="AB84" s="107">
        <v>0</v>
      </c>
      <c r="AC84" s="107">
        <v>1</v>
      </c>
      <c r="AD84" s="107">
        <v>0</v>
      </c>
      <c r="AE84" s="107">
        <v>0</v>
      </c>
      <c r="AF84" s="107">
        <v>0</v>
      </c>
      <c r="AG84" s="109">
        <f t="shared" si="2"/>
        <v>3</v>
      </c>
      <c r="AH84" s="337" t="s">
        <v>1606</v>
      </c>
      <c r="AI84" s="107">
        <v>0</v>
      </c>
      <c r="AJ84" s="107">
        <v>0</v>
      </c>
      <c r="AK84" s="107">
        <v>0</v>
      </c>
      <c r="AL84" s="107">
        <v>0</v>
      </c>
      <c r="AM84" s="107">
        <v>0</v>
      </c>
      <c r="AN84" s="107">
        <v>0</v>
      </c>
      <c r="AO84" s="107">
        <v>1</v>
      </c>
      <c r="AP84" s="107">
        <v>1</v>
      </c>
      <c r="AQ84" s="107">
        <v>0</v>
      </c>
      <c r="AR84" s="107">
        <v>0</v>
      </c>
      <c r="AS84" s="107">
        <v>1</v>
      </c>
      <c r="AT84" s="107">
        <v>0</v>
      </c>
      <c r="AU84" s="107">
        <v>0</v>
      </c>
      <c r="AV84" s="107">
        <v>0</v>
      </c>
      <c r="AW84" s="107">
        <v>0</v>
      </c>
      <c r="AX84" s="109">
        <f t="shared" si="3"/>
        <v>3</v>
      </c>
      <c r="AY84" s="337" t="s">
        <v>1607</v>
      </c>
      <c r="AZ84" s="337" t="s">
        <v>1608</v>
      </c>
      <c r="BA84" s="337" t="s">
        <v>1609</v>
      </c>
      <c r="BB84" s="337" t="s">
        <v>1610</v>
      </c>
      <c r="BC84" s="337" t="s">
        <v>1611</v>
      </c>
      <c r="BD84" s="337" t="s">
        <v>275</v>
      </c>
      <c r="BE84" s="337" t="s">
        <v>1612</v>
      </c>
      <c r="BF84" s="337" t="s">
        <v>1613</v>
      </c>
      <c r="BG84" s="110" t="s">
        <v>325</v>
      </c>
      <c r="BH84" s="337" t="s">
        <v>304</v>
      </c>
      <c r="BI84" s="337" t="s">
        <v>264</v>
      </c>
      <c r="BJ84" s="337">
        <v>3</v>
      </c>
      <c r="BK84" s="337" t="s">
        <v>281</v>
      </c>
      <c r="BL84" s="337" t="s">
        <v>1614</v>
      </c>
      <c r="BM84" s="337" t="s">
        <v>281</v>
      </c>
      <c r="BN84" s="337" t="s">
        <v>1615</v>
      </c>
      <c r="BO84" s="337" t="s">
        <v>275</v>
      </c>
      <c r="BP84" s="337" t="s">
        <v>1616</v>
      </c>
      <c r="BQ84" s="337" t="s">
        <v>1617</v>
      </c>
      <c r="BR84" s="337" t="s">
        <v>288</v>
      </c>
      <c r="BS84" s="107">
        <v>1</v>
      </c>
      <c r="BT84" s="107">
        <v>0</v>
      </c>
      <c r="BU84" s="337" t="s">
        <v>289</v>
      </c>
      <c r="BV84" s="337" t="s">
        <v>1618</v>
      </c>
      <c r="BW84" s="106">
        <v>232799181</v>
      </c>
      <c r="BX84" s="106" t="s">
        <v>1619</v>
      </c>
      <c r="BY84" s="106">
        <v>44516.643865740742</v>
      </c>
      <c r="BZ84" s="106" t="s">
        <v>263</v>
      </c>
      <c r="CA84" s="106" t="s">
        <v>263</v>
      </c>
      <c r="CB84" s="106" t="s">
        <v>292</v>
      </c>
      <c r="CC84" s="106" t="s">
        <v>263</v>
      </c>
      <c r="CD84" s="106" t="s">
        <v>263</v>
      </c>
      <c r="CE84" s="106">
        <v>79</v>
      </c>
    </row>
    <row r="85" spans="1:83" ht="34.5" x14ac:dyDescent="0.25">
      <c r="A85" s="105">
        <v>44516.5910500463</v>
      </c>
      <c r="B85" s="105">
        <v>44516.60535568287</v>
      </c>
      <c r="C85" s="105">
        <v>44516</v>
      </c>
      <c r="D85" s="106" t="s">
        <v>496</v>
      </c>
      <c r="E85" s="106" t="s">
        <v>263</v>
      </c>
      <c r="F85" s="337" t="s">
        <v>264</v>
      </c>
      <c r="G85" s="337" t="s">
        <v>2867</v>
      </c>
      <c r="H85" s="107" t="s">
        <v>43</v>
      </c>
      <c r="I85" s="337" t="s">
        <v>1620</v>
      </c>
      <c r="J85" s="107">
        <v>1</v>
      </c>
      <c r="K85" s="107">
        <v>1</v>
      </c>
      <c r="L85" s="107">
        <v>0</v>
      </c>
      <c r="M85" s="107">
        <v>0</v>
      </c>
      <c r="N85" s="107">
        <v>1</v>
      </c>
      <c r="O85" s="107">
        <v>1</v>
      </c>
      <c r="P85" s="107">
        <v>0</v>
      </c>
      <c r="Q85" s="337" t="s">
        <v>1621</v>
      </c>
      <c r="R85" s="337" t="s">
        <v>1622</v>
      </c>
      <c r="S85" s="108" t="s">
        <v>1623</v>
      </c>
      <c r="T85" s="107">
        <v>0</v>
      </c>
      <c r="U85" s="107">
        <v>0</v>
      </c>
      <c r="V85" s="107">
        <v>0</v>
      </c>
      <c r="W85" s="107">
        <v>0</v>
      </c>
      <c r="X85" s="107">
        <v>0</v>
      </c>
      <c r="Y85" s="107">
        <v>0</v>
      </c>
      <c r="Z85" s="107">
        <v>0</v>
      </c>
      <c r="AA85" s="107">
        <v>0</v>
      </c>
      <c r="AB85" s="107">
        <v>0</v>
      </c>
      <c r="AC85" s="107">
        <v>1</v>
      </c>
      <c r="AD85" s="107">
        <v>1</v>
      </c>
      <c r="AE85" s="107">
        <v>1</v>
      </c>
      <c r="AF85" s="107">
        <v>0</v>
      </c>
      <c r="AG85" s="109">
        <f t="shared" si="2"/>
        <v>3</v>
      </c>
      <c r="AH85" s="337" t="s">
        <v>1624</v>
      </c>
      <c r="AI85" s="107">
        <v>0</v>
      </c>
      <c r="AJ85" s="107">
        <v>0</v>
      </c>
      <c r="AK85" s="107">
        <v>0</v>
      </c>
      <c r="AL85" s="107">
        <v>0</v>
      </c>
      <c r="AM85" s="107">
        <v>0</v>
      </c>
      <c r="AN85" s="107">
        <v>0</v>
      </c>
      <c r="AO85" s="107">
        <v>0</v>
      </c>
      <c r="AP85" s="107">
        <v>0</v>
      </c>
      <c r="AQ85" s="107">
        <v>0</v>
      </c>
      <c r="AR85" s="107">
        <v>0</v>
      </c>
      <c r="AS85" s="107">
        <v>1</v>
      </c>
      <c r="AT85" s="107">
        <v>0</v>
      </c>
      <c r="AU85" s="107">
        <v>1</v>
      </c>
      <c r="AV85" s="107">
        <v>0</v>
      </c>
      <c r="AW85" s="107">
        <v>0</v>
      </c>
      <c r="AX85" s="109">
        <f t="shared" si="3"/>
        <v>2</v>
      </c>
      <c r="AY85" s="337" t="s">
        <v>1625</v>
      </c>
      <c r="AZ85" s="337" t="s">
        <v>1626</v>
      </c>
      <c r="BA85" s="337" t="s">
        <v>1627</v>
      </c>
      <c r="BB85" s="337" t="s">
        <v>815</v>
      </c>
      <c r="BC85" s="337" t="s">
        <v>1628</v>
      </c>
      <c r="BD85" s="337" t="s">
        <v>1202</v>
      </c>
      <c r="BE85" s="337" t="s">
        <v>1629</v>
      </c>
      <c r="BF85" s="337" t="s">
        <v>1630</v>
      </c>
      <c r="BG85" s="110" t="s">
        <v>325</v>
      </c>
      <c r="BH85" s="337" t="s">
        <v>1631</v>
      </c>
      <c r="BI85" s="337" t="s">
        <v>333</v>
      </c>
      <c r="BJ85" s="337">
        <v>3</v>
      </c>
      <c r="BK85" s="337" t="s">
        <v>281</v>
      </c>
      <c r="BL85" s="337" t="s">
        <v>1632</v>
      </c>
      <c r="BM85" s="337" t="s">
        <v>358</v>
      </c>
      <c r="BN85" s="337" t="s">
        <v>1633</v>
      </c>
      <c r="BO85" s="337" t="s">
        <v>275</v>
      </c>
      <c r="BP85" s="337" t="s">
        <v>1634</v>
      </c>
      <c r="BQ85" s="337" t="s">
        <v>1635</v>
      </c>
      <c r="BR85" s="337" t="s">
        <v>518</v>
      </c>
      <c r="BS85" s="107">
        <v>1</v>
      </c>
      <c r="BT85" s="107">
        <v>1</v>
      </c>
      <c r="BU85" s="337" t="s">
        <v>289</v>
      </c>
      <c r="BV85" s="337" t="s">
        <v>263</v>
      </c>
      <c r="BW85" s="106">
        <v>233725582</v>
      </c>
      <c r="BX85" s="106" t="s">
        <v>1636</v>
      </c>
      <c r="BY85" s="106">
        <v>44519.331122685187</v>
      </c>
      <c r="BZ85" s="106" t="s">
        <v>263</v>
      </c>
      <c r="CA85" s="106" t="s">
        <v>263</v>
      </c>
      <c r="CB85" s="106" t="s">
        <v>292</v>
      </c>
      <c r="CC85" s="106" t="s">
        <v>263</v>
      </c>
      <c r="CD85" s="106" t="s">
        <v>263</v>
      </c>
      <c r="CE85" s="106">
        <v>80</v>
      </c>
    </row>
    <row r="86" spans="1:83" x14ac:dyDescent="0.25">
      <c r="AI86" s="101">
        <f>SUM(AI6:AI85)</f>
        <v>42</v>
      </c>
      <c r="AJ86" s="101">
        <f t="shared" ref="AJ86:AO86" si="4">SUM(AJ6:AJ85)</f>
        <v>7</v>
      </c>
      <c r="AK86" s="101">
        <f t="shared" si="4"/>
        <v>8</v>
      </c>
      <c r="AL86" s="101">
        <f t="shared" si="4"/>
        <v>9</v>
      </c>
      <c r="AM86" s="101">
        <f t="shared" si="4"/>
        <v>6</v>
      </c>
      <c r="AN86" s="101">
        <f t="shared" si="4"/>
        <v>5</v>
      </c>
      <c r="AO86" s="101">
        <f t="shared" si="4"/>
        <v>4</v>
      </c>
      <c r="AW86" s="101"/>
    </row>
  </sheetData>
  <autoFilter ref="A5:CE86"/>
  <mergeCells count="1">
    <mergeCell ref="A2:C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N1613"/>
  <sheetViews>
    <sheetView showGridLines="0" zoomScale="70" zoomScaleNormal="70" workbookViewId="0">
      <selection activeCell="B27" sqref="B27"/>
    </sheetView>
  </sheetViews>
  <sheetFormatPr defaultColWidth="8.7265625" defaultRowHeight="13" x14ac:dyDescent="0.3"/>
  <cols>
    <col min="1" max="1" width="8.7265625" style="111"/>
    <col min="2" max="2" width="32.26953125" style="111" customWidth="1"/>
    <col min="3" max="4" width="18.26953125" style="111" customWidth="1"/>
    <col min="5" max="5" width="39.7265625" style="111" customWidth="1"/>
    <col min="6" max="6" width="57.81640625" style="111" customWidth="1"/>
    <col min="7" max="7" width="13.7265625" style="113" customWidth="1"/>
    <col min="8" max="8" width="15.26953125" style="114" customWidth="1"/>
    <col min="9" max="16" width="15.7265625" style="111" customWidth="1"/>
    <col min="17" max="17" width="71.26953125" style="111" customWidth="1"/>
    <col min="18" max="18" width="13.26953125" style="111" customWidth="1"/>
    <col min="19" max="29" width="30.54296875" style="111" customWidth="1"/>
    <col min="30" max="30" width="30.54296875" style="111" bestFit="1" customWidth="1"/>
    <col min="31" max="34" width="30.54296875" style="111" customWidth="1"/>
    <col min="35" max="35" width="30.54296875" style="111" bestFit="1" customWidth="1"/>
    <col min="36" max="38" width="30.54296875" style="111" customWidth="1"/>
    <col min="39" max="53" width="30.54296875" style="111" bestFit="1" customWidth="1"/>
    <col min="54" max="54" width="35.26953125" style="111" bestFit="1" customWidth="1"/>
    <col min="55" max="55" width="18.81640625" style="111" bestFit="1" customWidth="1"/>
    <col min="56" max="56" width="14.26953125" style="111" bestFit="1" customWidth="1"/>
    <col min="57" max="57" width="14.54296875" style="111" bestFit="1" customWidth="1"/>
    <col min="58" max="58" width="17.7265625" style="111" bestFit="1" customWidth="1"/>
    <col min="59" max="59" width="15.81640625" style="111" bestFit="1" customWidth="1"/>
    <col min="60" max="60" width="19.26953125" style="111" bestFit="1" customWidth="1"/>
    <col min="61" max="61" width="20.26953125" style="111" bestFit="1" customWidth="1"/>
    <col min="62" max="62" width="18.26953125" style="111" bestFit="1" customWidth="1"/>
    <col min="63" max="63" width="17.7265625" style="111" bestFit="1" customWidth="1"/>
    <col min="64" max="64" width="18.453125" style="111" bestFit="1" customWidth="1"/>
    <col min="65" max="65" width="26.7265625" style="111" bestFit="1" customWidth="1"/>
    <col min="66" max="66" width="18.7265625" style="111" bestFit="1" customWidth="1"/>
    <col min="67" max="16384" width="8.7265625" style="111"/>
  </cols>
  <sheetData>
    <row r="1" spans="1:9" ht="13.5" thickBot="1" x14ac:dyDescent="0.35">
      <c r="B1" s="112"/>
      <c r="C1" s="112"/>
    </row>
    <row r="2" spans="1:9" s="115" customFormat="1" ht="19.5" customHeight="1" thickBot="1" x14ac:dyDescent="0.4">
      <c r="B2" s="116" t="s">
        <v>1664</v>
      </c>
      <c r="C2" s="117">
        <f>COUNTA(KII_Consommateurs_Tampon!F6:F85)</f>
        <v>80</v>
      </c>
      <c r="G2" s="113"/>
      <c r="H2" s="114"/>
    </row>
    <row r="4" spans="1:9" x14ac:dyDescent="0.3">
      <c r="A4" s="118"/>
      <c r="B4" s="118" t="s">
        <v>1665</v>
      </c>
      <c r="C4" s="118"/>
      <c r="D4" s="118"/>
      <c r="E4" s="118"/>
      <c r="F4" s="118"/>
      <c r="G4" s="119"/>
      <c r="H4" s="120"/>
      <c r="I4" s="118"/>
    </row>
    <row r="5" spans="1:9" x14ac:dyDescent="0.3">
      <c r="C5" s="121"/>
      <c r="D5" s="121"/>
    </row>
    <row r="6" spans="1:9" x14ac:dyDescent="0.3">
      <c r="B6" s="112" t="s">
        <v>1666</v>
      </c>
      <c r="C6" s="121"/>
      <c r="D6" s="121"/>
    </row>
    <row r="7" spans="1:9" x14ac:dyDescent="0.3">
      <c r="B7" s="112"/>
      <c r="C7" s="121"/>
      <c r="D7" s="121"/>
    </row>
    <row r="8" spans="1:9" x14ac:dyDescent="0.3">
      <c r="C8" s="339" t="s">
        <v>1667</v>
      </c>
      <c r="D8" s="339" t="s">
        <v>1668</v>
      </c>
    </row>
    <row r="9" spans="1:9" x14ac:dyDescent="0.3">
      <c r="B9" s="123" t="s">
        <v>17</v>
      </c>
      <c r="C9" s="124">
        <f>COUNTIF(KII_Consommateurs_Tampon!$F$6:$F$85,"Homme")</f>
        <v>33</v>
      </c>
      <c r="D9" s="125">
        <f>C9/$C$2</f>
        <v>0.41249999999999998</v>
      </c>
    </row>
    <row r="10" spans="1:9" x14ac:dyDescent="0.3">
      <c r="B10" s="123" t="s">
        <v>18</v>
      </c>
      <c r="C10" s="124">
        <f>COUNTIF(KII_Consommateurs_Tampon!$F$6:$F$85,"Femme")</f>
        <v>47</v>
      </c>
      <c r="D10" s="125">
        <f>C10/$C$2</f>
        <v>0.58750000000000002</v>
      </c>
    </row>
    <row r="11" spans="1:9" x14ac:dyDescent="0.3">
      <c r="C11" s="354">
        <f>SUM(C9:C10)</f>
        <v>80</v>
      </c>
      <c r="D11" s="355">
        <f>SUM(D9:D10)</f>
        <v>1</v>
      </c>
    </row>
    <row r="12" spans="1:9" x14ac:dyDescent="0.3">
      <c r="C12" s="121"/>
      <c r="D12" s="126"/>
    </row>
    <row r="13" spans="1:9" ht="18" customHeight="1" x14ac:dyDescent="0.3">
      <c r="B13" s="127" t="s">
        <v>1669</v>
      </c>
      <c r="C13" s="121"/>
      <c r="D13" s="121"/>
    </row>
    <row r="14" spans="1:9" ht="18" customHeight="1" x14ac:dyDescent="0.3">
      <c r="C14" s="121"/>
      <c r="D14" s="121"/>
    </row>
    <row r="15" spans="1:9" ht="14.5" x14ac:dyDescent="0.35">
      <c r="B15" s="128" t="s">
        <v>1670</v>
      </c>
      <c r="C15" s="339" t="s">
        <v>1667</v>
      </c>
      <c r="D15" s="339" t="s">
        <v>1668</v>
      </c>
      <c r="F15" t="s">
        <v>1638</v>
      </c>
      <c r="G15" t="s">
        <v>225</v>
      </c>
      <c r="H15" s="299" t="s">
        <v>1671</v>
      </c>
    </row>
    <row r="16" spans="1:9" ht="14.5" x14ac:dyDescent="0.35">
      <c r="B16" s="123" t="s">
        <v>1672</v>
      </c>
      <c r="C16" s="124">
        <f>SUM(H16:H19)</f>
        <v>20</v>
      </c>
      <c r="D16" s="125">
        <f>C16/$C$2</f>
        <v>0.25</v>
      </c>
      <c r="F16" t="s">
        <v>40</v>
      </c>
      <c r="G16" t="s">
        <v>631</v>
      </c>
      <c r="H16" s="299">
        <v>10</v>
      </c>
    </row>
    <row r="17" spans="2:9" ht="14.5" x14ac:dyDescent="0.35">
      <c r="B17" s="123" t="s">
        <v>1673</v>
      </c>
      <c r="C17" s="124">
        <f>SUM(H20:H22)</f>
        <v>20</v>
      </c>
      <c r="D17" s="125">
        <f>C17/$C$2</f>
        <v>0.25</v>
      </c>
      <c r="F17"/>
      <c r="G17" t="s">
        <v>901</v>
      </c>
      <c r="H17" s="299">
        <v>1</v>
      </c>
    </row>
    <row r="18" spans="2:9" ht="14.5" x14ac:dyDescent="0.35">
      <c r="B18" s="123" t="s">
        <v>1674</v>
      </c>
      <c r="C18" s="124">
        <f>SUM(H24:H25)</f>
        <v>18</v>
      </c>
      <c r="D18" s="125">
        <f>C18/$C$2</f>
        <v>0.22500000000000001</v>
      </c>
      <c r="F18"/>
      <c r="G18" t="s">
        <v>792</v>
      </c>
      <c r="H18" s="299">
        <v>7</v>
      </c>
    </row>
    <row r="19" spans="2:9" ht="14.5" x14ac:dyDescent="0.35">
      <c r="B19" s="123" t="s">
        <v>2837</v>
      </c>
      <c r="C19" s="124">
        <f>SUM(H27:H31)</f>
        <v>20</v>
      </c>
      <c r="D19" s="125">
        <f>C19/$C$2</f>
        <v>0.25</v>
      </c>
      <c r="F19"/>
      <c r="G19" t="s">
        <v>671</v>
      </c>
      <c r="H19" s="299">
        <v>2</v>
      </c>
    </row>
    <row r="20" spans="2:9" ht="14.5" x14ac:dyDescent="0.35">
      <c r="B20" s="123" t="s">
        <v>1675</v>
      </c>
      <c r="C20" s="124">
        <f>SUM(H26,H23)</f>
        <v>2</v>
      </c>
      <c r="D20" s="125">
        <f>C20/$C$2</f>
        <v>2.5000000000000001E-2</v>
      </c>
      <c r="E20" s="130" t="s">
        <v>1676</v>
      </c>
      <c r="F20" t="s">
        <v>42</v>
      </c>
      <c r="G20" t="s">
        <v>42</v>
      </c>
      <c r="H20" s="299">
        <v>2</v>
      </c>
    </row>
    <row r="21" spans="2:9" ht="14.5" x14ac:dyDescent="0.35">
      <c r="C21" s="354">
        <f>SUM(C16:C20)</f>
        <v>80</v>
      </c>
      <c r="D21" s="355">
        <f>SUM(D16:D20)</f>
        <v>1</v>
      </c>
      <c r="F21"/>
      <c r="G21" t="s">
        <v>265</v>
      </c>
      <c r="H21" s="299">
        <v>14</v>
      </c>
    </row>
    <row r="22" spans="2:9" ht="14.5" x14ac:dyDescent="0.35">
      <c r="C22" s="121"/>
      <c r="D22" s="121"/>
      <c r="F22"/>
      <c r="G22" t="s">
        <v>357</v>
      </c>
      <c r="H22" s="299">
        <v>4</v>
      </c>
    </row>
    <row r="23" spans="2:9" ht="14.5" x14ac:dyDescent="0.35">
      <c r="C23" s="121"/>
      <c r="D23" s="121"/>
      <c r="F23" t="s">
        <v>41</v>
      </c>
      <c r="G23" t="s">
        <v>1436</v>
      </c>
      <c r="H23" s="299">
        <v>1</v>
      </c>
      <c r="I23" s="131"/>
    </row>
    <row r="24" spans="2:9" ht="14.5" x14ac:dyDescent="0.35">
      <c r="C24" s="121"/>
      <c r="D24" s="121"/>
      <c r="F24"/>
      <c r="G24" t="s">
        <v>1452</v>
      </c>
      <c r="H24" s="299">
        <v>8</v>
      </c>
      <c r="I24" s="131"/>
    </row>
    <row r="25" spans="2:9" ht="14.5" x14ac:dyDescent="0.35">
      <c r="C25" s="121"/>
      <c r="D25" s="121"/>
      <c r="F25"/>
      <c r="G25" t="s">
        <v>1247</v>
      </c>
      <c r="H25" s="299">
        <v>10</v>
      </c>
      <c r="I25" s="131"/>
    </row>
    <row r="26" spans="2:9" ht="14.5" x14ac:dyDescent="0.35">
      <c r="C26" s="121"/>
      <c r="D26" s="121"/>
      <c r="F26"/>
      <c r="G26" t="s">
        <v>1421</v>
      </c>
      <c r="H26" s="299">
        <v>1</v>
      </c>
      <c r="I26" s="131"/>
    </row>
    <row r="27" spans="2:9" ht="14.5" x14ac:dyDescent="0.35">
      <c r="C27" s="121"/>
      <c r="D27" s="121"/>
      <c r="F27" t="s">
        <v>43</v>
      </c>
      <c r="G27" t="s">
        <v>43</v>
      </c>
      <c r="H27" s="299">
        <v>1</v>
      </c>
      <c r="I27" s="131"/>
    </row>
    <row r="28" spans="2:9" ht="14.5" x14ac:dyDescent="0.35">
      <c r="C28" s="121"/>
      <c r="D28" s="121"/>
      <c r="F28"/>
      <c r="G28" t="s">
        <v>2867</v>
      </c>
      <c r="H28" s="299">
        <v>4</v>
      </c>
      <c r="I28" s="131"/>
    </row>
    <row r="29" spans="2:9" ht="14.5" x14ac:dyDescent="0.35">
      <c r="C29" s="121"/>
      <c r="D29" s="121"/>
      <c r="F29"/>
      <c r="G29" t="s">
        <v>2863</v>
      </c>
      <c r="H29" s="299">
        <v>9</v>
      </c>
      <c r="I29" s="131"/>
    </row>
    <row r="30" spans="2:9" ht="14.5" x14ac:dyDescent="0.35">
      <c r="C30" s="121"/>
      <c r="D30" s="121"/>
      <c r="F30"/>
      <c r="G30" t="s">
        <v>2864</v>
      </c>
      <c r="H30" s="299">
        <v>2</v>
      </c>
      <c r="I30" s="131"/>
    </row>
    <row r="31" spans="2:9" ht="14.5" x14ac:dyDescent="0.35">
      <c r="C31" s="121"/>
      <c r="D31" s="121"/>
      <c r="F31"/>
      <c r="G31" t="s">
        <v>2865</v>
      </c>
      <c r="H31" s="299">
        <v>4</v>
      </c>
      <c r="I31" s="131"/>
    </row>
    <row r="32" spans="2:9" ht="14.5" x14ac:dyDescent="0.35">
      <c r="C32" s="121"/>
      <c r="D32" s="121"/>
      <c r="F32" t="s">
        <v>1677</v>
      </c>
      <c r="G32"/>
      <c r="H32" s="299">
        <v>80</v>
      </c>
      <c r="I32" s="131"/>
    </row>
    <row r="33" spans="1:9" ht="14.5" x14ac:dyDescent="0.35">
      <c r="C33" s="121"/>
      <c r="D33" s="121"/>
      <c r="F33"/>
      <c r="G33" s="132"/>
      <c r="H33" s="129"/>
      <c r="I33" s="131"/>
    </row>
    <row r="34" spans="1:9" ht="14.5" x14ac:dyDescent="0.35">
      <c r="C34" s="121"/>
      <c r="D34" s="121"/>
      <c r="F34"/>
      <c r="G34" s="132"/>
      <c r="H34" s="129"/>
      <c r="I34" s="131"/>
    </row>
    <row r="35" spans="1:9" ht="14.5" x14ac:dyDescent="0.35">
      <c r="C35" s="121"/>
      <c r="D35" s="121"/>
      <c r="F35"/>
      <c r="G35" s="132"/>
      <c r="H35" s="129"/>
      <c r="I35" s="131"/>
    </row>
    <row r="36" spans="1:9" x14ac:dyDescent="0.3">
      <c r="A36" s="118"/>
      <c r="B36" s="118" t="s">
        <v>1678</v>
      </c>
      <c r="C36" s="118"/>
      <c r="D36" s="118"/>
      <c r="E36" s="118"/>
      <c r="F36" s="118"/>
      <c r="G36" s="119"/>
      <c r="H36" s="120"/>
      <c r="I36" s="118"/>
    </row>
    <row r="37" spans="1:9" ht="14.5" x14ac:dyDescent="0.35">
      <c r="B37" s="133"/>
      <c r="C37" s="121"/>
      <c r="D37" s="121"/>
      <c r="F37"/>
      <c r="G37" s="132"/>
      <c r="H37" s="129"/>
      <c r="I37" s="131"/>
    </row>
    <row r="38" spans="1:9" ht="14.5" x14ac:dyDescent="0.35">
      <c r="B38" s="134" t="s">
        <v>2815</v>
      </c>
      <c r="C38" s="121"/>
      <c r="D38" s="121"/>
      <c r="F38"/>
      <c r="G38" s="132"/>
      <c r="H38" s="129"/>
      <c r="I38" s="131"/>
    </row>
    <row r="39" spans="1:9" ht="14.5" x14ac:dyDescent="0.35">
      <c r="B39" s="135"/>
      <c r="C39" s="121"/>
      <c r="D39" s="121"/>
      <c r="F39"/>
      <c r="G39" s="132"/>
      <c r="H39" s="129"/>
      <c r="I39" s="131"/>
    </row>
    <row r="40" spans="1:9" ht="13.5" customHeight="1" x14ac:dyDescent="0.35">
      <c r="B40" s="130" t="s">
        <v>1679</v>
      </c>
      <c r="C40" s="136">
        <f>COUNTA(KII_Consommateurs_Tampon!I6:I85)</f>
        <v>77</v>
      </c>
      <c r="E40" s="137"/>
      <c r="F40"/>
      <c r="G40" s="132"/>
      <c r="H40" s="129"/>
      <c r="I40" s="131"/>
    </row>
    <row r="41" spans="1:9" ht="14.5" x14ac:dyDescent="0.35">
      <c r="B41" s="130"/>
      <c r="C41" s="138"/>
      <c r="D41" s="139"/>
      <c r="E41" s="128"/>
      <c r="F41"/>
      <c r="G41" s="132"/>
      <c r="H41" s="129"/>
      <c r="I41" s="131"/>
    </row>
    <row r="42" spans="1:9" ht="14.5" x14ac:dyDescent="0.35">
      <c r="B42" s="140"/>
      <c r="C42" s="339" t="s">
        <v>1667</v>
      </c>
      <c r="D42" s="339" t="s">
        <v>1668</v>
      </c>
      <c r="E42" s="141"/>
      <c r="F42"/>
      <c r="G42" s="132"/>
      <c r="H42" s="129"/>
      <c r="I42" s="131"/>
    </row>
    <row r="43" spans="1:9" ht="14.5" x14ac:dyDescent="0.35">
      <c r="B43" s="123" t="s">
        <v>1639</v>
      </c>
      <c r="C43" s="142">
        <f>COUNTIF(KII_Consommateurs_Tampon!J6:J85,"1")</f>
        <v>49</v>
      </c>
      <c r="D43" s="125">
        <f t="shared" ref="D43:D49" si="0">C43/$C$40</f>
        <v>0.63636363636363635</v>
      </c>
      <c r="F43"/>
      <c r="G43" s="132"/>
      <c r="H43" s="129"/>
      <c r="I43" s="131"/>
    </row>
    <row r="44" spans="1:9" ht="26.5" x14ac:dyDescent="0.35">
      <c r="A44" s="137"/>
      <c r="B44" s="143" t="s">
        <v>1640</v>
      </c>
      <c r="C44" s="142">
        <f>COUNTIF(KII_Consommateurs_Tampon!K6:K85,"1")</f>
        <v>60</v>
      </c>
      <c r="D44" s="125">
        <f t="shared" si="0"/>
        <v>0.77922077922077926</v>
      </c>
      <c r="F44"/>
      <c r="G44" s="132"/>
      <c r="H44" s="129"/>
      <c r="I44" s="131"/>
    </row>
    <row r="45" spans="1:9" ht="14.5" x14ac:dyDescent="0.35">
      <c r="A45" s="137"/>
      <c r="B45" s="123" t="s">
        <v>1641</v>
      </c>
      <c r="C45" s="142">
        <f>COUNTIF(KII_Consommateurs_Tampon!L6:L85,"1")</f>
        <v>6</v>
      </c>
      <c r="D45" s="125">
        <f t="shared" si="0"/>
        <v>7.792207792207792E-2</v>
      </c>
      <c r="E45" s="141"/>
      <c r="F45"/>
      <c r="G45" s="132"/>
      <c r="H45" s="129"/>
      <c r="I45" s="131"/>
    </row>
    <row r="46" spans="1:9" ht="14.5" x14ac:dyDescent="0.35">
      <c r="A46" s="137"/>
      <c r="B46" s="123" t="s">
        <v>1642</v>
      </c>
      <c r="C46" s="142">
        <f>COUNTIF(KII_Consommateurs_Tampon!M6:M85,"1")</f>
        <v>6</v>
      </c>
      <c r="D46" s="125">
        <f t="shared" si="0"/>
        <v>7.792207792207792E-2</v>
      </c>
      <c r="E46" s="128"/>
      <c r="F46"/>
      <c r="G46" s="132"/>
      <c r="H46" s="129"/>
      <c r="I46" s="131"/>
    </row>
    <row r="47" spans="1:9" ht="14.5" x14ac:dyDescent="0.35">
      <c r="A47" s="137"/>
      <c r="B47" s="123" t="s">
        <v>1643</v>
      </c>
      <c r="C47" s="142">
        <f>COUNTIF(KII_Consommateurs_Tampon!N6:N85,"1")</f>
        <v>7</v>
      </c>
      <c r="D47" s="125">
        <f t="shared" si="0"/>
        <v>9.0909090909090912E-2</v>
      </c>
      <c r="F47"/>
      <c r="G47" s="132"/>
      <c r="H47" s="129"/>
      <c r="I47" s="131"/>
    </row>
    <row r="48" spans="1:9" ht="14.5" x14ac:dyDescent="0.35">
      <c r="A48" s="137"/>
      <c r="B48" s="123" t="s">
        <v>1644</v>
      </c>
      <c r="C48" s="142">
        <f>COUNTIF(KII_Consommateurs_Tampon!O6:O85,"1")</f>
        <v>4</v>
      </c>
      <c r="D48" s="125">
        <f t="shared" si="0"/>
        <v>5.1948051948051951E-2</v>
      </c>
      <c r="F48"/>
      <c r="G48" s="132"/>
      <c r="H48" s="129"/>
    </row>
    <row r="49" spans="1:8" ht="14.5" x14ac:dyDescent="0.35">
      <c r="A49" s="137"/>
      <c r="B49" s="123" t="s">
        <v>1645</v>
      </c>
      <c r="C49" s="142">
        <f>COUNTIF(KII_Consommateurs_Tampon!P6:P85,"1")</f>
        <v>3</v>
      </c>
      <c r="D49" s="125">
        <f t="shared" si="0"/>
        <v>3.896103896103896E-2</v>
      </c>
      <c r="E49" s="144" t="s">
        <v>1680</v>
      </c>
      <c r="F49"/>
      <c r="G49" s="132"/>
      <c r="H49" s="129"/>
    </row>
    <row r="50" spans="1:8" ht="14.5" x14ac:dyDescent="0.35">
      <c r="A50" s="137"/>
      <c r="C50" s="121"/>
      <c r="D50" s="121"/>
      <c r="F50"/>
      <c r="G50" s="132"/>
      <c r="H50" s="129"/>
    </row>
    <row r="51" spans="1:8" x14ac:dyDescent="0.3">
      <c r="A51" s="137"/>
      <c r="B51" s="121"/>
      <c r="C51" s="121"/>
      <c r="D51" s="121"/>
    </row>
    <row r="52" spans="1:8" x14ac:dyDescent="0.3">
      <c r="A52" s="137"/>
      <c r="B52" s="121"/>
      <c r="C52" s="121"/>
      <c r="D52" s="121"/>
    </row>
    <row r="53" spans="1:8" x14ac:dyDescent="0.3">
      <c r="A53" s="137"/>
      <c r="B53" s="121"/>
      <c r="C53" s="121"/>
      <c r="D53" s="121"/>
    </row>
    <row r="54" spans="1:8" x14ac:dyDescent="0.3">
      <c r="A54" s="137"/>
      <c r="B54" s="145" t="s">
        <v>1681</v>
      </c>
      <c r="C54" s="121"/>
      <c r="D54" s="121"/>
    </row>
    <row r="55" spans="1:8" x14ac:dyDescent="0.3">
      <c r="A55" s="137"/>
      <c r="B55" s="121"/>
      <c r="C55" s="121"/>
      <c r="D55" s="121"/>
    </row>
    <row r="56" spans="1:8" x14ac:dyDescent="0.3">
      <c r="A56" s="137"/>
      <c r="B56" s="121"/>
      <c r="C56" s="121"/>
      <c r="D56" s="121"/>
    </row>
    <row r="57" spans="1:8" x14ac:dyDescent="0.3">
      <c r="A57" s="137"/>
      <c r="B57" s="121"/>
      <c r="C57" s="121"/>
      <c r="D57" s="121"/>
    </row>
    <row r="58" spans="1:8" ht="14.5" x14ac:dyDescent="0.35">
      <c r="A58" s="137"/>
      <c r="B58" s="484" t="s">
        <v>1682</v>
      </c>
      <c r="C58" s="484"/>
      <c r="D58" s="484"/>
      <c r="E58" t="s">
        <v>1638</v>
      </c>
      <c r="F58" t="s">
        <v>227</v>
      </c>
      <c r="G58" t="s">
        <v>1671</v>
      </c>
    </row>
    <row r="59" spans="1:8" s="133" customFormat="1" ht="14.5" x14ac:dyDescent="0.35">
      <c r="B59" s="518" t="s">
        <v>1683</v>
      </c>
      <c r="C59" s="518"/>
      <c r="D59" s="518"/>
      <c r="E59" t="s">
        <v>40</v>
      </c>
      <c r="F59" s="146" t="s">
        <v>810</v>
      </c>
      <c r="G59" s="131">
        <v>1</v>
      </c>
      <c r="H59" s="147"/>
    </row>
    <row r="60" spans="1:8" s="133" customFormat="1" ht="14.5" x14ac:dyDescent="0.35">
      <c r="B60" s="518"/>
      <c r="C60" s="518"/>
      <c r="D60" s="518"/>
      <c r="E60"/>
      <c r="F60" s="146" t="s">
        <v>827</v>
      </c>
      <c r="G60" s="131">
        <v>1</v>
      </c>
      <c r="H60" s="147"/>
    </row>
    <row r="61" spans="1:8" s="133" customFormat="1" ht="14.5" x14ac:dyDescent="0.35">
      <c r="B61" s="518"/>
      <c r="C61" s="518"/>
      <c r="D61" s="518"/>
      <c r="E61"/>
      <c r="F61" s="146" t="s">
        <v>633</v>
      </c>
      <c r="G61" s="131">
        <v>1</v>
      </c>
      <c r="H61" s="147"/>
    </row>
    <row r="62" spans="1:8" s="133" customFormat="1" ht="14.5" x14ac:dyDescent="0.35">
      <c r="B62" s="518"/>
      <c r="C62" s="518"/>
      <c r="D62" s="518"/>
      <c r="E62"/>
      <c r="F62" s="146" t="s">
        <v>846</v>
      </c>
      <c r="G62" s="131">
        <v>1</v>
      </c>
      <c r="H62" s="147"/>
    </row>
    <row r="63" spans="1:8" s="133" customFormat="1" ht="14.5" x14ac:dyDescent="0.35">
      <c r="B63" s="518"/>
      <c r="C63" s="518"/>
      <c r="D63" s="518"/>
      <c r="E63"/>
      <c r="F63" s="146" t="s">
        <v>794</v>
      </c>
      <c r="G63" s="131">
        <v>1</v>
      </c>
      <c r="H63" s="147"/>
    </row>
    <row r="64" spans="1:8" s="133" customFormat="1" ht="14.5" x14ac:dyDescent="0.35">
      <c r="B64" s="518"/>
      <c r="C64" s="518"/>
      <c r="D64" s="518"/>
      <c r="E64"/>
      <c r="F64" s="146" t="s">
        <v>673</v>
      </c>
      <c r="G64" s="131">
        <v>1</v>
      </c>
      <c r="H64" s="147"/>
    </row>
    <row r="65" spans="2:8" s="133" customFormat="1" ht="14.5" x14ac:dyDescent="0.35">
      <c r="B65" s="518"/>
      <c r="C65" s="518"/>
      <c r="D65" s="518"/>
      <c r="E65"/>
      <c r="F65" s="146" t="s">
        <v>903</v>
      </c>
      <c r="G65" s="131">
        <v>1</v>
      </c>
      <c r="H65" s="147"/>
    </row>
    <row r="66" spans="2:8" s="133" customFormat="1" ht="14.5" x14ac:dyDescent="0.35">
      <c r="B66" s="518"/>
      <c r="C66" s="518"/>
      <c r="D66" s="518"/>
      <c r="E66"/>
      <c r="F66" s="146" t="s">
        <v>727</v>
      </c>
      <c r="G66" s="131">
        <v>1</v>
      </c>
      <c r="H66" s="147"/>
    </row>
    <row r="67" spans="2:8" s="133" customFormat="1" ht="14.5" x14ac:dyDescent="0.35">
      <c r="B67" s="518"/>
      <c r="C67" s="518"/>
      <c r="D67" s="518"/>
      <c r="E67"/>
      <c r="F67" s="146" t="s">
        <v>762</v>
      </c>
      <c r="G67" s="131">
        <v>1</v>
      </c>
      <c r="H67" s="147"/>
    </row>
    <row r="68" spans="2:8" s="133" customFormat="1" ht="14.5" x14ac:dyDescent="0.35">
      <c r="B68" s="518"/>
      <c r="C68" s="518"/>
      <c r="D68" s="518"/>
      <c r="E68"/>
      <c r="F68" s="146" t="s">
        <v>943</v>
      </c>
      <c r="G68" s="131">
        <v>1</v>
      </c>
      <c r="H68" s="147"/>
    </row>
    <row r="69" spans="2:8" s="133" customFormat="1" ht="14.5" x14ac:dyDescent="0.35">
      <c r="B69" s="518"/>
      <c r="C69" s="518"/>
      <c r="D69" s="518"/>
      <c r="E69"/>
      <c r="F69" s="146" t="s">
        <v>709</v>
      </c>
      <c r="G69" s="131">
        <v>1</v>
      </c>
      <c r="H69" s="147"/>
    </row>
    <row r="70" spans="2:8" s="133" customFormat="1" ht="14.5" x14ac:dyDescent="0.35">
      <c r="B70" s="518"/>
      <c r="C70" s="518"/>
      <c r="D70" s="518"/>
      <c r="E70"/>
      <c r="F70" s="146" t="s">
        <v>652</v>
      </c>
      <c r="G70" s="131">
        <v>1</v>
      </c>
      <c r="H70" s="147"/>
    </row>
    <row r="71" spans="2:8" s="133" customFormat="1" ht="14.5" x14ac:dyDescent="0.35">
      <c r="B71" s="518"/>
      <c r="C71" s="518"/>
      <c r="D71" s="518"/>
      <c r="E71"/>
      <c r="F71" s="146" t="s">
        <v>925</v>
      </c>
      <c r="G71" s="148">
        <v>2</v>
      </c>
      <c r="H71" s="147"/>
    </row>
    <row r="72" spans="2:8" s="133" customFormat="1" ht="14.5" x14ac:dyDescent="0.35">
      <c r="B72" s="518"/>
      <c r="C72" s="518"/>
      <c r="D72" s="518"/>
      <c r="E72"/>
      <c r="F72" s="146" t="s">
        <v>883</v>
      </c>
      <c r="G72" s="131">
        <v>1</v>
      </c>
      <c r="H72" s="147"/>
    </row>
    <row r="73" spans="2:8" s="133" customFormat="1" ht="14.5" x14ac:dyDescent="0.35">
      <c r="B73" s="518"/>
      <c r="C73" s="518"/>
      <c r="D73" s="518"/>
      <c r="E73"/>
      <c r="F73" s="146" t="s">
        <v>744</v>
      </c>
      <c r="G73" s="131">
        <v>1</v>
      </c>
      <c r="H73" s="147"/>
    </row>
    <row r="74" spans="2:8" s="133" customFormat="1" ht="14.5" x14ac:dyDescent="0.35">
      <c r="B74" s="518"/>
      <c r="C74" s="518"/>
      <c r="D74" s="518"/>
      <c r="E74"/>
      <c r="F74" s="146" t="s">
        <v>960</v>
      </c>
      <c r="G74" s="131">
        <v>1</v>
      </c>
      <c r="H74" s="147"/>
    </row>
    <row r="75" spans="2:8" s="133" customFormat="1" ht="14.5" x14ac:dyDescent="0.35">
      <c r="B75" s="518"/>
      <c r="C75" s="518"/>
      <c r="D75" s="518"/>
      <c r="E75"/>
      <c r="F75" s="146" t="s">
        <v>866</v>
      </c>
      <c r="G75" s="131">
        <v>1</v>
      </c>
      <c r="H75" s="147"/>
    </row>
    <row r="76" spans="2:8" s="133" customFormat="1" ht="14.5" x14ac:dyDescent="0.35">
      <c r="B76" s="518"/>
      <c r="C76" s="518"/>
      <c r="D76" s="518"/>
      <c r="E76"/>
      <c r="F76" s="146" t="s">
        <v>777</v>
      </c>
      <c r="G76" s="131">
        <v>1</v>
      </c>
      <c r="H76" s="147"/>
    </row>
    <row r="77" spans="2:8" s="133" customFormat="1" ht="14.5" x14ac:dyDescent="0.35">
      <c r="B77" s="518"/>
      <c r="C77" s="518"/>
      <c r="D77" s="518"/>
      <c r="E77"/>
      <c r="F77" s="146" t="s">
        <v>690</v>
      </c>
      <c r="G77" s="131">
        <v>1</v>
      </c>
      <c r="H77" s="147"/>
    </row>
    <row r="78" spans="2:8" s="133" customFormat="1" ht="14.5" x14ac:dyDescent="0.35">
      <c r="B78" s="518" t="s">
        <v>1684</v>
      </c>
      <c r="C78" s="518"/>
      <c r="D78" s="518"/>
      <c r="E78" t="s">
        <v>42</v>
      </c>
      <c r="F78" s="146" t="s">
        <v>316</v>
      </c>
      <c r="G78" s="148">
        <v>1</v>
      </c>
      <c r="H78" s="147"/>
    </row>
    <row r="79" spans="2:8" s="133" customFormat="1" ht="14.5" x14ac:dyDescent="0.35">
      <c r="B79" s="518"/>
      <c r="C79" s="518"/>
      <c r="D79" s="518"/>
      <c r="E79"/>
      <c r="F79" s="146" t="s">
        <v>596</v>
      </c>
      <c r="G79" s="148">
        <v>1</v>
      </c>
      <c r="H79" s="147"/>
    </row>
    <row r="80" spans="2:8" s="133" customFormat="1" ht="14.5" x14ac:dyDescent="0.35">
      <c r="B80" s="518"/>
      <c r="C80" s="518"/>
      <c r="D80" s="518"/>
      <c r="E80"/>
      <c r="F80" s="146" t="s">
        <v>521</v>
      </c>
      <c r="G80" s="148">
        <v>1</v>
      </c>
      <c r="H80" s="147"/>
    </row>
    <row r="81" spans="2:9" s="133" customFormat="1" ht="14.5" x14ac:dyDescent="0.35">
      <c r="B81" s="518"/>
      <c r="C81" s="518"/>
      <c r="D81" s="518"/>
      <c r="E81"/>
      <c r="F81" s="146" t="s">
        <v>447</v>
      </c>
      <c r="G81" s="148">
        <v>1</v>
      </c>
      <c r="H81" s="147"/>
    </row>
    <row r="82" spans="2:9" s="133" customFormat="1" ht="14.5" x14ac:dyDescent="0.35">
      <c r="B82" s="518"/>
      <c r="C82" s="518"/>
      <c r="D82" s="518"/>
      <c r="E82"/>
      <c r="F82" s="146" t="s">
        <v>430</v>
      </c>
      <c r="G82" s="148">
        <v>1</v>
      </c>
      <c r="H82" s="147"/>
    </row>
    <row r="83" spans="2:9" s="133" customFormat="1" ht="14.5" x14ac:dyDescent="0.35">
      <c r="B83" s="518"/>
      <c r="C83" s="518"/>
      <c r="D83" s="518"/>
      <c r="E83"/>
      <c r="F83" s="146" t="s">
        <v>481</v>
      </c>
      <c r="G83" s="148">
        <v>1</v>
      </c>
      <c r="H83" s="147"/>
    </row>
    <row r="84" spans="2:9" s="133" customFormat="1" ht="14.5" x14ac:dyDescent="0.35">
      <c r="B84" s="518"/>
      <c r="C84" s="518"/>
      <c r="D84" s="518"/>
      <c r="E84"/>
      <c r="F84" s="146" t="s">
        <v>615</v>
      </c>
      <c r="G84" s="148">
        <v>1</v>
      </c>
      <c r="H84" s="147"/>
    </row>
    <row r="85" spans="2:9" s="133" customFormat="1" ht="14.5" x14ac:dyDescent="0.35">
      <c r="B85" s="518"/>
      <c r="C85" s="518"/>
      <c r="D85" s="518"/>
      <c r="E85"/>
      <c r="F85" s="146" t="s">
        <v>538</v>
      </c>
      <c r="G85" s="148">
        <v>1</v>
      </c>
      <c r="H85" s="147"/>
    </row>
    <row r="86" spans="2:9" s="133" customFormat="1" ht="14.5" x14ac:dyDescent="0.35">
      <c r="B86" s="518"/>
      <c r="C86" s="518"/>
      <c r="D86" s="518"/>
      <c r="E86"/>
      <c r="F86" s="146" t="s">
        <v>411</v>
      </c>
      <c r="G86" s="148">
        <v>1</v>
      </c>
      <c r="H86" s="147"/>
    </row>
    <row r="87" spans="2:9" s="133" customFormat="1" ht="14.5" x14ac:dyDescent="0.35">
      <c r="B87" s="518"/>
      <c r="C87" s="518"/>
      <c r="D87" s="518"/>
      <c r="E87"/>
      <c r="F87" s="146" t="s">
        <v>498</v>
      </c>
      <c r="G87" s="148">
        <v>1</v>
      </c>
      <c r="H87" s="147"/>
    </row>
    <row r="88" spans="2:9" s="133" customFormat="1" ht="14.5" x14ac:dyDescent="0.35">
      <c r="B88" s="518"/>
      <c r="C88" s="518"/>
      <c r="D88" s="518"/>
      <c r="E88"/>
      <c r="F88" s="146" t="s">
        <v>466</v>
      </c>
      <c r="G88" s="148">
        <v>1</v>
      </c>
      <c r="H88" s="149"/>
      <c r="I88" s="150"/>
    </row>
    <row r="89" spans="2:9" s="133" customFormat="1" ht="14.5" x14ac:dyDescent="0.35">
      <c r="B89" s="518"/>
      <c r="C89" s="518"/>
      <c r="D89" s="518"/>
      <c r="E89"/>
      <c r="F89" s="146" t="s">
        <v>575</v>
      </c>
      <c r="G89" s="148">
        <v>1</v>
      </c>
      <c r="H89" s="149"/>
      <c r="I89" s="150"/>
    </row>
    <row r="90" spans="2:9" s="133" customFormat="1" ht="14.5" x14ac:dyDescent="0.35">
      <c r="B90" s="518"/>
      <c r="C90" s="518"/>
      <c r="D90" s="518"/>
      <c r="E90"/>
      <c r="F90" s="146" t="s">
        <v>294</v>
      </c>
      <c r="G90" s="148">
        <v>1</v>
      </c>
      <c r="H90" s="149"/>
      <c r="I90" s="150"/>
    </row>
    <row r="91" spans="2:9" s="133" customFormat="1" ht="14.5" x14ac:dyDescent="0.35">
      <c r="B91" s="518"/>
      <c r="C91" s="518"/>
      <c r="D91" s="518"/>
      <c r="E91"/>
      <c r="F91" s="146" t="s">
        <v>557</v>
      </c>
      <c r="G91" s="148">
        <v>1</v>
      </c>
      <c r="H91" s="149"/>
      <c r="I91" s="150"/>
    </row>
    <row r="92" spans="2:9" s="133" customFormat="1" ht="14.5" x14ac:dyDescent="0.35">
      <c r="B92" s="518"/>
      <c r="C92" s="518"/>
      <c r="D92" s="518"/>
      <c r="E92"/>
      <c r="F92" s="146" t="s">
        <v>392</v>
      </c>
      <c r="G92" s="148">
        <v>1</v>
      </c>
      <c r="H92" s="149"/>
      <c r="I92" s="150"/>
    </row>
    <row r="93" spans="2:9" s="133" customFormat="1" ht="14.5" x14ac:dyDescent="0.35">
      <c r="B93" s="518"/>
      <c r="C93" s="518"/>
      <c r="D93" s="518"/>
      <c r="E93"/>
      <c r="F93" s="146" t="s">
        <v>302</v>
      </c>
      <c r="G93" s="148">
        <v>2</v>
      </c>
      <c r="H93" s="149"/>
      <c r="I93" s="150"/>
    </row>
    <row r="94" spans="2:9" s="133" customFormat="1" ht="14.5" x14ac:dyDescent="0.35">
      <c r="B94" s="518"/>
      <c r="C94" s="518"/>
      <c r="D94" s="518"/>
      <c r="E94"/>
      <c r="F94" s="146" t="s">
        <v>267</v>
      </c>
      <c r="G94" s="148">
        <v>1</v>
      </c>
      <c r="H94" s="149"/>
      <c r="I94" s="150"/>
    </row>
    <row r="95" spans="2:9" s="133" customFormat="1" ht="14.5" x14ac:dyDescent="0.35">
      <c r="B95" s="518"/>
      <c r="C95" s="518"/>
      <c r="D95" s="518"/>
      <c r="E95"/>
      <c r="F95" s="146" t="s">
        <v>345</v>
      </c>
      <c r="G95" s="148">
        <v>1</v>
      </c>
      <c r="H95" s="149"/>
      <c r="I95" s="150"/>
    </row>
    <row r="96" spans="2:9" s="133" customFormat="1" ht="14.5" x14ac:dyDescent="0.35">
      <c r="B96" s="518"/>
      <c r="C96" s="518"/>
      <c r="D96" s="518"/>
      <c r="E96"/>
      <c r="F96" s="146" t="s">
        <v>358</v>
      </c>
      <c r="G96" s="148">
        <v>1</v>
      </c>
      <c r="H96" s="149"/>
      <c r="I96" s="150"/>
    </row>
    <row r="97" spans="1:9" s="133" customFormat="1" ht="14.5" x14ac:dyDescent="0.35">
      <c r="B97" s="518" t="s">
        <v>1685</v>
      </c>
      <c r="C97" s="518"/>
      <c r="D97" s="518"/>
      <c r="E97" t="s">
        <v>41</v>
      </c>
      <c r="F97" s="146" t="s">
        <v>1265</v>
      </c>
      <c r="G97" s="148">
        <v>1</v>
      </c>
      <c r="H97" s="149"/>
      <c r="I97" s="150"/>
    </row>
    <row r="98" spans="1:9" s="133" customFormat="1" ht="14.5" x14ac:dyDescent="0.35">
      <c r="B98" s="518"/>
      <c r="C98" s="518"/>
      <c r="D98" s="518"/>
      <c r="E98"/>
      <c r="F98" s="146" t="s">
        <v>1367</v>
      </c>
      <c r="G98" s="148">
        <v>1</v>
      </c>
      <c r="H98" s="147"/>
      <c r="I98" s="150"/>
    </row>
    <row r="99" spans="1:9" s="133" customFormat="1" ht="14.5" x14ac:dyDescent="0.35">
      <c r="B99" s="518"/>
      <c r="C99" s="518"/>
      <c r="D99" s="518"/>
      <c r="E99"/>
      <c r="F99" s="146" t="s">
        <v>1431</v>
      </c>
      <c r="G99" s="148">
        <v>1</v>
      </c>
      <c r="H99" s="147"/>
      <c r="I99" s="150"/>
    </row>
    <row r="100" spans="1:9" s="133" customFormat="1" ht="14.5" x14ac:dyDescent="0.35">
      <c r="B100" s="518"/>
      <c r="C100" s="518"/>
      <c r="D100" s="518"/>
      <c r="E100"/>
      <c r="F100" s="146" t="s">
        <v>1522</v>
      </c>
      <c r="G100" s="148">
        <v>1</v>
      </c>
      <c r="H100" s="147"/>
      <c r="I100" s="150"/>
    </row>
    <row r="101" spans="1:9" s="133" customFormat="1" ht="14.5" x14ac:dyDescent="0.35">
      <c r="B101" s="518"/>
      <c r="C101" s="518"/>
      <c r="D101" s="518"/>
      <c r="E101"/>
      <c r="F101" s="146" t="s">
        <v>1550</v>
      </c>
      <c r="G101" s="148">
        <v>1</v>
      </c>
      <c r="H101" s="147"/>
      <c r="I101" s="150"/>
    </row>
    <row r="102" spans="1:9" s="133" customFormat="1" ht="14.5" x14ac:dyDescent="0.35">
      <c r="B102" s="518"/>
      <c r="C102" s="518"/>
      <c r="D102" s="518"/>
      <c r="E102"/>
      <c r="F102" s="146" t="s">
        <v>1315</v>
      </c>
      <c r="G102" s="148">
        <v>1</v>
      </c>
      <c r="H102" s="147"/>
      <c r="I102" s="150"/>
    </row>
    <row r="103" spans="1:9" s="133" customFormat="1" ht="14.5" x14ac:dyDescent="0.35">
      <c r="B103" s="518"/>
      <c r="C103" s="518"/>
      <c r="D103" s="518"/>
      <c r="E103"/>
      <c r="F103" s="146" t="s">
        <v>1332</v>
      </c>
      <c r="G103" s="148">
        <v>1</v>
      </c>
      <c r="H103" s="147"/>
      <c r="I103" s="150"/>
    </row>
    <row r="104" spans="1:9" s="133" customFormat="1" ht="14.5" x14ac:dyDescent="0.35">
      <c r="B104" s="518"/>
      <c r="C104" s="518"/>
      <c r="D104" s="518"/>
      <c r="E104"/>
      <c r="F104" s="146" t="s">
        <v>1285</v>
      </c>
      <c r="G104" s="148">
        <v>1</v>
      </c>
      <c r="H104" s="147"/>
      <c r="I104" s="150"/>
    </row>
    <row r="105" spans="1:9" s="133" customFormat="1" ht="14.5" x14ac:dyDescent="0.35">
      <c r="B105" s="518"/>
      <c r="C105" s="518"/>
      <c r="D105" s="518"/>
      <c r="E105"/>
      <c r="F105" s="146" t="s">
        <v>925</v>
      </c>
      <c r="G105" s="148">
        <v>1</v>
      </c>
      <c r="H105" s="147"/>
      <c r="I105" s="150"/>
    </row>
    <row r="106" spans="1:9" s="133" customFormat="1" ht="14.5" x14ac:dyDescent="0.35">
      <c r="A106" s="151"/>
      <c r="B106" s="518"/>
      <c r="C106" s="518"/>
      <c r="D106" s="518"/>
      <c r="E106"/>
      <c r="F106" s="146" t="s">
        <v>1349</v>
      </c>
      <c r="G106" s="148">
        <v>1</v>
      </c>
      <c r="H106" s="152"/>
      <c r="I106" s="151"/>
    </row>
    <row r="107" spans="1:9" s="133" customFormat="1" ht="14.5" x14ac:dyDescent="0.35">
      <c r="B107" s="518"/>
      <c r="C107" s="518"/>
      <c r="D107" s="518"/>
      <c r="E107"/>
      <c r="F107" s="146" t="s">
        <v>1385</v>
      </c>
      <c r="G107" s="148">
        <v>1</v>
      </c>
      <c r="H107" s="147"/>
    </row>
    <row r="108" spans="1:9" s="153" customFormat="1" ht="14.5" x14ac:dyDescent="0.35">
      <c r="B108" s="518"/>
      <c r="C108" s="518"/>
      <c r="D108" s="518"/>
      <c r="E108"/>
      <c r="F108" s="146" t="s">
        <v>1537</v>
      </c>
      <c r="G108" s="148">
        <v>1</v>
      </c>
      <c r="H108" s="154"/>
    </row>
    <row r="109" spans="1:9" s="155" customFormat="1" ht="14.5" x14ac:dyDescent="0.35">
      <c r="B109" s="518"/>
      <c r="C109" s="518"/>
      <c r="D109" s="518"/>
      <c r="E109"/>
      <c r="F109" s="146" t="s">
        <v>1437</v>
      </c>
      <c r="G109" s="148">
        <v>3</v>
      </c>
      <c r="H109" s="156"/>
    </row>
    <row r="110" spans="1:9" s="155" customFormat="1" ht="14.5" x14ac:dyDescent="0.35">
      <c r="B110" s="518"/>
      <c r="C110" s="518"/>
      <c r="D110" s="518"/>
      <c r="E110"/>
      <c r="F110" s="146" t="s">
        <v>1467</v>
      </c>
      <c r="G110" s="148">
        <v>1</v>
      </c>
      <c r="H110" s="156"/>
    </row>
    <row r="111" spans="1:9" s="157" customFormat="1" ht="14.5" x14ac:dyDescent="0.35">
      <c r="B111" s="518"/>
      <c r="C111" s="518"/>
      <c r="D111" s="518"/>
      <c r="E111"/>
      <c r="F111" s="146" t="s">
        <v>1480</v>
      </c>
      <c r="G111" s="148">
        <v>1</v>
      </c>
      <c r="H111" s="158"/>
    </row>
    <row r="112" spans="1:9" ht="14.5" x14ac:dyDescent="0.35">
      <c r="B112" s="518"/>
      <c r="C112" s="518"/>
      <c r="D112" s="518"/>
      <c r="E112"/>
      <c r="F112" s="146" t="s">
        <v>1248</v>
      </c>
      <c r="G112" s="148">
        <v>1</v>
      </c>
    </row>
    <row r="113" spans="2:7" ht="14.5" x14ac:dyDescent="0.35">
      <c r="B113" s="518"/>
      <c r="C113" s="518"/>
      <c r="D113" s="518"/>
      <c r="E113"/>
      <c r="F113" s="146" t="s">
        <v>1422</v>
      </c>
      <c r="G113" s="148">
        <v>1</v>
      </c>
    </row>
    <row r="114" spans="2:7" ht="14.5" x14ac:dyDescent="0.35">
      <c r="B114" s="518"/>
      <c r="C114" s="518"/>
      <c r="D114" s="518"/>
      <c r="E114"/>
      <c r="F114" s="146" t="s">
        <v>1402</v>
      </c>
      <c r="G114" s="148">
        <v>1</v>
      </c>
    </row>
    <row r="115" spans="2:7" ht="14.5" x14ac:dyDescent="0.35">
      <c r="B115" s="518" t="s">
        <v>2868</v>
      </c>
      <c r="C115" s="518"/>
      <c r="D115" s="518"/>
      <c r="E115" t="s">
        <v>43</v>
      </c>
      <c r="F115" s="159" t="s">
        <v>1047</v>
      </c>
      <c r="G115" s="131">
        <v>1</v>
      </c>
    </row>
    <row r="116" spans="2:7" ht="14.5" x14ac:dyDescent="0.35">
      <c r="B116" s="518"/>
      <c r="C116" s="518"/>
      <c r="D116" s="518"/>
      <c r="E116"/>
      <c r="F116" s="159" t="s">
        <v>1584</v>
      </c>
      <c r="G116" s="131">
        <v>1</v>
      </c>
    </row>
    <row r="117" spans="2:7" ht="14.5" x14ac:dyDescent="0.35">
      <c r="B117" s="518"/>
      <c r="C117" s="518"/>
      <c r="D117" s="518"/>
      <c r="E117"/>
      <c r="F117" s="159" t="s">
        <v>1063</v>
      </c>
      <c r="G117" s="131">
        <v>1</v>
      </c>
    </row>
    <row r="118" spans="2:7" ht="14.5" x14ac:dyDescent="0.35">
      <c r="B118" s="518"/>
      <c r="C118" s="518"/>
      <c r="D118" s="518"/>
      <c r="E118"/>
      <c r="F118" s="159" t="s">
        <v>1228</v>
      </c>
      <c r="G118" s="131">
        <v>1</v>
      </c>
    </row>
    <row r="119" spans="2:7" ht="29" x14ac:dyDescent="0.35">
      <c r="B119" s="518"/>
      <c r="C119" s="518"/>
      <c r="D119" s="518"/>
      <c r="E119"/>
      <c r="F119" s="159" t="s">
        <v>1211</v>
      </c>
      <c r="G119" s="131">
        <v>1</v>
      </c>
    </row>
    <row r="120" spans="2:7" ht="14.5" x14ac:dyDescent="0.35">
      <c r="B120" s="518"/>
      <c r="C120" s="518"/>
      <c r="D120" s="518"/>
      <c r="E120"/>
      <c r="F120" s="159" t="s">
        <v>1181</v>
      </c>
      <c r="G120" s="131">
        <v>1</v>
      </c>
    </row>
    <row r="121" spans="2:7" ht="14.5" x14ac:dyDescent="0.35">
      <c r="B121" s="518"/>
      <c r="C121" s="518"/>
      <c r="D121" s="518"/>
      <c r="E121"/>
      <c r="F121" s="159" t="s">
        <v>1621</v>
      </c>
      <c r="G121" s="131">
        <v>1</v>
      </c>
    </row>
    <row r="122" spans="2:7" ht="14.5" x14ac:dyDescent="0.35">
      <c r="B122" s="518"/>
      <c r="C122" s="518"/>
      <c r="D122" s="518"/>
      <c r="E122"/>
      <c r="F122" s="159" t="s">
        <v>1603</v>
      </c>
      <c r="G122" s="131">
        <v>1</v>
      </c>
    </row>
    <row r="123" spans="2:7" ht="14.5" x14ac:dyDescent="0.35">
      <c r="B123" s="518"/>
      <c r="C123" s="518"/>
      <c r="D123" s="518"/>
      <c r="E123"/>
      <c r="F123" s="159" t="s">
        <v>1168</v>
      </c>
      <c r="G123" s="131">
        <v>1</v>
      </c>
    </row>
    <row r="124" spans="2:7" ht="14.5" x14ac:dyDescent="0.35">
      <c r="B124" s="518"/>
      <c r="C124" s="518"/>
      <c r="D124" s="518"/>
      <c r="E124"/>
      <c r="F124" s="159" t="s">
        <v>1112</v>
      </c>
      <c r="G124" s="131">
        <v>1</v>
      </c>
    </row>
    <row r="125" spans="2:7" ht="14.5" x14ac:dyDescent="0.35">
      <c r="B125" s="518"/>
      <c r="C125" s="518"/>
      <c r="D125" s="518"/>
      <c r="E125"/>
      <c r="F125" s="159" t="s">
        <v>1097</v>
      </c>
      <c r="G125" s="131">
        <v>1</v>
      </c>
    </row>
    <row r="126" spans="2:7" ht="14.5" x14ac:dyDescent="0.35">
      <c r="B126" s="518"/>
      <c r="C126" s="518"/>
      <c r="D126" s="518"/>
      <c r="E126"/>
      <c r="F126" s="159" t="s">
        <v>1032</v>
      </c>
      <c r="G126" s="131">
        <v>1</v>
      </c>
    </row>
    <row r="127" spans="2:7" ht="14.5" x14ac:dyDescent="0.35">
      <c r="B127" s="518"/>
      <c r="C127" s="518"/>
      <c r="D127" s="518"/>
      <c r="E127"/>
      <c r="F127" s="159" t="s">
        <v>1016</v>
      </c>
      <c r="G127" s="131">
        <v>1</v>
      </c>
    </row>
    <row r="128" spans="2:7" ht="14.5" x14ac:dyDescent="0.35">
      <c r="B128" s="518"/>
      <c r="C128" s="518"/>
      <c r="D128" s="518"/>
      <c r="E128"/>
      <c r="F128" s="159" t="s">
        <v>1080</v>
      </c>
      <c r="G128" s="131">
        <v>1</v>
      </c>
    </row>
    <row r="129" spans="2:9" ht="14.5" x14ac:dyDescent="0.35">
      <c r="B129" s="518"/>
      <c r="C129" s="518"/>
      <c r="D129" s="518"/>
      <c r="E129"/>
      <c r="F129" s="159" t="s">
        <v>997</v>
      </c>
      <c r="G129" s="131">
        <v>1</v>
      </c>
    </row>
    <row r="130" spans="2:9" ht="14.5" x14ac:dyDescent="0.35">
      <c r="B130" s="518"/>
      <c r="C130" s="518"/>
      <c r="D130" s="518"/>
      <c r="E130"/>
      <c r="F130" s="159" t="s">
        <v>1195</v>
      </c>
      <c r="G130" s="131">
        <v>1</v>
      </c>
    </row>
    <row r="131" spans="2:9" ht="14.5" x14ac:dyDescent="0.35">
      <c r="B131" s="518"/>
      <c r="C131" s="518"/>
      <c r="D131" s="518"/>
      <c r="E131"/>
      <c r="F131" s="159" t="s">
        <v>1140</v>
      </c>
      <c r="G131" s="131">
        <v>1</v>
      </c>
    </row>
    <row r="132" spans="2:9" ht="14.5" x14ac:dyDescent="0.35">
      <c r="B132" s="518"/>
      <c r="C132" s="518"/>
      <c r="D132" s="518"/>
      <c r="E132"/>
      <c r="F132" s="159" t="s">
        <v>1126</v>
      </c>
      <c r="G132" s="131">
        <v>1</v>
      </c>
    </row>
    <row r="133" spans="2:9" ht="14.5" x14ac:dyDescent="0.35">
      <c r="B133" s="518"/>
      <c r="C133" s="518"/>
      <c r="D133" s="518"/>
      <c r="E133"/>
      <c r="F133" s="159" t="s">
        <v>1567</v>
      </c>
      <c r="G133" s="131">
        <v>1</v>
      </c>
    </row>
    <row r="134" spans="2:9" ht="14.5" x14ac:dyDescent="0.35">
      <c r="B134" s="518"/>
      <c r="C134" s="518"/>
      <c r="D134" s="518"/>
      <c r="E134"/>
      <c r="F134" s="159" t="s">
        <v>1152</v>
      </c>
      <c r="G134" s="131">
        <v>1</v>
      </c>
    </row>
    <row r="135" spans="2:9" ht="14.5" x14ac:dyDescent="0.35">
      <c r="B135" s="160" t="s">
        <v>1686</v>
      </c>
      <c r="E135" t="s">
        <v>1677</v>
      </c>
      <c r="F135"/>
      <c r="G135" s="131">
        <v>80</v>
      </c>
    </row>
    <row r="140" spans="2:9" x14ac:dyDescent="0.3">
      <c r="B140" s="112" t="s">
        <v>1687</v>
      </c>
    </row>
    <row r="143" spans="2:9" ht="14.5" x14ac:dyDescent="0.35">
      <c r="B143" s="484" t="s">
        <v>1682</v>
      </c>
      <c r="C143" s="484"/>
      <c r="D143" s="484"/>
      <c r="E143" t="s">
        <v>1638</v>
      </c>
      <c r="F143" t="s">
        <v>228</v>
      </c>
      <c r="G143" t="s">
        <v>1671</v>
      </c>
      <c r="H143" s="252" t="s">
        <v>1444</v>
      </c>
      <c r="I143" s="253" t="s">
        <v>352</v>
      </c>
    </row>
    <row r="144" spans="2:9" ht="14.5" x14ac:dyDescent="0.3">
      <c r="B144" s="518" t="s">
        <v>2824</v>
      </c>
      <c r="C144" s="518"/>
      <c r="D144" s="518"/>
      <c r="E144" s="132" t="s">
        <v>40</v>
      </c>
      <c r="F144" s="132" t="s">
        <v>634</v>
      </c>
      <c r="G144" s="161">
        <v>1</v>
      </c>
      <c r="H144" s="201"/>
      <c r="I144" s="121"/>
    </row>
    <row r="145" spans="2:9" ht="14.5" x14ac:dyDescent="0.3">
      <c r="B145" s="518"/>
      <c r="C145" s="518"/>
      <c r="D145" s="518"/>
      <c r="E145" s="132"/>
      <c r="F145" s="132" t="s">
        <v>281</v>
      </c>
      <c r="G145" s="161">
        <v>6</v>
      </c>
      <c r="H145" s="201"/>
      <c r="I145" s="121">
        <v>6</v>
      </c>
    </row>
    <row r="146" spans="2:9" ht="14.5" x14ac:dyDescent="0.3">
      <c r="B146" s="518"/>
      <c r="C146" s="518"/>
      <c r="D146" s="518"/>
      <c r="E146" s="132"/>
      <c r="F146" s="132" t="s">
        <v>674</v>
      </c>
      <c r="G146" s="161">
        <v>1</v>
      </c>
      <c r="H146" s="201"/>
      <c r="I146" s="121">
        <v>1</v>
      </c>
    </row>
    <row r="147" spans="2:9" ht="14.5" x14ac:dyDescent="0.3">
      <c r="B147" s="518"/>
      <c r="C147" s="518"/>
      <c r="D147" s="518"/>
      <c r="E147" s="132"/>
      <c r="F147" s="132" t="s">
        <v>926</v>
      </c>
      <c r="G147" s="161">
        <v>1</v>
      </c>
      <c r="H147" s="201"/>
      <c r="I147" s="121">
        <v>1</v>
      </c>
    </row>
    <row r="148" spans="2:9" ht="14.5" x14ac:dyDescent="0.3">
      <c r="B148" s="518"/>
      <c r="C148" s="518"/>
      <c r="D148" s="518"/>
      <c r="E148" s="132"/>
      <c r="F148" s="132" t="s">
        <v>691</v>
      </c>
      <c r="G148" s="161">
        <v>1</v>
      </c>
      <c r="H148" s="201"/>
      <c r="I148" s="121">
        <v>1</v>
      </c>
    </row>
    <row r="149" spans="2:9" ht="14.5" x14ac:dyDescent="0.3">
      <c r="B149" s="518"/>
      <c r="C149" s="518"/>
      <c r="D149" s="518"/>
      <c r="E149" s="132"/>
      <c r="F149" s="132" t="s">
        <v>979</v>
      </c>
      <c r="G149" s="161">
        <v>1</v>
      </c>
      <c r="H149" s="201"/>
      <c r="I149" s="121">
        <v>1</v>
      </c>
    </row>
    <row r="150" spans="2:9" ht="14.5" x14ac:dyDescent="0.3">
      <c r="B150" s="518"/>
      <c r="C150" s="518"/>
      <c r="D150" s="518"/>
      <c r="E150" s="132"/>
      <c r="F150" s="132" t="s">
        <v>847</v>
      </c>
      <c r="G150" s="161">
        <v>1</v>
      </c>
      <c r="H150" s="201"/>
      <c r="I150" s="121"/>
    </row>
    <row r="151" spans="2:9" ht="14.5" x14ac:dyDescent="0.3">
      <c r="B151" s="518"/>
      <c r="C151" s="518"/>
      <c r="D151" s="518"/>
      <c r="E151" s="132"/>
      <c r="F151" s="132" t="s">
        <v>904</v>
      </c>
      <c r="G151" s="161">
        <v>1</v>
      </c>
      <c r="H151" s="201"/>
      <c r="I151" s="121">
        <v>1</v>
      </c>
    </row>
    <row r="152" spans="2:9" ht="14.5" x14ac:dyDescent="0.3">
      <c r="B152" s="518"/>
      <c r="C152" s="518"/>
      <c r="D152" s="518"/>
      <c r="E152" s="132"/>
      <c r="F152" s="132" t="s">
        <v>268</v>
      </c>
      <c r="G152" s="161">
        <v>4</v>
      </c>
      <c r="H152" s="201">
        <v>4</v>
      </c>
      <c r="I152" s="121"/>
    </row>
    <row r="153" spans="2:9" ht="14.5" x14ac:dyDescent="0.3">
      <c r="B153" s="518"/>
      <c r="C153" s="518"/>
      <c r="D153" s="518"/>
      <c r="E153" s="132"/>
      <c r="F153" s="132" t="s">
        <v>653</v>
      </c>
      <c r="G153" s="161">
        <v>1</v>
      </c>
      <c r="H153" s="201">
        <v>1</v>
      </c>
      <c r="I153" s="121"/>
    </row>
    <row r="154" spans="2:9" ht="14.5" x14ac:dyDescent="0.3">
      <c r="B154" s="518"/>
      <c r="C154" s="518"/>
      <c r="D154" s="518"/>
      <c r="E154" s="132"/>
      <c r="F154" s="132" t="s">
        <v>884</v>
      </c>
      <c r="G154" s="161">
        <v>1</v>
      </c>
      <c r="H154" s="201">
        <v>1</v>
      </c>
      <c r="I154" s="121"/>
    </row>
    <row r="155" spans="2:9" ht="14.5" x14ac:dyDescent="0.35">
      <c r="B155" s="518"/>
      <c r="C155" s="518"/>
      <c r="D155" s="518"/>
      <c r="E155" s="132"/>
      <c r="F155" s="132" t="s">
        <v>867</v>
      </c>
      <c r="G155" s="131">
        <v>1</v>
      </c>
      <c r="H155" s="201"/>
      <c r="I155" s="121"/>
    </row>
    <row r="156" spans="2:9" ht="14.5" x14ac:dyDescent="0.35">
      <c r="B156" s="518" t="s">
        <v>2825</v>
      </c>
      <c r="C156" s="566"/>
      <c r="D156" s="566"/>
      <c r="E156" t="s">
        <v>42</v>
      </c>
      <c r="F156" s="146" t="s">
        <v>576</v>
      </c>
      <c r="G156" s="131">
        <v>1</v>
      </c>
      <c r="H156" s="201"/>
      <c r="I156" s="121"/>
    </row>
    <row r="157" spans="2:9" ht="14.5" x14ac:dyDescent="0.35">
      <c r="B157" s="566"/>
      <c r="C157" s="566"/>
      <c r="D157" s="566"/>
      <c r="E157"/>
      <c r="F157" s="146" t="s">
        <v>597</v>
      </c>
      <c r="G157" s="131">
        <v>1</v>
      </c>
      <c r="H157" s="201"/>
      <c r="I157" s="121"/>
    </row>
    <row r="158" spans="2:9" ht="14.5" x14ac:dyDescent="0.35">
      <c r="B158" s="566"/>
      <c r="C158" s="566"/>
      <c r="D158" s="566"/>
      <c r="E158"/>
      <c r="F158" s="146" t="s">
        <v>596</v>
      </c>
      <c r="G158" s="131">
        <v>1</v>
      </c>
      <c r="H158" s="201"/>
      <c r="I158" s="121"/>
    </row>
    <row r="159" spans="2:9" ht="14.5" x14ac:dyDescent="0.35">
      <c r="B159" s="566"/>
      <c r="C159" s="566"/>
      <c r="D159" s="566"/>
      <c r="E159"/>
      <c r="F159" s="146" t="s">
        <v>539</v>
      </c>
      <c r="G159" s="131">
        <v>1</v>
      </c>
      <c r="H159" s="201"/>
      <c r="I159" s="121"/>
    </row>
    <row r="160" spans="2:9" ht="14.5" x14ac:dyDescent="0.35">
      <c r="B160" s="566"/>
      <c r="C160" s="566"/>
      <c r="D160" s="566"/>
      <c r="E160"/>
      <c r="F160" s="146" t="s">
        <v>281</v>
      </c>
      <c r="G160" s="131">
        <v>1</v>
      </c>
      <c r="H160" s="201"/>
      <c r="I160" s="121">
        <v>1</v>
      </c>
    </row>
    <row r="161" spans="2:9" ht="14.5" x14ac:dyDescent="0.35">
      <c r="B161" s="566"/>
      <c r="C161" s="566"/>
      <c r="D161" s="566"/>
      <c r="E161"/>
      <c r="F161" s="146" t="s">
        <v>522</v>
      </c>
      <c r="G161" s="131">
        <v>1</v>
      </c>
      <c r="H161" s="201"/>
      <c r="I161" s="121">
        <v>1</v>
      </c>
    </row>
    <row r="162" spans="2:9" ht="14.5" x14ac:dyDescent="0.35">
      <c r="B162" s="566"/>
      <c r="C162" s="566"/>
      <c r="D162" s="566"/>
      <c r="E162"/>
      <c r="F162" s="146" t="s">
        <v>448</v>
      </c>
      <c r="G162" s="131">
        <v>1</v>
      </c>
      <c r="H162" s="201"/>
      <c r="I162" s="121">
        <v>1</v>
      </c>
    </row>
    <row r="163" spans="2:9" ht="14.5" x14ac:dyDescent="0.35">
      <c r="B163" s="566"/>
      <c r="C163" s="566"/>
      <c r="D163" s="566"/>
      <c r="E163"/>
      <c r="F163" s="146" t="s">
        <v>337</v>
      </c>
      <c r="G163" s="131">
        <v>1</v>
      </c>
      <c r="H163" s="201"/>
      <c r="I163" s="121"/>
    </row>
    <row r="164" spans="2:9" ht="14.5" x14ac:dyDescent="0.35">
      <c r="B164" s="566"/>
      <c r="C164" s="566"/>
      <c r="D164" s="566"/>
      <c r="E164"/>
      <c r="F164" s="146" t="s">
        <v>268</v>
      </c>
      <c r="G164" s="131">
        <v>5</v>
      </c>
      <c r="H164" s="201">
        <v>5</v>
      </c>
      <c r="I164" s="121"/>
    </row>
    <row r="165" spans="2:9" ht="14.5" x14ac:dyDescent="0.35">
      <c r="B165" s="566"/>
      <c r="C165" s="566"/>
      <c r="D165" s="566"/>
      <c r="E165"/>
      <c r="F165" s="146" t="s">
        <v>482</v>
      </c>
      <c r="G165" s="131">
        <v>1</v>
      </c>
      <c r="H165" s="201">
        <v>1</v>
      </c>
      <c r="I165" s="121"/>
    </row>
    <row r="166" spans="2:9" ht="14.5" x14ac:dyDescent="0.35">
      <c r="B166" s="566"/>
      <c r="C166" s="566"/>
      <c r="D166" s="566"/>
      <c r="E166"/>
      <c r="F166" s="146" t="s">
        <v>467</v>
      </c>
      <c r="G166" s="131">
        <v>1</v>
      </c>
      <c r="H166" s="201">
        <v>1</v>
      </c>
      <c r="I166" s="121"/>
    </row>
    <row r="167" spans="2:9" ht="14.5" x14ac:dyDescent="0.35">
      <c r="B167" s="566"/>
      <c r="C167" s="566"/>
      <c r="D167" s="566"/>
      <c r="E167"/>
      <c r="F167" s="146" t="s">
        <v>431</v>
      </c>
      <c r="G167" s="131">
        <v>1</v>
      </c>
      <c r="H167" s="201">
        <v>1</v>
      </c>
      <c r="I167" s="121"/>
    </row>
    <row r="168" spans="2:9" ht="14.5" x14ac:dyDescent="0.35">
      <c r="B168" s="566"/>
      <c r="C168" s="566"/>
      <c r="D168" s="566"/>
      <c r="E168"/>
      <c r="F168" s="146" t="s">
        <v>499</v>
      </c>
      <c r="G168" s="131">
        <v>1</v>
      </c>
      <c r="H168" s="201">
        <v>1</v>
      </c>
      <c r="I168" s="121"/>
    </row>
    <row r="169" spans="2:9" ht="14.5" x14ac:dyDescent="0.35">
      <c r="B169" s="566"/>
      <c r="C169" s="566"/>
      <c r="D169" s="566"/>
      <c r="E169"/>
      <c r="F169" s="146" t="s">
        <v>334</v>
      </c>
      <c r="G169" s="131">
        <v>1</v>
      </c>
      <c r="H169" s="201">
        <v>1</v>
      </c>
      <c r="I169" s="121"/>
    </row>
    <row r="170" spans="2:9" ht="14.5" x14ac:dyDescent="0.35">
      <c r="B170" s="566"/>
      <c r="C170" s="566"/>
      <c r="D170" s="566"/>
      <c r="E170"/>
      <c r="F170" s="146" t="s">
        <v>412</v>
      </c>
      <c r="G170" s="131">
        <v>1</v>
      </c>
      <c r="H170" s="201">
        <v>1</v>
      </c>
      <c r="I170" s="121"/>
    </row>
    <row r="171" spans="2:9" ht="14.5" x14ac:dyDescent="0.35">
      <c r="B171" s="566"/>
      <c r="C171" s="566"/>
      <c r="D171" s="566"/>
      <c r="E171"/>
      <c r="F171" s="146" t="s">
        <v>317</v>
      </c>
      <c r="G171" s="131">
        <v>1</v>
      </c>
      <c r="H171" s="201">
        <v>1</v>
      </c>
      <c r="I171" s="121"/>
    </row>
    <row r="172" spans="2:9" ht="29" x14ac:dyDescent="0.35">
      <c r="B172" s="518" t="s">
        <v>2823</v>
      </c>
      <c r="C172" s="518"/>
      <c r="D172" s="518"/>
      <c r="E172" t="s">
        <v>41</v>
      </c>
      <c r="F172" s="159" t="s">
        <v>1350</v>
      </c>
      <c r="G172" s="131">
        <v>1</v>
      </c>
      <c r="H172" s="201"/>
      <c r="I172" s="121"/>
    </row>
    <row r="173" spans="2:9" ht="14.5" x14ac:dyDescent="0.35">
      <c r="B173" s="518"/>
      <c r="C173" s="518"/>
      <c r="D173" s="518"/>
      <c r="E173"/>
      <c r="F173" s="159" t="s">
        <v>281</v>
      </c>
      <c r="G173" s="131">
        <v>12</v>
      </c>
      <c r="H173" s="201"/>
      <c r="I173" s="121">
        <v>12</v>
      </c>
    </row>
    <row r="174" spans="2:9" ht="14.5" x14ac:dyDescent="0.35">
      <c r="B174" s="518"/>
      <c r="C174" s="518"/>
      <c r="D174" s="518"/>
      <c r="E174"/>
      <c r="F174" s="159" t="s">
        <v>1403</v>
      </c>
      <c r="G174" s="131">
        <v>1</v>
      </c>
      <c r="H174" s="201"/>
      <c r="I174" s="121">
        <v>1</v>
      </c>
    </row>
    <row r="175" spans="2:9" ht="29" x14ac:dyDescent="0.35">
      <c r="B175" s="518"/>
      <c r="C175" s="518"/>
      <c r="D175" s="518"/>
      <c r="E175"/>
      <c r="F175" s="159" t="s">
        <v>1333</v>
      </c>
      <c r="G175" s="131">
        <v>1</v>
      </c>
      <c r="H175" s="201"/>
      <c r="I175" s="121">
        <v>1</v>
      </c>
    </row>
    <row r="176" spans="2:9" ht="14.5" x14ac:dyDescent="0.35">
      <c r="B176" s="518"/>
      <c r="C176" s="518"/>
      <c r="D176" s="518"/>
      <c r="E176"/>
      <c r="F176" s="159" t="s">
        <v>268</v>
      </c>
      <c r="G176" s="131">
        <v>1</v>
      </c>
      <c r="H176" s="201">
        <v>1</v>
      </c>
      <c r="I176" s="121"/>
    </row>
    <row r="177" spans="2:9" ht="29" x14ac:dyDescent="0.35">
      <c r="B177" s="518"/>
      <c r="C177" s="518"/>
      <c r="D177" s="518"/>
      <c r="E177"/>
      <c r="F177" s="159" t="s">
        <v>1538</v>
      </c>
      <c r="G177" s="131">
        <v>1</v>
      </c>
      <c r="H177" s="201">
        <v>1</v>
      </c>
      <c r="I177" s="121"/>
    </row>
    <row r="178" spans="2:9" ht="29" x14ac:dyDescent="0.35">
      <c r="B178" s="518"/>
      <c r="C178" s="518"/>
      <c r="D178" s="518"/>
      <c r="E178"/>
      <c r="F178" s="159" t="s">
        <v>1468</v>
      </c>
      <c r="G178" s="131">
        <v>1</v>
      </c>
      <c r="H178" s="201">
        <v>1</v>
      </c>
      <c r="I178" s="121"/>
    </row>
    <row r="179" spans="2:9" ht="14.5" x14ac:dyDescent="0.35">
      <c r="B179" s="518"/>
      <c r="C179" s="518"/>
      <c r="D179" s="518"/>
      <c r="E179"/>
      <c r="F179" s="159" t="s">
        <v>1496</v>
      </c>
      <c r="G179" s="131">
        <v>1</v>
      </c>
      <c r="H179" s="201">
        <v>1</v>
      </c>
      <c r="I179" s="121"/>
    </row>
    <row r="180" spans="2:9" ht="29" x14ac:dyDescent="0.35">
      <c r="B180" s="518"/>
      <c r="C180" s="518"/>
      <c r="D180" s="518"/>
      <c r="E180"/>
      <c r="F180" s="159" t="s">
        <v>1249</v>
      </c>
      <c r="G180" s="131">
        <v>1</v>
      </c>
      <c r="H180" s="201">
        <v>1</v>
      </c>
      <c r="I180" s="121"/>
    </row>
    <row r="181" spans="2:9" ht="14.5" x14ac:dyDescent="0.35">
      <c r="B181" s="518" t="s">
        <v>2869</v>
      </c>
      <c r="C181" s="518"/>
      <c r="D181" s="518"/>
      <c r="E181" t="s">
        <v>43</v>
      </c>
      <c r="F181" s="159" t="s">
        <v>1141</v>
      </c>
      <c r="G181" s="131">
        <v>1</v>
      </c>
      <c r="H181" s="201"/>
      <c r="I181" s="121"/>
    </row>
    <row r="182" spans="2:9" ht="14.5" x14ac:dyDescent="0.35">
      <c r="B182" s="518"/>
      <c r="C182" s="518"/>
      <c r="D182" s="518"/>
      <c r="E182"/>
      <c r="F182" s="159" t="s">
        <v>1169</v>
      </c>
      <c r="G182" s="131">
        <v>1</v>
      </c>
      <c r="H182" s="201"/>
      <c r="I182" s="121"/>
    </row>
    <row r="183" spans="2:9" ht="14.5" x14ac:dyDescent="0.35">
      <c r="B183" s="518"/>
      <c r="C183" s="518"/>
      <c r="D183" s="518"/>
      <c r="E183"/>
      <c r="F183" s="159" t="s">
        <v>1585</v>
      </c>
      <c r="G183" s="131">
        <v>1</v>
      </c>
      <c r="H183" s="201"/>
      <c r="I183" s="121">
        <v>1</v>
      </c>
    </row>
    <row r="184" spans="2:9" ht="14.5" x14ac:dyDescent="0.35">
      <c r="B184" s="518"/>
      <c r="C184" s="518"/>
      <c r="D184" s="518"/>
      <c r="E184"/>
      <c r="F184" s="159" t="s">
        <v>281</v>
      </c>
      <c r="G184" s="131">
        <v>5</v>
      </c>
      <c r="H184" s="201"/>
      <c r="I184" s="121">
        <v>5</v>
      </c>
    </row>
    <row r="185" spans="2:9" ht="14.5" x14ac:dyDescent="0.35">
      <c r="B185" s="518"/>
      <c r="C185" s="518"/>
      <c r="D185" s="518"/>
      <c r="E185"/>
      <c r="F185" s="159" t="s">
        <v>1622</v>
      </c>
      <c r="G185" s="131">
        <v>1</v>
      </c>
      <c r="H185" s="201"/>
      <c r="I185" s="121">
        <v>1</v>
      </c>
    </row>
    <row r="186" spans="2:9" ht="14.5" x14ac:dyDescent="0.35">
      <c r="B186" s="518"/>
      <c r="C186" s="518"/>
      <c r="D186" s="518"/>
      <c r="E186"/>
      <c r="F186" s="159" t="s">
        <v>337</v>
      </c>
      <c r="G186" s="131">
        <v>1</v>
      </c>
      <c r="H186" s="201"/>
      <c r="I186" s="121"/>
    </row>
    <row r="187" spans="2:9" ht="14.5" x14ac:dyDescent="0.35">
      <c r="B187" s="518"/>
      <c r="C187" s="518"/>
      <c r="D187" s="518"/>
      <c r="E187"/>
      <c r="F187" s="159" t="s">
        <v>268</v>
      </c>
      <c r="G187" s="131">
        <v>6</v>
      </c>
      <c r="H187" s="201">
        <v>6</v>
      </c>
      <c r="I187" s="121"/>
    </row>
    <row r="188" spans="2:9" ht="14.5" x14ac:dyDescent="0.35">
      <c r="B188" s="518"/>
      <c r="C188" s="518"/>
      <c r="D188" s="518"/>
      <c r="E188"/>
      <c r="F188" s="159" t="s">
        <v>1604</v>
      </c>
      <c r="G188" s="131">
        <v>1</v>
      </c>
      <c r="H188" s="201">
        <v>1</v>
      </c>
      <c r="I188" s="121"/>
    </row>
    <row r="189" spans="2:9" ht="14.5" x14ac:dyDescent="0.35">
      <c r="B189" s="518"/>
      <c r="C189" s="518"/>
      <c r="D189" s="518"/>
      <c r="E189"/>
      <c r="F189" s="159" t="s">
        <v>1153</v>
      </c>
      <c r="G189" s="131">
        <v>1</v>
      </c>
      <c r="H189" s="201">
        <v>1</v>
      </c>
      <c r="I189" s="121"/>
    </row>
    <row r="190" spans="2:9" ht="29" x14ac:dyDescent="0.35">
      <c r="B190" s="518"/>
      <c r="C190" s="518"/>
      <c r="D190" s="518"/>
      <c r="E190"/>
      <c r="F190" s="159" t="s">
        <v>1212</v>
      </c>
      <c r="G190" s="131">
        <v>1</v>
      </c>
      <c r="H190" s="201"/>
      <c r="I190" s="121"/>
    </row>
    <row r="191" spans="2:9" ht="14.5" x14ac:dyDescent="0.35">
      <c r="B191" s="518"/>
      <c r="C191" s="518"/>
      <c r="D191" s="518"/>
      <c r="E191"/>
      <c r="F191" s="159" t="s">
        <v>1568</v>
      </c>
      <c r="G191" s="131">
        <v>1</v>
      </c>
      <c r="H191" s="201"/>
      <c r="I191" s="121"/>
    </row>
    <row r="192" spans="2:9" ht="14.5" x14ac:dyDescent="0.35">
      <c r="B192" s="133"/>
      <c r="C192" s="162"/>
      <c r="D192" s="162"/>
      <c r="E192" t="s">
        <v>1677</v>
      </c>
      <c r="F192"/>
      <c r="G192" s="131">
        <v>80</v>
      </c>
      <c r="H192" s="252">
        <f>SUM(H144:H191)</f>
        <v>31</v>
      </c>
      <c r="I192" s="252">
        <f>SUM(I144:I191)</f>
        <v>35</v>
      </c>
    </row>
    <row r="193" spans="1:66" ht="14.5" x14ac:dyDescent="0.35">
      <c r="B193" s="153"/>
      <c r="C193" s="153"/>
      <c r="D193" s="163"/>
      <c r="E193"/>
      <c r="F193"/>
      <c r="G193" s="132"/>
    </row>
    <row r="194" spans="1:66" ht="14.5" x14ac:dyDescent="0.35">
      <c r="B194" s="164"/>
      <c r="C194" s="155"/>
      <c r="D194" s="163"/>
      <c r="E194"/>
      <c r="F194"/>
      <c r="G194" s="132"/>
    </row>
    <row r="195" spans="1:66" ht="14.5" x14ac:dyDescent="0.35">
      <c r="B195" s="164"/>
      <c r="C195" s="155"/>
      <c r="D195" s="163"/>
      <c r="E195"/>
      <c r="F195"/>
      <c r="G195" s="132"/>
    </row>
    <row r="196" spans="1:66" ht="14.5" x14ac:dyDescent="0.35">
      <c r="B196" s="157"/>
      <c r="C196" s="157"/>
      <c r="D196" s="165"/>
      <c r="E196"/>
      <c r="F196"/>
      <c r="G196" s="132"/>
    </row>
    <row r="197" spans="1:66" ht="14.5" x14ac:dyDescent="0.35">
      <c r="E197"/>
      <c r="F197"/>
      <c r="G197" s="132"/>
    </row>
    <row r="198" spans="1:66" ht="14.5" x14ac:dyDescent="0.35">
      <c r="E198"/>
      <c r="F198"/>
      <c r="G198" s="132"/>
    </row>
    <row r="199" spans="1:66" x14ac:dyDescent="0.3">
      <c r="A199" s="118"/>
      <c r="B199" s="118" t="s">
        <v>1688</v>
      </c>
      <c r="C199" s="118"/>
      <c r="D199" s="118"/>
      <c r="E199" s="118"/>
      <c r="F199" s="118"/>
      <c r="G199" s="119"/>
      <c r="H199" s="120"/>
      <c r="I199" s="118"/>
    </row>
    <row r="200" spans="1:66" ht="14.5" x14ac:dyDescent="0.35">
      <c r="E200"/>
      <c r="F200"/>
      <c r="G200" s="132"/>
    </row>
    <row r="201" spans="1:66" ht="14.5" x14ac:dyDescent="0.35">
      <c r="E201"/>
      <c r="F201"/>
      <c r="G201" s="132"/>
    </row>
    <row r="202" spans="1:66" ht="14.5" x14ac:dyDescent="0.35">
      <c r="B202" s="112" t="s">
        <v>2816</v>
      </c>
      <c r="E202"/>
      <c r="F202"/>
      <c r="G202" s="132"/>
    </row>
    <row r="203" spans="1:66" ht="14.5" x14ac:dyDescent="0.35">
      <c r="E203"/>
    </row>
    <row r="204" spans="1:66" ht="14.5" x14ac:dyDescent="0.35">
      <c r="E204"/>
    </row>
    <row r="205" spans="1:66" ht="14.5" x14ac:dyDescent="0.35">
      <c r="B205" s="111" t="s">
        <v>1689</v>
      </c>
      <c r="C205" s="111">
        <v>20</v>
      </c>
      <c r="E205"/>
    </row>
    <row r="206" spans="1:66" ht="14.5" x14ac:dyDescent="0.35">
      <c r="B206"/>
      <c r="C206"/>
      <c r="E206" s="166"/>
      <c r="F206" s="166"/>
      <c r="G206" s="167"/>
      <c r="H206" s="168"/>
      <c r="I206" s="169"/>
      <c r="J206" s="169"/>
      <c r="K206" s="169"/>
      <c r="L206" s="169"/>
    </row>
    <row r="207" spans="1:66" ht="14.5" x14ac:dyDescent="0.35">
      <c r="E207" s="564" t="s">
        <v>40</v>
      </c>
      <c r="F207" s="564"/>
      <c r="G207" s="565" t="s">
        <v>42</v>
      </c>
      <c r="H207" s="565"/>
      <c r="I207" s="564" t="s">
        <v>41</v>
      </c>
      <c r="J207" s="564"/>
      <c r="K207" s="565" t="s">
        <v>43</v>
      </c>
      <c r="L207" s="565"/>
    </row>
    <row r="208" spans="1:66" ht="14.5" x14ac:dyDescent="0.35">
      <c r="B208"/>
      <c r="C208" s="339" t="s">
        <v>1667</v>
      </c>
      <c r="D208" s="339" t="s">
        <v>1668</v>
      </c>
      <c r="E208" s="170" t="s">
        <v>1667</v>
      </c>
      <c r="F208" s="170" t="s">
        <v>1668</v>
      </c>
      <c r="G208" s="338" t="s">
        <v>1667</v>
      </c>
      <c r="H208" s="171" t="s">
        <v>1668</v>
      </c>
      <c r="I208" s="170" t="s">
        <v>1667</v>
      </c>
      <c r="J208" s="170" t="s">
        <v>1668</v>
      </c>
      <c r="K208" s="339" t="s">
        <v>1667</v>
      </c>
      <c r="L208" s="339" t="s">
        <v>1668</v>
      </c>
      <c r="M208" s="101"/>
      <c r="N208" s="101"/>
      <c r="O208" s="101"/>
      <c r="P208" s="101"/>
      <c r="Q208" s="101"/>
      <c r="R208" s="101"/>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row>
    <row r="209" spans="2:13" ht="14.5" x14ac:dyDescent="0.35">
      <c r="B209" s="123" t="s">
        <v>1646</v>
      </c>
      <c r="C209" s="142">
        <f>COUNTIF(KII_Consommateurs_Tampon!T6:T85,"1")</f>
        <v>47</v>
      </c>
      <c r="D209" s="125">
        <f>C209/$C$2</f>
        <v>0.58750000000000002</v>
      </c>
      <c r="E209" s="172">
        <f>C232</f>
        <v>8</v>
      </c>
      <c r="F209" s="173">
        <f>E209/$C$205</f>
        <v>0.4</v>
      </c>
      <c r="G209" s="174">
        <f>D232</f>
        <v>17</v>
      </c>
      <c r="H209" s="175">
        <f>G209/$C$205</f>
        <v>0.85</v>
      </c>
      <c r="I209" s="176">
        <f>E232</f>
        <v>13</v>
      </c>
      <c r="J209" s="173">
        <f>I209/$C$205</f>
        <v>0.65</v>
      </c>
      <c r="K209" s="176">
        <f>F232</f>
        <v>9</v>
      </c>
      <c r="L209" s="173">
        <f>K209/$C$205</f>
        <v>0.45</v>
      </c>
      <c r="M209" s="130" t="s">
        <v>1690</v>
      </c>
    </row>
    <row r="210" spans="2:13" ht="14.5" x14ac:dyDescent="0.35">
      <c r="B210" s="123" t="s">
        <v>1647</v>
      </c>
      <c r="C210" s="142">
        <f>COUNTIF(KII_Consommateurs_Tampon!U6:U85,"1")</f>
        <v>9</v>
      </c>
      <c r="D210" s="125">
        <f t="shared" ref="D210:D221" si="1">C210/$C$2</f>
        <v>0.1125</v>
      </c>
      <c r="E210" s="177">
        <f t="shared" ref="E210:E221" si="2">C233</f>
        <v>3</v>
      </c>
      <c r="F210" s="178">
        <f t="shared" ref="F210:H221" si="3">E210/$C$205</f>
        <v>0.15</v>
      </c>
      <c r="G210" s="179">
        <f t="shared" ref="G210:G221" si="4">D233</f>
        <v>0</v>
      </c>
      <c r="H210" s="180">
        <f t="shared" si="3"/>
        <v>0</v>
      </c>
      <c r="I210" s="181">
        <f t="shared" ref="I210:I221" si="5">E233</f>
        <v>6</v>
      </c>
      <c r="J210" s="178">
        <f t="shared" ref="J210:J221" si="6">I210/$C$205</f>
        <v>0.3</v>
      </c>
      <c r="K210" s="181">
        <f t="shared" ref="K210:K221" si="7">F233</f>
        <v>0</v>
      </c>
      <c r="L210" s="178">
        <f t="shared" ref="L210:L221" si="8">K210/$C$205</f>
        <v>0</v>
      </c>
    </row>
    <row r="211" spans="2:13" ht="14.5" x14ac:dyDescent="0.35">
      <c r="B211" s="123" t="s">
        <v>1648</v>
      </c>
      <c r="C211" s="142">
        <f>COUNTIF(KII_Consommateurs_Tampon!V6:V85,"1")</f>
        <v>11</v>
      </c>
      <c r="D211" s="125">
        <f t="shared" si="1"/>
        <v>0.13750000000000001</v>
      </c>
      <c r="E211" s="177">
        <f t="shared" si="2"/>
        <v>3</v>
      </c>
      <c r="F211" s="178">
        <f t="shared" si="3"/>
        <v>0.15</v>
      </c>
      <c r="G211" s="179">
        <f t="shared" si="4"/>
        <v>2</v>
      </c>
      <c r="H211" s="180">
        <f t="shared" si="3"/>
        <v>0.1</v>
      </c>
      <c r="I211" s="181">
        <f t="shared" si="5"/>
        <v>3</v>
      </c>
      <c r="J211" s="178">
        <f t="shared" si="6"/>
        <v>0.15</v>
      </c>
      <c r="K211" s="181">
        <f t="shared" si="7"/>
        <v>3</v>
      </c>
      <c r="L211" s="178">
        <f t="shared" si="8"/>
        <v>0.15</v>
      </c>
    </row>
    <row r="212" spans="2:13" ht="14.5" x14ac:dyDescent="0.35">
      <c r="B212" s="123" t="s">
        <v>1649</v>
      </c>
      <c r="C212" s="142">
        <f>COUNTIF(KII_Consommateurs_Tampon!W6:W85,"1")</f>
        <v>20</v>
      </c>
      <c r="D212" s="125">
        <f t="shared" si="1"/>
        <v>0.25</v>
      </c>
      <c r="E212" s="177">
        <f t="shared" si="2"/>
        <v>13</v>
      </c>
      <c r="F212" s="178">
        <f t="shared" si="3"/>
        <v>0.65</v>
      </c>
      <c r="G212" s="179">
        <f t="shared" si="4"/>
        <v>0</v>
      </c>
      <c r="H212" s="180">
        <f t="shared" si="3"/>
        <v>0</v>
      </c>
      <c r="I212" s="181">
        <f t="shared" si="5"/>
        <v>7</v>
      </c>
      <c r="J212" s="178">
        <f t="shared" si="6"/>
        <v>0.35</v>
      </c>
      <c r="K212" s="181">
        <f t="shared" si="7"/>
        <v>0</v>
      </c>
      <c r="L212" s="178">
        <f t="shared" si="8"/>
        <v>0</v>
      </c>
    </row>
    <row r="213" spans="2:13" ht="14.5" x14ac:dyDescent="0.35">
      <c r="B213" s="123" t="s">
        <v>1650</v>
      </c>
      <c r="C213" s="142">
        <f>COUNTIF(KII_Consommateurs_Tampon!X6:X85,"1")</f>
        <v>18</v>
      </c>
      <c r="D213" s="125">
        <f t="shared" si="1"/>
        <v>0.22500000000000001</v>
      </c>
      <c r="E213" s="177">
        <f t="shared" si="2"/>
        <v>8</v>
      </c>
      <c r="F213" s="178">
        <f t="shared" si="3"/>
        <v>0.4</v>
      </c>
      <c r="G213" s="179">
        <f t="shared" si="4"/>
        <v>0</v>
      </c>
      <c r="H213" s="180">
        <f t="shared" si="3"/>
        <v>0</v>
      </c>
      <c r="I213" s="181">
        <f t="shared" si="5"/>
        <v>10</v>
      </c>
      <c r="J213" s="178">
        <f t="shared" si="6"/>
        <v>0.5</v>
      </c>
      <c r="K213" s="181">
        <f t="shared" si="7"/>
        <v>0</v>
      </c>
      <c r="L213" s="178">
        <f t="shared" si="8"/>
        <v>0</v>
      </c>
    </row>
    <row r="214" spans="2:13" ht="14.5" x14ac:dyDescent="0.35">
      <c r="B214" s="123" t="s">
        <v>1651</v>
      </c>
      <c r="C214" s="142">
        <f>COUNTIF(KII_Consommateurs_Tampon!Y6:Y85,"1")</f>
        <v>4</v>
      </c>
      <c r="D214" s="125">
        <f t="shared" si="1"/>
        <v>0.05</v>
      </c>
      <c r="E214" s="177">
        <f t="shared" si="2"/>
        <v>0</v>
      </c>
      <c r="F214" s="178">
        <f t="shared" si="3"/>
        <v>0</v>
      </c>
      <c r="G214" s="179">
        <f t="shared" si="4"/>
        <v>3</v>
      </c>
      <c r="H214" s="180">
        <f t="shared" si="3"/>
        <v>0.15</v>
      </c>
      <c r="I214" s="181">
        <f t="shared" si="5"/>
        <v>1</v>
      </c>
      <c r="J214" s="178">
        <f t="shared" si="6"/>
        <v>0.05</v>
      </c>
      <c r="K214" s="181">
        <f t="shared" si="7"/>
        <v>0</v>
      </c>
      <c r="L214" s="178">
        <f t="shared" si="8"/>
        <v>0</v>
      </c>
    </row>
    <row r="215" spans="2:13" ht="14.5" x14ac:dyDescent="0.35">
      <c r="B215" s="123" t="s">
        <v>1652</v>
      </c>
      <c r="C215" s="142">
        <f>COUNTIF(KII_Consommateurs_Tampon!Z6:Z85,"1")</f>
        <v>18</v>
      </c>
      <c r="D215" s="125">
        <f t="shared" si="1"/>
        <v>0.22500000000000001</v>
      </c>
      <c r="E215" s="177">
        <f t="shared" si="2"/>
        <v>6</v>
      </c>
      <c r="F215" s="178">
        <f t="shared" si="3"/>
        <v>0.3</v>
      </c>
      <c r="G215" s="179">
        <f t="shared" si="4"/>
        <v>6</v>
      </c>
      <c r="H215" s="180">
        <f t="shared" si="3"/>
        <v>0.3</v>
      </c>
      <c r="I215" s="181">
        <f t="shared" si="5"/>
        <v>5</v>
      </c>
      <c r="J215" s="178">
        <f t="shared" si="6"/>
        <v>0.25</v>
      </c>
      <c r="K215" s="181">
        <f t="shared" si="7"/>
        <v>1</v>
      </c>
      <c r="L215" s="178">
        <f t="shared" si="8"/>
        <v>0.05</v>
      </c>
    </row>
    <row r="216" spans="2:13" ht="14.5" x14ac:dyDescent="0.35">
      <c r="B216" s="123" t="s">
        <v>1691</v>
      </c>
      <c r="C216" s="142">
        <f>COUNTIF(KII_Consommateurs_Tampon!AA6:AA85,"1")</f>
        <v>6</v>
      </c>
      <c r="D216" s="125">
        <f t="shared" si="1"/>
        <v>7.4999999999999997E-2</v>
      </c>
      <c r="E216" s="177">
        <f t="shared" si="2"/>
        <v>3</v>
      </c>
      <c r="F216" s="178">
        <f t="shared" si="3"/>
        <v>0.15</v>
      </c>
      <c r="G216" s="179">
        <f t="shared" si="4"/>
        <v>0</v>
      </c>
      <c r="H216" s="180">
        <f t="shared" si="3"/>
        <v>0</v>
      </c>
      <c r="I216" s="181">
        <f t="shared" si="5"/>
        <v>0</v>
      </c>
      <c r="J216" s="178">
        <f t="shared" si="6"/>
        <v>0</v>
      </c>
      <c r="K216" s="181">
        <f t="shared" si="7"/>
        <v>3</v>
      </c>
      <c r="L216" s="178">
        <f t="shared" si="8"/>
        <v>0.15</v>
      </c>
    </row>
    <row r="217" spans="2:13" ht="14.5" x14ac:dyDescent="0.35">
      <c r="B217" s="123" t="s">
        <v>1654</v>
      </c>
      <c r="C217" s="142">
        <f>COUNTIF(KII_Consommateurs_Tampon!AB6:AB85,"1")</f>
        <v>6</v>
      </c>
      <c r="D217" s="125">
        <f t="shared" si="1"/>
        <v>7.4999999999999997E-2</v>
      </c>
      <c r="E217" s="177">
        <f t="shared" si="2"/>
        <v>3</v>
      </c>
      <c r="F217" s="178">
        <f t="shared" si="3"/>
        <v>0.15</v>
      </c>
      <c r="G217" s="179">
        <f t="shared" si="4"/>
        <v>7</v>
      </c>
      <c r="H217" s="180">
        <f t="shared" si="3"/>
        <v>0.35</v>
      </c>
      <c r="I217" s="181">
        <f t="shared" si="5"/>
        <v>3</v>
      </c>
      <c r="J217" s="178">
        <f t="shared" si="6"/>
        <v>0.15</v>
      </c>
      <c r="K217" s="181">
        <f t="shared" si="7"/>
        <v>13</v>
      </c>
      <c r="L217" s="178">
        <f t="shared" si="8"/>
        <v>0.65</v>
      </c>
    </row>
    <row r="218" spans="2:13" ht="14.5" x14ac:dyDescent="0.35">
      <c r="B218" s="123" t="s">
        <v>1655</v>
      </c>
      <c r="C218" s="142">
        <f>COUNTIF(KII_Consommateurs_Tampon!AC6:AC85,"1")</f>
        <v>26</v>
      </c>
      <c r="D218" s="125">
        <f t="shared" si="1"/>
        <v>0.32500000000000001</v>
      </c>
      <c r="E218" s="177">
        <f t="shared" si="2"/>
        <v>5</v>
      </c>
      <c r="F218" s="178">
        <f t="shared" si="3"/>
        <v>0.25</v>
      </c>
      <c r="G218" s="179">
        <f t="shared" si="4"/>
        <v>6</v>
      </c>
      <c r="H218" s="180">
        <f t="shared" si="3"/>
        <v>0.3</v>
      </c>
      <c r="I218" s="181">
        <f t="shared" si="5"/>
        <v>5</v>
      </c>
      <c r="J218" s="178">
        <f t="shared" si="6"/>
        <v>0.25</v>
      </c>
      <c r="K218" s="181">
        <f t="shared" si="7"/>
        <v>13</v>
      </c>
      <c r="L218" s="178">
        <f t="shared" si="8"/>
        <v>0.65</v>
      </c>
    </row>
    <row r="219" spans="2:13" ht="14.5" x14ac:dyDescent="0.35">
      <c r="B219" s="123" t="s">
        <v>1656</v>
      </c>
      <c r="C219" s="142">
        <f>COUNTIF(KII_Consommateurs_Tampon!AD6:AD85,"1")</f>
        <v>29</v>
      </c>
      <c r="D219" s="125">
        <f t="shared" si="1"/>
        <v>0.36249999999999999</v>
      </c>
      <c r="E219" s="177">
        <f t="shared" si="2"/>
        <v>2</v>
      </c>
      <c r="F219" s="178">
        <f t="shared" si="3"/>
        <v>0.1</v>
      </c>
      <c r="G219" s="179">
        <f t="shared" si="4"/>
        <v>13</v>
      </c>
      <c r="H219" s="180">
        <f t="shared" si="3"/>
        <v>0.65</v>
      </c>
      <c r="I219" s="181">
        <f t="shared" si="5"/>
        <v>1</v>
      </c>
      <c r="J219" s="178">
        <f t="shared" si="6"/>
        <v>0.05</v>
      </c>
      <c r="K219" s="181">
        <f t="shared" si="7"/>
        <v>10</v>
      </c>
      <c r="L219" s="178">
        <f t="shared" si="8"/>
        <v>0.5</v>
      </c>
    </row>
    <row r="220" spans="2:13" ht="14.5" x14ac:dyDescent="0.35">
      <c r="B220" s="123" t="s">
        <v>1657</v>
      </c>
      <c r="C220" s="142">
        <f>COUNTIF(KII_Consommateurs_Tampon!AE6:AE85,"1")</f>
        <v>26</v>
      </c>
      <c r="D220" s="125">
        <f t="shared" si="1"/>
        <v>0.32500000000000001</v>
      </c>
      <c r="E220" s="177">
        <f t="shared" si="2"/>
        <v>3</v>
      </c>
      <c r="F220" s="178">
        <f t="shared" si="3"/>
        <v>0.15</v>
      </c>
      <c r="G220" s="179">
        <f t="shared" si="4"/>
        <v>1</v>
      </c>
      <c r="H220" s="180">
        <f t="shared" si="3"/>
        <v>0.05</v>
      </c>
      <c r="I220" s="181">
        <f t="shared" si="5"/>
        <v>4</v>
      </c>
      <c r="J220" s="178">
        <f t="shared" si="6"/>
        <v>0.2</v>
      </c>
      <c r="K220" s="181">
        <f t="shared" si="7"/>
        <v>1</v>
      </c>
      <c r="L220" s="178">
        <f t="shared" si="8"/>
        <v>0.05</v>
      </c>
    </row>
    <row r="221" spans="2:13" ht="14.5" x14ac:dyDescent="0.35">
      <c r="B221" s="123" t="s">
        <v>1645</v>
      </c>
      <c r="C221" s="142">
        <f>COUNTIF(KII_Consommateurs_Tampon!AF6:AF85,"1")</f>
        <v>9</v>
      </c>
      <c r="D221" s="125">
        <f t="shared" si="1"/>
        <v>0.1125</v>
      </c>
      <c r="E221" s="182">
        <f t="shared" si="2"/>
        <v>0</v>
      </c>
      <c r="F221" s="183">
        <f t="shared" si="3"/>
        <v>0</v>
      </c>
      <c r="G221" s="184">
        <f t="shared" si="4"/>
        <v>0</v>
      </c>
      <c r="H221" s="185">
        <f t="shared" si="3"/>
        <v>0</v>
      </c>
      <c r="I221" s="186">
        <f t="shared" si="5"/>
        <v>0</v>
      </c>
      <c r="J221" s="183">
        <f t="shared" si="6"/>
        <v>0</v>
      </c>
      <c r="K221" s="186">
        <f t="shared" si="7"/>
        <v>0</v>
      </c>
      <c r="L221" s="183">
        <f t="shared" si="8"/>
        <v>0</v>
      </c>
    </row>
    <row r="222" spans="2:13" ht="14.5" x14ac:dyDescent="0.35">
      <c r="B222" s="144" t="s">
        <v>1692</v>
      </c>
      <c r="C222"/>
    </row>
    <row r="225" spans="2:66" ht="14.5" x14ac:dyDescent="0.35">
      <c r="B225"/>
      <c r="C225"/>
      <c r="D225"/>
      <c r="E225"/>
      <c r="F225"/>
      <c r="G225" s="132"/>
      <c r="H225" s="129"/>
      <c r="I225"/>
      <c r="J225"/>
      <c r="K225"/>
      <c r="L225"/>
      <c r="M225"/>
      <c r="N225"/>
      <c r="O225"/>
      <c r="P225"/>
      <c r="Q225"/>
      <c r="R225"/>
      <c r="S225"/>
      <c r="T225"/>
      <c r="U225"/>
      <c r="V225"/>
      <c r="W225"/>
      <c r="X225"/>
      <c r="Y225"/>
      <c r="Z225"/>
      <c r="AA225"/>
      <c r="AB225"/>
      <c r="AC225"/>
      <c r="AD225"/>
      <c r="AE225"/>
      <c r="AF225"/>
      <c r="AG225"/>
      <c r="AH225"/>
      <c r="AI225"/>
      <c r="AJ225"/>
      <c r="AK225"/>
      <c r="AL225"/>
    </row>
    <row r="226" spans="2:66" ht="14.5" x14ac:dyDescent="0.35">
      <c r="B226"/>
      <c r="C226"/>
      <c r="D226"/>
      <c r="E226"/>
      <c r="F226"/>
      <c r="G226" s="132"/>
      <c r="H226" s="129"/>
      <c r="I226"/>
      <c r="J226"/>
      <c r="K226"/>
      <c r="L226"/>
      <c r="M226"/>
      <c r="N226"/>
      <c r="O226"/>
      <c r="P226"/>
      <c r="Q226"/>
      <c r="R226"/>
      <c r="S226"/>
      <c r="T226"/>
      <c r="U226"/>
      <c r="V226"/>
      <c r="W226"/>
      <c r="X226"/>
      <c r="Y226"/>
      <c r="Z226"/>
      <c r="AA226"/>
      <c r="AB226"/>
      <c r="AC226"/>
      <c r="AD226"/>
      <c r="AE226"/>
      <c r="AF226"/>
      <c r="AG226"/>
      <c r="AH226"/>
      <c r="AI226"/>
      <c r="AJ226"/>
      <c r="AK226"/>
      <c r="AL226"/>
    </row>
    <row r="227" spans="2:66" ht="14.5" x14ac:dyDescent="0.35">
      <c r="C227"/>
      <c r="D227"/>
      <c r="E227"/>
      <c r="F227"/>
      <c r="G227" s="132"/>
      <c r="H227" s="129"/>
      <c r="I227"/>
      <c r="J227"/>
      <c r="K227"/>
      <c r="L227"/>
      <c r="M227"/>
      <c r="N227"/>
      <c r="O227"/>
      <c r="P227"/>
      <c r="Q227"/>
      <c r="R227"/>
      <c r="S227"/>
      <c r="T227"/>
      <c r="U227"/>
      <c r="V227"/>
      <c r="W227"/>
      <c r="X227"/>
      <c r="Y227"/>
      <c r="Z227"/>
      <c r="AA227"/>
      <c r="AB227"/>
      <c r="AC227"/>
      <c r="AD227"/>
      <c r="AE227"/>
      <c r="AF227"/>
      <c r="AG227"/>
      <c r="AH227"/>
      <c r="AI227"/>
      <c r="AJ227"/>
      <c r="AK227"/>
      <c r="AL227"/>
    </row>
    <row r="228" spans="2:66" ht="14.5" x14ac:dyDescent="0.35">
      <c r="B228" s="187" t="s">
        <v>1693</v>
      </c>
      <c r="C228"/>
      <c r="D228"/>
      <c r="E228"/>
      <c r="F228"/>
      <c r="G228" s="132"/>
      <c r="H228" s="129"/>
      <c r="I228"/>
      <c r="J228"/>
      <c r="K228"/>
      <c r="L228"/>
      <c r="M228"/>
      <c r="N228"/>
      <c r="O228"/>
      <c r="P228"/>
      <c r="Q228"/>
      <c r="R228"/>
      <c r="S228"/>
      <c r="T228"/>
      <c r="U228"/>
      <c r="V228"/>
      <c r="W228"/>
      <c r="X228"/>
      <c r="Y228"/>
      <c r="Z228"/>
      <c r="AA228"/>
      <c r="AB228"/>
      <c r="AC228"/>
      <c r="AD228"/>
      <c r="AE228"/>
      <c r="AF228"/>
      <c r="AG228"/>
      <c r="AH228"/>
      <c r="AI228"/>
      <c r="AJ228"/>
      <c r="AK228"/>
      <c r="AL228"/>
    </row>
    <row r="229" spans="2:66" ht="14.5" x14ac:dyDescent="0.35">
      <c r="B229"/>
      <c r="C229"/>
      <c r="D229"/>
    </row>
    <row r="230" spans="2:66" ht="14.5" x14ac:dyDescent="0.35">
      <c r="B230"/>
      <c r="C230" t="s">
        <v>1638</v>
      </c>
      <c r="D230"/>
      <c r="E230"/>
      <c r="F230"/>
      <c r="G230"/>
      <c r="H230" s="129"/>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row>
    <row r="231" spans="2:66" ht="14.5" x14ac:dyDescent="0.35">
      <c r="B231" t="s">
        <v>1694</v>
      </c>
      <c r="C231" s="188" t="s">
        <v>40</v>
      </c>
      <c r="D231" s="188" t="s">
        <v>42</v>
      </c>
      <c r="E231" s="188" t="s">
        <v>41</v>
      </c>
      <c r="F231" s="188" t="s">
        <v>43</v>
      </c>
      <c r="G231" s="189" t="s">
        <v>1677</v>
      </c>
      <c r="H231" s="129"/>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row>
    <row r="232" spans="2:66" ht="14.5" x14ac:dyDescent="0.35">
      <c r="B232" t="s">
        <v>1695</v>
      </c>
      <c r="C232" s="131">
        <v>8</v>
      </c>
      <c r="D232" s="131">
        <v>17</v>
      </c>
      <c r="E232" s="131">
        <v>13</v>
      </c>
      <c r="F232" s="131">
        <v>9</v>
      </c>
      <c r="G232" s="190">
        <v>47</v>
      </c>
      <c r="H232" s="129"/>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row>
    <row r="233" spans="2:66" ht="14.5" x14ac:dyDescent="0.35">
      <c r="B233" t="s">
        <v>1696</v>
      </c>
      <c r="C233" s="131">
        <v>3</v>
      </c>
      <c r="D233" s="131">
        <v>0</v>
      </c>
      <c r="E233" s="131">
        <v>6</v>
      </c>
      <c r="F233" s="131">
        <v>0</v>
      </c>
      <c r="G233" s="190">
        <v>9</v>
      </c>
      <c r="H233" s="129"/>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row>
    <row r="234" spans="2:66" ht="14.5" x14ac:dyDescent="0.35">
      <c r="B234" t="s">
        <v>1697</v>
      </c>
      <c r="C234" s="131">
        <v>3</v>
      </c>
      <c r="D234" s="131">
        <v>2</v>
      </c>
      <c r="E234" s="131">
        <v>3</v>
      </c>
      <c r="F234" s="131">
        <v>3</v>
      </c>
      <c r="G234" s="190">
        <v>11</v>
      </c>
      <c r="H234" s="129"/>
      <c r="I234"/>
      <c r="J234"/>
      <c r="K234"/>
      <c r="L234"/>
      <c r="M234"/>
      <c r="N234"/>
      <c r="O234"/>
    </row>
    <row r="235" spans="2:66" ht="14.5" x14ac:dyDescent="0.35">
      <c r="B235" t="s">
        <v>1698</v>
      </c>
      <c r="C235" s="131">
        <v>13</v>
      </c>
      <c r="D235" s="131">
        <v>0</v>
      </c>
      <c r="E235" s="131">
        <v>7</v>
      </c>
      <c r="F235" s="131">
        <v>0</v>
      </c>
      <c r="G235" s="190">
        <v>20</v>
      </c>
      <c r="H235" s="129"/>
      <c r="I235"/>
      <c r="J235"/>
      <c r="K235"/>
      <c r="L235"/>
      <c r="M235"/>
      <c r="N235"/>
      <c r="O235"/>
    </row>
    <row r="236" spans="2:66" ht="14.5" x14ac:dyDescent="0.35">
      <c r="B236" t="s">
        <v>1699</v>
      </c>
      <c r="C236" s="131">
        <v>8</v>
      </c>
      <c r="D236" s="131">
        <v>0</v>
      </c>
      <c r="E236" s="131">
        <v>10</v>
      </c>
      <c r="F236" s="131">
        <v>0</v>
      </c>
      <c r="G236" s="190">
        <v>18</v>
      </c>
    </row>
    <row r="237" spans="2:66" ht="14.5" x14ac:dyDescent="0.35">
      <c r="B237" t="s">
        <v>1700</v>
      </c>
      <c r="C237" s="131">
        <v>0</v>
      </c>
      <c r="D237" s="131">
        <v>3</v>
      </c>
      <c r="E237" s="131">
        <v>1</v>
      </c>
      <c r="F237" s="131">
        <v>0</v>
      </c>
      <c r="G237" s="190">
        <v>4</v>
      </c>
    </row>
    <row r="238" spans="2:66" ht="14.5" x14ac:dyDescent="0.35">
      <c r="B238" t="s">
        <v>1701</v>
      </c>
      <c r="C238" s="131">
        <v>6</v>
      </c>
      <c r="D238" s="131">
        <v>6</v>
      </c>
      <c r="E238" s="131">
        <v>5</v>
      </c>
      <c r="F238" s="131">
        <v>1</v>
      </c>
      <c r="G238" s="190">
        <v>18</v>
      </c>
    </row>
    <row r="239" spans="2:66" ht="14.5" x14ac:dyDescent="0.35">
      <c r="B239" t="s">
        <v>1702</v>
      </c>
      <c r="C239" s="131">
        <v>3</v>
      </c>
      <c r="D239" s="131">
        <v>0</v>
      </c>
      <c r="E239" s="131">
        <v>0</v>
      </c>
      <c r="F239" s="131">
        <v>3</v>
      </c>
      <c r="G239" s="190">
        <v>6</v>
      </c>
    </row>
    <row r="240" spans="2:66" ht="14.5" x14ac:dyDescent="0.35">
      <c r="B240" t="s">
        <v>1703</v>
      </c>
      <c r="C240" s="131">
        <v>3</v>
      </c>
      <c r="D240" s="131">
        <v>7</v>
      </c>
      <c r="E240" s="131">
        <v>3</v>
      </c>
      <c r="F240" s="131">
        <v>13</v>
      </c>
      <c r="G240" s="190">
        <v>26</v>
      </c>
    </row>
    <row r="241" spans="2:13" ht="14.5" x14ac:dyDescent="0.35">
      <c r="B241" t="s">
        <v>1704</v>
      </c>
      <c r="C241" s="131">
        <v>5</v>
      </c>
      <c r="D241" s="131">
        <v>6</v>
      </c>
      <c r="E241" s="131">
        <v>5</v>
      </c>
      <c r="F241" s="131">
        <v>13</v>
      </c>
      <c r="G241" s="190">
        <v>29</v>
      </c>
    </row>
    <row r="242" spans="2:13" ht="14.5" x14ac:dyDescent="0.35">
      <c r="B242" t="s">
        <v>1705</v>
      </c>
      <c r="C242" s="131">
        <v>2</v>
      </c>
      <c r="D242" s="131">
        <v>13</v>
      </c>
      <c r="E242" s="131">
        <v>1</v>
      </c>
      <c r="F242" s="131">
        <v>10</v>
      </c>
      <c r="G242" s="190">
        <v>26</v>
      </c>
    </row>
    <row r="243" spans="2:13" ht="14.5" x14ac:dyDescent="0.35">
      <c r="B243" s="191" t="s">
        <v>1706</v>
      </c>
      <c r="C243" s="192">
        <v>3</v>
      </c>
      <c r="D243" s="192">
        <v>1</v>
      </c>
      <c r="E243" s="192">
        <v>4</v>
      </c>
      <c r="F243" s="192">
        <v>1</v>
      </c>
      <c r="G243" s="193">
        <v>9</v>
      </c>
    </row>
    <row r="244" spans="2:13" ht="14.5" x14ac:dyDescent="0.35">
      <c r="B244"/>
      <c r="C244"/>
      <c r="D244"/>
      <c r="E244"/>
      <c r="F244"/>
      <c r="G244"/>
    </row>
    <row r="245" spans="2:13" ht="14.5" x14ac:dyDescent="0.35">
      <c r="B245"/>
      <c r="C245"/>
      <c r="D245"/>
    </row>
    <row r="246" spans="2:13" ht="14.5" x14ac:dyDescent="0.35">
      <c r="B246"/>
      <c r="C246"/>
      <c r="D246"/>
    </row>
    <row r="247" spans="2:13" ht="14.5" x14ac:dyDescent="0.35">
      <c r="B247"/>
      <c r="C247"/>
      <c r="D247"/>
    </row>
    <row r="248" spans="2:13" ht="14.5" x14ac:dyDescent="0.35">
      <c r="B248" s="112" t="s">
        <v>2817</v>
      </c>
      <c r="C248"/>
      <c r="D248"/>
    </row>
    <row r="249" spans="2:13" ht="14.5" x14ac:dyDescent="0.35">
      <c r="B249"/>
      <c r="C249"/>
      <c r="D249"/>
    </row>
    <row r="250" spans="2:13" ht="14.5" x14ac:dyDescent="0.35">
      <c r="E250"/>
    </row>
    <row r="251" spans="2:13" ht="14.5" x14ac:dyDescent="0.35">
      <c r="B251" s="111" t="s">
        <v>1689</v>
      </c>
      <c r="C251" s="111">
        <v>20</v>
      </c>
      <c r="E251"/>
    </row>
    <row r="252" spans="2:13" ht="14.5" x14ac:dyDescent="0.35">
      <c r="B252" s="194" t="s">
        <v>1707</v>
      </c>
      <c r="C252">
        <v>19</v>
      </c>
      <c r="E252" s="166"/>
      <c r="F252" s="166"/>
      <c r="G252" s="167"/>
      <c r="H252" s="168"/>
      <c r="I252" s="169"/>
      <c r="J252" s="169"/>
      <c r="K252" s="169"/>
      <c r="L252" s="169"/>
    </row>
    <row r="253" spans="2:13" ht="14.5" x14ac:dyDescent="0.35">
      <c r="E253" s="564" t="s">
        <v>40</v>
      </c>
      <c r="F253" s="564"/>
      <c r="G253" s="565" t="s">
        <v>42</v>
      </c>
      <c r="H253" s="565"/>
      <c r="I253" s="564" t="s">
        <v>41</v>
      </c>
      <c r="J253" s="564"/>
      <c r="K253" s="565" t="s">
        <v>43</v>
      </c>
      <c r="L253" s="565"/>
    </row>
    <row r="254" spans="2:13" ht="14.5" x14ac:dyDescent="0.35">
      <c r="B254"/>
      <c r="C254" s="339" t="s">
        <v>1667</v>
      </c>
      <c r="D254" s="339" t="s">
        <v>1668</v>
      </c>
      <c r="E254" s="170" t="s">
        <v>1667</v>
      </c>
      <c r="F254" s="170" t="s">
        <v>1668</v>
      </c>
      <c r="G254" s="338" t="s">
        <v>1667</v>
      </c>
      <c r="H254" s="171" t="s">
        <v>1668</v>
      </c>
      <c r="I254" s="170" t="s">
        <v>1667</v>
      </c>
      <c r="J254" s="170" t="s">
        <v>1668</v>
      </c>
      <c r="K254" s="339" t="s">
        <v>1667</v>
      </c>
      <c r="L254" s="339" t="s">
        <v>1668</v>
      </c>
    </row>
    <row r="255" spans="2:13" ht="14.5" x14ac:dyDescent="0.35">
      <c r="B255" s="123" t="s">
        <v>1646</v>
      </c>
      <c r="C255" s="142">
        <f>COUNTIF(KII_Consommateurs_Tampon!AI6:AI85,"1")</f>
        <v>42</v>
      </c>
      <c r="D255" s="195">
        <f t="shared" ref="D255:D269" si="9">C255/$C$2</f>
        <v>0.52500000000000002</v>
      </c>
      <c r="E255" s="172">
        <f t="shared" ref="E255:E268" si="10">C280</f>
        <v>9</v>
      </c>
      <c r="F255" s="173">
        <f t="shared" ref="F255:F269" si="11">E255/$C$252</f>
        <v>0.47368421052631576</v>
      </c>
      <c r="G255" s="174">
        <f t="shared" ref="G255:G268" si="12">D280</f>
        <v>9</v>
      </c>
      <c r="H255" s="175">
        <f t="shared" ref="H255:H269" si="13">G255/$C$251</f>
        <v>0.45</v>
      </c>
      <c r="I255" s="176">
        <f t="shared" ref="I255:I268" si="14">E280</f>
        <v>16</v>
      </c>
      <c r="J255" s="173">
        <f t="shared" ref="J255:J269" si="15">I255/$C$251</f>
        <v>0.8</v>
      </c>
      <c r="K255" s="176">
        <f t="shared" ref="K255:K268" si="16">F280</f>
        <v>8</v>
      </c>
      <c r="L255" s="173">
        <f t="shared" ref="L255:L269" si="17">K255/$C$251</f>
        <v>0.4</v>
      </c>
      <c r="M255" s="130" t="s">
        <v>1708</v>
      </c>
    </row>
    <row r="256" spans="2:13" ht="14.5" x14ac:dyDescent="0.35">
      <c r="B256" s="123" t="s">
        <v>1659</v>
      </c>
      <c r="C256" s="142">
        <f>COUNTIF(KII_Consommateurs_Tampon!AJ6:AJ85,"1")</f>
        <v>7</v>
      </c>
      <c r="D256" s="195">
        <f t="shared" si="9"/>
        <v>8.7499999999999994E-2</v>
      </c>
      <c r="E256" s="177">
        <f t="shared" si="10"/>
        <v>0</v>
      </c>
      <c r="F256" s="178">
        <f t="shared" si="11"/>
        <v>0</v>
      </c>
      <c r="G256" s="179">
        <f t="shared" si="12"/>
        <v>2</v>
      </c>
      <c r="H256" s="180">
        <f t="shared" si="13"/>
        <v>0.1</v>
      </c>
      <c r="I256" s="181">
        <f t="shared" si="14"/>
        <v>0</v>
      </c>
      <c r="J256" s="178">
        <f t="shared" si="15"/>
        <v>0</v>
      </c>
      <c r="K256" s="181">
        <f t="shared" si="16"/>
        <v>5</v>
      </c>
      <c r="L256" s="178">
        <f t="shared" si="17"/>
        <v>0.25</v>
      </c>
    </row>
    <row r="257" spans="2:12" ht="14.5" x14ac:dyDescent="0.35">
      <c r="B257" s="123" t="s">
        <v>1647</v>
      </c>
      <c r="C257" s="142">
        <f>COUNTIF(KII_Consommateurs_Tampon!AK6:AK85,"1")</f>
        <v>8</v>
      </c>
      <c r="D257" s="195">
        <f t="shared" si="9"/>
        <v>0.1</v>
      </c>
      <c r="E257" s="177">
        <f t="shared" si="10"/>
        <v>3</v>
      </c>
      <c r="F257" s="178">
        <f t="shared" si="11"/>
        <v>0.15789473684210525</v>
      </c>
      <c r="G257" s="179">
        <f t="shared" si="12"/>
        <v>3</v>
      </c>
      <c r="H257" s="180">
        <f t="shared" si="13"/>
        <v>0.15</v>
      </c>
      <c r="I257" s="181">
        <f t="shared" si="14"/>
        <v>2</v>
      </c>
      <c r="J257" s="178">
        <f t="shared" si="15"/>
        <v>0.1</v>
      </c>
      <c r="K257" s="181">
        <f t="shared" si="16"/>
        <v>0</v>
      </c>
      <c r="L257" s="178">
        <f t="shared" si="17"/>
        <v>0</v>
      </c>
    </row>
    <row r="258" spans="2:12" ht="14.5" x14ac:dyDescent="0.35">
      <c r="B258" s="123" t="s">
        <v>1648</v>
      </c>
      <c r="C258" s="142">
        <f>COUNTIF(KII_Consommateurs_Tampon!AL6:AL85,"1")</f>
        <v>9</v>
      </c>
      <c r="D258" s="195">
        <f t="shared" si="9"/>
        <v>0.1125</v>
      </c>
      <c r="E258" s="177">
        <f t="shared" si="10"/>
        <v>5</v>
      </c>
      <c r="F258" s="178">
        <f t="shared" si="11"/>
        <v>0.26315789473684209</v>
      </c>
      <c r="G258" s="179">
        <f t="shared" si="12"/>
        <v>4</v>
      </c>
      <c r="H258" s="180">
        <f t="shared" si="13"/>
        <v>0.2</v>
      </c>
      <c r="I258" s="181">
        <f t="shared" si="14"/>
        <v>0</v>
      </c>
      <c r="J258" s="178">
        <f t="shared" si="15"/>
        <v>0</v>
      </c>
      <c r="K258" s="181">
        <f t="shared" si="16"/>
        <v>0</v>
      </c>
      <c r="L258" s="178">
        <f t="shared" si="17"/>
        <v>0</v>
      </c>
    </row>
    <row r="259" spans="2:12" ht="14.5" x14ac:dyDescent="0.35">
      <c r="B259" s="123" t="s">
        <v>1649</v>
      </c>
      <c r="C259" s="142">
        <f>COUNTIF(KII_Consommateurs_Tampon!AM6:AM85,"1")</f>
        <v>6</v>
      </c>
      <c r="D259" s="195">
        <f t="shared" si="9"/>
        <v>7.4999999999999997E-2</v>
      </c>
      <c r="E259" s="177">
        <f t="shared" si="10"/>
        <v>2</v>
      </c>
      <c r="F259" s="178">
        <f t="shared" si="11"/>
        <v>0.10526315789473684</v>
      </c>
      <c r="G259" s="179">
        <f t="shared" si="12"/>
        <v>0</v>
      </c>
      <c r="H259" s="180">
        <f t="shared" si="13"/>
        <v>0</v>
      </c>
      <c r="I259" s="181">
        <f t="shared" si="14"/>
        <v>4</v>
      </c>
      <c r="J259" s="178">
        <f t="shared" si="15"/>
        <v>0.2</v>
      </c>
      <c r="K259" s="181">
        <f t="shared" si="16"/>
        <v>0</v>
      </c>
      <c r="L259" s="178">
        <f t="shared" si="17"/>
        <v>0</v>
      </c>
    </row>
    <row r="260" spans="2:12" ht="14.5" x14ac:dyDescent="0.35">
      <c r="B260" s="123" t="s">
        <v>1650</v>
      </c>
      <c r="C260" s="142">
        <f>COUNTIF(KII_Consommateurs_Tampon!AN6:AN85,"1")</f>
        <v>5</v>
      </c>
      <c r="D260" s="195">
        <f t="shared" si="9"/>
        <v>6.25E-2</v>
      </c>
      <c r="E260" s="177">
        <f t="shared" si="10"/>
        <v>3</v>
      </c>
      <c r="F260" s="178">
        <f t="shared" si="11"/>
        <v>0.15789473684210525</v>
      </c>
      <c r="G260" s="179">
        <f t="shared" si="12"/>
        <v>0</v>
      </c>
      <c r="H260" s="180">
        <f t="shared" si="13"/>
        <v>0</v>
      </c>
      <c r="I260" s="181">
        <f t="shared" si="14"/>
        <v>2</v>
      </c>
      <c r="J260" s="178">
        <f t="shared" si="15"/>
        <v>0.1</v>
      </c>
      <c r="K260" s="181">
        <f t="shared" si="16"/>
        <v>0</v>
      </c>
      <c r="L260" s="178">
        <f t="shared" si="17"/>
        <v>0</v>
      </c>
    </row>
    <row r="261" spans="2:12" ht="14.5" x14ac:dyDescent="0.35">
      <c r="B261" s="123" t="s">
        <v>1651</v>
      </c>
      <c r="C261" s="142">
        <f>COUNTIF(KII_Consommateurs_Tampon!AO6:AO85,"1")</f>
        <v>4</v>
      </c>
      <c r="D261" s="195">
        <f t="shared" si="9"/>
        <v>0.05</v>
      </c>
      <c r="E261" s="177">
        <f t="shared" si="10"/>
        <v>0</v>
      </c>
      <c r="F261" s="178">
        <f t="shared" si="11"/>
        <v>0</v>
      </c>
      <c r="G261" s="179">
        <f t="shared" si="12"/>
        <v>3</v>
      </c>
      <c r="H261" s="180">
        <f t="shared" si="13"/>
        <v>0.15</v>
      </c>
      <c r="I261" s="181">
        <f t="shared" si="14"/>
        <v>0</v>
      </c>
      <c r="J261" s="178">
        <f t="shared" si="15"/>
        <v>0</v>
      </c>
      <c r="K261" s="181">
        <f t="shared" si="16"/>
        <v>1</v>
      </c>
      <c r="L261" s="178">
        <f t="shared" si="17"/>
        <v>0.05</v>
      </c>
    </row>
    <row r="262" spans="2:12" ht="14.5" x14ac:dyDescent="0.35">
      <c r="B262" s="123" t="s">
        <v>1652</v>
      </c>
      <c r="C262" s="142">
        <f>COUNTIF(KII_Consommateurs_Tampon!AP6:AP85,"1")</f>
        <v>10</v>
      </c>
      <c r="D262" s="195">
        <f t="shared" si="9"/>
        <v>0.125</v>
      </c>
      <c r="E262" s="177">
        <f t="shared" si="10"/>
        <v>1</v>
      </c>
      <c r="F262" s="178">
        <f t="shared" si="11"/>
        <v>5.2631578947368418E-2</v>
      </c>
      <c r="G262" s="179">
        <f t="shared" si="12"/>
        <v>4</v>
      </c>
      <c r="H262" s="180">
        <f t="shared" si="13"/>
        <v>0.2</v>
      </c>
      <c r="I262" s="181">
        <f t="shared" si="14"/>
        <v>4</v>
      </c>
      <c r="J262" s="178">
        <f t="shared" si="15"/>
        <v>0.2</v>
      </c>
      <c r="K262" s="181">
        <f t="shared" si="16"/>
        <v>1</v>
      </c>
      <c r="L262" s="178">
        <f t="shared" si="17"/>
        <v>0.05</v>
      </c>
    </row>
    <row r="263" spans="2:12" ht="14.5" x14ac:dyDescent="0.35">
      <c r="B263" s="123" t="s">
        <v>1691</v>
      </c>
      <c r="C263" s="142">
        <f>COUNTIF(KII_Consommateurs_Tampon!AQ6:AQ85,"1")</f>
        <v>6</v>
      </c>
      <c r="D263" s="195">
        <f t="shared" si="9"/>
        <v>7.4999999999999997E-2</v>
      </c>
      <c r="E263" s="177">
        <f t="shared" si="10"/>
        <v>3</v>
      </c>
      <c r="F263" s="178">
        <f t="shared" si="11"/>
        <v>0.15789473684210525</v>
      </c>
      <c r="G263" s="179">
        <f t="shared" si="12"/>
        <v>2</v>
      </c>
      <c r="H263" s="180">
        <f t="shared" si="13"/>
        <v>0.1</v>
      </c>
      <c r="I263" s="181">
        <f t="shared" si="14"/>
        <v>0</v>
      </c>
      <c r="J263" s="178">
        <f t="shared" si="15"/>
        <v>0</v>
      </c>
      <c r="K263" s="181">
        <f t="shared" si="16"/>
        <v>4</v>
      </c>
      <c r="L263" s="178">
        <f t="shared" si="17"/>
        <v>0.2</v>
      </c>
    </row>
    <row r="264" spans="2:12" ht="14.5" x14ac:dyDescent="0.35">
      <c r="B264" s="123" t="s">
        <v>1654</v>
      </c>
      <c r="C264" s="142">
        <f>COUNTIF(KII_Consommateurs_Tampon!AR6:AR85,"1")</f>
        <v>9</v>
      </c>
      <c r="D264" s="195">
        <f t="shared" si="9"/>
        <v>0.1125</v>
      </c>
      <c r="E264" s="177">
        <f t="shared" si="10"/>
        <v>8</v>
      </c>
      <c r="F264" s="178">
        <f t="shared" si="11"/>
        <v>0.42105263157894735</v>
      </c>
      <c r="G264" s="179">
        <f t="shared" si="12"/>
        <v>3</v>
      </c>
      <c r="H264" s="180">
        <f t="shared" si="13"/>
        <v>0.15</v>
      </c>
      <c r="I264" s="181">
        <f t="shared" si="14"/>
        <v>5</v>
      </c>
      <c r="J264" s="178">
        <f t="shared" si="15"/>
        <v>0.25</v>
      </c>
      <c r="K264" s="181">
        <f t="shared" si="16"/>
        <v>8</v>
      </c>
      <c r="L264" s="178">
        <f t="shared" si="17"/>
        <v>0.4</v>
      </c>
    </row>
    <row r="265" spans="2:12" ht="14.5" x14ac:dyDescent="0.35">
      <c r="B265" s="123" t="s">
        <v>1655</v>
      </c>
      <c r="C265" s="142">
        <f>COUNTIF(KII_Consommateurs_Tampon!AS6:AS85,"1")</f>
        <v>24</v>
      </c>
      <c r="D265" s="195">
        <f t="shared" si="9"/>
        <v>0.3</v>
      </c>
      <c r="E265" s="177">
        <f t="shared" si="10"/>
        <v>8</v>
      </c>
      <c r="F265" s="178">
        <f t="shared" si="11"/>
        <v>0.42105263157894735</v>
      </c>
      <c r="G265" s="179">
        <f t="shared" si="12"/>
        <v>1</v>
      </c>
      <c r="H265" s="180">
        <f t="shared" si="13"/>
        <v>0.05</v>
      </c>
      <c r="I265" s="181">
        <f t="shared" si="14"/>
        <v>7</v>
      </c>
      <c r="J265" s="178">
        <f t="shared" si="15"/>
        <v>0.35</v>
      </c>
      <c r="K265" s="181">
        <f t="shared" si="16"/>
        <v>3</v>
      </c>
      <c r="L265" s="178">
        <f t="shared" si="17"/>
        <v>0.15</v>
      </c>
    </row>
    <row r="266" spans="2:12" ht="14.5" x14ac:dyDescent="0.35">
      <c r="B266" s="123" t="s">
        <v>1656</v>
      </c>
      <c r="C266" s="142">
        <f>COUNTIF(KII_Consommateurs_Tampon!AT6:AT85,"1")</f>
        <v>19</v>
      </c>
      <c r="D266" s="195">
        <f t="shared" si="9"/>
        <v>0.23749999999999999</v>
      </c>
      <c r="E266" s="177">
        <f t="shared" si="10"/>
        <v>12</v>
      </c>
      <c r="F266" s="178">
        <f t="shared" si="11"/>
        <v>0.63157894736842102</v>
      </c>
      <c r="G266" s="179">
        <f t="shared" si="12"/>
        <v>16</v>
      </c>
      <c r="H266" s="180">
        <f t="shared" si="13"/>
        <v>0.8</v>
      </c>
      <c r="I266" s="181">
        <f t="shared" si="14"/>
        <v>16</v>
      </c>
      <c r="J266" s="178">
        <f t="shared" si="15"/>
        <v>0.8</v>
      </c>
      <c r="K266" s="181">
        <f t="shared" si="16"/>
        <v>10</v>
      </c>
      <c r="L266" s="178">
        <f t="shared" si="17"/>
        <v>0.5</v>
      </c>
    </row>
    <row r="267" spans="2:12" ht="14.5" x14ac:dyDescent="0.35">
      <c r="B267" s="123" t="s">
        <v>1660</v>
      </c>
      <c r="C267" s="142">
        <f>COUNTIF(KII_Consommateurs_Tampon!AU6:AU85,"1")</f>
        <v>54</v>
      </c>
      <c r="D267" s="195">
        <f t="shared" si="9"/>
        <v>0.67500000000000004</v>
      </c>
      <c r="E267" s="177">
        <f t="shared" si="10"/>
        <v>0</v>
      </c>
      <c r="F267" s="178">
        <f t="shared" si="11"/>
        <v>0</v>
      </c>
      <c r="G267" s="179">
        <f t="shared" si="12"/>
        <v>0</v>
      </c>
      <c r="H267" s="180">
        <f t="shared" si="13"/>
        <v>0</v>
      </c>
      <c r="I267" s="181">
        <f t="shared" si="14"/>
        <v>0</v>
      </c>
      <c r="J267" s="178">
        <f t="shared" si="15"/>
        <v>0</v>
      </c>
      <c r="K267" s="181">
        <f t="shared" si="16"/>
        <v>7</v>
      </c>
      <c r="L267" s="178">
        <f t="shared" si="17"/>
        <v>0.35</v>
      </c>
    </row>
    <row r="268" spans="2:12" ht="14.5" x14ac:dyDescent="0.35">
      <c r="B268" s="123" t="s">
        <v>1661</v>
      </c>
      <c r="C268" s="142">
        <f>COUNTIF(KII_Consommateurs_Tampon!AV6:AV85,"1")</f>
        <v>7</v>
      </c>
      <c r="D268" s="195">
        <f t="shared" si="9"/>
        <v>8.7499999999999994E-2</v>
      </c>
      <c r="E268" s="177">
        <f t="shared" si="10"/>
        <v>2</v>
      </c>
      <c r="F268" s="178">
        <f t="shared" si="11"/>
        <v>0.10526315789473684</v>
      </c>
      <c r="G268" s="179">
        <f t="shared" si="12"/>
        <v>4</v>
      </c>
      <c r="H268" s="180">
        <f t="shared" si="13"/>
        <v>0.2</v>
      </c>
      <c r="I268" s="181">
        <f t="shared" si="14"/>
        <v>1</v>
      </c>
      <c r="J268" s="178">
        <f t="shared" si="15"/>
        <v>0.05</v>
      </c>
      <c r="K268" s="181">
        <f t="shared" si="16"/>
        <v>0</v>
      </c>
      <c r="L268" s="178">
        <f t="shared" si="17"/>
        <v>0</v>
      </c>
    </row>
    <row r="269" spans="2:12" ht="14.5" x14ac:dyDescent="0.35">
      <c r="B269" s="123" t="s">
        <v>1645</v>
      </c>
      <c r="C269" s="142">
        <f>COUNTIF(KII_Consommateurs_Tampon!AW6:AW85,"1")</f>
        <v>7</v>
      </c>
      <c r="D269" s="195">
        <f t="shared" si="9"/>
        <v>8.7499999999999994E-2</v>
      </c>
      <c r="E269" s="182">
        <f>C295</f>
        <v>0</v>
      </c>
      <c r="F269" s="183">
        <f t="shared" si="11"/>
        <v>0</v>
      </c>
      <c r="G269" s="184">
        <f>D295</f>
        <v>0</v>
      </c>
      <c r="H269" s="185">
        <f t="shared" si="13"/>
        <v>0</v>
      </c>
      <c r="I269" s="186">
        <f>E295</f>
        <v>0</v>
      </c>
      <c r="J269" s="183">
        <f t="shared" si="15"/>
        <v>0</v>
      </c>
      <c r="K269" s="186">
        <f>F295</f>
        <v>0</v>
      </c>
      <c r="L269" s="183">
        <f t="shared" si="17"/>
        <v>0</v>
      </c>
    </row>
    <row r="270" spans="2:12" x14ac:dyDescent="0.3">
      <c r="B270" s="196" t="s">
        <v>1709</v>
      </c>
    </row>
    <row r="274" spans="2:13" x14ac:dyDescent="0.3">
      <c r="J274" s="101"/>
      <c r="K274" s="102"/>
      <c r="L274" s="102"/>
      <c r="M274" s="100"/>
    </row>
    <row r="275" spans="2:13" x14ac:dyDescent="0.3">
      <c r="J275" s="101"/>
      <c r="K275" s="102"/>
      <c r="L275" s="102"/>
      <c r="M275" s="100"/>
    </row>
    <row r="276" spans="2:13" ht="14.5" x14ac:dyDescent="0.35">
      <c r="B276" s="187" t="s">
        <v>1693</v>
      </c>
      <c r="C276"/>
      <c r="D276"/>
      <c r="E276"/>
      <c r="F276"/>
      <c r="G276" s="132"/>
      <c r="J276" s="101"/>
      <c r="K276" s="102"/>
      <c r="L276" s="102"/>
      <c r="M276" s="100"/>
    </row>
    <row r="277" spans="2:13" ht="14.5" x14ac:dyDescent="0.35">
      <c r="B277"/>
      <c r="C277"/>
      <c r="D277"/>
      <c r="J277" s="101"/>
      <c r="K277" s="101"/>
      <c r="L277" s="102"/>
      <c r="M277" s="100"/>
    </row>
    <row r="278" spans="2:13" ht="14.5" x14ac:dyDescent="0.35">
      <c r="B278"/>
      <c r="C278" t="s">
        <v>1638</v>
      </c>
      <c r="D278"/>
      <c r="E278"/>
      <c r="F278"/>
      <c r="G278"/>
    </row>
    <row r="279" spans="2:13" ht="14.5" x14ac:dyDescent="0.35">
      <c r="B279" t="s">
        <v>1694</v>
      </c>
      <c r="C279" s="188" t="s">
        <v>40</v>
      </c>
      <c r="D279" s="188" t="s">
        <v>42</v>
      </c>
      <c r="E279" s="188" t="s">
        <v>41</v>
      </c>
      <c r="F279" s="188" t="s">
        <v>43</v>
      </c>
      <c r="G279" s="189" t="s">
        <v>1677</v>
      </c>
    </row>
    <row r="280" spans="2:13" ht="14.5" x14ac:dyDescent="0.35">
      <c r="B280" t="s">
        <v>1710</v>
      </c>
      <c r="C280" s="131">
        <v>9</v>
      </c>
      <c r="D280" s="131">
        <v>9</v>
      </c>
      <c r="E280" s="131">
        <v>16</v>
      </c>
      <c r="F280" s="131">
        <v>8</v>
      </c>
      <c r="G280" s="197">
        <v>42</v>
      </c>
    </row>
    <row r="281" spans="2:13" ht="14.5" x14ac:dyDescent="0.35">
      <c r="B281" t="s">
        <v>1711</v>
      </c>
      <c r="C281" s="131">
        <v>0</v>
      </c>
      <c r="D281" s="131">
        <v>2</v>
      </c>
      <c r="E281" s="131">
        <v>0</v>
      </c>
      <c r="F281" s="131">
        <v>5</v>
      </c>
      <c r="G281" s="197">
        <v>7</v>
      </c>
    </row>
    <row r="282" spans="2:13" ht="14.5" x14ac:dyDescent="0.35">
      <c r="B282" t="s">
        <v>1712</v>
      </c>
      <c r="C282" s="131">
        <v>3</v>
      </c>
      <c r="D282" s="131">
        <v>3</v>
      </c>
      <c r="E282" s="131">
        <v>2</v>
      </c>
      <c r="F282" s="131">
        <v>0</v>
      </c>
      <c r="G282" s="197">
        <v>8</v>
      </c>
    </row>
    <row r="283" spans="2:13" ht="14.5" x14ac:dyDescent="0.35">
      <c r="B283" t="s">
        <v>1713</v>
      </c>
      <c r="C283" s="131">
        <v>5</v>
      </c>
      <c r="D283" s="131">
        <v>4</v>
      </c>
      <c r="E283" s="131">
        <v>0</v>
      </c>
      <c r="F283" s="131">
        <v>0</v>
      </c>
      <c r="G283" s="197">
        <v>9</v>
      </c>
    </row>
    <row r="284" spans="2:13" ht="14.5" x14ac:dyDescent="0.35">
      <c r="B284" t="s">
        <v>1714</v>
      </c>
      <c r="C284" s="131">
        <v>2</v>
      </c>
      <c r="D284" s="131">
        <v>0</v>
      </c>
      <c r="E284" s="131">
        <v>4</v>
      </c>
      <c r="F284" s="131">
        <v>0</v>
      </c>
      <c r="G284" s="197">
        <v>6</v>
      </c>
    </row>
    <row r="285" spans="2:13" ht="14.5" x14ac:dyDescent="0.35">
      <c r="B285" t="s">
        <v>1715</v>
      </c>
      <c r="C285" s="131">
        <v>3</v>
      </c>
      <c r="D285" s="131">
        <v>0</v>
      </c>
      <c r="E285" s="131">
        <v>2</v>
      </c>
      <c r="F285" s="131">
        <v>0</v>
      </c>
      <c r="G285" s="197">
        <v>5</v>
      </c>
    </row>
    <row r="286" spans="2:13" ht="14.5" x14ac:dyDescent="0.35">
      <c r="B286" t="s">
        <v>1716</v>
      </c>
      <c r="C286" s="131">
        <v>0</v>
      </c>
      <c r="D286" s="131">
        <v>3</v>
      </c>
      <c r="E286" s="131">
        <v>0</v>
      </c>
      <c r="F286" s="131">
        <v>1</v>
      </c>
      <c r="G286" s="197">
        <v>4</v>
      </c>
    </row>
    <row r="287" spans="2:13" ht="14.5" x14ac:dyDescent="0.35">
      <c r="B287" t="s">
        <v>1717</v>
      </c>
      <c r="C287" s="131">
        <v>1</v>
      </c>
      <c r="D287" s="131">
        <v>4</v>
      </c>
      <c r="E287" s="131">
        <v>4</v>
      </c>
      <c r="F287" s="131">
        <v>1</v>
      </c>
      <c r="G287" s="197">
        <v>10</v>
      </c>
    </row>
    <row r="288" spans="2:13" ht="14.5" x14ac:dyDescent="0.35">
      <c r="B288" t="s">
        <v>1718</v>
      </c>
      <c r="C288" s="131">
        <v>3</v>
      </c>
      <c r="D288" s="131">
        <v>2</v>
      </c>
      <c r="E288" s="131">
        <v>0</v>
      </c>
      <c r="F288" s="131">
        <v>4</v>
      </c>
      <c r="G288" s="197">
        <v>9</v>
      </c>
    </row>
    <row r="289" spans="2:17" ht="14.5" x14ac:dyDescent="0.35">
      <c r="B289" t="s">
        <v>1719</v>
      </c>
      <c r="C289" s="131">
        <v>8</v>
      </c>
      <c r="D289" s="131">
        <v>3</v>
      </c>
      <c r="E289" s="131">
        <v>5</v>
      </c>
      <c r="F289" s="131">
        <v>8</v>
      </c>
      <c r="G289" s="197">
        <v>24</v>
      </c>
    </row>
    <row r="290" spans="2:17" ht="14.5" x14ac:dyDescent="0.35">
      <c r="B290" t="s">
        <v>1720</v>
      </c>
      <c r="C290" s="131">
        <v>8</v>
      </c>
      <c r="D290" s="131">
        <v>1</v>
      </c>
      <c r="E290" s="131">
        <v>7</v>
      </c>
      <c r="F290" s="131">
        <v>3</v>
      </c>
      <c r="G290" s="197">
        <v>19</v>
      </c>
    </row>
    <row r="291" spans="2:17" ht="14.5" x14ac:dyDescent="0.35">
      <c r="B291" t="s">
        <v>1721</v>
      </c>
      <c r="C291" s="131">
        <v>12</v>
      </c>
      <c r="D291" s="131">
        <v>16</v>
      </c>
      <c r="E291" s="131">
        <v>16</v>
      </c>
      <c r="F291" s="131">
        <v>10</v>
      </c>
      <c r="G291" s="197">
        <v>54</v>
      </c>
    </row>
    <row r="292" spans="2:17" ht="14.5" x14ac:dyDescent="0.35">
      <c r="B292" t="s">
        <v>1722</v>
      </c>
      <c r="C292" s="131">
        <v>0</v>
      </c>
      <c r="D292" s="131">
        <v>0</v>
      </c>
      <c r="E292" s="131">
        <v>0</v>
      </c>
      <c r="F292" s="131">
        <v>7</v>
      </c>
      <c r="G292" s="197">
        <v>7</v>
      </c>
    </row>
    <row r="293" spans="2:17" ht="14.5" x14ac:dyDescent="0.35">
      <c r="B293" t="s">
        <v>1723</v>
      </c>
      <c r="C293" s="131">
        <v>2</v>
      </c>
      <c r="D293" s="131">
        <v>4</v>
      </c>
      <c r="E293" s="131">
        <v>1</v>
      </c>
      <c r="F293" s="131">
        <v>0</v>
      </c>
      <c r="G293" s="197">
        <v>7</v>
      </c>
    </row>
    <row r="294" spans="2:17" ht="14.5" x14ac:dyDescent="0.35">
      <c r="B294"/>
      <c r="C294"/>
      <c r="D294"/>
      <c r="E294"/>
      <c r="F294"/>
      <c r="G294"/>
    </row>
    <row r="295" spans="2:17" ht="14.5" x14ac:dyDescent="0.35">
      <c r="B295"/>
      <c r="C295"/>
      <c r="D295"/>
      <c r="E295"/>
      <c r="F295"/>
      <c r="G295"/>
    </row>
    <row r="300" spans="2:17" x14ac:dyDescent="0.3">
      <c r="B300" s="112" t="s">
        <v>1724</v>
      </c>
    </row>
    <row r="301" spans="2:17" ht="14.5" x14ac:dyDescent="0.35">
      <c r="E301"/>
      <c r="F301"/>
    </row>
    <row r="303" spans="2:17" s="113" customFormat="1" ht="39" x14ac:dyDescent="0.35">
      <c r="B303" s="548" t="s">
        <v>1682</v>
      </c>
      <c r="C303" s="548"/>
      <c r="D303" s="548"/>
      <c r="E303" s="132" t="s">
        <v>1638</v>
      </c>
      <c r="F303" s="132" t="s">
        <v>231</v>
      </c>
      <c r="G303" s="132" t="s">
        <v>1671</v>
      </c>
      <c r="H303" s="198" t="s">
        <v>1725</v>
      </c>
      <c r="I303" s="199" t="s">
        <v>1726</v>
      </c>
      <c r="J303" s="199" t="s">
        <v>1727</v>
      </c>
      <c r="K303" s="199" t="s">
        <v>1728</v>
      </c>
      <c r="L303" s="199" t="s">
        <v>1729</v>
      </c>
      <c r="M303" s="199" t="s">
        <v>1730</v>
      </c>
      <c r="N303" s="199" t="s">
        <v>1731</v>
      </c>
      <c r="O303" s="199" t="s">
        <v>1732</v>
      </c>
      <c r="P303" s="199" t="s">
        <v>1733</v>
      </c>
      <c r="Q303" s="200"/>
    </row>
    <row r="304" spans="2:17" ht="14.5" x14ac:dyDescent="0.35">
      <c r="B304" s="518" t="s">
        <v>1734</v>
      </c>
      <c r="C304" s="518"/>
      <c r="D304" s="518"/>
      <c r="E304" t="s">
        <v>40</v>
      </c>
      <c r="F304" t="s">
        <v>797</v>
      </c>
      <c r="G304" s="131">
        <v>1</v>
      </c>
      <c r="H304" s="201"/>
      <c r="I304" s="121"/>
      <c r="J304" s="121"/>
      <c r="K304" s="121"/>
      <c r="L304" s="121"/>
      <c r="M304" s="121"/>
      <c r="N304" s="121">
        <v>1</v>
      </c>
      <c r="O304" s="121">
        <v>1</v>
      </c>
      <c r="P304" s="121"/>
    </row>
    <row r="305" spans="2:16" ht="14.5" x14ac:dyDescent="0.35">
      <c r="B305" s="518"/>
      <c r="C305" s="518"/>
      <c r="D305" s="518"/>
      <c r="E305"/>
      <c r="F305" t="s">
        <v>780</v>
      </c>
      <c r="G305" s="131">
        <v>1</v>
      </c>
      <c r="H305" s="201"/>
      <c r="I305" s="121"/>
      <c r="J305" s="121"/>
      <c r="K305" s="121"/>
      <c r="L305" s="121"/>
      <c r="M305" s="121">
        <v>1</v>
      </c>
      <c r="N305" s="121">
        <v>1</v>
      </c>
      <c r="O305" s="121">
        <v>1</v>
      </c>
      <c r="P305" s="121"/>
    </row>
    <row r="306" spans="2:16" ht="14.5" x14ac:dyDescent="0.35">
      <c r="B306" s="518"/>
      <c r="C306" s="518"/>
      <c r="D306" s="518"/>
      <c r="E306"/>
      <c r="F306" t="s">
        <v>813</v>
      </c>
      <c r="G306" s="131">
        <v>1</v>
      </c>
      <c r="H306" s="201"/>
      <c r="I306" s="121"/>
      <c r="J306" s="121"/>
      <c r="K306" s="121"/>
      <c r="L306" s="121"/>
      <c r="M306" s="121"/>
      <c r="N306" s="121">
        <v>1</v>
      </c>
      <c r="O306" s="121">
        <v>1</v>
      </c>
      <c r="P306" s="121"/>
    </row>
    <row r="307" spans="2:16" ht="14.5" x14ac:dyDescent="0.35">
      <c r="B307" s="518"/>
      <c r="C307" s="518"/>
      <c r="D307" s="518"/>
      <c r="E307"/>
      <c r="F307" t="s">
        <v>677</v>
      </c>
      <c r="G307" s="131">
        <v>1</v>
      </c>
      <c r="H307" s="201"/>
      <c r="I307" s="202">
        <v>1</v>
      </c>
      <c r="J307" s="121"/>
      <c r="K307" s="202">
        <v>1</v>
      </c>
      <c r="L307" s="121"/>
      <c r="M307" s="121"/>
      <c r="N307" s="121">
        <v>1</v>
      </c>
      <c r="O307" s="121"/>
      <c r="P307" s="121"/>
    </row>
    <row r="308" spans="2:16" ht="14.5" x14ac:dyDescent="0.35">
      <c r="B308" s="518"/>
      <c r="C308" s="518"/>
      <c r="D308" s="518"/>
      <c r="E308"/>
      <c r="F308" t="s">
        <v>946</v>
      </c>
      <c r="G308" s="131">
        <v>1</v>
      </c>
      <c r="H308" s="201"/>
      <c r="I308" s="202">
        <v>1</v>
      </c>
      <c r="J308" s="202">
        <v>1</v>
      </c>
      <c r="K308" s="121"/>
      <c r="L308" s="121"/>
      <c r="M308" s="121"/>
      <c r="N308" s="121"/>
      <c r="O308" s="121"/>
      <c r="P308" s="121">
        <v>1</v>
      </c>
    </row>
    <row r="309" spans="2:16" ht="14.5" x14ac:dyDescent="0.35">
      <c r="B309" s="518"/>
      <c r="C309" s="518"/>
      <c r="D309" s="518"/>
      <c r="E309"/>
      <c r="F309" t="s">
        <v>982</v>
      </c>
      <c r="G309" s="131">
        <v>1</v>
      </c>
      <c r="H309" s="201"/>
      <c r="I309" s="202">
        <v>1</v>
      </c>
      <c r="J309" s="202">
        <v>1</v>
      </c>
      <c r="K309" s="121"/>
      <c r="L309" s="121"/>
      <c r="M309" s="121"/>
      <c r="N309" s="121"/>
      <c r="O309" s="121">
        <v>1</v>
      </c>
      <c r="P309" s="121"/>
    </row>
    <row r="310" spans="2:16" ht="14.5" x14ac:dyDescent="0.35">
      <c r="B310" s="518"/>
      <c r="C310" s="518"/>
      <c r="D310" s="518"/>
      <c r="E310"/>
      <c r="F310" t="s">
        <v>907</v>
      </c>
      <c r="G310" s="131">
        <v>1</v>
      </c>
      <c r="H310" s="201"/>
      <c r="I310" s="202">
        <v>1</v>
      </c>
      <c r="J310" s="121"/>
      <c r="K310" s="121"/>
      <c r="L310" s="121"/>
      <c r="M310" s="121"/>
      <c r="N310" s="121">
        <v>1</v>
      </c>
      <c r="O310" s="121">
        <v>1</v>
      </c>
      <c r="P310" s="121"/>
    </row>
    <row r="311" spans="2:16" ht="14.5" x14ac:dyDescent="0.35">
      <c r="B311" s="518"/>
      <c r="C311" s="518"/>
      <c r="D311" s="518"/>
      <c r="E311"/>
      <c r="F311" t="s">
        <v>712</v>
      </c>
      <c r="G311" s="131">
        <v>1</v>
      </c>
      <c r="H311" s="201"/>
      <c r="I311" s="202">
        <v>1</v>
      </c>
      <c r="J311" s="121"/>
      <c r="K311" s="121"/>
      <c r="L311" s="121"/>
      <c r="M311" s="121"/>
      <c r="N311" s="121">
        <v>1</v>
      </c>
      <c r="O311" s="121">
        <v>1</v>
      </c>
      <c r="P311" s="121"/>
    </row>
    <row r="312" spans="2:16" ht="14.5" x14ac:dyDescent="0.35">
      <c r="B312" s="518"/>
      <c r="C312" s="518"/>
      <c r="D312" s="518"/>
      <c r="E312"/>
      <c r="F312" t="s">
        <v>765</v>
      </c>
      <c r="G312" s="131">
        <v>1</v>
      </c>
      <c r="H312" s="201"/>
      <c r="I312" s="121"/>
      <c r="J312" s="121"/>
      <c r="K312" s="121"/>
      <c r="L312" s="121"/>
      <c r="M312" s="121"/>
      <c r="N312" s="121">
        <v>1</v>
      </c>
      <c r="O312" s="121">
        <v>1</v>
      </c>
      <c r="P312" s="121"/>
    </row>
    <row r="313" spans="2:16" ht="14.5" x14ac:dyDescent="0.35">
      <c r="B313" s="518"/>
      <c r="C313" s="518"/>
      <c r="D313" s="518"/>
      <c r="E313"/>
      <c r="F313" t="s">
        <v>746</v>
      </c>
      <c r="G313" s="131">
        <v>1</v>
      </c>
      <c r="H313" s="201"/>
      <c r="I313" s="121"/>
      <c r="J313" s="121"/>
      <c r="K313" s="121"/>
      <c r="L313" s="121"/>
      <c r="M313" s="121"/>
      <c r="N313" s="121">
        <v>1</v>
      </c>
      <c r="O313" s="121">
        <v>1</v>
      </c>
      <c r="P313" s="121"/>
    </row>
    <row r="314" spans="2:16" ht="14.5" x14ac:dyDescent="0.35">
      <c r="B314" s="518"/>
      <c r="C314" s="518"/>
      <c r="D314" s="518"/>
      <c r="E314"/>
      <c r="F314" t="s">
        <v>830</v>
      </c>
      <c r="G314" s="131">
        <v>1</v>
      </c>
      <c r="H314" s="201"/>
      <c r="I314" s="121"/>
      <c r="J314" s="121"/>
      <c r="K314" s="121"/>
      <c r="L314" s="121"/>
      <c r="M314" s="121"/>
      <c r="N314" s="121">
        <v>1</v>
      </c>
      <c r="O314" s="121"/>
      <c r="P314" s="121"/>
    </row>
    <row r="315" spans="2:16" ht="14.5" x14ac:dyDescent="0.35">
      <c r="B315" s="518"/>
      <c r="C315" s="518"/>
      <c r="D315" s="518"/>
      <c r="E315"/>
      <c r="F315" t="s">
        <v>730</v>
      </c>
      <c r="G315" s="131">
        <v>1</v>
      </c>
      <c r="H315" s="201"/>
      <c r="I315" s="121"/>
      <c r="J315" s="121"/>
      <c r="K315" s="121"/>
      <c r="L315" s="121"/>
      <c r="M315" s="121"/>
      <c r="N315" s="121">
        <v>1</v>
      </c>
      <c r="O315" s="121">
        <v>1</v>
      </c>
      <c r="P315" s="121"/>
    </row>
    <row r="316" spans="2:16" ht="14.5" x14ac:dyDescent="0.35">
      <c r="B316" s="518"/>
      <c r="C316" s="518"/>
      <c r="D316" s="518"/>
      <c r="E316"/>
      <c r="F316" t="s">
        <v>694</v>
      </c>
      <c r="G316" s="131">
        <v>1</v>
      </c>
      <c r="H316" s="201"/>
      <c r="I316" s="202">
        <v>1</v>
      </c>
      <c r="J316" s="202">
        <v>1</v>
      </c>
      <c r="K316" s="121"/>
      <c r="L316" s="121"/>
      <c r="M316" s="121">
        <v>1</v>
      </c>
      <c r="N316" s="121"/>
      <c r="O316" s="121"/>
      <c r="P316" s="121"/>
    </row>
    <row r="317" spans="2:16" ht="14.5" x14ac:dyDescent="0.35">
      <c r="B317" s="518"/>
      <c r="C317" s="518"/>
      <c r="D317" s="518"/>
      <c r="E317"/>
      <c r="F317" t="s">
        <v>963</v>
      </c>
      <c r="G317" s="131">
        <v>1</v>
      </c>
      <c r="H317" s="201"/>
      <c r="I317" s="121"/>
      <c r="J317" s="202">
        <v>1</v>
      </c>
      <c r="K317" s="121"/>
      <c r="L317" s="121"/>
      <c r="M317" s="121">
        <v>1</v>
      </c>
      <c r="N317" s="121">
        <v>1</v>
      </c>
      <c r="O317" s="121"/>
      <c r="P317" s="121"/>
    </row>
    <row r="318" spans="2:16" ht="14.5" x14ac:dyDescent="0.35">
      <c r="B318" s="518"/>
      <c r="C318" s="518"/>
      <c r="D318" s="518"/>
      <c r="E318"/>
      <c r="F318" t="s">
        <v>929</v>
      </c>
      <c r="G318" s="131">
        <v>1</v>
      </c>
      <c r="H318" s="201"/>
      <c r="I318" s="121"/>
      <c r="J318" s="202">
        <v>1</v>
      </c>
      <c r="K318" s="121"/>
      <c r="L318" s="121"/>
      <c r="M318" s="121">
        <v>1</v>
      </c>
      <c r="N318" s="121"/>
      <c r="O318" s="121"/>
      <c r="P318" s="121"/>
    </row>
    <row r="319" spans="2:16" ht="14.5" x14ac:dyDescent="0.35">
      <c r="B319" s="518"/>
      <c r="C319" s="518"/>
      <c r="D319" s="518"/>
      <c r="E319"/>
      <c r="F319" t="s">
        <v>850</v>
      </c>
      <c r="G319" s="131">
        <v>1</v>
      </c>
      <c r="H319" s="201">
        <v>1</v>
      </c>
      <c r="I319" s="121"/>
      <c r="J319" s="121"/>
      <c r="K319" s="121"/>
      <c r="L319" s="121"/>
      <c r="M319" s="121"/>
      <c r="N319" s="121">
        <v>1</v>
      </c>
      <c r="O319" s="121"/>
      <c r="P319" s="121"/>
    </row>
    <row r="320" spans="2:16" ht="14.5" x14ac:dyDescent="0.35">
      <c r="B320" s="518"/>
      <c r="C320" s="518"/>
      <c r="D320" s="518"/>
      <c r="E320"/>
      <c r="F320" t="s">
        <v>656</v>
      </c>
      <c r="G320" s="131">
        <v>1</v>
      </c>
      <c r="H320" s="201">
        <v>1</v>
      </c>
      <c r="I320" s="121"/>
      <c r="J320" s="121"/>
      <c r="K320" s="121"/>
      <c r="L320" s="121"/>
      <c r="M320" s="121"/>
      <c r="N320" s="121">
        <v>1</v>
      </c>
      <c r="O320" s="121">
        <v>1</v>
      </c>
      <c r="P320" s="121"/>
    </row>
    <row r="321" spans="2:16" ht="14.5" x14ac:dyDescent="0.35">
      <c r="B321" s="518"/>
      <c r="C321" s="518"/>
      <c r="D321" s="518"/>
      <c r="E321"/>
      <c r="F321" t="s">
        <v>887</v>
      </c>
      <c r="G321" s="131">
        <v>1</v>
      </c>
      <c r="H321" s="201">
        <v>1</v>
      </c>
      <c r="I321" s="121"/>
      <c r="J321" s="121"/>
      <c r="K321" s="121"/>
      <c r="L321" s="121"/>
      <c r="M321" s="121"/>
      <c r="N321" s="121">
        <v>1</v>
      </c>
      <c r="O321" s="121">
        <v>1</v>
      </c>
      <c r="P321" s="121"/>
    </row>
    <row r="322" spans="2:16" ht="14.5" x14ac:dyDescent="0.35">
      <c r="B322" s="518"/>
      <c r="C322" s="518"/>
      <c r="D322" s="518"/>
      <c r="E322"/>
      <c r="F322" t="s">
        <v>870</v>
      </c>
      <c r="G322" s="131">
        <v>1</v>
      </c>
      <c r="H322" s="201">
        <v>1</v>
      </c>
      <c r="I322" s="121"/>
      <c r="J322" s="121"/>
      <c r="K322" s="121"/>
      <c r="L322" s="121"/>
      <c r="M322" s="121"/>
      <c r="N322" s="121">
        <v>1</v>
      </c>
      <c r="O322" s="121"/>
      <c r="P322" s="121"/>
    </row>
    <row r="323" spans="2:16" ht="14.5" x14ac:dyDescent="0.35">
      <c r="B323" s="518"/>
      <c r="C323" s="518"/>
      <c r="D323" s="518"/>
      <c r="E323"/>
      <c r="F323" t="s">
        <v>637</v>
      </c>
      <c r="G323" s="131">
        <v>1</v>
      </c>
      <c r="H323" s="201">
        <v>1</v>
      </c>
      <c r="I323" s="121"/>
      <c r="J323" s="121"/>
      <c r="K323" s="121"/>
      <c r="L323" s="121"/>
      <c r="M323" s="121"/>
      <c r="N323" s="121">
        <v>1</v>
      </c>
      <c r="O323" s="121">
        <v>1</v>
      </c>
      <c r="P323" s="121"/>
    </row>
    <row r="324" spans="2:16" ht="14.5" x14ac:dyDescent="0.35">
      <c r="B324" s="518" t="s">
        <v>1735</v>
      </c>
      <c r="C324" s="518"/>
      <c r="D324" s="518"/>
      <c r="E324" t="s">
        <v>42</v>
      </c>
      <c r="F324" t="s">
        <v>348</v>
      </c>
      <c r="G324" s="131">
        <v>1</v>
      </c>
      <c r="H324" s="201">
        <v>1</v>
      </c>
      <c r="I324" s="121"/>
      <c r="J324" s="121"/>
      <c r="K324" s="121"/>
      <c r="L324" s="121"/>
      <c r="M324" s="121"/>
      <c r="N324" s="121"/>
      <c r="O324" s="121"/>
      <c r="P324" s="121"/>
    </row>
    <row r="325" spans="2:16" ht="14.5" x14ac:dyDescent="0.35">
      <c r="B325" s="518"/>
      <c r="C325" s="518"/>
      <c r="D325" s="518"/>
      <c r="E325"/>
      <c r="F325" t="s">
        <v>297</v>
      </c>
      <c r="G325" s="131">
        <v>1</v>
      </c>
      <c r="H325" s="201">
        <v>1</v>
      </c>
      <c r="I325" s="121"/>
      <c r="J325" s="121"/>
      <c r="K325" s="121"/>
      <c r="L325" s="121">
        <v>1</v>
      </c>
      <c r="M325" s="121"/>
      <c r="N325" s="121">
        <v>1</v>
      </c>
      <c r="O325" s="121"/>
      <c r="P325" s="121"/>
    </row>
    <row r="326" spans="2:16" ht="14.5" x14ac:dyDescent="0.35">
      <c r="B326" s="518"/>
      <c r="C326" s="518"/>
      <c r="D326" s="518"/>
      <c r="E326"/>
      <c r="F326" t="s">
        <v>502</v>
      </c>
      <c r="G326" s="131">
        <v>1</v>
      </c>
      <c r="H326" s="201"/>
      <c r="I326" s="121"/>
      <c r="J326" s="121"/>
      <c r="K326" s="121"/>
      <c r="L326" s="121"/>
      <c r="M326" s="121"/>
      <c r="N326" s="121"/>
      <c r="O326" s="121">
        <v>1</v>
      </c>
      <c r="P326" s="121"/>
    </row>
    <row r="327" spans="2:16" ht="14.5" x14ac:dyDescent="0.35">
      <c r="B327" s="518"/>
      <c r="C327" s="518"/>
      <c r="D327" s="518"/>
      <c r="E327"/>
      <c r="F327" t="s">
        <v>271</v>
      </c>
      <c r="G327" s="131">
        <v>3</v>
      </c>
      <c r="H327" s="201">
        <v>3</v>
      </c>
      <c r="I327" s="121"/>
      <c r="J327" s="121"/>
      <c r="K327" s="121"/>
      <c r="L327" s="121"/>
      <c r="M327" s="121"/>
      <c r="N327" s="121"/>
      <c r="O327" s="121"/>
      <c r="P327" s="121"/>
    </row>
    <row r="328" spans="2:16" ht="14.5" x14ac:dyDescent="0.35">
      <c r="B328" s="518"/>
      <c r="C328" s="518"/>
      <c r="D328" s="518"/>
      <c r="E328"/>
      <c r="F328" t="s">
        <v>377</v>
      </c>
      <c r="G328" s="131">
        <v>1</v>
      </c>
      <c r="H328" s="201"/>
      <c r="I328" s="121"/>
      <c r="J328" s="121"/>
      <c r="K328" s="121"/>
      <c r="L328" s="121"/>
      <c r="M328" s="121"/>
      <c r="N328" s="121"/>
      <c r="O328" s="121"/>
      <c r="P328" s="121"/>
    </row>
    <row r="329" spans="2:16" ht="14.5" x14ac:dyDescent="0.35">
      <c r="B329" s="518"/>
      <c r="C329" s="518"/>
      <c r="D329" s="518"/>
      <c r="E329"/>
      <c r="F329" t="s">
        <v>360</v>
      </c>
      <c r="G329" s="131">
        <v>1</v>
      </c>
      <c r="H329" s="201">
        <v>1</v>
      </c>
      <c r="I329" s="121"/>
      <c r="J329" s="121"/>
      <c r="K329" s="121"/>
      <c r="L329" s="121"/>
      <c r="M329" s="121"/>
      <c r="N329" s="121"/>
      <c r="O329" s="121"/>
      <c r="P329" s="121"/>
    </row>
    <row r="330" spans="2:16" ht="14.5" x14ac:dyDescent="0.35">
      <c r="B330" s="518"/>
      <c r="C330" s="518"/>
      <c r="D330" s="518"/>
      <c r="E330"/>
      <c r="F330" t="s">
        <v>451</v>
      </c>
      <c r="G330" s="131">
        <v>1</v>
      </c>
      <c r="H330" s="201">
        <v>1</v>
      </c>
      <c r="I330" s="121"/>
      <c r="J330" s="121"/>
      <c r="K330" s="121"/>
      <c r="L330" s="121"/>
      <c r="M330" s="121"/>
      <c r="N330" s="121"/>
      <c r="O330" s="121"/>
      <c r="P330" s="121"/>
    </row>
    <row r="331" spans="2:16" ht="14.5" x14ac:dyDescent="0.35">
      <c r="B331" s="518"/>
      <c r="C331" s="518"/>
      <c r="D331" s="518"/>
      <c r="E331"/>
      <c r="F331" t="s">
        <v>434</v>
      </c>
      <c r="G331" s="131">
        <v>2</v>
      </c>
      <c r="H331" s="201">
        <v>2</v>
      </c>
      <c r="I331" s="121"/>
      <c r="J331" s="121"/>
      <c r="K331" s="121"/>
      <c r="L331" s="121">
        <v>2</v>
      </c>
      <c r="M331" s="121"/>
      <c r="N331" s="121"/>
      <c r="O331" s="121"/>
      <c r="P331" s="121"/>
    </row>
    <row r="332" spans="2:16" ht="14.5" x14ac:dyDescent="0.35">
      <c r="B332" s="518"/>
      <c r="C332" s="518"/>
      <c r="D332" s="518"/>
      <c r="E332"/>
      <c r="F332" t="s">
        <v>395</v>
      </c>
      <c r="G332" s="131">
        <v>3</v>
      </c>
      <c r="H332" s="201">
        <v>3</v>
      </c>
      <c r="I332" s="121"/>
      <c r="J332" s="121"/>
      <c r="K332" s="121"/>
      <c r="L332" s="121">
        <v>3</v>
      </c>
      <c r="M332" s="121"/>
      <c r="N332" s="121"/>
      <c r="O332" s="121"/>
      <c r="P332" s="121"/>
    </row>
    <row r="333" spans="2:16" ht="14.5" x14ac:dyDescent="0.35">
      <c r="B333" s="518"/>
      <c r="C333" s="518"/>
      <c r="D333" s="518"/>
      <c r="E333"/>
      <c r="F333" t="s">
        <v>525</v>
      </c>
      <c r="G333" s="131">
        <v>1</v>
      </c>
      <c r="H333" s="201">
        <v>1</v>
      </c>
      <c r="I333" s="121"/>
      <c r="J333" s="121"/>
      <c r="K333" s="121"/>
      <c r="L333" s="121"/>
      <c r="M333" s="121"/>
      <c r="N333" s="121"/>
      <c r="O333" s="121">
        <v>1</v>
      </c>
      <c r="P333" s="121"/>
    </row>
    <row r="334" spans="2:16" ht="14.5" x14ac:dyDescent="0.35">
      <c r="B334" s="518"/>
      <c r="C334" s="518"/>
      <c r="D334" s="518"/>
      <c r="E334"/>
      <c r="F334" t="s">
        <v>542</v>
      </c>
      <c r="G334" s="131">
        <v>1</v>
      </c>
      <c r="H334" s="201">
        <v>1</v>
      </c>
      <c r="I334" s="121"/>
      <c r="J334" s="121"/>
      <c r="K334" s="121"/>
      <c r="L334" s="121"/>
      <c r="M334" s="121"/>
      <c r="N334" s="121"/>
      <c r="O334" s="121">
        <v>1</v>
      </c>
      <c r="P334" s="121"/>
    </row>
    <row r="335" spans="2:16" ht="14.5" x14ac:dyDescent="0.35">
      <c r="B335" s="518"/>
      <c r="C335" s="518"/>
      <c r="D335" s="518"/>
      <c r="E335"/>
      <c r="F335" t="s">
        <v>560</v>
      </c>
      <c r="G335" s="131">
        <v>1</v>
      </c>
      <c r="H335" s="201">
        <v>1</v>
      </c>
      <c r="I335" s="121"/>
      <c r="J335" s="121"/>
      <c r="K335" s="121"/>
      <c r="L335" s="121"/>
      <c r="M335" s="121"/>
      <c r="N335" s="121"/>
      <c r="O335" s="121">
        <v>1</v>
      </c>
      <c r="P335" s="121"/>
    </row>
    <row r="336" spans="2:16" ht="14.5" x14ac:dyDescent="0.35">
      <c r="B336" s="518"/>
      <c r="C336" s="518"/>
      <c r="D336" s="518"/>
      <c r="E336"/>
      <c r="F336" t="s">
        <v>579</v>
      </c>
      <c r="G336" s="131">
        <v>1</v>
      </c>
      <c r="H336" s="201"/>
      <c r="I336" s="121"/>
      <c r="J336" s="121"/>
      <c r="K336" s="121">
        <v>1</v>
      </c>
      <c r="L336" s="121"/>
      <c r="M336" s="121"/>
      <c r="N336" s="121"/>
      <c r="O336" s="121">
        <v>1</v>
      </c>
      <c r="P336" s="121"/>
    </row>
    <row r="337" spans="2:16" ht="14.5" x14ac:dyDescent="0.35">
      <c r="B337" s="518"/>
      <c r="C337" s="518"/>
      <c r="D337" s="518"/>
      <c r="E337"/>
      <c r="F337" t="s">
        <v>600</v>
      </c>
      <c r="G337" s="131">
        <v>1</v>
      </c>
      <c r="H337" s="201">
        <v>1</v>
      </c>
      <c r="I337" s="121"/>
      <c r="J337" s="121"/>
      <c r="K337" s="121"/>
      <c r="L337" s="121"/>
      <c r="M337" s="121"/>
      <c r="N337" s="121"/>
      <c r="O337" s="121">
        <v>1</v>
      </c>
      <c r="P337" s="121"/>
    </row>
    <row r="338" spans="2:16" ht="14.5" x14ac:dyDescent="0.35">
      <c r="B338" s="518"/>
      <c r="C338" s="518"/>
      <c r="D338" s="518"/>
      <c r="E338"/>
      <c r="F338" t="s">
        <v>618</v>
      </c>
      <c r="G338" s="131">
        <v>1</v>
      </c>
      <c r="H338" s="201"/>
      <c r="I338" s="121"/>
      <c r="J338" s="121"/>
      <c r="K338" s="121"/>
      <c r="L338" s="121"/>
      <c r="M338" s="121"/>
      <c r="N338" s="121"/>
      <c r="O338" s="121">
        <v>1</v>
      </c>
      <c r="P338" s="121"/>
    </row>
    <row r="339" spans="2:16" ht="14.5" x14ac:dyDescent="0.35">
      <c r="B339" s="518" t="s">
        <v>1736</v>
      </c>
      <c r="C339" s="518"/>
      <c r="D339" s="518"/>
      <c r="E339" t="s">
        <v>41</v>
      </c>
      <c r="F339" t="s">
        <v>1268</v>
      </c>
      <c r="G339" s="131">
        <v>1</v>
      </c>
      <c r="H339" s="201"/>
      <c r="I339" s="121"/>
      <c r="J339" s="121"/>
      <c r="K339" s="121"/>
      <c r="L339" s="121"/>
      <c r="M339" s="121">
        <v>1</v>
      </c>
      <c r="N339" s="121"/>
      <c r="O339" s="121">
        <v>1</v>
      </c>
      <c r="P339" s="121"/>
    </row>
    <row r="340" spans="2:16" ht="14.5" x14ac:dyDescent="0.35">
      <c r="B340" s="518"/>
      <c r="C340" s="518"/>
      <c r="D340" s="518"/>
      <c r="E340"/>
      <c r="F340" t="s">
        <v>1388</v>
      </c>
      <c r="G340" s="131">
        <v>1</v>
      </c>
      <c r="H340" s="201"/>
      <c r="I340" s="121"/>
      <c r="J340" s="121"/>
      <c r="K340" s="121"/>
      <c r="L340" s="121"/>
      <c r="M340" s="121">
        <v>1</v>
      </c>
      <c r="N340" s="121"/>
      <c r="O340" s="121">
        <v>1</v>
      </c>
      <c r="P340" s="121"/>
    </row>
    <row r="341" spans="2:16" ht="14.5" x14ac:dyDescent="0.35">
      <c r="B341" s="518"/>
      <c r="C341" s="518"/>
      <c r="D341" s="518"/>
      <c r="E341"/>
      <c r="F341" t="s">
        <v>1471</v>
      </c>
      <c r="G341" s="131">
        <v>1</v>
      </c>
      <c r="H341" s="201"/>
      <c r="I341" s="121"/>
      <c r="J341" s="121"/>
      <c r="K341" s="121"/>
      <c r="L341" s="121"/>
      <c r="M341" s="121">
        <v>1</v>
      </c>
      <c r="N341" s="121"/>
      <c r="O341" s="121">
        <v>1</v>
      </c>
      <c r="P341" s="121"/>
    </row>
    <row r="342" spans="2:16" ht="14.5" x14ac:dyDescent="0.35">
      <c r="B342" s="518"/>
      <c r="C342" s="518"/>
      <c r="D342" s="518"/>
      <c r="E342"/>
      <c r="F342" t="s">
        <v>1553</v>
      </c>
      <c r="G342" s="131">
        <v>1</v>
      </c>
      <c r="H342" s="201"/>
      <c r="I342" s="202">
        <v>1</v>
      </c>
      <c r="J342" s="121"/>
      <c r="K342" s="121"/>
      <c r="L342" s="121"/>
      <c r="M342" s="121">
        <v>1</v>
      </c>
      <c r="N342" s="121"/>
      <c r="O342" s="121">
        <v>1</v>
      </c>
      <c r="P342" s="121"/>
    </row>
    <row r="343" spans="2:16" ht="14.5" x14ac:dyDescent="0.35">
      <c r="B343" s="518"/>
      <c r="C343" s="518"/>
      <c r="D343" s="518"/>
      <c r="E343"/>
      <c r="F343" t="s">
        <v>1483</v>
      </c>
      <c r="G343" s="131">
        <v>1</v>
      </c>
      <c r="H343" s="201"/>
      <c r="I343" s="202">
        <v>1</v>
      </c>
      <c r="J343" s="121"/>
      <c r="K343" s="121"/>
      <c r="L343" s="121"/>
      <c r="M343" s="121">
        <v>1</v>
      </c>
      <c r="N343" s="121"/>
      <c r="O343" s="121">
        <v>1</v>
      </c>
      <c r="P343" s="121"/>
    </row>
    <row r="344" spans="2:16" ht="14.5" x14ac:dyDescent="0.35">
      <c r="B344" s="518"/>
      <c r="C344" s="518"/>
      <c r="D344" s="518"/>
      <c r="E344"/>
      <c r="F344" t="s">
        <v>1525</v>
      </c>
      <c r="G344" s="131">
        <v>1</v>
      </c>
      <c r="H344" s="201"/>
      <c r="I344" s="121"/>
      <c r="J344" s="121"/>
      <c r="K344" s="121"/>
      <c r="L344" s="121"/>
      <c r="M344" s="121">
        <v>1</v>
      </c>
      <c r="N344" s="121">
        <v>1</v>
      </c>
      <c r="O344" s="121">
        <v>1</v>
      </c>
      <c r="P344" s="121"/>
    </row>
    <row r="345" spans="2:16" ht="14.5" x14ac:dyDescent="0.35">
      <c r="B345" s="518"/>
      <c r="C345" s="518"/>
      <c r="D345" s="518"/>
      <c r="E345"/>
      <c r="F345" t="s">
        <v>1288</v>
      </c>
      <c r="G345" s="131">
        <v>1</v>
      </c>
      <c r="H345" s="201"/>
      <c r="I345" s="121"/>
      <c r="J345" s="121"/>
      <c r="K345" s="202">
        <v>1</v>
      </c>
      <c r="L345" s="121"/>
      <c r="M345" s="121"/>
      <c r="N345" s="121">
        <v>1</v>
      </c>
      <c r="O345" s="121"/>
      <c r="P345" s="121"/>
    </row>
    <row r="346" spans="2:16" ht="14.5" x14ac:dyDescent="0.35">
      <c r="B346" s="518"/>
      <c r="C346" s="518"/>
      <c r="D346" s="518"/>
      <c r="E346"/>
      <c r="F346" t="s">
        <v>1456</v>
      </c>
      <c r="G346" s="131">
        <v>1</v>
      </c>
      <c r="H346" s="201"/>
      <c r="I346" s="121"/>
      <c r="J346" s="121"/>
      <c r="K346" s="121"/>
      <c r="L346" s="121"/>
      <c r="M346" s="121">
        <v>1</v>
      </c>
      <c r="N346" s="121">
        <v>1</v>
      </c>
      <c r="O346" s="121"/>
      <c r="P346" s="121"/>
    </row>
    <row r="347" spans="2:16" ht="14.5" x14ac:dyDescent="0.35">
      <c r="B347" s="518"/>
      <c r="C347" s="518"/>
      <c r="D347" s="518"/>
      <c r="E347"/>
      <c r="F347" t="s">
        <v>1511</v>
      </c>
      <c r="G347" s="131">
        <v>1</v>
      </c>
      <c r="H347" s="201"/>
      <c r="I347" s="121"/>
      <c r="J347" s="121"/>
      <c r="K347" s="121"/>
      <c r="L347" s="121"/>
      <c r="M347" s="121">
        <v>1</v>
      </c>
      <c r="N347" s="121">
        <v>1</v>
      </c>
      <c r="O347" s="121"/>
      <c r="P347" s="121"/>
    </row>
    <row r="348" spans="2:16" ht="14.5" x14ac:dyDescent="0.35">
      <c r="B348" s="518"/>
      <c r="C348" s="518"/>
      <c r="D348" s="518"/>
      <c r="E348"/>
      <c r="F348" t="s">
        <v>1425</v>
      </c>
      <c r="G348" s="131">
        <v>1</v>
      </c>
      <c r="H348" s="201"/>
      <c r="I348" s="121"/>
      <c r="J348" s="121"/>
      <c r="K348" s="121"/>
      <c r="L348" s="121"/>
      <c r="M348" s="121"/>
      <c r="N348" s="121">
        <v>1</v>
      </c>
      <c r="O348" s="121"/>
      <c r="P348" s="121"/>
    </row>
    <row r="349" spans="2:16" ht="14.5" x14ac:dyDescent="0.35">
      <c r="B349" s="518"/>
      <c r="C349" s="518"/>
      <c r="D349" s="518"/>
      <c r="E349"/>
      <c r="F349" t="s">
        <v>1499</v>
      </c>
      <c r="G349" s="131">
        <v>1</v>
      </c>
      <c r="H349" s="201"/>
      <c r="I349" s="121"/>
      <c r="J349" s="121"/>
      <c r="K349" s="121"/>
      <c r="L349" s="121"/>
      <c r="M349" s="121">
        <v>1</v>
      </c>
      <c r="N349" s="121">
        <v>1</v>
      </c>
      <c r="O349" s="121"/>
      <c r="P349" s="121"/>
    </row>
    <row r="350" spans="2:16" ht="14.5" x14ac:dyDescent="0.35">
      <c r="B350" s="518"/>
      <c r="C350" s="518"/>
      <c r="D350" s="518"/>
      <c r="E350"/>
      <c r="F350" t="s">
        <v>1406</v>
      </c>
      <c r="G350" s="131">
        <v>1</v>
      </c>
      <c r="H350" s="201"/>
      <c r="I350" s="121"/>
      <c r="J350" s="121"/>
      <c r="K350" s="121"/>
      <c r="L350" s="121"/>
      <c r="M350" s="121"/>
      <c r="N350" s="121"/>
      <c r="O350" s="121">
        <v>1</v>
      </c>
      <c r="P350" s="121"/>
    </row>
    <row r="351" spans="2:16" ht="14.5" x14ac:dyDescent="0.35">
      <c r="B351" s="518"/>
      <c r="C351" s="518"/>
      <c r="D351" s="518"/>
      <c r="E351"/>
      <c r="F351" t="s">
        <v>1301</v>
      </c>
      <c r="G351" s="131">
        <v>1</v>
      </c>
      <c r="H351" s="201"/>
      <c r="I351" s="121"/>
      <c r="J351" s="121"/>
      <c r="K351" s="121"/>
      <c r="L351" s="121"/>
      <c r="M351" s="121"/>
      <c r="N351" s="121"/>
      <c r="O351" s="121">
        <v>1</v>
      </c>
      <c r="P351" s="121"/>
    </row>
    <row r="352" spans="2:16" ht="14.5" x14ac:dyDescent="0.35">
      <c r="B352" s="518"/>
      <c r="C352" s="518"/>
      <c r="D352" s="518"/>
      <c r="E352"/>
      <c r="F352" t="s">
        <v>1370</v>
      </c>
      <c r="G352" s="131">
        <v>1</v>
      </c>
      <c r="H352" s="201"/>
      <c r="I352" s="121"/>
      <c r="J352" s="202">
        <v>1</v>
      </c>
      <c r="K352" s="202">
        <v>1</v>
      </c>
      <c r="L352" s="121"/>
      <c r="M352" s="121"/>
      <c r="N352" s="121"/>
      <c r="O352" s="121"/>
      <c r="P352" s="121"/>
    </row>
    <row r="353" spans="2:16" ht="14.5" x14ac:dyDescent="0.35">
      <c r="B353" s="518"/>
      <c r="C353" s="518"/>
      <c r="D353" s="518"/>
      <c r="E353"/>
      <c r="F353" t="s">
        <v>1335</v>
      </c>
      <c r="G353" s="131">
        <v>1</v>
      </c>
      <c r="H353" s="201"/>
      <c r="I353" s="202">
        <v>1</v>
      </c>
      <c r="J353" s="121"/>
      <c r="K353" s="121"/>
      <c r="L353" s="121"/>
      <c r="M353" s="121"/>
      <c r="N353" s="121"/>
      <c r="O353" s="121">
        <v>1</v>
      </c>
      <c r="P353" s="121"/>
    </row>
    <row r="354" spans="2:16" ht="14.5" x14ac:dyDescent="0.35">
      <c r="B354" s="518"/>
      <c r="C354" s="518"/>
      <c r="D354" s="518"/>
      <c r="E354"/>
      <c r="F354" t="s">
        <v>1252</v>
      </c>
      <c r="G354" s="131">
        <v>1</v>
      </c>
      <c r="H354" s="201"/>
      <c r="I354" s="202">
        <v>1</v>
      </c>
      <c r="J354" s="202">
        <v>1</v>
      </c>
      <c r="K354" s="121"/>
      <c r="L354" s="121"/>
      <c r="M354" s="121">
        <v>1</v>
      </c>
      <c r="N354" s="121"/>
      <c r="O354" s="121"/>
      <c r="P354" s="121"/>
    </row>
    <row r="355" spans="2:16" ht="14.5" x14ac:dyDescent="0.35">
      <c r="B355" s="518"/>
      <c r="C355" s="518"/>
      <c r="D355" s="518"/>
      <c r="E355"/>
      <c r="F355" t="s">
        <v>1541</v>
      </c>
      <c r="G355" s="131">
        <v>1</v>
      </c>
      <c r="H355" s="201"/>
      <c r="I355" s="121"/>
      <c r="J355" s="121"/>
      <c r="K355" s="121"/>
      <c r="L355" s="121"/>
      <c r="M355" s="121">
        <v>1</v>
      </c>
      <c r="N355" s="121"/>
      <c r="O355" s="121"/>
      <c r="P355" s="121"/>
    </row>
    <row r="356" spans="2:16" ht="14.5" x14ac:dyDescent="0.35">
      <c r="B356" s="518"/>
      <c r="C356" s="518"/>
      <c r="D356" s="518"/>
      <c r="E356"/>
      <c r="F356" t="s">
        <v>1440</v>
      </c>
      <c r="G356" s="131">
        <v>1</v>
      </c>
      <c r="H356" s="201"/>
      <c r="I356" s="121"/>
      <c r="J356" s="121"/>
      <c r="K356" s="121"/>
      <c r="L356" s="121"/>
      <c r="M356" s="121">
        <v>1</v>
      </c>
      <c r="N356" s="121"/>
      <c r="O356" s="121">
        <v>1</v>
      </c>
      <c r="P356" s="121"/>
    </row>
    <row r="357" spans="2:16" ht="14.5" x14ac:dyDescent="0.35">
      <c r="B357" s="518"/>
      <c r="C357" s="518"/>
      <c r="D357" s="518"/>
      <c r="E357"/>
      <c r="F357" t="s">
        <v>1353</v>
      </c>
      <c r="G357" s="131">
        <v>1</v>
      </c>
      <c r="H357" s="201">
        <v>1</v>
      </c>
      <c r="I357" s="121"/>
      <c r="J357" s="121"/>
      <c r="K357" s="202">
        <v>1</v>
      </c>
      <c r="L357" s="121"/>
      <c r="M357" s="121"/>
      <c r="N357" s="121"/>
      <c r="O357" s="121"/>
      <c r="P357" s="121"/>
    </row>
    <row r="358" spans="2:16" ht="14.5" x14ac:dyDescent="0.35">
      <c r="B358" s="518"/>
      <c r="C358" s="518"/>
      <c r="D358" s="518"/>
      <c r="E358"/>
      <c r="F358" t="s">
        <v>1318</v>
      </c>
      <c r="G358" s="131">
        <v>1</v>
      </c>
      <c r="H358" s="201"/>
      <c r="I358" s="121"/>
      <c r="J358" s="121"/>
      <c r="K358" s="121"/>
      <c r="L358" s="121"/>
      <c r="M358" s="121"/>
      <c r="N358" s="121"/>
      <c r="O358" s="121"/>
      <c r="P358" s="121">
        <v>1</v>
      </c>
    </row>
    <row r="359" spans="2:16" ht="14.5" x14ac:dyDescent="0.35">
      <c r="B359" s="481" t="s">
        <v>2870</v>
      </c>
      <c r="C359" s="481"/>
      <c r="D359" s="481"/>
      <c r="E359" t="s">
        <v>43</v>
      </c>
      <c r="F359" t="s">
        <v>1050</v>
      </c>
      <c r="G359" s="131">
        <v>1</v>
      </c>
      <c r="H359" s="201"/>
      <c r="I359" s="121"/>
      <c r="J359" s="121"/>
      <c r="K359" s="121"/>
      <c r="L359" s="121">
        <v>1</v>
      </c>
      <c r="M359" s="121"/>
      <c r="N359" s="121">
        <v>1</v>
      </c>
      <c r="O359" s="121"/>
      <c r="P359" s="121"/>
    </row>
    <row r="360" spans="2:16" ht="14.5" x14ac:dyDescent="0.35">
      <c r="B360" s="481"/>
      <c r="C360" s="481"/>
      <c r="D360" s="481"/>
      <c r="E360"/>
      <c r="F360" t="s">
        <v>1035</v>
      </c>
      <c r="G360" s="131">
        <v>1</v>
      </c>
      <c r="H360" s="201"/>
      <c r="I360" s="121"/>
      <c r="J360" s="121"/>
      <c r="K360" s="121"/>
      <c r="L360" s="121"/>
      <c r="M360" s="121"/>
      <c r="N360" s="121">
        <v>1</v>
      </c>
      <c r="O360" s="121"/>
      <c r="P360" s="121"/>
    </row>
    <row r="361" spans="2:16" ht="14.5" x14ac:dyDescent="0.35">
      <c r="B361" s="481"/>
      <c r="C361" s="481"/>
      <c r="D361" s="481"/>
      <c r="E361"/>
      <c r="F361" t="s">
        <v>1000</v>
      </c>
      <c r="G361" s="131">
        <v>2</v>
      </c>
      <c r="H361" s="201"/>
      <c r="I361" s="121"/>
      <c r="J361" s="121"/>
      <c r="K361" s="121"/>
      <c r="L361" s="121"/>
      <c r="M361" s="121">
        <v>2</v>
      </c>
      <c r="N361" s="121">
        <v>2</v>
      </c>
      <c r="O361" s="121"/>
      <c r="P361" s="121"/>
    </row>
    <row r="362" spans="2:16" ht="14.5" x14ac:dyDescent="0.35">
      <c r="B362" s="481"/>
      <c r="C362" s="481"/>
      <c r="D362" s="481"/>
      <c r="E362"/>
      <c r="F362" t="s">
        <v>1100</v>
      </c>
      <c r="G362" s="131">
        <v>1</v>
      </c>
      <c r="H362" s="201"/>
      <c r="I362" s="121"/>
      <c r="J362" s="121"/>
      <c r="K362" s="121"/>
      <c r="L362" s="121"/>
      <c r="M362" s="121"/>
      <c r="N362" s="121">
        <v>1</v>
      </c>
      <c r="O362" s="121"/>
      <c r="P362" s="121"/>
    </row>
    <row r="363" spans="2:16" ht="14.5" x14ac:dyDescent="0.35">
      <c r="B363" s="481"/>
      <c r="C363" s="481"/>
      <c r="D363" s="481"/>
      <c r="E363"/>
      <c r="F363" t="s">
        <v>1066</v>
      </c>
      <c r="G363" s="131">
        <v>1</v>
      </c>
      <c r="H363" s="201"/>
      <c r="I363" s="121"/>
      <c r="J363" s="121"/>
      <c r="K363" s="121"/>
      <c r="L363" s="121"/>
      <c r="M363" s="121"/>
      <c r="N363" s="121">
        <v>1</v>
      </c>
      <c r="O363" s="121"/>
      <c r="P363" s="121"/>
    </row>
    <row r="364" spans="2:16" ht="14.5" x14ac:dyDescent="0.35">
      <c r="B364" s="481"/>
      <c r="C364" s="481"/>
      <c r="D364" s="481"/>
      <c r="E364"/>
      <c r="F364" t="s">
        <v>1588</v>
      </c>
      <c r="G364" s="131">
        <v>1</v>
      </c>
      <c r="H364" s="201">
        <v>1</v>
      </c>
      <c r="I364" s="121"/>
      <c r="J364" s="121"/>
      <c r="K364" s="121"/>
      <c r="L364" s="121"/>
      <c r="M364" s="121"/>
      <c r="N364" s="121">
        <v>1</v>
      </c>
      <c r="O364" s="121"/>
      <c r="P364" s="121"/>
    </row>
    <row r="365" spans="2:16" ht="14.5" x14ac:dyDescent="0.35">
      <c r="B365" s="481"/>
      <c r="C365" s="481"/>
      <c r="D365" s="481"/>
      <c r="E365"/>
      <c r="F365" t="s">
        <v>1083</v>
      </c>
      <c r="G365" s="131">
        <v>1</v>
      </c>
      <c r="H365" s="201"/>
      <c r="I365" s="121"/>
      <c r="J365" s="121"/>
      <c r="K365" s="121"/>
      <c r="L365" s="121"/>
      <c r="M365" s="121"/>
      <c r="N365" s="121">
        <v>1</v>
      </c>
      <c r="O365" s="121"/>
      <c r="P365" s="121"/>
    </row>
    <row r="366" spans="2:16" ht="14.5" x14ac:dyDescent="0.35">
      <c r="B366" s="481"/>
      <c r="C366" s="481"/>
      <c r="D366" s="481"/>
      <c r="E366"/>
      <c r="F366" t="s">
        <v>1019</v>
      </c>
      <c r="G366" s="131">
        <v>1</v>
      </c>
      <c r="H366" s="201">
        <v>1</v>
      </c>
      <c r="I366" s="121"/>
      <c r="J366" s="121"/>
      <c r="K366" s="121"/>
      <c r="L366" s="121"/>
      <c r="M366" s="121"/>
      <c r="N366" s="121">
        <v>1</v>
      </c>
      <c r="O366" s="121"/>
      <c r="P366" s="121"/>
    </row>
    <row r="367" spans="2:16" ht="14.5" x14ac:dyDescent="0.35">
      <c r="B367" s="481"/>
      <c r="C367" s="481"/>
      <c r="D367" s="481"/>
      <c r="E367"/>
      <c r="F367" t="s">
        <v>1184</v>
      </c>
      <c r="G367" s="131">
        <v>1</v>
      </c>
      <c r="H367" s="201">
        <v>1</v>
      </c>
      <c r="I367" s="121"/>
      <c r="J367" s="121"/>
      <c r="K367" s="121"/>
      <c r="L367" s="121"/>
      <c r="M367" s="121"/>
      <c r="N367" s="121">
        <v>1</v>
      </c>
      <c r="O367" s="121"/>
      <c r="P367" s="121"/>
    </row>
    <row r="368" spans="2:16" ht="14.5" x14ac:dyDescent="0.35">
      <c r="B368" s="481"/>
      <c r="C368" s="481"/>
      <c r="D368" s="481"/>
      <c r="E368"/>
      <c r="F368" t="s">
        <v>1129</v>
      </c>
      <c r="G368" s="131">
        <v>1</v>
      </c>
      <c r="H368" s="201"/>
      <c r="I368" s="121"/>
      <c r="J368" s="121"/>
      <c r="K368" s="121"/>
      <c r="L368" s="121"/>
      <c r="M368" s="121"/>
      <c r="N368" s="121"/>
      <c r="O368" s="121">
        <v>1</v>
      </c>
      <c r="P368" s="121"/>
    </row>
    <row r="369" spans="2:16" ht="14.5" x14ac:dyDescent="0.35">
      <c r="B369" s="481"/>
      <c r="C369" s="481"/>
      <c r="D369" s="481"/>
      <c r="E369"/>
      <c r="F369" t="s">
        <v>1172</v>
      </c>
      <c r="G369" s="131">
        <v>1</v>
      </c>
      <c r="H369" s="201"/>
      <c r="I369" s="121"/>
      <c r="J369" s="121"/>
      <c r="K369" s="121"/>
      <c r="L369" s="121"/>
      <c r="M369" s="121"/>
      <c r="N369" s="121"/>
      <c r="O369" s="121">
        <v>1</v>
      </c>
      <c r="P369" s="121"/>
    </row>
    <row r="370" spans="2:16" ht="14.5" x14ac:dyDescent="0.35">
      <c r="B370" s="481"/>
      <c r="C370" s="481"/>
      <c r="D370" s="481"/>
      <c r="E370"/>
      <c r="F370" t="s">
        <v>1607</v>
      </c>
      <c r="G370" s="131">
        <v>1</v>
      </c>
      <c r="H370" s="201"/>
      <c r="I370" s="121"/>
      <c r="J370" s="121"/>
      <c r="K370" s="121"/>
      <c r="L370" s="121"/>
      <c r="M370" s="121"/>
      <c r="N370" s="121"/>
      <c r="O370" s="121"/>
      <c r="P370" s="121"/>
    </row>
    <row r="371" spans="2:16" ht="14.5" x14ac:dyDescent="0.35">
      <c r="B371" s="481"/>
      <c r="C371" s="481"/>
      <c r="D371" s="481"/>
      <c r="E371"/>
      <c r="F371" t="s">
        <v>377</v>
      </c>
      <c r="G371" s="131">
        <v>3</v>
      </c>
      <c r="H371" s="201"/>
      <c r="I371" s="121"/>
      <c r="J371" s="121"/>
      <c r="K371" s="121"/>
      <c r="L371" s="121"/>
      <c r="M371" s="121"/>
      <c r="N371" s="121"/>
      <c r="O371" s="121"/>
      <c r="P371" s="121"/>
    </row>
    <row r="372" spans="2:16" ht="14.5" x14ac:dyDescent="0.35">
      <c r="B372" s="481"/>
      <c r="C372" s="481"/>
      <c r="D372" s="481"/>
      <c r="E372"/>
      <c r="F372" t="s">
        <v>47</v>
      </c>
      <c r="G372" s="131">
        <v>1</v>
      </c>
      <c r="H372" s="201">
        <v>1</v>
      </c>
      <c r="I372" s="121"/>
      <c r="J372" s="121"/>
      <c r="K372" s="121"/>
      <c r="L372" s="121"/>
      <c r="M372" s="121"/>
      <c r="N372" s="121"/>
      <c r="O372" s="121"/>
      <c r="P372" s="121"/>
    </row>
    <row r="373" spans="2:16" ht="14.5" x14ac:dyDescent="0.35">
      <c r="B373" s="481"/>
      <c r="C373" s="481"/>
      <c r="D373" s="481"/>
      <c r="E373"/>
      <c r="F373" t="s">
        <v>1214</v>
      </c>
      <c r="G373" s="131">
        <v>1</v>
      </c>
      <c r="H373" s="201">
        <v>1</v>
      </c>
      <c r="I373" s="202">
        <v>1</v>
      </c>
      <c r="J373" s="121"/>
      <c r="K373" s="121">
        <v>1</v>
      </c>
      <c r="L373" s="121"/>
      <c r="M373" s="121"/>
      <c r="N373" s="121">
        <v>1</v>
      </c>
      <c r="O373" s="121">
        <v>1</v>
      </c>
      <c r="P373" s="121">
        <v>1</v>
      </c>
    </row>
    <row r="374" spans="2:16" ht="14.5" x14ac:dyDescent="0.35">
      <c r="B374" s="481"/>
      <c r="C374" s="481"/>
      <c r="D374" s="481"/>
      <c r="E374"/>
      <c r="F374" t="s">
        <v>1625</v>
      </c>
      <c r="G374" s="131">
        <v>1</v>
      </c>
      <c r="H374" s="201">
        <v>1</v>
      </c>
      <c r="I374" s="121"/>
      <c r="J374" s="121"/>
      <c r="K374" s="121"/>
      <c r="L374" s="121"/>
      <c r="M374" s="121"/>
      <c r="N374" s="121">
        <v>1</v>
      </c>
      <c r="O374" s="121"/>
      <c r="P374" s="121"/>
    </row>
    <row r="375" spans="2:16" ht="14.5" x14ac:dyDescent="0.35">
      <c r="B375" s="481"/>
      <c r="C375" s="481"/>
      <c r="D375" s="481"/>
      <c r="E375"/>
      <c r="F375" t="s">
        <v>1231</v>
      </c>
      <c r="G375" s="131">
        <v>1</v>
      </c>
      <c r="H375" s="201">
        <v>1</v>
      </c>
      <c r="I375" s="121"/>
      <c r="J375" s="121"/>
      <c r="K375" s="121">
        <v>1</v>
      </c>
      <c r="L375" s="121"/>
      <c r="M375" s="121"/>
      <c r="N375" s="121">
        <v>1</v>
      </c>
      <c r="O375" s="121"/>
      <c r="P375" s="121">
        <v>1</v>
      </c>
    </row>
    <row r="376" spans="2:16" ht="14.5" x14ac:dyDescent="0.35">
      <c r="B376" s="481" t="s">
        <v>1737</v>
      </c>
      <c r="C376" s="481"/>
      <c r="D376" s="481"/>
      <c r="E376" t="s">
        <v>1677</v>
      </c>
      <c r="F376"/>
      <c r="G376" s="131">
        <v>80</v>
      </c>
      <c r="H376" s="203">
        <f>SUM(H304:H375)</f>
        <v>29</v>
      </c>
      <c r="I376" s="204">
        <f t="shared" ref="I376:P376" si="18">SUM(I304:I375)</f>
        <v>11</v>
      </c>
      <c r="J376" s="204">
        <f t="shared" si="18"/>
        <v>7</v>
      </c>
      <c r="K376" s="204">
        <f t="shared" si="18"/>
        <v>7</v>
      </c>
      <c r="L376" s="204">
        <f t="shared" si="18"/>
        <v>7</v>
      </c>
      <c r="M376" s="204">
        <f t="shared" si="18"/>
        <v>18</v>
      </c>
      <c r="N376" s="204">
        <f t="shared" si="18"/>
        <v>36</v>
      </c>
      <c r="O376" s="204">
        <f>SUM(O304:O375)</f>
        <v>32</v>
      </c>
      <c r="P376" s="204">
        <f t="shared" si="18"/>
        <v>4</v>
      </c>
    </row>
    <row r="377" spans="2:16" ht="14.5" x14ac:dyDescent="0.35">
      <c r="B377" s="481"/>
      <c r="C377" s="481"/>
      <c r="D377" s="481"/>
      <c r="E377"/>
      <c r="F377"/>
      <c r="G377" s="132" t="s">
        <v>40</v>
      </c>
      <c r="H377" s="205">
        <f>SUM(H304:H323)</f>
        <v>5</v>
      </c>
      <c r="I377" s="206">
        <f t="shared" ref="I377:N377" si="19">SUM(I304:I323)</f>
        <v>6</v>
      </c>
      <c r="J377" s="207">
        <f t="shared" si="19"/>
        <v>5</v>
      </c>
      <c r="K377" s="207">
        <f t="shared" si="19"/>
        <v>1</v>
      </c>
      <c r="L377" s="207">
        <f t="shared" si="19"/>
        <v>0</v>
      </c>
      <c r="M377" s="207">
        <f t="shared" si="19"/>
        <v>4</v>
      </c>
      <c r="N377" s="208">
        <f t="shared" si="19"/>
        <v>16</v>
      </c>
      <c r="O377" s="208">
        <f>SUM(O304:O323)</f>
        <v>12</v>
      </c>
      <c r="P377" s="209">
        <f>SUM(P304:P323)</f>
        <v>1</v>
      </c>
    </row>
    <row r="378" spans="2:16" ht="14.5" x14ac:dyDescent="0.35">
      <c r="B378" s="481"/>
      <c r="C378" s="481"/>
      <c r="D378" s="481"/>
      <c r="E378"/>
      <c r="F378"/>
      <c r="G378" s="132" t="s">
        <v>42</v>
      </c>
      <c r="H378" s="210">
        <f>SUM(H324:H338)</f>
        <v>16</v>
      </c>
      <c r="I378" s="211">
        <f t="shared" ref="I378:P378" si="20">SUM(I324:I338)</f>
        <v>0</v>
      </c>
      <c r="J378" s="211">
        <f t="shared" si="20"/>
        <v>0</v>
      </c>
      <c r="K378" s="211">
        <f t="shared" si="20"/>
        <v>1</v>
      </c>
      <c r="L378" s="212">
        <f t="shared" si="20"/>
        <v>6</v>
      </c>
      <c r="M378" s="211">
        <f t="shared" si="20"/>
        <v>0</v>
      </c>
      <c r="N378" s="211">
        <f t="shared" si="20"/>
        <v>1</v>
      </c>
      <c r="O378" s="213">
        <f t="shared" si="20"/>
        <v>7</v>
      </c>
      <c r="P378" s="214">
        <f t="shared" si="20"/>
        <v>0</v>
      </c>
    </row>
    <row r="379" spans="2:16" ht="14.5" x14ac:dyDescent="0.35">
      <c r="B379" s="196" t="s">
        <v>1738</v>
      </c>
      <c r="E379"/>
      <c r="F379"/>
      <c r="G379" s="132" t="s">
        <v>41</v>
      </c>
      <c r="H379" s="215">
        <f>SUM(H339:H358)</f>
        <v>1</v>
      </c>
      <c r="I379" s="211">
        <f t="shared" ref="I379:P379" si="21">SUM(I339:I358)</f>
        <v>4</v>
      </c>
      <c r="J379" s="211">
        <f t="shared" si="21"/>
        <v>2</v>
      </c>
      <c r="K379" s="211">
        <f t="shared" si="21"/>
        <v>3</v>
      </c>
      <c r="L379" s="211">
        <f t="shared" si="21"/>
        <v>0</v>
      </c>
      <c r="M379" s="213">
        <f t="shared" si="21"/>
        <v>12</v>
      </c>
      <c r="N379" s="216">
        <f t="shared" si="21"/>
        <v>6</v>
      </c>
      <c r="O379" s="213">
        <f>SUM(O339:O358)</f>
        <v>10</v>
      </c>
      <c r="P379" s="214">
        <f t="shared" si="21"/>
        <v>1</v>
      </c>
    </row>
    <row r="380" spans="2:16" ht="14.5" x14ac:dyDescent="0.35">
      <c r="B380" s="196"/>
      <c r="E380"/>
      <c r="F380"/>
      <c r="G380" s="132" t="s">
        <v>43</v>
      </c>
      <c r="H380" s="217">
        <f>SUM(H359:H375)</f>
        <v>7</v>
      </c>
      <c r="I380" s="218">
        <f t="shared" ref="I380:P380" si="22">SUM(I359:I375)</f>
        <v>1</v>
      </c>
      <c r="J380" s="218">
        <f t="shared" si="22"/>
        <v>0</v>
      </c>
      <c r="K380" s="218">
        <f t="shared" si="22"/>
        <v>2</v>
      </c>
      <c r="L380" s="218">
        <f t="shared" si="22"/>
        <v>1</v>
      </c>
      <c r="M380" s="218">
        <f t="shared" si="22"/>
        <v>2</v>
      </c>
      <c r="N380" s="219">
        <f t="shared" si="22"/>
        <v>13</v>
      </c>
      <c r="O380" s="220">
        <f t="shared" si="22"/>
        <v>3</v>
      </c>
      <c r="P380" s="221">
        <f t="shared" si="22"/>
        <v>2</v>
      </c>
    </row>
    <row r="381" spans="2:16" ht="14.5" x14ac:dyDescent="0.35">
      <c r="B381" s="196"/>
      <c r="E381"/>
      <c r="F381"/>
      <c r="G381" s="132"/>
    </row>
    <row r="382" spans="2:16" ht="14.5" x14ac:dyDescent="0.35">
      <c r="E382"/>
      <c r="F382"/>
      <c r="G382" s="132"/>
    </row>
    <row r="383" spans="2:16" x14ac:dyDescent="0.3">
      <c r="B383" s="112" t="s">
        <v>1739</v>
      </c>
    </row>
    <row r="384" spans="2:16" ht="14.5" x14ac:dyDescent="0.35">
      <c r="E384"/>
      <c r="F384"/>
    </row>
    <row r="386" spans="2:17" s="113" customFormat="1" ht="39" x14ac:dyDescent="0.35">
      <c r="B386" s="548" t="s">
        <v>1682</v>
      </c>
      <c r="C386" s="548"/>
      <c r="D386" s="548"/>
      <c r="E386" s="132" t="s">
        <v>1638</v>
      </c>
      <c r="F386" s="132" t="s">
        <v>232</v>
      </c>
      <c r="G386" s="132" t="s">
        <v>1671</v>
      </c>
      <c r="H386" s="198" t="s">
        <v>1725</v>
      </c>
      <c r="I386" s="199" t="s">
        <v>1726</v>
      </c>
      <c r="J386" s="199" t="s">
        <v>1727</v>
      </c>
      <c r="K386" s="199" t="s">
        <v>1728</v>
      </c>
      <c r="L386" s="199" t="s">
        <v>1729</v>
      </c>
      <c r="M386" s="199" t="s">
        <v>1730</v>
      </c>
      <c r="N386" s="199" t="s">
        <v>1731</v>
      </c>
      <c r="O386" s="199" t="s">
        <v>1732</v>
      </c>
      <c r="P386" s="199" t="s">
        <v>1733</v>
      </c>
      <c r="Q386" s="222" t="s">
        <v>1740</v>
      </c>
    </row>
    <row r="387" spans="2:17" ht="14.5" x14ac:dyDescent="0.35">
      <c r="B387" s="518" t="s">
        <v>1741</v>
      </c>
      <c r="C387" s="518"/>
      <c r="D387" s="518"/>
      <c r="E387" t="s">
        <v>40</v>
      </c>
      <c r="F387" t="s">
        <v>798</v>
      </c>
      <c r="G387" s="131">
        <v>1</v>
      </c>
      <c r="H387" s="223"/>
      <c r="I387" s="121"/>
      <c r="J387" s="121"/>
      <c r="K387" s="121"/>
      <c r="L387" s="121"/>
      <c r="M387" s="121">
        <v>1</v>
      </c>
      <c r="N387" s="121"/>
      <c r="O387" s="121">
        <v>1</v>
      </c>
      <c r="P387" s="121"/>
      <c r="Q387" s="121"/>
    </row>
    <row r="388" spans="2:17" ht="14.5" x14ac:dyDescent="0.35">
      <c r="B388" s="518"/>
      <c r="C388" s="518"/>
      <c r="D388" s="518"/>
      <c r="E388"/>
      <c r="F388" t="s">
        <v>781</v>
      </c>
      <c r="G388" s="131">
        <v>1</v>
      </c>
      <c r="H388" s="223"/>
      <c r="I388" s="224">
        <v>1</v>
      </c>
      <c r="J388" s="121">
        <v>1</v>
      </c>
      <c r="K388" s="121">
        <v>1</v>
      </c>
      <c r="L388" s="121"/>
      <c r="M388" s="121"/>
      <c r="N388" s="121"/>
      <c r="O388" s="121"/>
      <c r="P388" s="121"/>
      <c r="Q388" s="121"/>
    </row>
    <row r="389" spans="2:17" ht="14.5" x14ac:dyDescent="0.35">
      <c r="B389" s="518"/>
      <c r="C389" s="518"/>
      <c r="D389" s="518"/>
      <c r="E389"/>
      <c r="F389" t="s">
        <v>908</v>
      </c>
      <c r="G389" s="131">
        <v>1</v>
      </c>
      <c r="H389" s="223"/>
      <c r="I389" s="121"/>
      <c r="J389" s="121">
        <v>1</v>
      </c>
      <c r="K389" s="121"/>
      <c r="L389" s="121"/>
      <c r="M389" s="121"/>
      <c r="N389" s="121"/>
      <c r="O389" s="121"/>
      <c r="P389" s="121"/>
      <c r="Q389" s="121">
        <v>1</v>
      </c>
    </row>
    <row r="390" spans="2:17" ht="14.5" x14ac:dyDescent="0.35">
      <c r="B390" s="518"/>
      <c r="C390" s="518"/>
      <c r="D390" s="518"/>
      <c r="E390"/>
      <c r="F390" t="s">
        <v>747</v>
      </c>
      <c r="G390" s="131">
        <v>1</v>
      </c>
      <c r="H390" s="223"/>
      <c r="I390" s="121"/>
      <c r="J390" s="121"/>
      <c r="K390" s="121"/>
      <c r="L390" s="121"/>
      <c r="M390" s="121">
        <v>1</v>
      </c>
      <c r="N390" s="121">
        <v>1</v>
      </c>
      <c r="O390" s="121"/>
      <c r="P390" s="121"/>
      <c r="Q390" s="121"/>
    </row>
    <row r="391" spans="2:17" ht="14.5" x14ac:dyDescent="0.35">
      <c r="B391" s="518"/>
      <c r="C391" s="518"/>
      <c r="D391" s="518"/>
      <c r="E391"/>
      <c r="F391" t="s">
        <v>695</v>
      </c>
      <c r="G391" s="131">
        <v>1</v>
      </c>
      <c r="H391" s="223"/>
      <c r="I391" s="121"/>
      <c r="J391" s="121"/>
      <c r="K391" s="121"/>
      <c r="L391" s="121"/>
      <c r="M391" s="121">
        <v>1</v>
      </c>
      <c r="N391" s="121"/>
      <c r="O391" s="121">
        <v>1</v>
      </c>
      <c r="P391" s="121"/>
      <c r="Q391" s="121"/>
    </row>
    <row r="392" spans="2:17" ht="14.5" x14ac:dyDescent="0.35">
      <c r="B392" s="518"/>
      <c r="C392" s="518"/>
      <c r="D392" s="518"/>
      <c r="E392"/>
      <c r="F392" t="s">
        <v>964</v>
      </c>
      <c r="G392" s="131">
        <v>1</v>
      </c>
      <c r="H392" s="223"/>
      <c r="I392" s="224">
        <v>1</v>
      </c>
      <c r="J392" s="121"/>
      <c r="K392" s="121">
        <v>1</v>
      </c>
      <c r="L392" s="121"/>
      <c r="M392" s="121"/>
      <c r="N392" s="121"/>
      <c r="O392" s="121"/>
      <c r="P392" s="121"/>
      <c r="Q392" s="121">
        <v>1</v>
      </c>
    </row>
    <row r="393" spans="2:17" ht="14.5" x14ac:dyDescent="0.35">
      <c r="B393" s="518"/>
      <c r="C393" s="518"/>
      <c r="D393" s="518"/>
      <c r="E393"/>
      <c r="F393" t="s">
        <v>947</v>
      </c>
      <c r="G393" s="131">
        <v>1</v>
      </c>
      <c r="H393" s="223"/>
      <c r="I393" s="121"/>
      <c r="J393" s="121"/>
      <c r="K393" s="121">
        <v>1</v>
      </c>
      <c r="L393" s="121"/>
      <c r="M393" s="121">
        <v>1</v>
      </c>
      <c r="N393" s="121"/>
      <c r="O393" s="121">
        <v>1</v>
      </c>
      <c r="P393" s="121"/>
      <c r="Q393" s="121"/>
    </row>
    <row r="394" spans="2:17" ht="14.5" x14ac:dyDescent="0.35">
      <c r="B394" s="518"/>
      <c r="C394" s="518"/>
      <c r="D394" s="518"/>
      <c r="E394"/>
      <c r="F394" t="s">
        <v>831</v>
      </c>
      <c r="G394" s="131">
        <v>1</v>
      </c>
      <c r="H394" s="223"/>
      <c r="I394" s="121"/>
      <c r="J394" s="121"/>
      <c r="K394" s="121"/>
      <c r="L394" s="121"/>
      <c r="M394" s="121"/>
      <c r="N394" s="121">
        <v>1</v>
      </c>
      <c r="O394" s="121"/>
      <c r="P394" s="121"/>
      <c r="Q394" s="121"/>
    </row>
    <row r="395" spans="2:17" ht="14.5" x14ac:dyDescent="0.35">
      <c r="B395" s="518"/>
      <c r="C395" s="518"/>
      <c r="D395" s="518"/>
      <c r="E395"/>
      <c r="F395" t="s">
        <v>713</v>
      </c>
      <c r="G395" s="131">
        <v>1</v>
      </c>
      <c r="H395" s="223"/>
      <c r="I395" s="121"/>
      <c r="J395" s="121">
        <v>1</v>
      </c>
      <c r="K395" s="121"/>
      <c r="L395" s="121"/>
      <c r="M395" s="121"/>
      <c r="N395" s="121">
        <v>1</v>
      </c>
      <c r="O395" s="121"/>
      <c r="P395" s="121"/>
      <c r="Q395" s="121"/>
    </row>
    <row r="396" spans="2:17" ht="29" x14ac:dyDescent="0.35">
      <c r="B396" s="518"/>
      <c r="C396" s="518"/>
      <c r="D396" s="518"/>
      <c r="E396"/>
      <c r="F396" s="159" t="s">
        <v>851</v>
      </c>
      <c r="G396" s="225">
        <v>1</v>
      </c>
      <c r="H396" s="223"/>
      <c r="I396" s="121"/>
      <c r="J396" s="121"/>
      <c r="K396" s="121"/>
      <c r="L396" s="121"/>
      <c r="M396" s="121"/>
      <c r="N396" s="121"/>
      <c r="O396" s="121"/>
      <c r="P396" s="121"/>
      <c r="Q396" s="121"/>
    </row>
    <row r="397" spans="2:17" ht="14.5" x14ac:dyDescent="0.35">
      <c r="B397" s="518"/>
      <c r="C397" s="518"/>
      <c r="D397" s="518"/>
      <c r="E397"/>
      <c r="F397" t="s">
        <v>814</v>
      </c>
      <c r="G397" s="131">
        <v>1</v>
      </c>
      <c r="H397" s="223">
        <v>1</v>
      </c>
      <c r="I397" s="121"/>
      <c r="J397" s="121"/>
      <c r="K397" s="121">
        <v>1</v>
      </c>
      <c r="L397" s="121"/>
      <c r="M397" s="121"/>
      <c r="N397" s="121"/>
      <c r="O397" s="121"/>
      <c r="P397" s="121"/>
      <c r="Q397" s="121"/>
    </row>
    <row r="398" spans="2:17" ht="14.5" x14ac:dyDescent="0.35">
      <c r="B398" s="518"/>
      <c r="C398" s="518"/>
      <c r="D398" s="518"/>
      <c r="E398"/>
      <c r="F398" t="s">
        <v>731</v>
      </c>
      <c r="G398" s="131">
        <v>1</v>
      </c>
      <c r="H398" s="223"/>
      <c r="I398" s="121"/>
      <c r="J398" s="121"/>
      <c r="K398" s="121">
        <v>1</v>
      </c>
      <c r="L398" s="121"/>
      <c r="M398" s="121"/>
      <c r="N398" s="121">
        <v>1</v>
      </c>
      <c r="O398" s="121"/>
      <c r="P398" s="121"/>
      <c r="Q398" s="121"/>
    </row>
    <row r="399" spans="2:17" ht="14.5" x14ac:dyDescent="0.35">
      <c r="B399" s="518"/>
      <c r="C399" s="518"/>
      <c r="D399" s="518"/>
      <c r="E399"/>
      <c r="F399" t="s">
        <v>766</v>
      </c>
      <c r="G399" s="131">
        <v>1</v>
      </c>
      <c r="H399" s="223"/>
      <c r="I399" s="121"/>
      <c r="J399" s="121"/>
      <c r="K399" s="121"/>
      <c r="L399" s="121"/>
      <c r="M399" s="121"/>
      <c r="N399" s="121"/>
      <c r="O399" s="121">
        <v>1</v>
      </c>
      <c r="P399" s="121"/>
      <c r="Q399" s="121"/>
    </row>
    <row r="400" spans="2:17" ht="14.5" x14ac:dyDescent="0.35">
      <c r="B400" s="518"/>
      <c r="C400" s="518"/>
      <c r="D400" s="518"/>
      <c r="E400"/>
      <c r="F400" t="s">
        <v>930</v>
      </c>
      <c r="G400" s="131">
        <v>1</v>
      </c>
      <c r="H400" s="223"/>
      <c r="I400" s="121"/>
      <c r="J400" s="121"/>
      <c r="K400" s="121">
        <v>1</v>
      </c>
      <c r="L400" s="121"/>
      <c r="M400" s="121"/>
      <c r="N400" s="121"/>
      <c r="O400" s="121">
        <v>1</v>
      </c>
      <c r="P400" s="121"/>
      <c r="Q400" s="121">
        <v>1</v>
      </c>
    </row>
    <row r="401" spans="2:17" ht="14.5" x14ac:dyDescent="0.35">
      <c r="B401" s="518"/>
      <c r="C401" s="518"/>
      <c r="D401" s="518"/>
      <c r="E401"/>
      <c r="F401" t="s">
        <v>678</v>
      </c>
      <c r="G401" s="131">
        <v>1</v>
      </c>
      <c r="H401" s="223"/>
      <c r="I401" s="121"/>
      <c r="J401" s="121">
        <v>1</v>
      </c>
      <c r="K401" s="121"/>
      <c r="L401" s="121"/>
      <c r="M401" s="121"/>
      <c r="N401" s="121"/>
      <c r="O401" s="121"/>
      <c r="P401" s="121"/>
      <c r="Q401" s="121">
        <v>1</v>
      </c>
    </row>
    <row r="402" spans="2:17" ht="14.5" x14ac:dyDescent="0.35">
      <c r="B402" s="518"/>
      <c r="C402" s="518"/>
      <c r="D402" s="518"/>
      <c r="E402"/>
      <c r="F402" t="s">
        <v>983</v>
      </c>
      <c r="G402" s="131">
        <v>1</v>
      </c>
      <c r="H402" s="223"/>
      <c r="I402" s="121"/>
      <c r="J402" s="121">
        <v>1</v>
      </c>
      <c r="K402" s="121">
        <v>1</v>
      </c>
      <c r="L402" s="121"/>
      <c r="M402" s="121"/>
      <c r="N402" s="121"/>
      <c r="O402" s="121"/>
      <c r="P402" s="121"/>
      <c r="Q402" s="121">
        <v>1</v>
      </c>
    </row>
    <row r="403" spans="2:17" ht="14.5" x14ac:dyDescent="0.35">
      <c r="B403" s="518"/>
      <c r="C403" s="518"/>
      <c r="D403" s="518"/>
      <c r="E403"/>
      <c r="F403" t="s">
        <v>657</v>
      </c>
      <c r="G403" s="131">
        <v>1</v>
      </c>
      <c r="H403" s="223">
        <v>1</v>
      </c>
      <c r="I403" s="224">
        <v>1</v>
      </c>
      <c r="J403" s="121"/>
      <c r="K403" s="121"/>
      <c r="L403" s="121"/>
      <c r="M403" s="121"/>
      <c r="N403" s="121"/>
      <c r="O403" s="121">
        <v>1</v>
      </c>
      <c r="P403" s="121"/>
      <c r="Q403" s="121"/>
    </row>
    <row r="404" spans="2:17" ht="14.5" x14ac:dyDescent="0.35">
      <c r="B404" s="518"/>
      <c r="C404" s="518"/>
      <c r="D404" s="518"/>
      <c r="E404"/>
      <c r="F404" t="s">
        <v>871</v>
      </c>
      <c r="G404" s="131">
        <v>1</v>
      </c>
      <c r="H404" s="223">
        <v>1</v>
      </c>
      <c r="I404" s="121"/>
      <c r="J404" s="121"/>
      <c r="K404" s="121"/>
      <c r="L404" s="121"/>
      <c r="M404" s="121"/>
      <c r="N404" s="121">
        <v>1</v>
      </c>
      <c r="O404" s="121"/>
      <c r="P404" s="121"/>
      <c r="Q404" s="121"/>
    </row>
    <row r="405" spans="2:17" ht="14.5" x14ac:dyDescent="0.35">
      <c r="B405" s="518"/>
      <c r="C405" s="518"/>
      <c r="D405" s="518"/>
      <c r="E405"/>
      <c r="F405" t="s">
        <v>887</v>
      </c>
      <c r="G405" s="131">
        <v>1</v>
      </c>
      <c r="H405" s="223">
        <v>1</v>
      </c>
      <c r="I405" s="121"/>
      <c r="J405" s="121"/>
      <c r="K405" s="121"/>
      <c r="L405" s="121"/>
      <c r="M405" s="121"/>
      <c r="N405" s="121">
        <v>1</v>
      </c>
      <c r="O405" s="121">
        <v>1</v>
      </c>
      <c r="P405" s="121"/>
      <c r="Q405" s="121"/>
    </row>
    <row r="406" spans="2:17" ht="14.5" x14ac:dyDescent="0.35">
      <c r="B406" s="518"/>
      <c r="C406" s="518"/>
      <c r="D406" s="518"/>
      <c r="E406"/>
      <c r="F406" t="s">
        <v>638</v>
      </c>
      <c r="G406" s="131">
        <v>1</v>
      </c>
      <c r="H406" s="223">
        <v>1</v>
      </c>
      <c r="I406" s="121"/>
      <c r="J406" s="121"/>
      <c r="K406" s="121"/>
      <c r="L406" s="121"/>
      <c r="M406" s="121">
        <v>1</v>
      </c>
      <c r="N406" s="121"/>
      <c r="O406" s="121">
        <v>1</v>
      </c>
      <c r="P406" s="121"/>
      <c r="Q406" s="121"/>
    </row>
    <row r="407" spans="2:17" ht="14.5" x14ac:dyDescent="0.35">
      <c r="B407" s="519" t="s">
        <v>1742</v>
      </c>
      <c r="C407" s="520"/>
      <c r="D407" s="521"/>
      <c r="E407" t="s">
        <v>42</v>
      </c>
      <c r="F407"/>
      <c r="G407" s="226">
        <v>2</v>
      </c>
      <c r="H407" s="223"/>
      <c r="I407" s="121"/>
      <c r="J407" s="121"/>
      <c r="K407" s="121"/>
      <c r="L407" s="121"/>
      <c r="M407" s="121"/>
      <c r="N407" s="121"/>
      <c r="O407" s="121"/>
      <c r="P407" s="121"/>
      <c r="Q407" s="121"/>
    </row>
    <row r="408" spans="2:17" ht="14.5" x14ac:dyDescent="0.35">
      <c r="B408" s="522"/>
      <c r="C408" s="523"/>
      <c r="D408" s="524"/>
      <c r="E408"/>
      <c r="F408" t="s">
        <v>543</v>
      </c>
      <c r="G408" s="131">
        <v>1</v>
      </c>
      <c r="H408" s="223"/>
      <c r="I408" s="121"/>
      <c r="J408" s="121"/>
      <c r="K408" s="121"/>
      <c r="L408" s="121"/>
      <c r="M408" s="121"/>
      <c r="N408" s="121"/>
      <c r="O408" s="121"/>
      <c r="P408" s="121">
        <v>1</v>
      </c>
      <c r="Q408" s="121"/>
    </row>
    <row r="409" spans="2:17" ht="14.5" x14ac:dyDescent="0.35">
      <c r="B409" s="522"/>
      <c r="C409" s="523"/>
      <c r="D409" s="524"/>
      <c r="E409"/>
      <c r="F409" t="s">
        <v>601</v>
      </c>
      <c r="G409" s="131">
        <v>1</v>
      </c>
      <c r="H409" s="223"/>
      <c r="I409" s="224">
        <v>1</v>
      </c>
      <c r="J409" s="121"/>
      <c r="K409" s="121"/>
      <c r="L409" s="121"/>
      <c r="M409" s="121"/>
      <c r="N409" s="121"/>
      <c r="O409" s="121"/>
      <c r="P409" s="121">
        <v>1</v>
      </c>
      <c r="Q409" s="121"/>
    </row>
    <row r="410" spans="2:17" ht="14.5" x14ac:dyDescent="0.35">
      <c r="B410" s="522"/>
      <c r="C410" s="523"/>
      <c r="D410" s="524"/>
      <c r="E410"/>
      <c r="F410" t="s">
        <v>561</v>
      </c>
      <c r="G410" s="131">
        <v>1</v>
      </c>
      <c r="H410" s="223">
        <v>1</v>
      </c>
      <c r="I410" s="121"/>
      <c r="J410" s="121"/>
      <c r="K410" s="121"/>
      <c r="L410" s="121"/>
      <c r="M410" s="121"/>
      <c r="N410" s="121"/>
      <c r="O410" s="121"/>
      <c r="P410" s="121">
        <v>1</v>
      </c>
      <c r="Q410" s="121"/>
    </row>
    <row r="411" spans="2:17" ht="14.5" x14ac:dyDescent="0.35">
      <c r="B411" s="522"/>
      <c r="C411" s="523"/>
      <c r="D411" s="524"/>
      <c r="E411"/>
      <c r="F411" t="s">
        <v>503</v>
      </c>
      <c r="G411" s="131">
        <v>1</v>
      </c>
      <c r="H411" s="223">
        <v>1</v>
      </c>
      <c r="I411" s="224">
        <v>1</v>
      </c>
      <c r="J411" s="121"/>
      <c r="K411" s="121"/>
      <c r="L411" s="121"/>
      <c r="M411" s="121"/>
      <c r="N411" s="121"/>
      <c r="O411" s="121"/>
      <c r="P411" s="121">
        <v>1</v>
      </c>
      <c r="Q411" s="121"/>
    </row>
    <row r="412" spans="2:17" ht="14.5" x14ac:dyDescent="0.35">
      <c r="B412" s="522"/>
      <c r="C412" s="523"/>
      <c r="D412" s="524"/>
      <c r="E412"/>
      <c r="F412" t="s">
        <v>526</v>
      </c>
      <c r="G412" s="131">
        <v>1</v>
      </c>
      <c r="H412" s="223">
        <v>1</v>
      </c>
      <c r="I412" s="121"/>
      <c r="J412" s="121"/>
      <c r="K412" s="121"/>
      <c r="L412" s="121"/>
      <c r="M412" s="121">
        <v>1</v>
      </c>
      <c r="N412" s="121"/>
      <c r="O412" s="121"/>
      <c r="P412" s="121">
        <v>1</v>
      </c>
      <c r="Q412" s="121"/>
    </row>
    <row r="413" spans="2:17" ht="14.5" x14ac:dyDescent="0.35">
      <c r="B413" s="522"/>
      <c r="C413" s="523"/>
      <c r="D413" s="524"/>
      <c r="E413"/>
      <c r="F413" t="s">
        <v>619</v>
      </c>
      <c r="G413" s="131">
        <v>1</v>
      </c>
      <c r="H413" s="223">
        <v>1</v>
      </c>
      <c r="I413" s="121"/>
      <c r="J413" s="121"/>
      <c r="K413" s="121"/>
      <c r="L413" s="121"/>
      <c r="M413" s="121"/>
      <c r="N413" s="121"/>
      <c r="O413" s="121"/>
      <c r="P413" s="121">
        <v>1</v>
      </c>
      <c r="Q413" s="121"/>
    </row>
    <row r="414" spans="2:17" ht="14.5" x14ac:dyDescent="0.35">
      <c r="B414" s="522"/>
      <c r="C414" s="523"/>
      <c r="D414" s="524"/>
      <c r="E414"/>
      <c r="F414" t="s">
        <v>580</v>
      </c>
      <c r="G414" s="131">
        <v>1</v>
      </c>
      <c r="H414" s="223"/>
      <c r="I414" s="121"/>
      <c r="J414" s="121"/>
      <c r="K414" s="121"/>
      <c r="L414" s="121"/>
      <c r="M414" s="121">
        <v>1</v>
      </c>
      <c r="N414" s="121">
        <v>1</v>
      </c>
      <c r="O414" s="121"/>
      <c r="P414" s="121">
        <v>1</v>
      </c>
      <c r="Q414" s="121"/>
    </row>
    <row r="415" spans="2:17" ht="14.5" x14ac:dyDescent="0.35">
      <c r="B415" s="522"/>
      <c r="C415" s="523"/>
      <c r="D415" s="524"/>
      <c r="E415"/>
      <c r="F415" t="s">
        <v>337</v>
      </c>
      <c r="G415" s="226">
        <v>2</v>
      </c>
      <c r="H415" s="223"/>
      <c r="I415" s="121"/>
      <c r="J415" s="121"/>
      <c r="K415" s="121"/>
      <c r="L415" s="121"/>
      <c r="M415" s="121"/>
      <c r="N415" s="121"/>
      <c r="O415" s="121"/>
      <c r="P415" s="121"/>
      <c r="Q415" s="121"/>
    </row>
    <row r="416" spans="2:17" ht="14.5" x14ac:dyDescent="0.35">
      <c r="B416" s="522"/>
      <c r="C416" s="523"/>
      <c r="D416" s="524"/>
      <c r="E416"/>
      <c r="F416" t="s">
        <v>378</v>
      </c>
      <c r="G416" s="131">
        <v>1</v>
      </c>
      <c r="H416" s="223"/>
      <c r="I416" s="121"/>
      <c r="J416" s="121"/>
      <c r="K416" s="121"/>
      <c r="L416" s="121"/>
      <c r="M416" s="121"/>
      <c r="N416" s="121"/>
      <c r="O416" s="121"/>
      <c r="P416" s="121"/>
      <c r="Q416" s="121"/>
    </row>
    <row r="417" spans="2:17" ht="14.5" x14ac:dyDescent="0.35">
      <c r="B417" s="522"/>
      <c r="C417" s="523"/>
      <c r="D417" s="524"/>
      <c r="E417"/>
      <c r="F417" t="s">
        <v>360</v>
      </c>
      <c r="G417" s="131">
        <v>4</v>
      </c>
      <c r="H417" s="223">
        <v>4</v>
      </c>
      <c r="I417" s="121"/>
      <c r="J417" s="121"/>
      <c r="K417" s="121"/>
      <c r="L417" s="121"/>
      <c r="M417" s="121"/>
      <c r="N417" s="121"/>
      <c r="O417" s="121"/>
      <c r="P417" s="121"/>
      <c r="Q417" s="121"/>
    </row>
    <row r="418" spans="2:17" ht="14.5" x14ac:dyDescent="0.35">
      <c r="B418" s="522"/>
      <c r="C418" s="523"/>
      <c r="D418" s="524"/>
      <c r="E418"/>
      <c r="F418" t="s">
        <v>451</v>
      </c>
      <c r="G418" s="131">
        <v>1</v>
      </c>
      <c r="H418" s="223">
        <v>1</v>
      </c>
      <c r="I418" s="121"/>
      <c r="J418" s="121"/>
      <c r="K418" s="121"/>
      <c r="L418" s="121"/>
      <c r="M418" s="121"/>
      <c r="N418" s="121"/>
      <c r="O418" s="121"/>
      <c r="P418" s="121"/>
      <c r="Q418" s="121"/>
    </row>
    <row r="419" spans="2:17" ht="14.5" x14ac:dyDescent="0.35">
      <c r="B419" s="522"/>
      <c r="C419" s="523"/>
      <c r="D419" s="524"/>
      <c r="E419"/>
      <c r="F419" t="s">
        <v>434</v>
      </c>
      <c r="G419" s="131">
        <v>1</v>
      </c>
      <c r="H419" s="223">
        <v>1</v>
      </c>
      <c r="I419" s="121"/>
      <c r="J419" s="121"/>
      <c r="K419" s="121"/>
      <c r="L419" s="121">
        <v>1</v>
      </c>
      <c r="M419" s="121"/>
      <c r="N419" s="121"/>
      <c r="O419" s="121"/>
      <c r="P419" s="121"/>
      <c r="Q419" s="121"/>
    </row>
    <row r="420" spans="2:17" ht="14.5" x14ac:dyDescent="0.35">
      <c r="B420" s="522"/>
      <c r="C420" s="523"/>
      <c r="D420" s="524"/>
      <c r="E420"/>
      <c r="F420" t="s">
        <v>395</v>
      </c>
      <c r="G420" s="131">
        <v>1</v>
      </c>
      <c r="H420" s="223">
        <v>1</v>
      </c>
      <c r="I420" s="121"/>
      <c r="J420" s="121"/>
      <c r="K420" s="121"/>
      <c r="L420" s="121">
        <v>1</v>
      </c>
      <c r="M420" s="121"/>
      <c r="N420" s="121"/>
      <c r="O420" s="121"/>
      <c r="P420" s="121"/>
      <c r="Q420" s="121"/>
    </row>
    <row r="421" spans="2:17" ht="14.5" x14ac:dyDescent="0.35">
      <c r="B421" s="525"/>
      <c r="C421" s="526"/>
      <c r="D421" s="527"/>
      <c r="E421"/>
      <c r="F421" t="s">
        <v>297</v>
      </c>
      <c r="G421" s="131">
        <v>1</v>
      </c>
      <c r="H421" s="223">
        <v>1</v>
      </c>
      <c r="I421" s="121"/>
      <c r="J421" s="121"/>
      <c r="K421" s="121"/>
      <c r="L421" s="121">
        <v>1</v>
      </c>
      <c r="M421" s="121"/>
      <c r="N421" s="121">
        <v>1</v>
      </c>
      <c r="O421" s="121"/>
      <c r="P421" s="121"/>
      <c r="Q421" s="121"/>
    </row>
    <row r="422" spans="2:17" ht="14.5" x14ac:dyDescent="0.35">
      <c r="B422" s="519" t="s">
        <v>1743</v>
      </c>
      <c r="C422" s="520"/>
      <c r="D422" s="521"/>
      <c r="E422" t="s">
        <v>41</v>
      </c>
      <c r="F422" t="s">
        <v>1354</v>
      </c>
      <c r="G422" s="131">
        <v>1</v>
      </c>
      <c r="H422" s="223"/>
      <c r="I422" s="121"/>
      <c r="J422" s="121">
        <v>1</v>
      </c>
      <c r="K422" s="121"/>
      <c r="L422" s="121"/>
      <c r="M422" s="121">
        <v>1</v>
      </c>
      <c r="N422" s="121"/>
      <c r="O422" s="121"/>
      <c r="P422" s="121"/>
      <c r="Q422" s="121"/>
    </row>
    <row r="423" spans="2:17" ht="14.5" x14ac:dyDescent="0.35">
      <c r="B423" s="522"/>
      <c r="C423" s="523"/>
      <c r="D423" s="524"/>
      <c r="E423"/>
      <c r="F423" t="s">
        <v>1472</v>
      </c>
      <c r="G423" s="131">
        <v>1</v>
      </c>
      <c r="H423" s="223"/>
      <c r="I423" s="121"/>
      <c r="J423" s="121">
        <v>1</v>
      </c>
      <c r="K423" s="121"/>
      <c r="L423" s="121"/>
      <c r="M423" s="121">
        <v>1</v>
      </c>
      <c r="N423" s="121"/>
      <c r="O423" s="121"/>
      <c r="P423" s="121"/>
      <c r="Q423" s="121"/>
    </row>
    <row r="424" spans="2:17" ht="14.5" x14ac:dyDescent="0.35">
      <c r="B424" s="522"/>
      <c r="C424" s="523"/>
      <c r="D424" s="524"/>
      <c r="E424"/>
      <c r="F424" t="s">
        <v>1500</v>
      </c>
      <c r="G424" s="131">
        <v>1</v>
      </c>
      <c r="H424" s="223"/>
      <c r="I424" s="224">
        <v>1</v>
      </c>
      <c r="J424" s="121">
        <v>1</v>
      </c>
      <c r="K424" s="121"/>
      <c r="L424" s="121"/>
      <c r="M424" s="121">
        <v>1</v>
      </c>
      <c r="N424" s="121"/>
      <c r="O424" s="121"/>
      <c r="P424" s="121"/>
      <c r="Q424" s="121"/>
    </row>
    <row r="425" spans="2:17" ht="14.5" x14ac:dyDescent="0.35">
      <c r="B425" s="522"/>
      <c r="C425" s="523"/>
      <c r="D425" s="524"/>
      <c r="E425"/>
      <c r="F425" t="s">
        <v>1371</v>
      </c>
      <c r="G425" s="131">
        <v>1</v>
      </c>
      <c r="H425" s="223"/>
      <c r="I425" s="121"/>
      <c r="J425" s="121"/>
      <c r="K425" s="121"/>
      <c r="L425" s="121"/>
      <c r="M425" s="121">
        <v>1</v>
      </c>
      <c r="N425" s="121"/>
      <c r="O425" s="121">
        <v>1</v>
      </c>
      <c r="P425" s="121"/>
      <c r="Q425" s="121"/>
    </row>
    <row r="426" spans="2:17" ht="14.5" x14ac:dyDescent="0.35">
      <c r="B426" s="522"/>
      <c r="C426" s="523"/>
      <c r="D426" s="524"/>
      <c r="E426"/>
      <c r="F426" t="s">
        <v>1457</v>
      </c>
      <c r="G426" s="131">
        <v>1</v>
      </c>
      <c r="H426" s="223"/>
      <c r="I426" s="224">
        <v>1</v>
      </c>
      <c r="J426" s="121">
        <v>1</v>
      </c>
      <c r="K426" s="121"/>
      <c r="L426" s="121"/>
      <c r="M426" s="121">
        <v>1</v>
      </c>
      <c r="N426" s="121"/>
      <c r="O426" s="121"/>
      <c r="P426" s="121"/>
      <c r="Q426" s="121"/>
    </row>
    <row r="427" spans="2:17" ht="14.5" x14ac:dyDescent="0.35">
      <c r="B427" s="522"/>
      <c r="C427" s="523"/>
      <c r="D427" s="524"/>
      <c r="E427"/>
      <c r="F427" t="s">
        <v>1526</v>
      </c>
      <c r="G427" s="131">
        <v>1</v>
      </c>
      <c r="H427" s="223"/>
      <c r="I427" s="224">
        <v>1</v>
      </c>
      <c r="J427" s="121">
        <v>1</v>
      </c>
      <c r="K427" s="121"/>
      <c r="L427" s="121"/>
      <c r="M427" s="121">
        <v>1</v>
      </c>
      <c r="N427" s="121"/>
      <c r="O427" s="121"/>
      <c r="P427" s="121"/>
      <c r="Q427" s="121"/>
    </row>
    <row r="428" spans="2:17" ht="14.5" x14ac:dyDescent="0.35">
      <c r="B428" s="522"/>
      <c r="C428" s="523"/>
      <c r="D428" s="524"/>
      <c r="E428"/>
      <c r="F428" t="s">
        <v>1484</v>
      </c>
      <c r="G428" s="131">
        <v>1</v>
      </c>
      <c r="H428" s="223"/>
      <c r="I428" s="121"/>
      <c r="J428" s="121">
        <v>1</v>
      </c>
      <c r="K428" s="121"/>
      <c r="L428" s="121"/>
      <c r="M428" s="121">
        <v>1</v>
      </c>
      <c r="N428" s="121"/>
      <c r="O428" s="121"/>
      <c r="P428" s="121"/>
      <c r="Q428" s="121"/>
    </row>
    <row r="429" spans="2:17" ht="14.5" x14ac:dyDescent="0.35">
      <c r="B429" s="522"/>
      <c r="C429" s="523"/>
      <c r="D429" s="524"/>
      <c r="E429"/>
      <c r="F429" t="s">
        <v>1319</v>
      </c>
      <c r="G429" s="131">
        <v>1</v>
      </c>
      <c r="H429" s="223"/>
      <c r="I429" s="121"/>
      <c r="J429" s="121">
        <v>1</v>
      </c>
      <c r="K429" s="121"/>
      <c r="L429" s="121"/>
      <c r="M429" s="121">
        <v>1</v>
      </c>
      <c r="N429" s="121"/>
      <c r="O429" s="121"/>
      <c r="P429" s="121"/>
      <c r="Q429" s="121"/>
    </row>
    <row r="430" spans="2:17" ht="14.5" x14ac:dyDescent="0.35">
      <c r="B430" s="522"/>
      <c r="C430" s="523"/>
      <c r="D430" s="524"/>
      <c r="E430"/>
      <c r="F430" t="s">
        <v>1389</v>
      </c>
      <c r="G430" s="131">
        <v>1</v>
      </c>
      <c r="H430" s="223"/>
      <c r="I430" s="121"/>
      <c r="J430" s="121"/>
      <c r="K430" s="121">
        <v>1</v>
      </c>
      <c r="L430" s="121"/>
      <c r="M430" s="121"/>
      <c r="N430" s="121"/>
      <c r="O430" s="121"/>
      <c r="P430" s="121"/>
      <c r="Q430" s="121">
        <v>1</v>
      </c>
    </row>
    <row r="431" spans="2:17" ht="14.5" x14ac:dyDescent="0.35">
      <c r="B431" s="522"/>
      <c r="C431" s="523"/>
      <c r="D431" s="524"/>
      <c r="E431"/>
      <c r="F431" t="s">
        <v>1289</v>
      </c>
      <c r="G431" s="131">
        <v>1</v>
      </c>
      <c r="H431" s="223"/>
      <c r="I431" s="224">
        <v>1</v>
      </c>
      <c r="J431" s="121"/>
      <c r="K431" s="121"/>
      <c r="L431" s="121"/>
      <c r="M431" s="121">
        <v>1</v>
      </c>
      <c r="N431" s="121"/>
      <c r="O431" s="121"/>
      <c r="P431" s="121"/>
      <c r="Q431" s="121"/>
    </row>
    <row r="432" spans="2:17" ht="14.5" x14ac:dyDescent="0.35">
      <c r="B432" s="522"/>
      <c r="C432" s="523"/>
      <c r="D432" s="524"/>
      <c r="E432"/>
      <c r="F432" t="s">
        <v>1426</v>
      </c>
      <c r="G432" s="131">
        <v>1</v>
      </c>
      <c r="H432" s="223"/>
      <c r="I432" s="121"/>
      <c r="J432" s="121"/>
      <c r="K432" s="121"/>
      <c r="L432" s="121"/>
      <c r="M432" s="121">
        <v>1</v>
      </c>
      <c r="N432" s="121">
        <v>1</v>
      </c>
      <c r="O432" s="121"/>
      <c r="P432" s="121"/>
      <c r="Q432" s="121"/>
    </row>
    <row r="433" spans="2:17" ht="14.5" x14ac:dyDescent="0.35">
      <c r="B433" s="522"/>
      <c r="C433" s="523"/>
      <c r="D433" s="524"/>
      <c r="E433"/>
      <c r="F433" t="s">
        <v>1512</v>
      </c>
      <c r="G433" s="131">
        <v>1</v>
      </c>
      <c r="H433" s="223"/>
      <c r="I433" s="121"/>
      <c r="J433" s="121">
        <v>1</v>
      </c>
      <c r="K433" s="121"/>
      <c r="L433" s="121"/>
      <c r="M433" s="121">
        <v>1</v>
      </c>
      <c r="N433" s="121"/>
      <c r="O433" s="121"/>
      <c r="P433" s="121"/>
      <c r="Q433" s="121"/>
    </row>
    <row r="434" spans="2:17" ht="14.5" x14ac:dyDescent="0.35">
      <c r="B434" s="522"/>
      <c r="C434" s="523"/>
      <c r="D434" s="524"/>
      <c r="E434"/>
      <c r="F434" t="s">
        <v>1336</v>
      </c>
      <c r="G434" s="131">
        <v>1</v>
      </c>
      <c r="H434" s="223"/>
      <c r="I434" s="121"/>
      <c r="J434" s="121">
        <v>1</v>
      </c>
      <c r="K434" s="121"/>
      <c r="L434" s="121"/>
      <c r="M434" s="121">
        <v>1</v>
      </c>
      <c r="N434" s="121"/>
      <c r="O434" s="121"/>
      <c r="P434" s="121"/>
      <c r="Q434" s="121"/>
    </row>
    <row r="435" spans="2:17" ht="14.5" x14ac:dyDescent="0.35">
      <c r="B435" s="522"/>
      <c r="C435" s="523"/>
      <c r="D435" s="524"/>
      <c r="E435"/>
      <c r="F435" t="s">
        <v>1554</v>
      </c>
      <c r="G435" s="131">
        <v>1</v>
      </c>
      <c r="H435" s="223"/>
      <c r="I435" s="121"/>
      <c r="J435" s="121">
        <v>1</v>
      </c>
      <c r="K435" s="121"/>
      <c r="L435" s="121"/>
      <c r="M435" s="121">
        <v>1</v>
      </c>
      <c r="N435" s="121"/>
      <c r="O435" s="121"/>
      <c r="P435" s="121"/>
      <c r="Q435" s="121"/>
    </row>
    <row r="436" spans="2:17" ht="14.5" x14ac:dyDescent="0.35">
      <c r="B436" s="522"/>
      <c r="C436" s="523"/>
      <c r="D436" s="524"/>
      <c r="E436"/>
      <c r="F436" t="s">
        <v>1253</v>
      </c>
      <c r="G436" s="131">
        <v>1</v>
      </c>
      <c r="H436" s="223"/>
      <c r="I436" s="121"/>
      <c r="J436" s="121"/>
      <c r="K436" s="121"/>
      <c r="L436" s="121"/>
      <c r="M436" s="121">
        <v>1</v>
      </c>
      <c r="N436" s="121">
        <v>1</v>
      </c>
      <c r="O436" s="121"/>
      <c r="P436" s="121"/>
      <c r="Q436" s="121"/>
    </row>
    <row r="437" spans="2:17" ht="14.5" x14ac:dyDescent="0.35">
      <c r="B437" s="522"/>
      <c r="C437" s="523"/>
      <c r="D437" s="524"/>
      <c r="E437"/>
      <c r="F437" t="s">
        <v>1441</v>
      </c>
      <c r="G437" s="131">
        <v>1</v>
      </c>
      <c r="H437" s="223"/>
      <c r="I437" s="121"/>
      <c r="J437" s="121"/>
      <c r="K437" s="121"/>
      <c r="L437" s="121"/>
      <c r="M437" s="121">
        <v>1</v>
      </c>
      <c r="N437" s="121">
        <v>1</v>
      </c>
      <c r="O437" s="121"/>
      <c r="P437" s="121"/>
      <c r="Q437" s="121"/>
    </row>
    <row r="438" spans="2:17" ht="29" x14ac:dyDescent="0.35">
      <c r="B438" s="522"/>
      <c r="C438" s="523"/>
      <c r="D438" s="524"/>
      <c r="E438"/>
      <c r="F438" s="159" t="s">
        <v>1407</v>
      </c>
      <c r="G438" s="131">
        <v>1</v>
      </c>
      <c r="H438" s="223"/>
      <c r="I438" s="121"/>
      <c r="J438" s="121"/>
      <c r="K438" s="121"/>
      <c r="L438" s="121"/>
      <c r="M438" s="121"/>
      <c r="N438" s="121"/>
      <c r="O438" s="121"/>
      <c r="P438" s="121"/>
      <c r="Q438" s="121"/>
    </row>
    <row r="439" spans="2:17" ht="14.5" x14ac:dyDescent="0.35">
      <c r="B439" s="522"/>
      <c r="C439" s="523"/>
      <c r="D439" s="524"/>
      <c r="E439"/>
      <c r="F439" t="s">
        <v>1269</v>
      </c>
      <c r="G439" s="131">
        <v>1</v>
      </c>
      <c r="H439" s="223"/>
      <c r="I439" s="121"/>
      <c r="J439" s="121"/>
      <c r="K439" s="121">
        <v>1</v>
      </c>
      <c r="L439" s="121"/>
      <c r="M439" s="121"/>
      <c r="N439" s="121">
        <v>1</v>
      </c>
      <c r="O439" s="121"/>
      <c r="P439" s="121"/>
      <c r="Q439" s="121">
        <v>1</v>
      </c>
    </row>
    <row r="440" spans="2:17" ht="14.5" x14ac:dyDescent="0.35">
      <c r="B440" s="522"/>
      <c r="C440" s="523"/>
      <c r="D440" s="524"/>
      <c r="E440"/>
      <c r="F440" t="s">
        <v>1302</v>
      </c>
      <c r="G440" s="131">
        <v>1</v>
      </c>
      <c r="H440" s="223"/>
      <c r="I440" s="224">
        <v>1</v>
      </c>
      <c r="J440" s="121">
        <v>1</v>
      </c>
      <c r="K440" s="121"/>
      <c r="L440" s="121"/>
      <c r="M440" s="121">
        <v>1</v>
      </c>
      <c r="N440" s="121"/>
      <c r="O440" s="121"/>
      <c r="P440" s="121"/>
      <c r="Q440" s="121"/>
    </row>
    <row r="441" spans="2:17" ht="14.5" x14ac:dyDescent="0.35">
      <c r="B441" s="525"/>
      <c r="C441" s="526"/>
      <c r="D441" s="527"/>
      <c r="E441"/>
      <c r="F441" t="s">
        <v>1542</v>
      </c>
      <c r="G441" s="131">
        <v>1</v>
      </c>
      <c r="H441" s="223"/>
      <c r="I441" s="224">
        <v>1</v>
      </c>
      <c r="J441" s="121">
        <v>1</v>
      </c>
      <c r="K441" s="121">
        <v>1</v>
      </c>
      <c r="L441" s="121"/>
      <c r="M441" s="121"/>
      <c r="N441" s="121"/>
      <c r="O441" s="121"/>
      <c r="P441" s="121"/>
      <c r="Q441" s="121"/>
    </row>
    <row r="442" spans="2:17" ht="14.5" x14ac:dyDescent="0.35">
      <c r="B442" s="519" t="s">
        <v>2871</v>
      </c>
      <c r="C442" s="520"/>
      <c r="D442" s="521"/>
      <c r="E442" t="s">
        <v>43</v>
      </c>
      <c r="F442" t="s">
        <v>1215</v>
      </c>
      <c r="G442" s="131">
        <v>1</v>
      </c>
      <c r="H442" s="223"/>
      <c r="I442" s="121"/>
      <c r="J442" s="121"/>
      <c r="K442" s="121"/>
      <c r="L442" s="121"/>
      <c r="M442" s="121"/>
      <c r="N442" s="121"/>
      <c r="O442" s="121"/>
      <c r="P442" s="121">
        <v>1</v>
      </c>
      <c r="Q442" s="121"/>
    </row>
    <row r="443" spans="2:17" ht="14.5" x14ac:dyDescent="0.35">
      <c r="B443" s="522"/>
      <c r="C443" s="523"/>
      <c r="D443" s="524"/>
      <c r="E443"/>
      <c r="F443" t="s">
        <v>1232</v>
      </c>
      <c r="G443" s="131">
        <v>1</v>
      </c>
      <c r="H443" s="223"/>
      <c r="I443" s="121"/>
      <c r="J443" s="121"/>
      <c r="K443" s="121"/>
      <c r="L443" s="121"/>
      <c r="M443" s="121"/>
      <c r="N443" s="121"/>
      <c r="O443" s="121"/>
      <c r="P443" s="121">
        <v>1</v>
      </c>
      <c r="Q443" s="121"/>
    </row>
    <row r="444" spans="2:17" ht="14.5" x14ac:dyDescent="0.35">
      <c r="B444" s="522"/>
      <c r="C444" s="523"/>
      <c r="D444" s="524"/>
      <c r="E444"/>
      <c r="F444" t="s">
        <v>1589</v>
      </c>
      <c r="G444" s="131">
        <v>1</v>
      </c>
      <c r="H444" s="223"/>
      <c r="I444" s="121"/>
      <c r="J444" s="121"/>
      <c r="K444" s="121"/>
      <c r="L444" s="121"/>
      <c r="M444" s="121"/>
      <c r="N444" s="121"/>
      <c r="O444" s="121"/>
      <c r="P444" s="121"/>
      <c r="Q444" s="121"/>
    </row>
    <row r="445" spans="2:17" ht="14.5" x14ac:dyDescent="0.35">
      <c r="B445" s="522"/>
      <c r="C445" s="523"/>
      <c r="D445" s="524"/>
      <c r="E445"/>
      <c r="F445" t="s">
        <v>1036</v>
      </c>
      <c r="G445" s="131">
        <v>1</v>
      </c>
      <c r="H445" s="223"/>
      <c r="I445" s="121"/>
      <c r="J445" s="121"/>
      <c r="K445" s="121"/>
      <c r="L445" s="121">
        <v>1</v>
      </c>
      <c r="M445" s="121"/>
      <c r="N445" s="121"/>
      <c r="O445" s="121"/>
      <c r="P445" s="121"/>
      <c r="Q445" s="121"/>
    </row>
    <row r="446" spans="2:17" ht="14.5" x14ac:dyDescent="0.35">
      <c r="B446" s="522"/>
      <c r="C446" s="523"/>
      <c r="D446" s="524"/>
      <c r="E446"/>
      <c r="F446" t="s">
        <v>1084</v>
      </c>
      <c r="G446" s="131">
        <v>1</v>
      </c>
      <c r="H446" s="223"/>
      <c r="I446" s="121"/>
      <c r="J446" s="121"/>
      <c r="K446" s="121"/>
      <c r="L446" s="121"/>
      <c r="M446" s="121"/>
      <c r="N446" s="121"/>
      <c r="O446" s="121"/>
      <c r="P446" s="121"/>
      <c r="Q446" s="121"/>
    </row>
    <row r="447" spans="2:17" ht="14.5" x14ac:dyDescent="0.35">
      <c r="B447" s="522"/>
      <c r="C447" s="523"/>
      <c r="D447" s="524"/>
      <c r="E447"/>
      <c r="F447" t="s">
        <v>1067</v>
      </c>
      <c r="G447" s="131">
        <v>1</v>
      </c>
      <c r="H447" s="223"/>
      <c r="I447" s="121"/>
      <c r="J447" s="121"/>
      <c r="K447" s="121"/>
      <c r="L447" s="121">
        <v>1</v>
      </c>
      <c r="M447" s="121"/>
      <c r="N447" s="121"/>
      <c r="O447" s="121"/>
      <c r="P447" s="121"/>
      <c r="Q447" s="121"/>
    </row>
    <row r="448" spans="2:17" ht="14.5" x14ac:dyDescent="0.35">
      <c r="B448" s="522"/>
      <c r="C448" s="523"/>
      <c r="D448" s="524"/>
      <c r="E448"/>
      <c r="F448" t="s">
        <v>1608</v>
      </c>
      <c r="G448" s="131">
        <v>1</v>
      </c>
      <c r="H448" s="223"/>
      <c r="I448" s="121"/>
      <c r="J448" s="121"/>
      <c r="K448" s="121"/>
      <c r="L448" s="121"/>
      <c r="M448" s="121"/>
      <c r="N448" s="121"/>
      <c r="O448" s="121"/>
      <c r="P448" s="121"/>
      <c r="Q448" s="121"/>
    </row>
    <row r="449" spans="2:17" ht="14.5" x14ac:dyDescent="0.35">
      <c r="B449" s="522"/>
      <c r="C449" s="523"/>
      <c r="D449" s="524"/>
      <c r="E449"/>
      <c r="F449" t="s">
        <v>337</v>
      </c>
      <c r="G449" s="226">
        <v>1</v>
      </c>
      <c r="H449" s="223"/>
      <c r="I449" s="121"/>
      <c r="J449" s="121"/>
      <c r="K449" s="121"/>
      <c r="L449" s="121"/>
      <c r="M449" s="121"/>
      <c r="N449" s="121"/>
      <c r="O449" s="121"/>
      <c r="P449" s="121"/>
      <c r="Q449" s="121"/>
    </row>
    <row r="450" spans="2:17" ht="14.5" x14ac:dyDescent="0.35">
      <c r="B450" s="522"/>
      <c r="C450" s="523"/>
      <c r="D450" s="524"/>
      <c r="E450"/>
      <c r="F450" t="s">
        <v>1001</v>
      </c>
      <c r="G450" s="131">
        <v>1</v>
      </c>
      <c r="H450" s="223"/>
      <c r="I450" s="121"/>
      <c r="J450" s="121"/>
      <c r="K450" s="121"/>
      <c r="L450" s="121">
        <v>1</v>
      </c>
      <c r="M450" s="121"/>
      <c r="N450" s="121">
        <v>1</v>
      </c>
      <c r="O450" s="121"/>
      <c r="P450" s="121"/>
      <c r="Q450" s="121"/>
    </row>
    <row r="451" spans="2:17" ht="14.5" x14ac:dyDescent="0.35">
      <c r="B451" s="522"/>
      <c r="C451" s="523"/>
      <c r="D451" s="524"/>
      <c r="E451"/>
      <c r="F451" t="s">
        <v>1198</v>
      </c>
      <c r="G451" s="131">
        <v>1</v>
      </c>
      <c r="H451" s="223"/>
      <c r="I451" s="121"/>
      <c r="J451" s="121"/>
      <c r="K451" s="121"/>
      <c r="L451" s="121"/>
      <c r="M451" s="121"/>
      <c r="N451" s="121"/>
      <c r="O451" s="121"/>
      <c r="P451" s="121"/>
      <c r="Q451" s="121"/>
    </row>
    <row r="452" spans="2:17" ht="14.5" x14ac:dyDescent="0.35">
      <c r="B452" s="522"/>
      <c r="C452" s="523"/>
      <c r="D452" s="524"/>
      <c r="E452"/>
      <c r="F452" t="s">
        <v>1626</v>
      </c>
      <c r="G452" s="131">
        <v>1</v>
      </c>
      <c r="H452" s="223">
        <v>1</v>
      </c>
      <c r="I452" s="121"/>
      <c r="J452" s="121"/>
      <c r="K452" s="121"/>
      <c r="L452" s="121"/>
      <c r="M452" s="121"/>
      <c r="N452" s="121">
        <v>1</v>
      </c>
      <c r="O452" s="121"/>
      <c r="P452" s="121">
        <v>1</v>
      </c>
      <c r="Q452" s="121"/>
    </row>
    <row r="453" spans="2:17" ht="14.5" x14ac:dyDescent="0.35">
      <c r="B453" s="522"/>
      <c r="C453" s="523"/>
      <c r="D453" s="524"/>
      <c r="E453"/>
      <c r="F453" t="s">
        <v>1101</v>
      </c>
      <c r="G453" s="131">
        <v>1</v>
      </c>
      <c r="H453" s="223">
        <v>1</v>
      </c>
      <c r="I453" s="121"/>
      <c r="J453" s="121"/>
      <c r="K453" s="121"/>
      <c r="L453" s="121"/>
      <c r="M453" s="121">
        <v>1</v>
      </c>
      <c r="N453" s="121"/>
      <c r="O453" s="121"/>
      <c r="P453" s="121"/>
      <c r="Q453" s="121"/>
    </row>
    <row r="454" spans="2:17" ht="14.5" x14ac:dyDescent="0.35">
      <c r="B454" s="522"/>
      <c r="C454" s="523"/>
      <c r="D454" s="524"/>
      <c r="E454"/>
      <c r="F454" t="s">
        <v>1051</v>
      </c>
      <c r="G454" s="131">
        <v>1</v>
      </c>
      <c r="H454" s="223">
        <v>1</v>
      </c>
      <c r="I454" s="121"/>
      <c r="J454" s="121"/>
      <c r="K454" s="121"/>
      <c r="L454" s="121"/>
      <c r="M454" s="121"/>
      <c r="N454" s="121"/>
      <c r="O454" s="121"/>
      <c r="P454" s="121"/>
      <c r="Q454" s="121"/>
    </row>
    <row r="455" spans="2:17" ht="14.5" x14ac:dyDescent="0.35">
      <c r="B455" s="522"/>
      <c r="C455" s="523"/>
      <c r="D455" s="524"/>
      <c r="E455"/>
      <c r="F455" t="s">
        <v>1020</v>
      </c>
      <c r="G455" s="131">
        <v>1</v>
      </c>
      <c r="H455" s="223"/>
      <c r="I455" s="121"/>
      <c r="J455" s="121"/>
      <c r="K455" s="121"/>
      <c r="L455" s="121"/>
      <c r="M455" s="121"/>
      <c r="N455" s="121">
        <v>1</v>
      </c>
      <c r="O455" s="121"/>
      <c r="P455" s="121"/>
      <c r="Q455" s="121"/>
    </row>
    <row r="456" spans="2:17" ht="14.5" x14ac:dyDescent="0.35">
      <c r="B456" s="522"/>
      <c r="C456" s="523"/>
      <c r="D456" s="524"/>
      <c r="E456"/>
      <c r="F456" t="s">
        <v>1571</v>
      </c>
      <c r="G456" s="131">
        <v>1</v>
      </c>
      <c r="H456" s="223">
        <v>1</v>
      </c>
      <c r="I456" s="121"/>
      <c r="J456" s="121"/>
      <c r="K456" s="121"/>
      <c r="L456" s="121"/>
      <c r="M456" s="121"/>
      <c r="N456" s="121"/>
      <c r="O456" s="121"/>
      <c r="P456" s="121"/>
      <c r="Q456" s="121"/>
    </row>
    <row r="457" spans="2:17" ht="14.5" x14ac:dyDescent="0.35">
      <c r="B457" s="522"/>
      <c r="C457" s="523"/>
      <c r="D457" s="524"/>
      <c r="E457"/>
      <c r="F457" t="s">
        <v>377</v>
      </c>
      <c r="G457" s="131">
        <v>3</v>
      </c>
      <c r="H457" s="223"/>
      <c r="I457" s="121"/>
      <c r="J457" s="121"/>
      <c r="K457" s="121"/>
      <c r="L457" s="121"/>
      <c r="M457" s="121"/>
      <c r="N457" s="121"/>
      <c r="O457" s="121"/>
      <c r="P457" s="121"/>
      <c r="Q457" s="121"/>
    </row>
    <row r="458" spans="2:17" ht="14.5" x14ac:dyDescent="0.35">
      <c r="B458" s="522"/>
      <c r="C458" s="523"/>
      <c r="D458" s="524"/>
      <c r="E458"/>
      <c r="F458" t="s">
        <v>1172</v>
      </c>
      <c r="G458" s="131">
        <v>1</v>
      </c>
      <c r="H458" s="223"/>
      <c r="I458" s="121"/>
      <c r="J458" s="121"/>
      <c r="K458" s="121"/>
      <c r="L458" s="121"/>
      <c r="M458" s="121"/>
      <c r="N458" s="121"/>
      <c r="O458" s="121">
        <v>1</v>
      </c>
      <c r="P458" s="121"/>
      <c r="Q458" s="121"/>
    </row>
    <row r="459" spans="2:17" ht="14.5" x14ac:dyDescent="0.35">
      <c r="B459" s="525"/>
      <c r="C459" s="526"/>
      <c r="D459" s="527"/>
      <c r="E459"/>
      <c r="F459" t="s">
        <v>1184</v>
      </c>
      <c r="G459" s="131">
        <v>1</v>
      </c>
      <c r="H459" s="201">
        <v>1</v>
      </c>
      <c r="I459" s="121"/>
      <c r="J459" s="121"/>
      <c r="K459" s="121"/>
      <c r="L459" s="121"/>
      <c r="M459" s="121"/>
      <c r="N459" s="121">
        <v>1</v>
      </c>
      <c r="O459" s="121"/>
      <c r="P459" s="121"/>
      <c r="Q459" s="121"/>
    </row>
    <row r="460" spans="2:17" ht="14.5" x14ac:dyDescent="0.35">
      <c r="B460" s="492" t="s">
        <v>1744</v>
      </c>
      <c r="C460" s="493"/>
      <c r="D460" s="494"/>
      <c r="E460" t="s">
        <v>1677</v>
      </c>
      <c r="F460"/>
      <c r="G460" s="131">
        <v>80</v>
      </c>
      <c r="H460" s="203">
        <f>SUM(H387:H459)</f>
        <v>22</v>
      </c>
      <c r="I460" s="204">
        <f t="shared" ref="I460:Q460" si="23">SUM(I387:I459)</f>
        <v>11</v>
      </c>
      <c r="J460" s="204">
        <f t="shared" si="23"/>
        <v>17</v>
      </c>
      <c r="K460" s="204">
        <f t="shared" si="23"/>
        <v>10</v>
      </c>
      <c r="L460" s="204">
        <f t="shared" si="23"/>
        <v>6</v>
      </c>
      <c r="M460" s="204">
        <f t="shared" si="23"/>
        <v>24</v>
      </c>
      <c r="N460" s="204">
        <f t="shared" si="23"/>
        <v>16</v>
      </c>
      <c r="O460" s="204">
        <f t="shared" si="23"/>
        <v>10</v>
      </c>
      <c r="P460" s="204">
        <f t="shared" si="23"/>
        <v>10</v>
      </c>
      <c r="Q460" s="204">
        <f t="shared" si="23"/>
        <v>7</v>
      </c>
    </row>
    <row r="461" spans="2:17" ht="14.5" x14ac:dyDescent="0.35">
      <c r="B461" s="495"/>
      <c r="C461" s="496"/>
      <c r="D461" s="497"/>
      <c r="E461"/>
      <c r="F461"/>
      <c r="G461" s="132" t="s">
        <v>40</v>
      </c>
      <c r="H461" s="227">
        <f>SUM(H387:H406)</f>
        <v>5</v>
      </c>
      <c r="I461" s="228">
        <f t="shared" ref="I461:Q461" si="24">SUM(I387:I406)</f>
        <v>3</v>
      </c>
      <c r="J461" s="228">
        <f t="shared" si="24"/>
        <v>5</v>
      </c>
      <c r="K461" s="208">
        <f t="shared" si="24"/>
        <v>7</v>
      </c>
      <c r="L461" s="228">
        <f t="shared" si="24"/>
        <v>0</v>
      </c>
      <c r="M461" s="228">
        <f t="shared" si="24"/>
        <v>5</v>
      </c>
      <c r="N461" s="206">
        <f t="shared" si="24"/>
        <v>6</v>
      </c>
      <c r="O461" s="208">
        <f t="shared" si="24"/>
        <v>8</v>
      </c>
      <c r="P461" s="228">
        <f t="shared" si="24"/>
        <v>0</v>
      </c>
      <c r="Q461" s="229">
        <f t="shared" si="24"/>
        <v>5</v>
      </c>
    </row>
    <row r="462" spans="2:17" ht="14.5" x14ac:dyDescent="0.35">
      <c r="B462" s="495"/>
      <c r="C462" s="496"/>
      <c r="D462" s="497"/>
      <c r="E462"/>
      <c r="F462"/>
      <c r="G462" s="132" t="s">
        <v>42</v>
      </c>
      <c r="H462" s="210">
        <f>SUM(H407:H421)</f>
        <v>12</v>
      </c>
      <c r="I462" s="230">
        <f t="shared" ref="I462:Q462" si="25">SUM(I407:I421)</f>
        <v>2</v>
      </c>
      <c r="J462" s="230">
        <f t="shared" si="25"/>
        <v>0</v>
      </c>
      <c r="K462" s="230">
        <f t="shared" si="25"/>
        <v>0</v>
      </c>
      <c r="L462" s="216">
        <f t="shared" si="25"/>
        <v>3</v>
      </c>
      <c r="M462" s="230">
        <f t="shared" si="25"/>
        <v>2</v>
      </c>
      <c r="N462" s="230">
        <f t="shared" si="25"/>
        <v>2</v>
      </c>
      <c r="O462" s="230">
        <f t="shared" si="25"/>
        <v>0</v>
      </c>
      <c r="P462" s="213">
        <f t="shared" si="25"/>
        <v>7</v>
      </c>
      <c r="Q462" s="231">
        <f t="shared" si="25"/>
        <v>0</v>
      </c>
    </row>
    <row r="463" spans="2:17" ht="14.5" x14ac:dyDescent="0.3">
      <c r="B463" s="498"/>
      <c r="C463" s="499"/>
      <c r="D463" s="500"/>
      <c r="G463" s="132" t="s">
        <v>41</v>
      </c>
      <c r="H463" s="232">
        <f>SUM(H422:H441)</f>
        <v>0</v>
      </c>
      <c r="I463" s="216">
        <f t="shared" ref="I463:Q463" si="26">SUM(I422:I441)</f>
        <v>6</v>
      </c>
      <c r="J463" s="213">
        <f t="shared" si="26"/>
        <v>12</v>
      </c>
      <c r="K463" s="230">
        <f t="shared" si="26"/>
        <v>3</v>
      </c>
      <c r="L463" s="230">
        <f t="shared" si="26"/>
        <v>0</v>
      </c>
      <c r="M463" s="213">
        <f>SUM(M422:M441)</f>
        <v>16</v>
      </c>
      <c r="N463" s="230">
        <f t="shared" si="26"/>
        <v>4</v>
      </c>
      <c r="O463" s="230">
        <f t="shared" si="26"/>
        <v>1</v>
      </c>
      <c r="P463" s="230">
        <f t="shared" si="26"/>
        <v>0</v>
      </c>
      <c r="Q463" s="231">
        <f t="shared" si="26"/>
        <v>2</v>
      </c>
    </row>
    <row r="464" spans="2:17" ht="14.5" x14ac:dyDescent="0.3">
      <c r="B464" s="112"/>
      <c r="G464" s="132" t="s">
        <v>43</v>
      </c>
      <c r="H464" s="217">
        <f>SUM(H442:H459)</f>
        <v>5</v>
      </c>
      <c r="I464" s="233">
        <f t="shared" ref="I464:Q464" si="27">SUM(I442:I459)</f>
        <v>0</v>
      </c>
      <c r="J464" s="233">
        <f t="shared" si="27"/>
        <v>0</v>
      </c>
      <c r="K464" s="233">
        <f t="shared" si="27"/>
        <v>0</v>
      </c>
      <c r="L464" s="233">
        <f t="shared" si="27"/>
        <v>3</v>
      </c>
      <c r="M464" s="233">
        <f t="shared" si="27"/>
        <v>1</v>
      </c>
      <c r="N464" s="219">
        <f t="shared" si="27"/>
        <v>4</v>
      </c>
      <c r="O464" s="233">
        <f t="shared" si="27"/>
        <v>1</v>
      </c>
      <c r="P464" s="233">
        <f t="shared" si="27"/>
        <v>3</v>
      </c>
      <c r="Q464" s="234">
        <f t="shared" si="27"/>
        <v>0</v>
      </c>
    </row>
    <row r="465" spans="2:17" x14ac:dyDescent="0.3">
      <c r="B465" s="196" t="s">
        <v>1745</v>
      </c>
      <c r="L465" s="235" t="s">
        <v>1746</v>
      </c>
      <c r="M465" s="236">
        <v>19</v>
      </c>
    </row>
    <row r="466" spans="2:17" x14ac:dyDescent="0.3">
      <c r="B466" s="112"/>
    </row>
    <row r="467" spans="2:17" x14ac:dyDescent="0.3">
      <c r="B467" s="112"/>
    </row>
    <row r="468" spans="2:17" ht="14.5" x14ac:dyDescent="0.3">
      <c r="B468" s="112" t="s">
        <v>1747</v>
      </c>
      <c r="G468" s="132"/>
    </row>
    <row r="469" spans="2:17" ht="14.5" x14ac:dyDescent="0.3">
      <c r="B469" s="112"/>
      <c r="G469" s="132"/>
      <c r="H469" s="237"/>
      <c r="I469" s="230"/>
      <c r="J469" s="230"/>
      <c r="K469" s="230"/>
      <c r="L469" s="230"/>
      <c r="M469" s="230"/>
      <c r="N469" s="230"/>
      <c r="O469" s="230"/>
      <c r="P469" s="230"/>
      <c r="Q469" s="230"/>
    </row>
    <row r="470" spans="2:17" ht="14.5" x14ac:dyDescent="0.35">
      <c r="E470"/>
      <c r="F470"/>
      <c r="H470" s="201"/>
      <c r="I470" s="121"/>
      <c r="J470" s="121"/>
      <c r="K470" s="121"/>
    </row>
    <row r="471" spans="2:17" x14ac:dyDescent="0.3">
      <c r="H471" s="201"/>
      <c r="I471" s="121"/>
      <c r="J471" s="121"/>
      <c r="K471" s="121"/>
    </row>
    <row r="472" spans="2:17" ht="14.5" x14ac:dyDescent="0.35">
      <c r="B472" s="484" t="s">
        <v>1682</v>
      </c>
      <c r="C472" s="484"/>
      <c r="D472" s="484"/>
      <c r="E472" t="s">
        <v>1638</v>
      </c>
      <c r="F472" t="s">
        <v>233</v>
      </c>
      <c r="G472" t="s">
        <v>1671</v>
      </c>
      <c r="H472" s="340" t="s">
        <v>268</v>
      </c>
      <c r="I472" s="253" t="s">
        <v>281</v>
      </c>
      <c r="J472" s="253" t="s">
        <v>1458</v>
      </c>
      <c r="K472" s="121"/>
    </row>
    <row r="473" spans="2:17" ht="14.5" x14ac:dyDescent="0.35">
      <c r="B473" s="519" t="s">
        <v>1748</v>
      </c>
      <c r="C473" s="520"/>
      <c r="D473" s="521"/>
      <c r="E473" t="s">
        <v>40</v>
      </c>
      <c r="F473" t="s">
        <v>679</v>
      </c>
      <c r="G473" s="131">
        <v>1</v>
      </c>
      <c r="H473" s="223">
        <v>1</v>
      </c>
      <c r="I473" s="121"/>
      <c r="J473" s="121"/>
      <c r="K473" s="121"/>
    </row>
    <row r="474" spans="2:17" ht="14.5" x14ac:dyDescent="0.35">
      <c r="B474" s="522"/>
      <c r="C474" s="523"/>
      <c r="D474" s="524"/>
      <c r="E474"/>
      <c r="F474" t="s">
        <v>639</v>
      </c>
      <c r="G474" s="131">
        <v>1</v>
      </c>
      <c r="H474" s="223"/>
      <c r="I474" s="121">
        <v>1</v>
      </c>
      <c r="J474" s="121">
        <v>1</v>
      </c>
      <c r="K474" s="121"/>
    </row>
    <row r="475" spans="2:17" ht="14.5" x14ac:dyDescent="0.35">
      <c r="B475" s="522"/>
      <c r="C475" s="523"/>
      <c r="D475" s="524"/>
      <c r="E475"/>
      <c r="F475" t="s">
        <v>872</v>
      </c>
      <c r="G475" s="131">
        <v>1</v>
      </c>
      <c r="H475" s="223"/>
      <c r="I475" s="121">
        <v>1</v>
      </c>
      <c r="J475" s="121"/>
      <c r="K475" s="121"/>
    </row>
    <row r="476" spans="2:17" ht="14.5" x14ac:dyDescent="0.35">
      <c r="B476" s="522"/>
      <c r="C476" s="523"/>
      <c r="D476" s="524"/>
      <c r="E476"/>
      <c r="F476" t="s">
        <v>832</v>
      </c>
      <c r="G476" s="131">
        <v>1</v>
      </c>
      <c r="H476" s="223"/>
      <c r="I476" s="121">
        <v>1</v>
      </c>
      <c r="J476" s="121">
        <v>1</v>
      </c>
      <c r="K476" s="121"/>
    </row>
    <row r="477" spans="2:17" ht="14.5" x14ac:dyDescent="0.35">
      <c r="B477" s="522"/>
      <c r="C477" s="523"/>
      <c r="D477" s="524"/>
      <c r="E477"/>
      <c r="F477" t="s">
        <v>799</v>
      </c>
      <c r="G477" s="131">
        <v>1</v>
      </c>
      <c r="H477" s="223"/>
      <c r="I477" s="121">
        <v>1</v>
      </c>
      <c r="J477" s="121">
        <v>1</v>
      </c>
      <c r="K477" s="121"/>
    </row>
    <row r="478" spans="2:17" ht="14.5" x14ac:dyDescent="0.35">
      <c r="B478" s="522"/>
      <c r="C478" s="523"/>
      <c r="D478" s="524"/>
      <c r="E478"/>
      <c r="F478" t="s">
        <v>948</v>
      </c>
      <c r="G478" s="131">
        <v>1</v>
      </c>
      <c r="H478" s="223"/>
      <c r="I478" s="121">
        <v>1</v>
      </c>
      <c r="J478" s="121">
        <v>1</v>
      </c>
      <c r="K478" s="121"/>
    </row>
    <row r="479" spans="2:17" ht="14.5" x14ac:dyDescent="0.35">
      <c r="B479" s="522"/>
      <c r="C479" s="523"/>
      <c r="D479" s="524"/>
      <c r="E479"/>
      <c r="F479" t="s">
        <v>965</v>
      </c>
      <c r="G479" s="131">
        <v>1</v>
      </c>
      <c r="H479" s="223"/>
      <c r="I479" s="121">
        <v>1</v>
      </c>
      <c r="J479" s="121">
        <v>1</v>
      </c>
      <c r="K479" s="121"/>
    </row>
    <row r="480" spans="2:17" ht="14.5" x14ac:dyDescent="0.35">
      <c r="B480" s="522"/>
      <c r="C480" s="523"/>
      <c r="D480" s="524"/>
      <c r="E480"/>
      <c r="F480" t="s">
        <v>909</v>
      </c>
      <c r="G480" s="131">
        <v>1</v>
      </c>
      <c r="H480" s="223"/>
      <c r="I480" s="121">
        <v>1</v>
      </c>
      <c r="J480" s="121">
        <v>1</v>
      </c>
      <c r="K480" s="121"/>
    </row>
    <row r="481" spans="2:11" ht="14.5" x14ac:dyDescent="0.35">
      <c r="B481" s="522"/>
      <c r="C481" s="523"/>
      <c r="D481" s="524"/>
      <c r="E481"/>
      <c r="F481" t="s">
        <v>268</v>
      </c>
      <c r="G481" s="131">
        <v>1</v>
      </c>
      <c r="H481" s="223">
        <v>1</v>
      </c>
      <c r="I481" s="121"/>
      <c r="J481" s="121"/>
      <c r="K481" s="121"/>
    </row>
    <row r="482" spans="2:11" ht="14.5" x14ac:dyDescent="0.35">
      <c r="B482" s="522"/>
      <c r="C482" s="523"/>
      <c r="D482" s="524"/>
      <c r="E482"/>
      <c r="F482" t="s">
        <v>714</v>
      </c>
      <c r="G482" s="131">
        <v>1</v>
      </c>
      <c r="H482" s="223">
        <v>1</v>
      </c>
      <c r="I482" s="121"/>
      <c r="J482" s="121">
        <v>1</v>
      </c>
      <c r="K482" s="121"/>
    </row>
    <row r="483" spans="2:11" ht="14.5" x14ac:dyDescent="0.35">
      <c r="B483" s="522"/>
      <c r="C483" s="523"/>
      <c r="D483" s="524"/>
      <c r="E483"/>
      <c r="F483" t="s">
        <v>888</v>
      </c>
      <c r="G483" s="131">
        <v>1</v>
      </c>
      <c r="H483" s="223">
        <v>1</v>
      </c>
      <c r="I483" s="121"/>
      <c r="J483" s="121"/>
      <c r="K483" s="121"/>
    </row>
    <row r="484" spans="2:11" ht="14.5" x14ac:dyDescent="0.35">
      <c r="B484" s="522"/>
      <c r="C484" s="523"/>
      <c r="D484" s="524"/>
      <c r="E484"/>
      <c r="F484" t="s">
        <v>782</v>
      </c>
      <c r="G484" s="131">
        <v>1</v>
      </c>
      <c r="H484" s="223">
        <v>1</v>
      </c>
      <c r="I484" s="121"/>
      <c r="J484" s="121"/>
      <c r="K484" s="121"/>
    </row>
    <row r="485" spans="2:11" ht="14.5" x14ac:dyDescent="0.35">
      <c r="B485" s="522"/>
      <c r="C485" s="523"/>
      <c r="D485" s="524"/>
      <c r="E485"/>
      <c r="F485" t="s">
        <v>732</v>
      </c>
      <c r="G485" s="131">
        <v>1</v>
      </c>
      <c r="H485" s="223">
        <v>1</v>
      </c>
      <c r="I485" s="121"/>
      <c r="J485" s="121"/>
      <c r="K485" s="121"/>
    </row>
    <row r="486" spans="2:11" ht="14.5" x14ac:dyDescent="0.35">
      <c r="B486" s="522"/>
      <c r="C486" s="523"/>
      <c r="D486" s="524"/>
      <c r="E486"/>
      <c r="F486" t="s">
        <v>767</v>
      </c>
      <c r="G486" s="131">
        <v>1</v>
      </c>
      <c r="H486" s="223">
        <v>1</v>
      </c>
      <c r="I486" s="121"/>
      <c r="J486" s="121"/>
      <c r="K486" s="121"/>
    </row>
    <row r="487" spans="2:11" ht="14.5" x14ac:dyDescent="0.35">
      <c r="B487" s="522"/>
      <c r="C487" s="523"/>
      <c r="D487" s="524"/>
      <c r="E487"/>
      <c r="F487" t="s">
        <v>748</v>
      </c>
      <c r="G487" s="131">
        <v>1</v>
      </c>
      <c r="H487" s="223">
        <v>1</v>
      </c>
      <c r="I487" s="121"/>
      <c r="J487" s="121"/>
      <c r="K487" s="121"/>
    </row>
    <row r="488" spans="2:11" ht="14.5" x14ac:dyDescent="0.35">
      <c r="B488" s="522"/>
      <c r="C488" s="523"/>
      <c r="D488" s="524"/>
      <c r="E488"/>
      <c r="F488" t="s">
        <v>852</v>
      </c>
      <c r="G488" s="131">
        <v>1</v>
      </c>
      <c r="H488" s="223">
        <v>1</v>
      </c>
      <c r="I488" s="121"/>
      <c r="J488" s="121"/>
      <c r="K488" s="121"/>
    </row>
    <row r="489" spans="2:11" ht="14.5" x14ac:dyDescent="0.35">
      <c r="B489" s="522"/>
      <c r="C489" s="523"/>
      <c r="D489" s="524"/>
      <c r="E489"/>
      <c r="F489" t="s">
        <v>658</v>
      </c>
      <c r="G489" s="131">
        <v>1</v>
      </c>
      <c r="H489" s="223">
        <v>1</v>
      </c>
      <c r="I489" s="121"/>
      <c r="J489" s="121"/>
      <c r="K489" s="121"/>
    </row>
    <row r="490" spans="2:11" ht="14.5" x14ac:dyDescent="0.35">
      <c r="B490" s="522"/>
      <c r="C490" s="523"/>
      <c r="D490" s="524"/>
      <c r="E490"/>
      <c r="F490" t="s">
        <v>931</v>
      </c>
      <c r="G490" s="131">
        <v>1</v>
      </c>
      <c r="H490" s="223">
        <v>1</v>
      </c>
      <c r="I490" s="121"/>
      <c r="J490" s="121"/>
      <c r="K490" s="121"/>
    </row>
    <row r="491" spans="2:11" ht="14.5" x14ac:dyDescent="0.35">
      <c r="B491" s="522"/>
      <c r="C491" s="523"/>
      <c r="D491" s="524"/>
      <c r="E491"/>
      <c r="F491" t="s">
        <v>984</v>
      </c>
      <c r="G491" s="131">
        <v>1</v>
      </c>
      <c r="H491" s="223">
        <v>1</v>
      </c>
      <c r="I491" s="121"/>
      <c r="J491" s="121">
        <v>1</v>
      </c>
      <c r="K491" s="121"/>
    </row>
    <row r="492" spans="2:11" ht="14.5" x14ac:dyDescent="0.35">
      <c r="B492" s="522"/>
      <c r="C492" s="523"/>
      <c r="D492" s="524"/>
      <c r="E492"/>
      <c r="F492" t="s">
        <v>696</v>
      </c>
      <c r="G492" s="131">
        <v>1</v>
      </c>
      <c r="H492" s="223">
        <v>1</v>
      </c>
      <c r="I492" s="121"/>
      <c r="J492" s="121"/>
      <c r="K492" s="121"/>
    </row>
    <row r="493" spans="2:11" ht="14.5" x14ac:dyDescent="0.35">
      <c r="B493" s="522" t="s">
        <v>1749</v>
      </c>
      <c r="C493" s="523"/>
      <c r="D493" s="524"/>
      <c r="E493" t="s">
        <v>42</v>
      </c>
      <c r="F493" t="s">
        <v>435</v>
      </c>
      <c r="G493" s="131">
        <v>1</v>
      </c>
      <c r="H493" s="223"/>
      <c r="I493" s="121">
        <v>1</v>
      </c>
      <c r="J493" s="121"/>
      <c r="K493" s="121"/>
    </row>
    <row r="494" spans="2:11" ht="14.5" x14ac:dyDescent="0.35">
      <c r="B494" s="522"/>
      <c r="C494" s="523"/>
      <c r="D494" s="524"/>
      <c r="E494"/>
      <c r="F494" t="s">
        <v>452</v>
      </c>
      <c r="G494" s="131">
        <v>1</v>
      </c>
      <c r="H494" s="223"/>
      <c r="I494" s="121">
        <v>1</v>
      </c>
      <c r="J494" s="121">
        <v>1</v>
      </c>
      <c r="K494" s="121"/>
    </row>
    <row r="495" spans="2:11" ht="14.5" x14ac:dyDescent="0.35">
      <c r="B495" s="522"/>
      <c r="C495" s="523"/>
      <c r="D495" s="524"/>
      <c r="E495"/>
      <c r="F495" t="s">
        <v>272</v>
      </c>
      <c r="G495" s="131">
        <v>1</v>
      </c>
      <c r="H495" s="223"/>
      <c r="I495" s="121">
        <v>1</v>
      </c>
      <c r="J495" s="121">
        <v>1</v>
      </c>
      <c r="K495" s="121"/>
    </row>
    <row r="496" spans="2:11" ht="14.5" x14ac:dyDescent="0.35">
      <c r="B496" s="522"/>
      <c r="C496" s="523"/>
      <c r="D496" s="524"/>
      <c r="E496"/>
      <c r="F496" t="s">
        <v>361</v>
      </c>
      <c r="G496" s="131">
        <v>1</v>
      </c>
      <c r="H496" s="223"/>
      <c r="I496" s="121">
        <v>1</v>
      </c>
      <c r="J496" s="121">
        <v>1</v>
      </c>
      <c r="K496" s="121"/>
    </row>
    <row r="497" spans="2:11" ht="14.5" x14ac:dyDescent="0.35">
      <c r="B497" s="522"/>
      <c r="C497" s="523"/>
      <c r="D497" s="524"/>
      <c r="E497"/>
      <c r="F497" t="s">
        <v>415</v>
      </c>
      <c r="G497" s="131">
        <v>1</v>
      </c>
      <c r="H497" s="223"/>
      <c r="I497" s="121">
        <v>1</v>
      </c>
      <c r="J497" s="121"/>
      <c r="K497" s="121"/>
    </row>
    <row r="498" spans="2:11" ht="14.5" x14ac:dyDescent="0.35">
      <c r="B498" s="522"/>
      <c r="C498" s="523"/>
      <c r="D498" s="524"/>
      <c r="E498"/>
      <c r="F498" t="s">
        <v>396</v>
      </c>
      <c r="G498" s="131">
        <v>1</v>
      </c>
      <c r="H498" s="223"/>
      <c r="I498" s="121">
        <v>1</v>
      </c>
      <c r="J498" s="121"/>
      <c r="K498" s="121"/>
    </row>
    <row r="499" spans="2:11" ht="14.5" x14ac:dyDescent="0.35">
      <c r="B499" s="522"/>
      <c r="C499" s="523"/>
      <c r="D499" s="524"/>
      <c r="E499"/>
      <c r="F499" t="s">
        <v>470</v>
      </c>
      <c r="G499" s="131">
        <v>1</v>
      </c>
      <c r="H499" s="223">
        <v>1</v>
      </c>
      <c r="I499" s="121"/>
      <c r="J499" s="121"/>
      <c r="K499" s="121"/>
    </row>
    <row r="500" spans="2:11" ht="14.5" x14ac:dyDescent="0.35">
      <c r="B500" s="522"/>
      <c r="C500" s="523"/>
      <c r="D500" s="524"/>
      <c r="E500"/>
      <c r="F500" t="s">
        <v>320</v>
      </c>
      <c r="G500" s="131">
        <v>1</v>
      </c>
      <c r="H500" s="223">
        <v>1</v>
      </c>
      <c r="I500" s="121"/>
      <c r="J500" s="121"/>
      <c r="K500" s="121"/>
    </row>
    <row r="501" spans="2:11" ht="14.5" x14ac:dyDescent="0.35">
      <c r="B501" s="522"/>
      <c r="C501" s="523"/>
      <c r="D501" s="524"/>
      <c r="E501"/>
      <c r="F501" t="s">
        <v>504</v>
      </c>
      <c r="G501" s="131">
        <v>1</v>
      </c>
      <c r="H501" s="223">
        <v>1</v>
      </c>
      <c r="I501" s="121"/>
      <c r="J501" s="121"/>
      <c r="K501" s="121"/>
    </row>
    <row r="502" spans="2:11" ht="14.5" x14ac:dyDescent="0.35">
      <c r="B502" s="522"/>
      <c r="C502" s="523"/>
      <c r="D502" s="524"/>
      <c r="E502"/>
      <c r="F502" t="s">
        <v>527</v>
      </c>
      <c r="G502" s="131">
        <v>1</v>
      </c>
      <c r="H502" s="223">
        <v>1</v>
      </c>
      <c r="I502" s="121"/>
      <c r="J502" s="121"/>
      <c r="K502" s="121"/>
    </row>
    <row r="503" spans="2:11" ht="14.5" x14ac:dyDescent="0.35">
      <c r="B503" s="522"/>
      <c r="C503" s="523"/>
      <c r="D503" s="524"/>
      <c r="E503"/>
      <c r="F503" t="s">
        <v>544</v>
      </c>
      <c r="G503" s="131">
        <v>1</v>
      </c>
      <c r="H503" s="223">
        <v>1</v>
      </c>
      <c r="I503" s="121"/>
      <c r="J503" s="121"/>
      <c r="K503" s="121"/>
    </row>
    <row r="504" spans="2:11" ht="14.5" x14ac:dyDescent="0.35">
      <c r="B504" s="522"/>
      <c r="C504" s="523"/>
      <c r="D504" s="524"/>
      <c r="E504"/>
      <c r="F504" t="s">
        <v>620</v>
      </c>
      <c r="G504" s="131">
        <v>1</v>
      </c>
      <c r="H504" s="223">
        <v>1</v>
      </c>
      <c r="I504" s="121"/>
      <c r="J504" s="121"/>
      <c r="K504" s="121"/>
    </row>
    <row r="505" spans="2:11" ht="14.5" x14ac:dyDescent="0.35">
      <c r="B505" s="522"/>
      <c r="C505" s="523"/>
      <c r="D505" s="524"/>
      <c r="E505"/>
      <c r="F505" t="s">
        <v>602</v>
      </c>
      <c r="G505" s="131">
        <v>1</v>
      </c>
      <c r="H505" s="223">
        <v>1</v>
      </c>
      <c r="I505" s="121"/>
      <c r="J505" s="121"/>
      <c r="K505" s="121"/>
    </row>
    <row r="506" spans="2:11" ht="14.5" x14ac:dyDescent="0.35">
      <c r="B506" s="522"/>
      <c r="C506" s="523"/>
      <c r="D506" s="524"/>
      <c r="E506"/>
      <c r="F506" t="s">
        <v>581</v>
      </c>
      <c r="G506" s="131">
        <v>1</v>
      </c>
      <c r="H506" s="223">
        <v>1</v>
      </c>
      <c r="I506" s="121"/>
      <c r="J506" s="121"/>
      <c r="K506" s="121"/>
    </row>
    <row r="507" spans="2:11" ht="14.5" x14ac:dyDescent="0.35">
      <c r="B507" s="522"/>
      <c r="C507" s="523"/>
      <c r="D507" s="524"/>
      <c r="E507"/>
      <c r="F507" t="s">
        <v>485</v>
      </c>
      <c r="G507" s="131">
        <v>1</v>
      </c>
      <c r="H507" s="223">
        <v>1</v>
      </c>
      <c r="I507" s="121"/>
      <c r="J507" s="121"/>
      <c r="K507" s="121"/>
    </row>
    <row r="508" spans="2:11" ht="14.5" x14ac:dyDescent="0.35">
      <c r="B508" s="522"/>
      <c r="C508" s="523"/>
      <c r="D508" s="524"/>
      <c r="E508"/>
      <c r="F508" t="s">
        <v>349</v>
      </c>
      <c r="G508" s="131">
        <v>1</v>
      </c>
      <c r="H508" s="223">
        <v>1</v>
      </c>
      <c r="I508" s="121"/>
      <c r="J508" s="121"/>
      <c r="K508" s="121"/>
    </row>
    <row r="509" spans="2:11" ht="14.5" x14ac:dyDescent="0.35">
      <c r="B509" s="522"/>
      <c r="C509" s="523"/>
      <c r="D509" s="524"/>
      <c r="E509"/>
      <c r="F509" t="s">
        <v>338</v>
      </c>
      <c r="G509" s="131">
        <v>1</v>
      </c>
      <c r="H509" s="223">
        <v>1</v>
      </c>
      <c r="I509" s="121"/>
      <c r="J509" s="121"/>
      <c r="K509" s="121"/>
    </row>
    <row r="510" spans="2:11" ht="14.5" x14ac:dyDescent="0.35">
      <c r="B510" s="522"/>
      <c r="C510" s="523"/>
      <c r="D510" s="524"/>
      <c r="E510"/>
      <c r="F510" t="s">
        <v>299</v>
      </c>
      <c r="G510" s="131">
        <v>1</v>
      </c>
      <c r="H510" s="223">
        <v>1</v>
      </c>
      <c r="I510" s="121"/>
      <c r="J510" s="121"/>
      <c r="K510" s="121"/>
    </row>
    <row r="511" spans="2:11" ht="14.5" x14ac:dyDescent="0.35">
      <c r="B511" s="522"/>
      <c r="C511" s="523"/>
      <c r="D511" s="524"/>
      <c r="E511"/>
      <c r="F511" t="s">
        <v>379</v>
      </c>
      <c r="G511" s="131">
        <v>1</v>
      </c>
      <c r="H511" s="223">
        <v>1</v>
      </c>
      <c r="I511" s="121"/>
      <c r="J511" s="121"/>
      <c r="K511" s="121"/>
    </row>
    <row r="512" spans="2:11" ht="14.5" x14ac:dyDescent="0.35">
      <c r="B512" s="522"/>
      <c r="C512" s="523"/>
      <c r="D512" s="524"/>
      <c r="E512"/>
      <c r="F512" t="s">
        <v>562</v>
      </c>
      <c r="G512" s="131">
        <v>1</v>
      </c>
      <c r="H512" s="223"/>
      <c r="I512" s="121">
        <v>1</v>
      </c>
      <c r="J512" s="121">
        <v>1</v>
      </c>
      <c r="K512" s="121"/>
    </row>
    <row r="513" spans="2:11" ht="14.5" x14ac:dyDescent="0.35">
      <c r="B513" s="519" t="s">
        <v>1750</v>
      </c>
      <c r="C513" s="520"/>
      <c r="D513" s="521"/>
      <c r="E513" t="s">
        <v>41</v>
      </c>
      <c r="F513" t="s">
        <v>1372</v>
      </c>
      <c r="G513" s="131">
        <v>1</v>
      </c>
      <c r="H513" s="223">
        <v>1</v>
      </c>
      <c r="I513" s="121"/>
      <c r="J513" s="121"/>
      <c r="K513" s="121"/>
    </row>
    <row r="514" spans="2:11" ht="14.5" x14ac:dyDescent="0.35">
      <c r="B514" s="522"/>
      <c r="C514" s="523"/>
      <c r="D514" s="524"/>
      <c r="E514"/>
      <c r="F514" t="s">
        <v>1427</v>
      </c>
      <c r="G514" s="131">
        <v>1</v>
      </c>
      <c r="H514" s="223">
        <v>1</v>
      </c>
      <c r="I514" s="121"/>
      <c r="J514" s="121"/>
      <c r="K514" s="121"/>
    </row>
    <row r="515" spans="2:11" ht="14.5" x14ac:dyDescent="0.35">
      <c r="B515" s="522"/>
      <c r="C515" s="523"/>
      <c r="D515" s="524"/>
      <c r="E515"/>
      <c r="F515" t="s">
        <v>1485</v>
      </c>
      <c r="G515" s="131">
        <v>1</v>
      </c>
      <c r="H515" s="223"/>
      <c r="I515" s="121">
        <v>1</v>
      </c>
      <c r="J515" s="121">
        <v>1</v>
      </c>
      <c r="K515" s="121"/>
    </row>
    <row r="516" spans="2:11" ht="14.5" x14ac:dyDescent="0.35">
      <c r="B516" s="522"/>
      <c r="C516" s="523"/>
      <c r="D516" s="524"/>
      <c r="E516"/>
      <c r="F516" t="s">
        <v>1458</v>
      </c>
      <c r="G516" s="131">
        <v>2</v>
      </c>
      <c r="H516" s="223"/>
      <c r="I516" s="121">
        <v>2</v>
      </c>
      <c r="J516" s="121">
        <v>2</v>
      </c>
      <c r="K516" s="121"/>
    </row>
    <row r="517" spans="2:11" ht="14.5" x14ac:dyDescent="0.35">
      <c r="B517" s="522"/>
      <c r="C517" s="523"/>
      <c r="D517" s="524"/>
      <c r="E517"/>
      <c r="F517" t="s">
        <v>1543</v>
      </c>
      <c r="G517" s="131">
        <v>1</v>
      </c>
      <c r="H517" s="223"/>
      <c r="I517" s="121">
        <v>1</v>
      </c>
      <c r="J517" s="121">
        <v>1</v>
      </c>
      <c r="K517" s="121"/>
    </row>
    <row r="518" spans="2:11" ht="14.5" x14ac:dyDescent="0.35">
      <c r="B518" s="522"/>
      <c r="C518" s="523"/>
      <c r="D518" s="524"/>
      <c r="E518"/>
      <c r="F518" t="s">
        <v>1390</v>
      </c>
      <c r="G518" s="131">
        <v>1</v>
      </c>
      <c r="H518" s="223"/>
      <c r="I518" s="121">
        <v>1</v>
      </c>
      <c r="J518" s="121">
        <v>1</v>
      </c>
      <c r="K518" s="121"/>
    </row>
    <row r="519" spans="2:11" ht="14.5" x14ac:dyDescent="0.35">
      <c r="B519" s="522"/>
      <c r="C519" s="523"/>
      <c r="D519" s="524"/>
      <c r="E519"/>
      <c r="F519" t="s">
        <v>1513</v>
      </c>
      <c r="G519" s="131">
        <v>1</v>
      </c>
      <c r="H519" s="223"/>
      <c r="I519" s="121">
        <v>1</v>
      </c>
      <c r="J519" s="121">
        <v>1</v>
      </c>
      <c r="K519" s="121"/>
    </row>
    <row r="520" spans="2:11" ht="14.5" x14ac:dyDescent="0.35">
      <c r="B520" s="522"/>
      <c r="C520" s="523"/>
      <c r="D520" s="524"/>
      <c r="E520"/>
      <c r="F520" t="s">
        <v>1555</v>
      </c>
      <c r="G520" s="131">
        <v>1</v>
      </c>
      <c r="H520" s="223"/>
      <c r="I520" s="121">
        <v>1</v>
      </c>
      <c r="J520" s="121">
        <v>1</v>
      </c>
      <c r="K520" s="121"/>
    </row>
    <row r="521" spans="2:11" ht="14.5" x14ac:dyDescent="0.35">
      <c r="B521" s="522"/>
      <c r="C521" s="523"/>
      <c r="D521" s="524"/>
      <c r="E521"/>
      <c r="F521" t="s">
        <v>1270</v>
      </c>
      <c r="G521" s="131">
        <v>1</v>
      </c>
      <c r="H521" s="223"/>
      <c r="I521" s="121">
        <v>1</v>
      </c>
      <c r="J521" s="121">
        <v>1</v>
      </c>
      <c r="K521" s="121"/>
    </row>
    <row r="522" spans="2:11" ht="14.5" x14ac:dyDescent="0.35">
      <c r="B522" s="522"/>
      <c r="C522" s="523"/>
      <c r="D522" s="524"/>
      <c r="E522"/>
      <c r="F522" t="s">
        <v>1337</v>
      </c>
      <c r="G522" s="131">
        <v>1</v>
      </c>
      <c r="H522" s="223"/>
      <c r="I522" s="121">
        <v>1</v>
      </c>
      <c r="J522" s="121">
        <v>1</v>
      </c>
      <c r="K522" s="121"/>
    </row>
    <row r="523" spans="2:11" ht="14.5" x14ac:dyDescent="0.35">
      <c r="B523" s="522"/>
      <c r="C523" s="523"/>
      <c r="D523" s="524"/>
      <c r="E523"/>
      <c r="F523" t="s">
        <v>1442</v>
      </c>
      <c r="G523" s="131">
        <v>1</v>
      </c>
      <c r="H523" s="223"/>
      <c r="I523" s="121">
        <v>1</v>
      </c>
      <c r="J523" s="121">
        <v>1</v>
      </c>
      <c r="K523" s="121"/>
    </row>
    <row r="524" spans="2:11" ht="14.5" x14ac:dyDescent="0.35">
      <c r="B524" s="522"/>
      <c r="C524" s="523"/>
      <c r="D524" s="524"/>
      <c r="E524"/>
      <c r="F524" t="s">
        <v>1501</v>
      </c>
      <c r="G524" s="131">
        <v>1</v>
      </c>
      <c r="H524" s="223">
        <v>1</v>
      </c>
      <c r="I524" s="121"/>
      <c r="J524" s="121"/>
      <c r="K524" s="121"/>
    </row>
    <row r="525" spans="2:11" ht="14.5" x14ac:dyDescent="0.35">
      <c r="B525" s="522"/>
      <c r="C525" s="523"/>
      <c r="D525" s="524"/>
      <c r="E525"/>
      <c r="F525" t="s">
        <v>1527</v>
      </c>
      <c r="G525" s="131">
        <v>1</v>
      </c>
      <c r="H525" s="223">
        <v>1</v>
      </c>
      <c r="I525" s="121"/>
      <c r="J525" s="121">
        <v>1</v>
      </c>
      <c r="K525" s="121"/>
    </row>
    <row r="526" spans="2:11" ht="14.5" x14ac:dyDescent="0.35">
      <c r="B526" s="522"/>
      <c r="C526" s="523"/>
      <c r="D526" s="524"/>
      <c r="E526"/>
      <c r="F526" t="s">
        <v>1408</v>
      </c>
      <c r="G526" s="131">
        <v>1</v>
      </c>
      <c r="H526" s="223">
        <v>1</v>
      </c>
      <c r="I526" s="121"/>
      <c r="J526" s="121"/>
      <c r="K526" s="121"/>
    </row>
    <row r="527" spans="2:11" ht="14.5" x14ac:dyDescent="0.35">
      <c r="B527" s="522"/>
      <c r="C527" s="523"/>
      <c r="D527" s="524"/>
      <c r="E527"/>
      <c r="F527" t="s">
        <v>1303</v>
      </c>
      <c r="G527" s="131">
        <v>1</v>
      </c>
      <c r="H527" s="223">
        <v>1</v>
      </c>
      <c r="I527" s="121"/>
      <c r="J527" s="121"/>
      <c r="K527" s="121"/>
    </row>
    <row r="528" spans="2:11" ht="14.5" x14ac:dyDescent="0.35">
      <c r="B528" s="522"/>
      <c r="C528" s="523"/>
      <c r="D528" s="524"/>
      <c r="E528"/>
      <c r="F528" t="s">
        <v>1290</v>
      </c>
      <c r="G528" s="131">
        <v>1</v>
      </c>
      <c r="H528" s="223">
        <v>1</v>
      </c>
      <c r="I528" s="121"/>
      <c r="J528" s="121"/>
      <c r="K528" s="121"/>
    </row>
    <row r="529" spans="2:11" ht="14.5" x14ac:dyDescent="0.35">
      <c r="B529" s="522"/>
      <c r="C529" s="523"/>
      <c r="D529" s="524"/>
      <c r="E529"/>
      <c r="F529" t="s">
        <v>1320</v>
      </c>
      <c r="G529" s="131">
        <v>1</v>
      </c>
      <c r="H529" s="223">
        <v>1</v>
      </c>
      <c r="I529" s="121"/>
      <c r="J529" s="121"/>
      <c r="K529" s="121"/>
    </row>
    <row r="530" spans="2:11" ht="14.5" x14ac:dyDescent="0.35">
      <c r="B530" s="522"/>
      <c r="C530" s="523"/>
      <c r="D530" s="524"/>
      <c r="E530"/>
      <c r="F530" t="s">
        <v>1355</v>
      </c>
      <c r="G530" s="131">
        <v>1</v>
      </c>
      <c r="H530" s="223">
        <v>1</v>
      </c>
      <c r="I530" s="121"/>
      <c r="J530" s="121"/>
      <c r="K530" s="121"/>
    </row>
    <row r="531" spans="2:11" ht="14.5" x14ac:dyDescent="0.35">
      <c r="B531" s="525"/>
      <c r="C531" s="526"/>
      <c r="D531" s="527"/>
      <c r="E531"/>
      <c r="F531" t="s">
        <v>1254</v>
      </c>
      <c r="G531" s="131">
        <v>1</v>
      </c>
      <c r="H531" s="223">
        <v>1</v>
      </c>
      <c r="I531" s="121"/>
      <c r="J531" s="121"/>
      <c r="K531" s="121"/>
    </row>
    <row r="532" spans="2:11" ht="14.5" x14ac:dyDescent="0.35">
      <c r="B532" s="495" t="s">
        <v>2872</v>
      </c>
      <c r="C532" s="496"/>
      <c r="D532" s="497"/>
      <c r="E532" t="s">
        <v>43</v>
      </c>
      <c r="F532" t="s">
        <v>1185</v>
      </c>
      <c r="G532" s="131">
        <v>1</v>
      </c>
      <c r="H532" s="223"/>
      <c r="I532" s="121">
        <v>1</v>
      </c>
      <c r="J532" s="121">
        <v>1</v>
      </c>
      <c r="K532" s="121"/>
    </row>
    <row r="533" spans="2:11" ht="14.5" x14ac:dyDescent="0.35">
      <c r="B533" s="495"/>
      <c r="C533" s="496"/>
      <c r="D533" s="497"/>
      <c r="E533"/>
      <c r="F533" t="s">
        <v>1144</v>
      </c>
      <c r="G533" s="131">
        <v>1</v>
      </c>
      <c r="H533" s="223"/>
      <c r="I533" s="121">
        <v>1</v>
      </c>
      <c r="J533" s="121">
        <v>1</v>
      </c>
      <c r="K533" s="121"/>
    </row>
    <row r="534" spans="2:11" ht="14.5" x14ac:dyDescent="0.35">
      <c r="B534" s="495"/>
      <c r="C534" s="496"/>
      <c r="D534" s="497"/>
      <c r="E534"/>
      <c r="F534" t="s">
        <v>1216</v>
      </c>
      <c r="G534" s="131">
        <v>1</v>
      </c>
      <c r="H534" s="223">
        <v>1</v>
      </c>
      <c r="I534" s="121"/>
      <c r="J534" s="121">
        <v>1</v>
      </c>
      <c r="K534" s="121"/>
    </row>
    <row r="535" spans="2:11" ht="14.5" x14ac:dyDescent="0.35">
      <c r="B535" s="495"/>
      <c r="C535" s="496"/>
      <c r="D535" s="497"/>
      <c r="E535"/>
      <c r="F535" t="s">
        <v>1627</v>
      </c>
      <c r="G535" s="131">
        <v>1</v>
      </c>
      <c r="H535" s="223">
        <v>1</v>
      </c>
      <c r="I535" s="121"/>
      <c r="J535" s="121">
        <v>1</v>
      </c>
      <c r="K535" s="121"/>
    </row>
    <row r="536" spans="2:11" ht="14.5" x14ac:dyDescent="0.35">
      <c r="B536" s="495"/>
      <c r="C536" s="496"/>
      <c r="D536" s="497"/>
      <c r="E536"/>
      <c r="F536" t="s">
        <v>1233</v>
      </c>
      <c r="G536" s="131">
        <v>1</v>
      </c>
      <c r="H536" s="223">
        <v>1</v>
      </c>
      <c r="I536" s="121"/>
      <c r="J536" s="121"/>
      <c r="K536" s="121"/>
    </row>
    <row r="537" spans="2:11" ht="14.5" x14ac:dyDescent="0.35">
      <c r="B537" s="495"/>
      <c r="C537" s="496"/>
      <c r="D537" s="497"/>
      <c r="E537"/>
      <c r="F537" t="s">
        <v>1609</v>
      </c>
      <c r="G537" s="131">
        <v>1</v>
      </c>
      <c r="H537" s="223">
        <v>1</v>
      </c>
      <c r="I537" s="121"/>
      <c r="J537" s="121"/>
      <c r="K537" s="121"/>
    </row>
    <row r="538" spans="2:11" ht="14.5" x14ac:dyDescent="0.35">
      <c r="B538" s="495"/>
      <c r="C538" s="496"/>
      <c r="D538" s="497"/>
      <c r="E538"/>
      <c r="F538" t="s">
        <v>1116</v>
      </c>
      <c r="G538" s="131">
        <v>1</v>
      </c>
      <c r="H538" s="223">
        <v>1</v>
      </c>
      <c r="I538" s="121"/>
      <c r="J538" s="121"/>
      <c r="K538" s="121"/>
    </row>
    <row r="539" spans="2:11" ht="14.5" x14ac:dyDescent="0.35">
      <c r="B539" s="495"/>
      <c r="C539" s="496"/>
      <c r="D539" s="497"/>
      <c r="E539"/>
      <c r="F539" t="s">
        <v>1199</v>
      </c>
      <c r="G539" s="131">
        <v>1</v>
      </c>
      <c r="H539" s="223">
        <v>1</v>
      </c>
      <c r="I539" s="121"/>
      <c r="J539" s="121"/>
      <c r="K539" s="121"/>
    </row>
    <row r="540" spans="2:11" ht="14.5" x14ac:dyDescent="0.35">
      <c r="B540" s="495"/>
      <c r="C540" s="496"/>
      <c r="D540" s="497"/>
      <c r="E540"/>
      <c r="F540" t="s">
        <v>1156</v>
      </c>
      <c r="G540" s="131">
        <v>1</v>
      </c>
      <c r="H540" s="223">
        <v>1</v>
      </c>
      <c r="I540" s="121"/>
      <c r="J540" s="121"/>
      <c r="K540" s="121"/>
    </row>
    <row r="541" spans="2:11" ht="14.5" x14ac:dyDescent="0.35">
      <c r="B541" s="495"/>
      <c r="C541" s="496"/>
      <c r="D541" s="497"/>
      <c r="E541"/>
      <c r="F541" t="s">
        <v>1173</v>
      </c>
      <c r="G541" s="131">
        <v>1</v>
      </c>
      <c r="H541" s="223">
        <v>1</v>
      </c>
      <c r="I541" s="121"/>
      <c r="J541" s="121"/>
      <c r="K541" s="121"/>
    </row>
    <row r="542" spans="2:11" ht="14.5" x14ac:dyDescent="0.35">
      <c r="B542" s="495"/>
      <c r="C542" s="496"/>
      <c r="D542" s="497"/>
      <c r="E542"/>
      <c r="F542" t="s">
        <v>1130</v>
      </c>
      <c r="G542" s="131">
        <v>1</v>
      </c>
      <c r="H542" s="223">
        <v>1</v>
      </c>
      <c r="I542" s="121"/>
      <c r="J542" s="121"/>
      <c r="K542" s="121"/>
    </row>
    <row r="543" spans="2:11" ht="14.5" x14ac:dyDescent="0.35">
      <c r="B543" s="495"/>
      <c r="C543" s="496"/>
      <c r="D543" s="497"/>
      <c r="E543"/>
      <c r="F543" t="s">
        <v>1002</v>
      </c>
      <c r="G543" s="131">
        <v>1</v>
      </c>
      <c r="H543" s="223">
        <v>1</v>
      </c>
      <c r="I543" s="121"/>
      <c r="J543" s="121"/>
      <c r="K543" s="121"/>
    </row>
    <row r="544" spans="2:11" ht="14.5" x14ac:dyDescent="0.35">
      <c r="B544" s="495"/>
      <c r="C544" s="496"/>
      <c r="D544" s="497"/>
      <c r="E544"/>
      <c r="F544" t="s">
        <v>1037</v>
      </c>
      <c r="G544" s="131">
        <v>1</v>
      </c>
      <c r="H544" s="223">
        <v>1</v>
      </c>
      <c r="I544" s="121"/>
      <c r="J544" s="121"/>
      <c r="K544" s="121"/>
    </row>
    <row r="545" spans="2:11" ht="14.5" x14ac:dyDescent="0.35">
      <c r="B545" s="495"/>
      <c r="C545" s="496"/>
      <c r="D545" s="497"/>
      <c r="E545"/>
      <c r="F545" t="s">
        <v>1052</v>
      </c>
      <c r="G545" s="131">
        <v>1</v>
      </c>
      <c r="H545" s="223">
        <v>1</v>
      </c>
      <c r="I545" s="121"/>
      <c r="J545" s="121"/>
      <c r="K545" s="121"/>
    </row>
    <row r="546" spans="2:11" ht="14.5" x14ac:dyDescent="0.35">
      <c r="B546" s="495"/>
      <c r="C546" s="496"/>
      <c r="D546" s="497"/>
      <c r="E546"/>
      <c r="F546" t="s">
        <v>1590</v>
      </c>
      <c r="G546" s="131">
        <v>1</v>
      </c>
      <c r="H546" s="201">
        <v>1</v>
      </c>
      <c r="I546" s="121"/>
      <c r="J546" s="121"/>
      <c r="K546" s="121"/>
    </row>
    <row r="547" spans="2:11" ht="14.5" x14ac:dyDescent="0.35">
      <c r="B547" s="495"/>
      <c r="C547" s="496"/>
      <c r="D547" s="497"/>
      <c r="E547"/>
      <c r="F547" t="s">
        <v>1085</v>
      </c>
      <c r="G547" s="131">
        <v>1</v>
      </c>
      <c r="H547" s="201">
        <v>1</v>
      </c>
      <c r="I547" s="121"/>
      <c r="J547" s="121"/>
      <c r="K547" s="121"/>
    </row>
    <row r="548" spans="2:11" ht="14.5" x14ac:dyDescent="0.35">
      <c r="B548" s="495"/>
      <c r="C548" s="496"/>
      <c r="D548" s="497"/>
      <c r="E548"/>
      <c r="F548" t="s">
        <v>1068</v>
      </c>
      <c r="G548" s="131">
        <v>1</v>
      </c>
      <c r="H548" s="201">
        <v>1</v>
      </c>
      <c r="I548" s="121"/>
      <c r="J548" s="121"/>
      <c r="K548" s="121"/>
    </row>
    <row r="549" spans="2:11" ht="14.5" x14ac:dyDescent="0.35">
      <c r="B549" s="495"/>
      <c r="C549" s="496"/>
      <c r="D549" s="497"/>
      <c r="E549"/>
      <c r="F549" t="s">
        <v>1021</v>
      </c>
      <c r="G549" s="131">
        <v>1</v>
      </c>
      <c r="H549" s="201">
        <v>1</v>
      </c>
      <c r="I549" s="121"/>
      <c r="J549" s="121"/>
      <c r="K549" s="121"/>
    </row>
    <row r="550" spans="2:11" ht="14.5" x14ac:dyDescent="0.35">
      <c r="B550" s="495"/>
      <c r="C550" s="496"/>
      <c r="D550" s="497"/>
      <c r="E550"/>
      <c r="F550" t="s">
        <v>1572</v>
      </c>
      <c r="G550" s="131">
        <v>1</v>
      </c>
      <c r="H550" s="201">
        <v>1</v>
      </c>
      <c r="I550" s="121"/>
      <c r="J550" s="121"/>
      <c r="K550" s="121"/>
    </row>
    <row r="551" spans="2:11" ht="14.5" x14ac:dyDescent="0.35">
      <c r="B551" s="498"/>
      <c r="C551" s="499"/>
      <c r="D551" s="500"/>
      <c r="E551"/>
      <c r="F551" t="s">
        <v>1102</v>
      </c>
      <c r="G551" s="131">
        <v>1</v>
      </c>
      <c r="H551" s="201">
        <v>1</v>
      </c>
      <c r="I551" s="121"/>
      <c r="J551" s="121"/>
      <c r="K551" s="121"/>
    </row>
    <row r="552" spans="2:11" ht="14.5" x14ac:dyDescent="0.35">
      <c r="B552" s="558" t="s">
        <v>1751</v>
      </c>
      <c r="C552" s="559"/>
      <c r="D552" s="560"/>
      <c r="E552" t="s">
        <v>1677</v>
      </c>
      <c r="F552"/>
      <c r="G552" s="131">
        <v>80</v>
      </c>
      <c r="H552" s="341">
        <f>SUM(H473:H551)</f>
        <v>54</v>
      </c>
      <c r="I552" s="342">
        <f>SUM(I473:I551)</f>
        <v>26</v>
      </c>
      <c r="J552" s="342">
        <f>SUM(J473:J551)</f>
        <v>27</v>
      </c>
      <c r="K552" s="121"/>
    </row>
    <row r="553" spans="2:11" x14ac:dyDescent="0.3">
      <c r="B553" s="561"/>
      <c r="C553" s="562"/>
      <c r="D553" s="563"/>
      <c r="H553" s="201"/>
      <c r="I553" s="121"/>
      <c r="J553" s="121"/>
      <c r="K553" s="121"/>
    </row>
    <row r="554" spans="2:11" x14ac:dyDescent="0.3">
      <c r="H554" s="201"/>
      <c r="I554" s="121"/>
      <c r="J554" s="121"/>
      <c r="K554" s="121"/>
    </row>
    <row r="555" spans="2:11" x14ac:dyDescent="0.3">
      <c r="H555" s="201"/>
      <c r="I555" s="121"/>
      <c r="J555" s="121"/>
      <c r="K555" s="121"/>
    </row>
    <row r="556" spans="2:11" x14ac:dyDescent="0.3">
      <c r="B556" s="112" t="s">
        <v>1752</v>
      </c>
      <c r="H556" s="201"/>
      <c r="I556" s="121"/>
      <c r="J556" s="121"/>
      <c r="K556" s="121"/>
    </row>
    <row r="557" spans="2:11" ht="14.5" x14ac:dyDescent="0.35">
      <c r="E557"/>
      <c r="F557"/>
      <c r="H557" s="201"/>
      <c r="I557" s="121"/>
      <c r="J557" s="121"/>
      <c r="K557" s="121"/>
    </row>
    <row r="558" spans="2:11" x14ac:dyDescent="0.3">
      <c r="H558" s="201"/>
      <c r="I558" s="121"/>
      <c r="J558" s="121"/>
      <c r="K558" s="121"/>
    </row>
    <row r="559" spans="2:11" ht="14.5" x14ac:dyDescent="0.35">
      <c r="B559" s="484" t="s">
        <v>1682</v>
      </c>
      <c r="C559" s="484"/>
      <c r="D559" s="484"/>
      <c r="E559" t="s">
        <v>1638</v>
      </c>
      <c r="F559" t="s">
        <v>234</v>
      </c>
      <c r="G559" t="s">
        <v>1671</v>
      </c>
      <c r="H559" s="223"/>
      <c r="I559" s="121"/>
      <c r="J559" s="121"/>
      <c r="K559" s="121"/>
    </row>
    <row r="560" spans="2:11" ht="14.65" customHeight="1" x14ac:dyDescent="0.35">
      <c r="B560" s="549" t="s">
        <v>1753</v>
      </c>
      <c r="C560" s="550"/>
      <c r="D560" s="551"/>
      <c r="E560" t="s">
        <v>40</v>
      </c>
      <c r="F560" s="239">
        <v>15000</v>
      </c>
      <c r="G560" s="131">
        <v>2</v>
      </c>
      <c r="H560" s="223"/>
      <c r="I560" s="121"/>
      <c r="J560" s="121"/>
      <c r="K560" s="121"/>
    </row>
    <row r="561" spans="2:11" ht="14.5" x14ac:dyDescent="0.35">
      <c r="B561" s="552"/>
      <c r="C561" s="553"/>
      <c r="D561" s="554"/>
      <c r="E561"/>
      <c r="F561" s="239" t="s">
        <v>733</v>
      </c>
      <c r="G561" s="131">
        <v>1</v>
      </c>
      <c r="H561" s="223"/>
      <c r="I561" s="121"/>
      <c r="J561" s="121"/>
      <c r="K561" s="121"/>
    </row>
    <row r="562" spans="2:11" ht="14.5" x14ac:dyDescent="0.35">
      <c r="B562" s="552"/>
      <c r="C562" s="553"/>
      <c r="D562" s="554"/>
      <c r="E562"/>
      <c r="F562" s="239" t="s">
        <v>910</v>
      </c>
      <c r="G562" s="131">
        <v>1</v>
      </c>
      <c r="H562" s="223"/>
      <c r="I562" s="121"/>
      <c r="J562" s="121"/>
      <c r="K562" s="121"/>
    </row>
    <row r="563" spans="2:11" ht="14.5" x14ac:dyDescent="0.35">
      <c r="B563" s="552"/>
      <c r="C563" s="553"/>
      <c r="D563" s="554"/>
      <c r="E563"/>
      <c r="F563" s="239" t="s">
        <v>932</v>
      </c>
      <c r="G563" s="131">
        <v>1</v>
      </c>
      <c r="H563" s="223"/>
      <c r="I563" s="121"/>
      <c r="J563" s="121"/>
      <c r="K563" s="121"/>
    </row>
    <row r="564" spans="2:11" ht="14.5" x14ac:dyDescent="0.35">
      <c r="B564" s="552"/>
      <c r="C564" s="553"/>
      <c r="D564" s="554"/>
      <c r="E564"/>
      <c r="F564" s="239" t="s">
        <v>506</v>
      </c>
      <c r="G564" s="131">
        <v>1</v>
      </c>
      <c r="H564" s="223"/>
      <c r="I564" s="121"/>
      <c r="J564" s="121"/>
      <c r="K564" s="121"/>
    </row>
    <row r="565" spans="2:11" ht="14.5" x14ac:dyDescent="0.35">
      <c r="B565" s="552"/>
      <c r="C565" s="553"/>
      <c r="D565" s="554"/>
      <c r="E565"/>
      <c r="F565" s="239" t="s">
        <v>749</v>
      </c>
      <c r="G565" s="131">
        <v>1</v>
      </c>
      <c r="H565" s="223"/>
      <c r="I565" s="121"/>
      <c r="J565" s="121"/>
      <c r="K565" s="121"/>
    </row>
    <row r="566" spans="2:11" ht="14.5" x14ac:dyDescent="0.35">
      <c r="B566" s="552"/>
      <c r="C566" s="553"/>
      <c r="D566" s="554"/>
      <c r="E566"/>
      <c r="F566" s="239" t="s">
        <v>783</v>
      </c>
      <c r="G566" s="131">
        <v>1</v>
      </c>
      <c r="H566" s="223"/>
      <c r="I566" s="121"/>
      <c r="J566" s="121"/>
      <c r="K566" s="121"/>
    </row>
    <row r="567" spans="2:11" ht="14.5" x14ac:dyDescent="0.35">
      <c r="B567" s="552"/>
      <c r="C567" s="553"/>
      <c r="D567" s="554"/>
      <c r="E567"/>
      <c r="F567" s="239" t="s">
        <v>680</v>
      </c>
      <c r="G567" s="131">
        <v>1</v>
      </c>
      <c r="H567" s="223"/>
      <c r="I567" s="121"/>
      <c r="J567" s="121"/>
      <c r="K567" s="121"/>
    </row>
    <row r="568" spans="2:11" ht="14.5" x14ac:dyDescent="0.35">
      <c r="B568" s="552"/>
      <c r="C568" s="553"/>
      <c r="D568" s="554"/>
      <c r="E568"/>
      <c r="F568" s="239" t="s">
        <v>301</v>
      </c>
      <c r="G568" s="131">
        <v>1</v>
      </c>
      <c r="H568" s="223"/>
      <c r="I568" s="121"/>
      <c r="J568" s="121"/>
      <c r="K568" s="121"/>
    </row>
    <row r="569" spans="2:11" ht="14.5" x14ac:dyDescent="0.35">
      <c r="B569" s="552"/>
      <c r="C569" s="553"/>
      <c r="D569" s="554"/>
      <c r="E569"/>
      <c r="F569" s="239" t="s">
        <v>697</v>
      </c>
      <c r="G569" s="131">
        <v>1</v>
      </c>
      <c r="H569" s="223"/>
      <c r="I569" s="121"/>
      <c r="J569" s="121"/>
      <c r="K569" s="121"/>
    </row>
    <row r="570" spans="2:11" ht="14.5" x14ac:dyDescent="0.35">
      <c r="B570" s="552"/>
      <c r="C570" s="553"/>
      <c r="D570" s="554"/>
      <c r="E570"/>
      <c r="F570" s="239" t="s">
        <v>833</v>
      </c>
      <c r="G570" s="131">
        <v>1</v>
      </c>
      <c r="H570" s="223"/>
      <c r="I570" s="121"/>
      <c r="J570" s="121"/>
      <c r="K570" s="121"/>
    </row>
    <row r="571" spans="2:11" ht="14.5" x14ac:dyDescent="0.35">
      <c r="B571" s="552"/>
      <c r="C571" s="553"/>
      <c r="D571" s="554"/>
      <c r="E571"/>
      <c r="F571" s="239" t="s">
        <v>889</v>
      </c>
      <c r="G571" s="131">
        <v>1</v>
      </c>
      <c r="H571" s="223"/>
      <c r="I571" s="121"/>
      <c r="J571" s="121"/>
      <c r="K571" s="121"/>
    </row>
    <row r="572" spans="2:11" ht="14.5" x14ac:dyDescent="0.35">
      <c r="B572" s="552"/>
      <c r="C572" s="553"/>
      <c r="D572" s="554"/>
      <c r="E572"/>
      <c r="F572" s="239" t="s">
        <v>985</v>
      </c>
      <c r="G572" s="131">
        <v>1</v>
      </c>
      <c r="H572" s="223"/>
      <c r="I572" s="121"/>
      <c r="J572" s="121"/>
      <c r="K572" s="121"/>
    </row>
    <row r="573" spans="2:11" ht="14.5" x14ac:dyDescent="0.35">
      <c r="B573" s="552"/>
      <c r="C573" s="553"/>
      <c r="D573" s="554"/>
      <c r="E573"/>
      <c r="F573" s="239" t="s">
        <v>966</v>
      </c>
      <c r="G573" s="131">
        <v>1</v>
      </c>
      <c r="H573" s="223"/>
      <c r="I573" s="121"/>
      <c r="J573" s="121"/>
      <c r="K573" s="121"/>
    </row>
    <row r="574" spans="2:11" ht="14.5" x14ac:dyDescent="0.35">
      <c r="B574" s="552"/>
      <c r="C574" s="553"/>
      <c r="D574" s="554"/>
      <c r="E574"/>
      <c r="F574" s="239" t="s">
        <v>815</v>
      </c>
      <c r="G574" s="131">
        <v>1</v>
      </c>
      <c r="H574" s="223"/>
      <c r="I574" s="121"/>
      <c r="J574" s="121"/>
      <c r="K574" s="121"/>
    </row>
    <row r="575" spans="2:11" ht="14.5" x14ac:dyDescent="0.35">
      <c r="B575" s="552"/>
      <c r="C575" s="553"/>
      <c r="D575" s="554"/>
      <c r="E575"/>
      <c r="F575" s="239" t="s">
        <v>949</v>
      </c>
      <c r="G575" s="131">
        <v>1</v>
      </c>
      <c r="H575" s="223"/>
      <c r="I575" s="121"/>
      <c r="J575" s="121"/>
      <c r="K575" s="121"/>
    </row>
    <row r="576" spans="2:11" ht="14.5" x14ac:dyDescent="0.35">
      <c r="B576" s="552"/>
      <c r="C576" s="553"/>
      <c r="D576" s="554"/>
      <c r="E576"/>
      <c r="F576" s="239" t="s">
        <v>768</v>
      </c>
      <c r="G576" s="131">
        <v>1</v>
      </c>
      <c r="H576" s="223"/>
      <c r="I576" s="121"/>
      <c r="J576" s="121"/>
      <c r="K576" s="121"/>
    </row>
    <row r="577" spans="2:11" ht="14.5" x14ac:dyDescent="0.35">
      <c r="B577" s="552"/>
      <c r="C577" s="553"/>
      <c r="D577" s="554"/>
      <c r="E577"/>
      <c r="F577" s="239" t="s">
        <v>659</v>
      </c>
      <c r="G577" s="131">
        <v>1</v>
      </c>
      <c r="H577" s="223"/>
      <c r="I577" s="121"/>
      <c r="J577" s="121"/>
      <c r="K577" s="121"/>
    </row>
    <row r="578" spans="2:11" ht="14.5" x14ac:dyDescent="0.35">
      <c r="B578" s="552"/>
      <c r="C578" s="553"/>
      <c r="D578" s="554"/>
      <c r="E578"/>
      <c r="F578" s="239" t="s">
        <v>873</v>
      </c>
      <c r="G578" s="131">
        <v>1</v>
      </c>
      <c r="H578" s="223"/>
      <c r="I578" s="121"/>
      <c r="J578" s="121"/>
      <c r="K578" s="121"/>
    </row>
    <row r="579" spans="2:11" ht="14.5" x14ac:dyDescent="0.35">
      <c r="B579" s="552"/>
      <c r="C579" s="553"/>
      <c r="D579" s="554"/>
      <c r="E579" t="s">
        <v>42</v>
      </c>
      <c r="F579" s="239"/>
      <c r="G579" s="131">
        <v>1</v>
      </c>
      <c r="H579" s="223"/>
      <c r="I579" s="121"/>
      <c r="J579" s="121"/>
      <c r="K579" s="121"/>
    </row>
    <row r="580" spans="2:11" ht="14.5" x14ac:dyDescent="0.35">
      <c r="B580" s="552"/>
      <c r="C580" s="553"/>
      <c r="D580" s="554"/>
      <c r="E580"/>
      <c r="F580" s="239" t="s">
        <v>380</v>
      </c>
      <c r="G580" s="131">
        <v>1</v>
      </c>
      <c r="H580" s="223"/>
      <c r="I580" s="121"/>
      <c r="J580" s="121"/>
      <c r="K580" s="121"/>
    </row>
    <row r="581" spans="2:11" ht="14.5" x14ac:dyDescent="0.35">
      <c r="B581" s="552"/>
      <c r="C581" s="553"/>
      <c r="D581" s="554"/>
      <c r="E581"/>
      <c r="F581" s="239" t="s">
        <v>350</v>
      </c>
      <c r="G581" s="131">
        <v>1</v>
      </c>
      <c r="H581" s="223"/>
      <c r="I581" s="121"/>
      <c r="J581" s="121"/>
      <c r="K581" s="121"/>
    </row>
    <row r="582" spans="2:11" ht="14.5" x14ac:dyDescent="0.35">
      <c r="B582" s="552"/>
      <c r="C582" s="553"/>
      <c r="D582" s="554"/>
      <c r="E582"/>
      <c r="F582" s="239" t="s">
        <v>362</v>
      </c>
      <c r="G582" s="131">
        <v>1</v>
      </c>
      <c r="H582" s="223"/>
      <c r="I582" s="121"/>
      <c r="J582" s="121"/>
      <c r="K582" s="121"/>
    </row>
    <row r="583" spans="2:11" ht="14.5" x14ac:dyDescent="0.35">
      <c r="B583" s="552"/>
      <c r="C583" s="553"/>
      <c r="D583" s="554"/>
      <c r="E583"/>
      <c r="F583" s="239" t="s">
        <v>545</v>
      </c>
      <c r="G583" s="131">
        <v>1</v>
      </c>
      <c r="H583" s="223"/>
      <c r="I583" s="121"/>
      <c r="J583" s="121"/>
      <c r="K583" s="121"/>
    </row>
    <row r="584" spans="2:11" ht="14.5" x14ac:dyDescent="0.35">
      <c r="B584" s="552"/>
      <c r="C584" s="553"/>
      <c r="D584" s="554"/>
      <c r="E584"/>
      <c r="F584" s="239" t="s">
        <v>621</v>
      </c>
      <c r="G584" s="131">
        <v>1</v>
      </c>
      <c r="H584" s="223"/>
      <c r="I584" s="121"/>
      <c r="J584" s="121"/>
      <c r="K584" s="121"/>
    </row>
    <row r="585" spans="2:11" ht="14.5" x14ac:dyDescent="0.35">
      <c r="B585" s="552"/>
      <c r="C585" s="553"/>
      <c r="D585" s="554"/>
      <c r="E585"/>
      <c r="F585" s="239" t="s">
        <v>397</v>
      </c>
      <c r="G585" s="131">
        <v>1</v>
      </c>
      <c r="H585" s="223"/>
      <c r="I585" s="121"/>
      <c r="J585" s="121"/>
      <c r="K585" s="121"/>
    </row>
    <row r="586" spans="2:11" ht="14.5" x14ac:dyDescent="0.35">
      <c r="B586" s="552"/>
      <c r="C586" s="553"/>
      <c r="D586" s="554"/>
      <c r="E586"/>
      <c r="F586" s="239" t="s">
        <v>471</v>
      </c>
      <c r="G586" s="131">
        <v>1</v>
      </c>
      <c r="H586" s="223"/>
      <c r="I586" s="121"/>
      <c r="J586" s="121"/>
      <c r="K586" s="121"/>
    </row>
    <row r="587" spans="2:11" ht="14.5" x14ac:dyDescent="0.35">
      <c r="B587" s="552"/>
      <c r="C587" s="553"/>
      <c r="D587" s="554"/>
      <c r="E587"/>
      <c r="F587" s="239" t="s">
        <v>505</v>
      </c>
      <c r="G587" s="131">
        <v>1</v>
      </c>
      <c r="H587" s="223"/>
      <c r="I587" s="121"/>
      <c r="J587" s="121"/>
      <c r="K587" s="121"/>
    </row>
    <row r="588" spans="2:11" ht="14.5" x14ac:dyDescent="0.35">
      <c r="B588" s="552"/>
      <c r="C588" s="553"/>
      <c r="D588" s="554"/>
      <c r="E588"/>
      <c r="F588" s="239" t="s">
        <v>300</v>
      </c>
      <c r="G588" s="131">
        <v>1</v>
      </c>
      <c r="H588" s="223"/>
      <c r="I588" s="121"/>
      <c r="J588" s="121"/>
      <c r="K588" s="121"/>
    </row>
    <row r="589" spans="2:11" ht="14.5" x14ac:dyDescent="0.35">
      <c r="B589" s="552"/>
      <c r="C589" s="553"/>
      <c r="D589" s="554"/>
      <c r="E589"/>
      <c r="F589" s="239" t="s">
        <v>416</v>
      </c>
      <c r="G589" s="131">
        <v>1</v>
      </c>
      <c r="H589" s="223"/>
      <c r="I589" s="121"/>
      <c r="J589" s="121"/>
      <c r="K589" s="121"/>
    </row>
    <row r="590" spans="2:11" ht="14.5" x14ac:dyDescent="0.35">
      <c r="B590" s="552"/>
      <c r="C590" s="553"/>
      <c r="D590" s="554"/>
      <c r="E590"/>
      <c r="F590" s="239" t="s">
        <v>453</v>
      </c>
      <c r="G590" s="131">
        <v>1</v>
      </c>
      <c r="H590" s="201"/>
      <c r="I590" s="121"/>
      <c r="J590" s="121"/>
      <c r="K590" s="121"/>
    </row>
    <row r="591" spans="2:11" ht="14.5" x14ac:dyDescent="0.35">
      <c r="B591" s="552"/>
      <c r="C591" s="553"/>
      <c r="D591" s="554"/>
      <c r="E591"/>
      <c r="F591" s="239" t="s">
        <v>563</v>
      </c>
      <c r="G591" s="131">
        <v>1</v>
      </c>
      <c r="H591" s="223"/>
      <c r="I591" s="121"/>
      <c r="J591" s="121"/>
      <c r="K591" s="121"/>
    </row>
    <row r="592" spans="2:11" ht="14.5" x14ac:dyDescent="0.35">
      <c r="B592" s="552"/>
      <c r="C592" s="553"/>
      <c r="D592" s="554"/>
      <c r="E592"/>
      <c r="F592" s="239" t="s">
        <v>582</v>
      </c>
      <c r="G592" s="131">
        <v>1</v>
      </c>
      <c r="H592" s="223"/>
      <c r="I592" s="121"/>
      <c r="J592" s="121"/>
      <c r="K592" s="121"/>
    </row>
    <row r="593" spans="2:11" ht="14.5" x14ac:dyDescent="0.35">
      <c r="B593" s="552"/>
      <c r="C593" s="553"/>
      <c r="D593" s="554"/>
      <c r="E593"/>
      <c r="F593" s="239" t="s">
        <v>486</v>
      </c>
      <c r="G593" s="131">
        <v>1</v>
      </c>
      <c r="H593" s="223"/>
      <c r="I593" s="121"/>
      <c r="J593" s="121"/>
      <c r="K593" s="121"/>
    </row>
    <row r="594" spans="2:11" ht="14.5" x14ac:dyDescent="0.35">
      <c r="B594" s="552"/>
      <c r="C594" s="553"/>
      <c r="D594" s="554"/>
      <c r="E594"/>
      <c r="F594" s="239" t="s">
        <v>436</v>
      </c>
      <c r="G594" s="131">
        <v>1</v>
      </c>
      <c r="H594" s="223"/>
      <c r="I594" s="121"/>
      <c r="J594" s="121"/>
      <c r="K594" s="121"/>
    </row>
    <row r="595" spans="2:11" ht="14.5" x14ac:dyDescent="0.35">
      <c r="B595" s="552"/>
      <c r="C595" s="553"/>
      <c r="D595" s="554"/>
      <c r="E595"/>
      <c r="F595" s="239" t="s">
        <v>603</v>
      </c>
      <c r="G595" s="131">
        <v>1</v>
      </c>
      <c r="H595" s="223"/>
      <c r="I595" s="121"/>
      <c r="J595" s="121"/>
      <c r="K595" s="121"/>
    </row>
    <row r="596" spans="2:11" ht="14.5" x14ac:dyDescent="0.35">
      <c r="B596" s="552"/>
      <c r="C596" s="553"/>
      <c r="D596" s="554"/>
      <c r="E596"/>
      <c r="F596" s="239" t="s">
        <v>321</v>
      </c>
      <c r="G596" s="131">
        <v>1</v>
      </c>
      <c r="H596" s="223"/>
      <c r="I596" s="121"/>
      <c r="J596" s="121"/>
      <c r="K596" s="121"/>
    </row>
    <row r="597" spans="2:11" ht="14.5" x14ac:dyDescent="0.35">
      <c r="B597" s="552"/>
      <c r="C597" s="553"/>
      <c r="D597" s="554"/>
      <c r="E597"/>
      <c r="F597" s="239" t="s">
        <v>528</v>
      </c>
      <c r="G597" s="131">
        <v>1</v>
      </c>
      <c r="H597" s="223"/>
      <c r="I597" s="121"/>
      <c r="J597" s="121"/>
      <c r="K597" s="121"/>
    </row>
    <row r="598" spans="2:11" ht="14.5" x14ac:dyDescent="0.35">
      <c r="B598" s="552"/>
      <c r="C598" s="553"/>
      <c r="D598" s="554"/>
      <c r="E598"/>
      <c r="F598" s="239" t="s">
        <v>273</v>
      </c>
      <c r="G598" s="131">
        <v>1</v>
      </c>
      <c r="H598" s="223"/>
      <c r="I598" s="121"/>
      <c r="J598" s="121"/>
      <c r="K598" s="121"/>
    </row>
    <row r="599" spans="2:11" ht="14.5" x14ac:dyDescent="0.35">
      <c r="B599" s="552"/>
      <c r="C599" s="553"/>
      <c r="D599" s="554"/>
      <c r="E599" t="s">
        <v>41</v>
      </c>
      <c r="F599" s="239"/>
      <c r="G599" s="131">
        <v>6</v>
      </c>
      <c r="H599" s="223"/>
      <c r="I599" s="121"/>
      <c r="J599" s="121"/>
      <c r="K599" s="121"/>
    </row>
    <row r="600" spans="2:11" ht="14.5" x14ac:dyDescent="0.35">
      <c r="B600" s="552"/>
      <c r="C600" s="553"/>
      <c r="D600" s="554"/>
      <c r="E600"/>
      <c r="F600" s="239" t="s">
        <v>1291</v>
      </c>
      <c r="G600" s="131">
        <v>1</v>
      </c>
      <c r="H600" s="223"/>
      <c r="I600" s="121"/>
      <c r="J600" s="121"/>
      <c r="K600" s="121"/>
    </row>
    <row r="601" spans="2:11" ht="14.5" x14ac:dyDescent="0.35">
      <c r="B601" s="552"/>
      <c r="C601" s="553"/>
      <c r="D601" s="554"/>
      <c r="E601"/>
      <c r="F601" s="239" t="s">
        <v>506</v>
      </c>
      <c r="G601" s="131">
        <v>2</v>
      </c>
      <c r="H601" s="223"/>
      <c r="I601" s="121"/>
      <c r="J601" s="121"/>
      <c r="K601" s="121"/>
    </row>
    <row r="602" spans="2:11" ht="14.5" x14ac:dyDescent="0.35">
      <c r="B602" s="552"/>
      <c r="C602" s="553"/>
      <c r="D602" s="554"/>
      <c r="E602"/>
      <c r="F602" s="239" t="s">
        <v>1255</v>
      </c>
      <c r="G602" s="131">
        <v>1</v>
      </c>
      <c r="H602" s="223"/>
      <c r="I602" s="121"/>
      <c r="J602" s="121"/>
      <c r="K602" s="121"/>
    </row>
    <row r="603" spans="2:11" ht="14.5" x14ac:dyDescent="0.35">
      <c r="B603" s="552"/>
      <c r="C603" s="553"/>
      <c r="D603" s="554"/>
      <c r="E603"/>
      <c r="F603" s="239" t="s">
        <v>1271</v>
      </c>
      <c r="G603" s="131">
        <v>1</v>
      </c>
      <c r="H603" s="223"/>
      <c r="I603" s="121"/>
      <c r="J603" s="121"/>
      <c r="K603" s="121"/>
    </row>
    <row r="604" spans="2:11" ht="14.5" x14ac:dyDescent="0.35">
      <c r="B604" s="552"/>
      <c r="C604" s="553"/>
      <c r="D604" s="554"/>
      <c r="E604"/>
      <c r="F604" s="239" t="s">
        <v>833</v>
      </c>
      <c r="G604" s="131">
        <v>1</v>
      </c>
      <c r="H604" s="223"/>
      <c r="I604" s="121"/>
      <c r="J604" s="121"/>
      <c r="K604" s="121"/>
    </row>
    <row r="605" spans="2:11" ht="14.5" x14ac:dyDescent="0.35">
      <c r="B605" s="552"/>
      <c r="C605" s="553"/>
      <c r="D605" s="554"/>
      <c r="E605"/>
      <c r="F605" s="239" t="s">
        <v>815</v>
      </c>
      <c r="G605" s="131">
        <v>2</v>
      </c>
      <c r="H605" s="223"/>
      <c r="I605" s="121"/>
      <c r="J605" s="121"/>
      <c r="K605" s="121"/>
    </row>
    <row r="606" spans="2:11" ht="14.5" x14ac:dyDescent="0.35">
      <c r="B606" s="552"/>
      <c r="C606" s="553"/>
      <c r="D606" s="554"/>
      <c r="E606"/>
      <c r="F606" s="239" t="s">
        <v>1304</v>
      </c>
      <c r="G606" s="131">
        <v>1</v>
      </c>
      <c r="H606" s="223"/>
      <c r="I606" s="121"/>
      <c r="J606" s="121"/>
      <c r="K606" s="121"/>
    </row>
    <row r="607" spans="2:11" ht="14.5" x14ac:dyDescent="0.35">
      <c r="B607" s="552"/>
      <c r="C607" s="553"/>
      <c r="D607" s="554"/>
      <c r="E607"/>
      <c r="F607" s="239" t="s">
        <v>321</v>
      </c>
      <c r="G607" s="131">
        <v>1</v>
      </c>
      <c r="H607" s="223"/>
      <c r="I607" s="121"/>
      <c r="J607" s="121"/>
      <c r="K607" s="121"/>
    </row>
    <row r="608" spans="2:11" ht="14.5" x14ac:dyDescent="0.35">
      <c r="B608" s="552"/>
      <c r="C608" s="553"/>
      <c r="D608" s="554"/>
      <c r="E608"/>
      <c r="F608" s="239" t="s">
        <v>1373</v>
      </c>
      <c r="G608" s="131">
        <v>1</v>
      </c>
      <c r="H608" s="223"/>
      <c r="I608" s="121"/>
      <c r="J608" s="121"/>
      <c r="K608" s="121"/>
    </row>
    <row r="609" spans="2:11" ht="14.5" x14ac:dyDescent="0.35">
      <c r="B609" s="552"/>
      <c r="C609" s="553"/>
      <c r="D609" s="554"/>
      <c r="E609"/>
      <c r="F609" s="239" t="s">
        <v>1486</v>
      </c>
      <c r="G609" s="131">
        <v>1</v>
      </c>
      <c r="H609" s="223"/>
      <c r="I609" s="121"/>
      <c r="J609" s="121"/>
      <c r="K609" s="121"/>
    </row>
    <row r="610" spans="2:11" ht="14.5" x14ac:dyDescent="0.35">
      <c r="B610" s="552"/>
      <c r="C610" s="553"/>
      <c r="D610" s="554"/>
      <c r="E610"/>
      <c r="F610" s="239" t="s">
        <v>1428</v>
      </c>
      <c r="G610" s="131">
        <v>1</v>
      </c>
      <c r="H610" s="223"/>
      <c r="I610" s="121"/>
      <c r="J610" s="121"/>
      <c r="K610" s="121"/>
    </row>
    <row r="611" spans="2:11" ht="14.5" x14ac:dyDescent="0.35">
      <c r="B611" s="552"/>
      <c r="C611" s="553"/>
      <c r="D611" s="554"/>
      <c r="E611"/>
      <c r="F611" s="239" t="s">
        <v>1556</v>
      </c>
      <c r="G611" s="131">
        <v>1</v>
      </c>
      <c r="H611" s="223"/>
      <c r="I611" s="121"/>
      <c r="J611" s="121"/>
      <c r="K611" s="121"/>
    </row>
    <row r="612" spans="2:11" ht="14.5" x14ac:dyDescent="0.35">
      <c r="B612" s="552"/>
      <c r="C612" s="553"/>
      <c r="D612" s="554"/>
      <c r="E612" t="s">
        <v>43</v>
      </c>
      <c r="F612" s="239">
        <v>15000</v>
      </c>
      <c r="G612" s="131">
        <v>1</v>
      </c>
      <c r="H612" s="223"/>
      <c r="I612" s="121"/>
      <c r="J612" s="121"/>
      <c r="K612" s="121"/>
    </row>
    <row r="613" spans="2:11" ht="14.5" x14ac:dyDescent="0.35">
      <c r="B613" s="552"/>
      <c r="C613" s="553"/>
      <c r="D613" s="554"/>
      <c r="E613"/>
      <c r="F613" s="239"/>
      <c r="G613" s="131">
        <v>4</v>
      </c>
      <c r="H613" s="223"/>
      <c r="I613" s="121"/>
      <c r="J613" s="121"/>
      <c r="K613" s="121"/>
    </row>
    <row r="614" spans="2:11" ht="14.5" x14ac:dyDescent="0.35">
      <c r="B614" s="552"/>
      <c r="C614" s="553"/>
      <c r="D614" s="554"/>
      <c r="E614"/>
      <c r="F614" s="239" t="s">
        <v>1591</v>
      </c>
      <c r="G614" s="131">
        <v>1</v>
      </c>
      <c r="H614" s="223"/>
      <c r="I614" s="121"/>
      <c r="J614" s="121"/>
      <c r="K614" s="121"/>
    </row>
    <row r="615" spans="2:11" ht="14.5" x14ac:dyDescent="0.35">
      <c r="B615" s="552"/>
      <c r="C615" s="553"/>
      <c r="D615" s="554"/>
      <c r="E615"/>
      <c r="F615" s="239" t="s">
        <v>1200</v>
      </c>
      <c r="G615" s="131">
        <v>1</v>
      </c>
      <c r="H615" s="223"/>
      <c r="I615" s="121"/>
      <c r="J615" s="121"/>
      <c r="K615" s="121"/>
    </row>
    <row r="616" spans="2:11" ht="14.5" x14ac:dyDescent="0.35">
      <c r="B616" s="552"/>
      <c r="C616" s="553"/>
      <c r="D616" s="554"/>
      <c r="E616"/>
      <c r="F616" s="239" t="s">
        <v>1610</v>
      </c>
      <c r="G616" s="131">
        <v>1</v>
      </c>
      <c r="H616" s="223"/>
      <c r="I616" s="121"/>
      <c r="J616" s="121"/>
      <c r="K616" s="121"/>
    </row>
    <row r="617" spans="2:11" ht="14.5" x14ac:dyDescent="0.35">
      <c r="B617" s="552"/>
      <c r="C617" s="553"/>
      <c r="D617" s="554"/>
      <c r="E617"/>
      <c r="F617" s="239" t="s">
        <v>1103</v>
      </c>
      <c r="G617" s="131">
        <v>1</v>
      </c>
      <c r="H617" s="223"/>
      <c r="I617" s="121"/>
      <c r="J617" s="121"/>
      <c r="K617" s="121"/>
    </row>
    <row r="618" spans="2:11" ht="14.5" x14ac:dyDescent="0.35">
      <c r="B618" s="552"/>
      <c r="C618" s="553"/>
      <c r="D618" s="554"/>
      <c r="E618"/>
      <c r="F618" s="239" t="s">
        <v>1157</v>
      </c>
      <c r="G618" s="131">
        <v>1</v>
      </c>
      <c r="H618" s="223"/>
      <c r="I618" s="121"/>
      <c r="J618" s="121"/>
      <c r="K618" s="121"/>
    </row>
    <row r="619" spans="2:11" ht="14.5" x14ac:dyDescent="0.35">
      <c r="B619" s="552"/>
      <c r="C619" s="553"/>
      <c r="D619" s="554"/>
      <c r="E619"/>
      <c r="F619" s="239" t="s">
        <v>1174</v>
      </c>
      <c r="G619" s="131">
        <v>1</v>
      </c>
      <c r="H619" s="223"/>
      <c r="I619" s="121"/>
      <c r="J619" s="121"/>
      <c r="K619" s="121"/>
    </row>
    <row r="620" spans="2:11" ht="14.5" x14ac:dyDescent="0.35">
      <c r="B620" s="552"/>
      <c r="C620" s="553"/>
      <c r="D620" s="554"/>
      <c r="E620"/>
      <c r="F620" s="239" t="s">
        <v>1022</v>
      </c>
      <c r="G620" s="131">
        <v>2</v>
      </c>
      <c r="H620" s="223"/>
      <c r="I620" s="121"/>
      <c r="J620" s="121"/>
      <c r="K620" s="121"/>
    </row>
    <row r="621" spans="2:11" ht="14.5" x14ac:dyDescent="0.35">
      <c r="B621" s="552"/>
      <c r="C621" s="553"/>
      <c r="D621" s="554"/>
      <c r="E621"/>
      <c r="F621" s="239" t="s">
        <v>1053</v>
      </c>
      <c r="G621" s="131">
        <v>1</v>
      </c>
      <c r="H621" s="223"/>
      <c r="I621" s="121"/>
      <c r="J621" s="121"/>
      <c r="K621" s="121"/>
    </row>
    <row r="622" spans="2:11" ht="14.5" x14ac:dyDescent="0.35">
      <c r="B622" s="552"/>
      <c r="C622" s="553"/>
      <c r="D622" s="554"/>
      <c r="E622"/>
      <c r="F622" s="239" t="s">
        <v>1217</v>
      </c>
      <c r="G622" s="131">
        <v>1</v>
      </c>
      <c r="H622" s="201"/>
      <c r="I622" s="121"/>
      <c r="J622" s="121"/>
      <c r="K622" s="121"/>
    </row>
    <row r="623" spans="2:11" ht="14.5" x14ac:dyDescent="0.35">
      <c r="B623" s="552"/>
      <c r="C623" s="553"/>
      <c r="D623" s="554"/>
      <c r="E623"/>
      <c r="F623" s="239" t="s">
        <v>1234</v>
      </c>
      <c r="G623" s="131">
        <v>1</v>
      </c>
      <c r="H623" s="223"/>
      <c r="I623" s="121"/>
      <c r="J623" s="121"/>
      <c r="K623" s="121"/>
    </row>
    <row r="624" spans="2:11" ht="14.5" x14ac:dyDescent="0.35">
      <c r="B624" s="552"/>
      <c r="C624" s="553"/>
      <c r="D624" s="554"/>
      <c r="E624"/>
      <c r="F624" s="239" t="s">
        <v>815</v>
      </c>
      <c r="G624" s="131">
        <v>1</v>
      </c>
      <c r="H624" s="223"/>
      <c r="I624" s="121"/>
      <c r="J624" s="121"/>
      <c r="K624" s="121"/>
    </row>
    <row r="625" spans="2:11" ht="14.5" x14ac:dyDescent="0.35">
      <c r="B625" s="552"/>
      <c r="C625" s="553"/>
      <c r="D625" s="554"/>
      <c r="E625"/>
      <c r="F625" s="239" t="s">
        <v>1186</v>
      </c>
      <c r="G625" s="131">
        <v>1</v>
      </c>
      <c r="H625" s="223"/>
      <c r="I625" s="121"/>
      <c r="J625" s="121"/>
      <c r="K625" s="121"/>
    </row>
    <row r="626" spans="2:11" ht="14.5" x14ac:dyDescent="0.35">
      <c r="B626" s="552"/>
      <c r="C626" s="553"/>
      <c r="D626" s="554"/>
      <c r="E626"/>
      <c r="F626" s="239" t="s">
        <v>1131</v>
      </c>
      <c r="G626" s="131">
        <v>1</v>
      </c>
      <c r="H626" s="223"/>
      <c r="I626" s="121"/>
      <c r="J626" s="121"/>
      <c r="K626" s="121"/>
    </row>
    <row r="627" spans="2:11" ht="14.5" x14ac:dyDescent="0.35">
      <c r="B627" s="555"/>
      <c r="C627" s="556"/>
      <c r="D627" s="557"/>
      <c r="E627"/>
      <c r="F627" s="239" t="s">
        <v>1003</v>
      </c>
      <c r="G627" s="131">
        <v>1</v>
      </c>
      <c r="H627" s="223"/>
      <c r="I627" s="121"/>
      <c r="J627" s="121"/>
      <c r="K627" s="121"/>
    </row>
    <row r="628" spans="2:11" ht="14.5" x14ac:dyDescent="0.35">
      <c r="E628" t="s">
        <v>1677</v>
      </c>
      <c r="F628"/>
      <c r="G628" s="131">
        <v>80</v>
      </c>
      <c r="H628" s="223"/>
      <c r="I628" s="121"/>
      <c r="J628" s="121"/>
      <c r="K628" s="121"/>
    </row>
    <row r="629" spans="2:11" ht="14.5" x14ac:dyDescent="0.35">
      <c r="E629"/>
      <c r="F629"/>
      <c r="G629" s="132"/>
      <c r="H629" s="223"/>
      <c r="I629" s="121"/>
      <c r="J629" s="121"/>
      <c r="K629" s="121"/>
    </row>
    <row r="630" spans="2:11" ht="14.5" x14ac:dyDescent="0.35">
      <c r="E630"/>
      <c r="F630"/>
      <c r="G630" s="132"/>
      <c r="H630" s="223"/>
      <c r="I630" s="121"/>
      <c r="J630" s="121"/>
      <c r="K630" s="121"/>
    </row>
    <row r="631" spans="2:11" ht="14.5" x14ac:dyDescent="0.35">
      <c r="E631"/>
      <c r="F631"/>
      <c r="G631" s="132"/>
      <c r="H631" s="223"/>
      <c r="I631" s="121"/>
      <c r="J631" s="121"/>
      <c r="K631" s="121"/>
    </row>
    <row r="632" spans="2:11" x14ac:dyDescent="0.3">
      <c r="B632" s="112" t="s">
        <v>1754</v>
      </c>
      <c r="H632" s="201"/>
      <c r="I632" s="121"/>
      <c r="J632" s="121"/>
      <c r="K632" s="121"/>
    </row>
    <row r="633" spans="2:11" ht="14.5" x14ac:dyDescent="0.35">
      <c r="E633"/>
      <c r="F633"/>
      <c r="H633" s="201"/>
      <c r="I633" s="121"/>
      <c r="J633" s="121"/>
      <c r="K633" s="121"/>
    </row>
    <row r="634" spans="2:11" x14ac:dyDescent="0.3">
      <c r="H634" s="201"/>
      <c r="I634" s="121"/>
      <c r="J634" s="121"/>
      <c r="K634" s="121"/>
    </row>
    <row r="635" spans="2:11" ht="14.5" x14ac:dyDescent="0.35">
      <c r="B635" s="484" t="s">
        <v>1682</v>
      </c>
      <c r="C635" s="484"/>
      <c r="D635" s="484"/>
      <c r="E635" t="s">
        <v>1638</v>
      </c>
      <c r="F635" t="s">
        <v>235</v>
      </c>
      <c r="G635" t="s">
        <v>1671</v>
      </c>
      <c r="H635" s="223"/>
      <c r="I635" s="121"/>
      <c r="J635" s="121"/>
      <c r="K635" s="121"/>
    </row>
    <row r="636" spans="2:11" ht="14.5" x14ac:dyDescent="0.35">
      <c r="B636" s="549" t="s">
        <v>1755</v>
      </c>
      <c r="C636" s="550"/>
      <c r="D636" s="551"/>
      <c r="E636" t="s">
        <v>40</v>
      </c>
      <c r="F636"/>
      <c r="G636" s="131">
        <v>1</v>
      </c>
      <c r="H636" s="223"/>
      <c r="I636" s="121"/>
      <c r="J636" s="121"/>
      <c r="K636" s="121"/>
    </row>
    <row r="637" spans="2:11" ht="14.5" x14ac:dyDescent="0.35">
      <c r="B637" s="552"/>
      <c r="C637" s="553"/>
      <c r="D637" s="554"/>
      <c r="E637"/>
      <c r="F637" t="s">
        <v>800</v>
      </c>
      <c r="G637" s="131">
        <v>1</v>
      </c>
      <c r="H637" s="223"/>
      <c r="I637" s="121"/>
      <c r="J637" s="121"/>
      <c r="K637" s="121"/>
    </row>
    <row r="638" spans="2:11" ht="14.5" x14ac:dyDescent="0.35">
      <c r="B638" s="552"/>
      <c r="C638" s="553"/>
      <c r="D638" s="554"/>
      <c r="E638"/>
      <c r="F638" t="s">
        <v>933</v>
      </c>
      <c r="G638" s="131">
        <v>1</v>
      </c>
      <c r="H638" s="223"/>
      <c r="I638" s="121"/>
      <c r="J638" s="121"/>
      <c r="K638" s="121"/>
    </row>
    <row r="639" spans="2:11" ht="14.5" x14ac:dyDescent="0.35">
      <c r="B639" s="552"/>
      <c r="C639" s="553"/>
      <c r="D639" s="554"/>
      <c r="E639"/>
      <c r="F639" t="s">
        <v>783</v>
      </c>
      <c r="G639" s="131">
        <v>1</v>
      </c>
      <c r="H639" s="223"/>
      <c r="I639" s="121"/>
      <c r="J639" s="121"/>
      <c r="K639" s="121"/>
    </row>
    <row r="640" spans="2:11" ht="14.5" x14ac:dyDescent="0.35">
      <c r="B640" s="552"/>
      <c r="C640" s="553"/>
      <c r="D640" s="554"/>
      <c r="E640"/>
      <c r="F640" t="s">
        <v>750</v>
      </c>
      <c r="G640" s="131">
        <v>1</v>
      </c>
      <c r="H640" s="223"/>
      <c r="I640" s="121"/>
      <c r="J640" s="121"/>
      <c r="K640" s="121"/>
    </row>
    <row r="641" spans="2:8" ht="14.5" x14ac:dyDescent="0.35">
      <c r="B641" s="552"/>
      <c r="C641" s="553"/>
      <c r="D641" s="554"/>
      <c r="E641"/>
      <c r="F641" t="s">
        <v>681</v>
      </c>
      <c r="G641" s="131">
        <v>1</v>
      </c>
      <c r="H641" s="129"/>
    </row>
    <row r="642" spans="2:8" ht="14.5" x14ac:dyDescent="0.35">
      <c r="B642" s="552"/>
      <c r="C642" s="553"/>
      <c r="D642" s="554"/>
      <c r="E642"/>
      <c r="F642" t="s">
        <v>698</v>
      </c>
      <c r="G642" s="131">
        <v>1</v>
      </c>
      <c r="H642" s="129"/>
    </row>
    <row r="643" spans="2:8" ht="14.5" x14ac:dyDescent="0.35">
      <c r="B643" s="552"/>
      <c r="C643" s="553"/>
      <c r="D643" s="554"/>
      <c r="E643"/>
      <c r="F643" t="s">
        <v>890</v>
      </c>
      <c r="G643" s="131">
        <v>1</v>
      </c>
      <c r="H643" s="129"/>
    </row>
    <row r="644" spans="2:8" ht="14.5" x14ac:dyDescent="0.35">
      <c r="B644" s="552"/>
      <c r="C644" s="553"/>
      <c r="D644" s="554"/>
      <c r="E644"/>
      <c r="F644" t="s">
        <v>301</v>
      </c>
      <c r="G644" s="131">
        <v>2</v>
      </c>
      <c r="H644" s="129"/>
    </row>
    <row r="645" spans="2:8" ht="14.5" x14ac:dyDescent="0.35">
      <c r="B645" s="552"/>
      <c r="C645" s="553"/>
      <c r="D645" s="554"/>
      <c r="E645"/>
      <c r="F645" t="s">
        <v>950</v>
      </c>
      <c r="G645" s="131">
        <v>1</v>
      </c>
      <c r="H645" s="129"/>
    </row>
    <row r="646" spans="2:8" ht="14.5" x14ac:dyDescent="0.35">
      <c r="B646" s="552"/>
      <c r="C646" s="553"/>
      <c r="D646" s="554"/>
      <c r="E646"/>
      <c r="F646" t="s">
        <v>834</v>
      </c>
      <c r="G646" s="131">
        <v>1</v>
      </c>
      <c r="H646" s="129"/>
    </row>
    <row r="647" spans="2:8" ht="14.5" x14ac:dyDescent="0.35">
      <c r="B647" s="552"/>
      <c r="C647" s="553"/>
      <c r="D647" s="554"/>
      <c r="E647"/>
      <c r="F647" t="s">
        <v>967</v>
      </c>
      <c r="G647" s="131">
        <v>1</v>
      </c>
      <c r="H647" s="129"/>
    </row>
    <row r="648" spans="2:8" ht="14.5" x14ac:dyDescent="0.35">
      <c r="B648" s="552"/>
      <c r="C648" s="553"/>
      <c r="D648" s="554"/>
      <c r="E648"/>
      <c r="F648" t="s">
        <v>986</v>
      </c>
      <c r="G648" s="131">
        <v>1</v>
      </c>
      <c r="H648" s="129"/>
    </row>
    <row r="649" spans="2:8" ht="14.5" x14ac:dyDescent="0.35">
      <c r="B649" s="552"/>
      <c r="C649" s="553"/>
      <c r="D649" s="554"/>
      <c r="E649"/>
      <c r="F649" t="s">
        <v>715</v>
      </c>
      <c r="G649" s="131">
        <v>1</v>
      </c>
      <c r="H649" s="129"/>
    </row>
    <row r="650" spans="2:8" ht="14.5" x14ac:dyDescent="0.35">
      <c r="B650" s="552"/>
      <c r="C650" s="553"/>
      <c r="D650" s="554"/>
      <c r="E650"/>
      <c r="F650" t="s">
        <v>911</v>
      </c>
      <c r="G650" s="131">
        <v>1</v>
      </c>
      <c r="H650" s="129"/>
    </row>
    <row r="651" spans="2:8" ht="14.5" x14ac:dyDescent="0.35">
      <c r="B651" s="552"/>
      <c r="C651" s="553"/>
      <c r="D651" s="554"/>
      <c r="E651"/>
      <c r="F651" t="s">
        <v>874</v>
      </c>
      <c r="G651" s="131">
        <v>1</v>
      </c>
      <c r="H651" s="129"/>
    </row>
    <row r="652" spans="2:8" ht="14.5" x14ac:dyDescent="0.35">
      <c r="B652" s="552"/>
      <c r="C652" s="553"/>
      <c r="D652" s="554"/>
      <c r="E652"/>
      <c r="F652" t="s">
        <v>640</v>
      </c>
      <c r="G652" s="131">
        <v>1</v>
      </c>
      <c r="H652" s="129"/>
    </row>
    <row r="653" spans="2:8" ht="14.5" x14ac:dyDescent="0.35">
      <c r="B653" s="552"/>
      <c r="C653" s="553"/>
      <c r="D653" s="554"/>
      <c r="E653"/>
      <c r="F653" t="s">
        <v>853</v>
      </c>
      <c r="G653" s="131">
        <v>1</v>
      </c>
      <c r="H653" s="129"/>
    </row>
    <row r="654" spans="2:8" ht="14.5" x14ac:dyDescent="0.35">
      <c r="B654" s="552"/>
      <c r="C654" s="553"/>
      <c r="D654" s="554"/>
      <c r="E654"/>
      <c r="F654" t="s">
        <v>660</v>
      </c>
      <c r="G654" s="131">
        <v>1</v>
      </c>
      <c r="H654" s="129"/>
    </row>
    <row r="655" spans="2:8" ht="14.5" x14ac:dyDescent="0.35">
      <c r="B655" s="552"/>
      <c r="C655" s="553"/>
      <c r="D655" s="554"/>
      <c r="E655" t="s">
        <v>42</v>
      </c>
      <c r="F655" t="s">
        <v>564</v>
      </c>
      <c r="G655" s="131">
        <v>1</v>
      </c>
      <c r="H655" s="129"/>
    </row>
    <row r="656" spans="2:8" ht="14.5" x14ac:dyDescent="0.35">
      <c r="B656" s="552"/>
      <c r="C656" s="553"/>
      <c r="D656" s="554"/>
      <c r="E656"/>
      <c r="F656" t="s">
        <v>506</v>
      </c>
      <c r="G656" s="131">
        <v>3</v>
      </c>
      <c r="H656" s="129"/>
    </row>
    <row r="657" spans="2:8" ht="14.5" x14ac:dyDescent="0.35">
      <c r="B657" s="552"/>
      <c r="C657" s="553"/>
      <c r="D657" s="554"/>
      <c r="E657"/>
      <c r="F657" t="s">
        <v>381</v>
      </c>
      <c r="G657" s="131">
        <v>1</v>
      </c>
      <c r="H657" s="129"/>
    </row>
    <row r="658" spans="2:8" ht="14.5" x14ac:dyDescent="0.35">
      <c r="B658" s="552"/>
      <c r="C658" s="553"/>
      <c r="D658" s="554"/>
      <c r="E658"/>
      <c r="F658" t="s">
        <v>351</v>
      </c>
      <c r="G658" s="131">
        <v>2</v>
      </c>
      <c r="H658" s="129"/>
    </row>
    <row r="659" spans="2:8" ht="14.5" x14ac:dyDescent="0.35">
      <c r="B659" s="552"/>
      <c r="C659" s="553"/>
      <c r="D659" s="554"/>
      <c r="E659"/>
      <c r="F659" t="s">
        <v>301</v>
      </c>
      <c r="G659" s="131">
        <v>1</v>
      </c>
      <c r="H659" s="129"/>
    </row>
    <row r="660" spans="2:8" ht="14.5" x14ac:dyDescent="0.35">
      <c r="B660" s="552"/>
      <c r="C660" s="553"/>
      <c r="D660" s="554"/>
      <c r="E660"/>
      <c r="F660" t="s">
        <v>398</v>
      </c>
      <c r="G660" s="131">
        <v>1</v>
      </c>
      <c r="H660" s="129"/>
    </row>
    <row r="661" spans="2:8" ht="14.5" x14ac:dyDescent="0.35">
      <c r="B661" s="552"/>
      <c r="C661" s="553"/>
      <c r="D661" s="554"/>
      <c r="E661"/>
      <c r="F661" t="s">
        <v>363</v>
      </c>
      <c r="G661" s="131">
        <v>1</v>
      </c>
      <c r="H661" s="129"/>
    </row>
    <row r="662" spans="2:8" ht="14.5" x14ac:dyDescent="0.35">
      <c r="B662" s="552"/>
      <c r="C662" s="553"/>
      <c r="D662" s="554"/>
      <c r="E662"/>
      <c r="F662" t="s">
        <v>437</v>
      </c>
      <c r="G662" s="131">
        <v>1</v>
      </c>
      <c r="H662" s="129"/>
    </row>
    <row r="663" spans="2:8" ht="14.5" x14ac:dyDescent="0.35">
      <c r="B663" s="552"/>
      <c r="C663" s="553"/>
      <c r="D663" s="554"/>
      <c r="E663"/>
      <c r="F663" t="s">
        <v>274</v>
      </c>
      <c r="G663" s="131">
        <v>1</v>
      </c>
      <c r="H663" s="129"/>
    </row>
    <row r="664" spans="2:8" ht="14.5" x14ac:dyDescent="0.35">
      <c r="B664" s="552"/>
      <c r="C664" s="553"/>
      <c r="D664" s="554"/>
      <c r="E664"/>
      <c r="F664" t="s">
        <v>322</v>
      </c>
      <c r="G664" s="131">
        <v>1</v>
      </c>
      <c r="H664" s="129"/>
    </row>
    <row r="665" spans="2:8" ht="14.5" x14ac:dyDescent="0.35">
      <c r="B665" s="552"/>
      <c r="C665" s="553"/>
      <c r="D665" s="554"/>
      <c r="E665"/>
      <c r="F665" t="s">
        <v>583</v>
      </c>
      <c r="G665" s="131">
        <v>1</v>
      </c>
      <c r="H665" s="129"/>
    </row>
    <row r="666" spans="2:8" ht="14.5" x14ac:dyDescent="0.35">
      <c r="B666" s="552"/>
      <c r="C666" s="553"/>
      <c r="D666" s="554"/>
      <c r="E666"/>
      <c r="F666" t="s">
        <v>417</v>
      </c>
      <c r="G666" s="131">
        <v>1</v>
      </c>
      <c r="H666" s="129"/>
    </row>
    <row r="667" spans="2:8" ht="14.5" x14ac:dyDescent="0.35">
      <c r="B667" s="552"/>
      <c r="C667" s="553"/>
      <c r="D667" s="554"/>
      <c r="E667"/>
      <c r="F667" t="s">
        <v>472</v>
      </c>
      <c r="G667" s="131">
        <v>3</v>
      </c>
      <c r="H667" s="129"/>
    </row>
    <row r="668" spans="2:8" ht="14.5" x14ac:dyDescent="0.35">
      <c r="B668" s="552"/>
      <c r="C668" s="553"/>
      <c r="D668" s="554"/>
      <c r="E668"/>
      <c r="F668" t="s">
        <v>604</v>
      </c>
      <c r="G668" s="131">
        <v>1</v>
      </c>
      <c r="H668" s="129"/>
    </row>
    <row r="669" spans="2:8" ht="14.5" x14ac:dyDescent="0.35">
      <c r="B669" s="552"/>
      <c r="C669" s="553"/>
      <c r="D669" s="554"/>
      <c r="E669"/>
      <c r="F669" t="s">
        <v>337</v>
      </c>
      <c r="G669" s="131">
        <v>1</v>
      </c>
      <c r="H669" s="129"/>
    </row>
    <row r="670" spans="2:8" ht="14.5" x14ac:dyDescent="0.35">
      <c r="B670" s="552"/>
      <c r="C670" s="553"/>
      <c r="D670" s="554"/>
      <c r="E670" t="s">
        <v>41</v>
      </c>
      <c r="F670" t="s">
        <v>1356</v>
      </c>
      <c r="G670" s="131">
        <v>1</v>
      </c>
      <c r="H670" s="129"/>
    </row>
    <row r="671" spans="2:8" ht="14.5" x14ac:dyDescent="0.35">
      <c r="B671" s="552"/>
      <c r="C671" s="553"/>
      <c r="D671" s="554"/>
      <c r="E671"/>
      <c r="F671" t="s">
        <v>1272</v>
      </c>
      <c r="G671" s="131">
        <v>1</v>
      </c>
      <c r="H671" s="129"/>
    </row>
    <row r="672" spans="2:8" ht="14.5" x14ac:dyDescent="0.35">
      <c r="B672" s="552"/>
      <c r="C672" s="553"/>
      <c r="D672" s="554"/>
      <c r="E672"/>
      <c r="F672" t="s">
        <v>1321</v>
      </c>
      <c r="G672" s="131">
        <v>1</v>
      </c>
      <c r="H672" s="129"/>
    </row>
    <row r="673" spans="2:8" ht="14.5" x14ac:dyDescent="0.35">
      <c r="B673" s="552"/>
      <c r="C673" s="553"/>
      <c r="D673" s="554"/>
      <c r="E673"/>
      <c r="F673" t="s">
        <v>1391</v>
      </c>
      <c r="G673" s="131">
        <v>1</v>
      </c>
      <c r="H673" s="129"/>
    </row>
    <row r="674" spans="2:8" ht="14.5" x14ac:dyDescent="0.35">
      <c r="B674" s="552"/>
      <c r="C674" s="553"/>
      <c r="D674" s="554"/>
      <c r="E674"/>
      <c r="F674" t="s">
        <v>506</v>
      </c>
      <c r="G674" s="131">
        <v>1</v>
      </c>
      <c r="H674" s="129"/>
    </row>
    <row r="675" spans="2:8" ht="14.5" x14ac:dyDescent="0.35">
      <c r="B675" s="552"/>
      <c r="C675" s="553"/>
      <c r="D675" s="554"/>
      <c r="E675"/>
      <c r="F675" t="s">
        <v>1557</v>
      </c>
      <c r="G675" s="131">
        <v>1</v>
      </c>
      <c r="H675" s="129"/>
    </row>
    <row r="676" spans="2:8" ht="14.5" x14ac:dyDescent="0.35">
      <c r="B676" s="552"/>
      <c r="C676" s="553"/>
      <c r="D676" s="554"/>
      <c r="E676"/>
      <c r="F676" t="s">
        <v>1292</v>
      </c>
      <c r="G676" s="131">
        <v>1</v>
      </c>
      <c r="H676" s="129"/>
    </row>
    <row r="677" spans="2:8" ht="14.5" x14ac:dyDescent="0.35">
      <c r="B677" s="552"/>
      <c r="C677" s="553"/>
      <c r="D677" s="554"/>
      <c r="E677"/>
      <c r="F677" t="s">
        <v>783</v>
      </c>
      <c r="G677" s="131">
        <v>2</v>
      </c>
      <c r="H677" s="129"/>
    </row>
    <row r="678" spans="2:8" ht="14.5" x14ac:dyDescent="0.35">
      <c r="B678" s="552"/>
      <c r="C678" s="553"/>
      <c r="D678" s="554"/>
      <c r="E678"/>
      <c r="F678" t="s">
        <v>1487</v>
      </c>
      <c r="G678" s="131">
        <v>1</v>
      </c>
      <c r="H678" s="129"/>
    </row>
    <row r="679" spans="2:8" ht="14.5" x14ac:dyDescent="0.35">
      <c r="B679" s="552"/>
      <c r="C679" s="553"/>
      <c r="D679" s="554"/>
      <c r="E679"/>
      <c r="F679" t="s">
        <v>1409</v>
      </c>
      <c r="G679" s="131">
        <v>1</v>
      </c>
      <c r="H679" s="129"/>
    </row>
    <row r="680" spans="2:8" ht="14.5" x14ac:dyDescent="0.35">
      <c r="B680" s="552"/>
      <c r="C680" s="553"/>
      <c r="D680" s="554"/>
      <c r="E680"/>
      <c r="F680" t="s">
        <v>351</v>
      </c>
      <c r="G680" s="131">
        <v>1</v>
      </c>
      <c r="H680" s="129"/>
    </row>
    <row r="681" spans="2:8" ht="14.5" x14ac:dyDescent="0.35">
      <c r="B681" s="552"/>
      <c r="C681" s="553"/>
      <c r="D681" s="554"/>
      <c r="E681"/>
      <c r="F681" t="s">
        <v>301</v>
      </c>
      <c r="G681" s="131">
        <v>3</v>
      </c>
      <c r="H681" s="129"/>
    </row>
    <row r="682" spans="2:8" ht="14.5" x14ac:dyDescent="0.35">
      <c r="B682" s="552"/>
      <c r="C682" s="553"/>
      <c r="D682" s="554"/>
      <c r="E682"/>
      <c r="F682" t="s">
        <v>1305</v>
      </c>
      <c r="G682" s="131">
        <v>1</v>
      </c>
      <c r="H682" s="129"/>
    </row>
    <row r="683" spans="2:8" ht="14.5" x14ac:dyDescent="0.35">
      <c r="B683" s="552"/>
      <c r="C683" s="553"/>
      <c r="D683" s="554"/>
      <c r="E683"/>
      <c r="F683" t="s">
        <v>833</v>
      </c>
      <c r="G683" s="131">
        <v>1</v>
      </c>
      <c r="H683" s="129"/>
    </row>
    <row r="684" spans="2:8" ht="14.5" x14ac:dyDescent="0.35">
      <c r="B684" s="552"/>
      <c r="C684" s="553"/>
      <c r="D684" s="554"/>
      <c r="E684"/>
      <c r="F684" t="s">
        <v>1374</v>
      </c>
      <c r="G684" s="131">
        <v>1</v>
      </c>
      <c r="H684" s="129"/>
    </row>
    <row r="685" spans="2:8" ht="14.5" x14ac:dyDescent="0.35">
      <c r="B685" s="552"/>
      <c r="C685" s="553"/>
      <c r="D685" s="554"/>
      <c r="E685"/>
      <c r="F685" t="s">
        <v>1338</v>
      </c>
      <c r="G685" s="131">
        <v>1</v>
      </c>
      <c r="H685" s="129"/>
    </row>
    <row r="686" spans="2:8" ht="14.5" x14ac:dyDescent="0.35">
      <c r="B686" s="552"/>
      <c r="C686" s="553"/>
      <c r="D686" s="554"/>
      <c r="E686"/>
      <c r="F686" t="s">
        <v>1256</v>
      </c>
      <c r="G686" s="131">
        <v>1</v>
      </c>
      <c r="H686" s="129"/>
    </row>
    <row r="687" spans="2:8" ht="14.5" x14ac:dyDescent="0.35">
      <c r="B687" s="552"/>
      <c r="C687" s="553"/>
      <c r="D687" s="554"/>
      <c r="E687" t="s">
        <v>43</v>
      </c>
      <c r="F687" t="s">
        <v>1054</v>
      </c>
      <c r="G687" s="131">
        <v>1</v>
      </c>
      <c r="H687" s="129"/>
    </row>
    <row r="688" spans="2:8" ht="14.5" x14ac:dyDescent="0.35">
      <c r="B688" s="552"/>
      <c r="C688" s="553"/>
      <c r="D688" s="554"/>
      <c r="E688"/>
      <c r="F688" t="s">
        <v>506</v>
      </c>
      <c r="G688" s="131">
        <v>1</v>
      </c>
      <c r="H688" s="129"/>
    </row>
    <row r="689" spans="2:8" ht="14.5" x14ac:dyDescent="0.35">
      <c r="B689" s="552"/>
      <c r="C689" s="553"/>
      <c r="D689" s="554"/>
      <c r="E689"/>
      <c r="F689" t="s">
        <v>1218</v>
      </c>
      <c r="G689" s="131">
        <v>1</v>
      </c>
      <c r="H689" s="129"/>
    </row>
    <row r="690" spans="2:8" ht="14.5" x14ac:dyDescent="0.35">
      <c r="B690" s="552"/>
      <c r="C690" s="553"/>
      <c r="D690" s="554"/>
      <c r="E690"/>
      <c r="F690" t="s">
        <v>1592</v>
      </c>
      <c r="G690" s="131">
        <v>1</v>
      </c>
      <c r="H690" s="129"/>
    </row>
    <row r="691" spans="2:8" ht="14.5" x14ac:dyDescent="0.35">
      <c r="B691" s="552"/>
      <c r="C691" s="553"/>
      <c r="D691" s="554"/>
      <c r="E691"/>
      <c r="F691" t="s">
        <v>1069</v>
      </c>
      <c r="G691" s="131">
        <v>1</v>
      </c>
      <c r="H691" s="129"/>
    </row>
    <row r="692" spans="2:8" ht="14.5" x14ac:dyDescent="0.35">
      <c r="B692" s="552"/>
      <c r="C692" s="553"/>
      <c r="D692" s="554"/>
      <c r="E692"/>
      <c r="F692" t="s">
        <v>1104</v>
      </c>
      <c r="G692" s="131">
        <v>1</v>
      </c>
      <c r="H692" s="129"/>
    </row>
    <row r="693" spans="2:8" ht="14.5" x14ac:dyDescent="0.35">
      <c r="B693" s="552"/>
      <c r="C693" s="553"/>
      <c r="D693" s="554"/>
      <c r="E693"/>
      <c r="F693" t="s">
        <v>1611</v>
      </c>
      <c r="G693" s="131">
        <v>1</v>
      </c>
      <c r="H693" s="129"/>
    </row>
    <row r="694" spans="2:8" ht="14.5" x14ac:dyDescent="0.35">
      <c r="B694" s="552"/>
      <c r="C694" s="553"/>
      <c r="D694" s="554"/>
      <c r="E694"/>
      <c r="F694" t="s">
        <v>1573</v>
      </c>
      <c r="G694" s="131">
        <v>1</v>
      </c>
      <c r="H694" s="129"/>
    </row>
    <row r="695" spans="2:8" ht="14.5" x14ac:dyDescent="0.35">
      <c r="B695" s="552"/>
      <c r="C695" s="553"/>
      <c r="D695" s="554"/>
      <c r="E695"/>
      <c r="F695" t="s">
        <v>1004</v>
      </c>
      <c r="G695" s="131">
        <v>1</v>
      </c>
      <c r="H695" s="129"/>
    </row>
    <row r="696" spans="2:8" ht="14.5" x14ac:dyDescent="0.35">
      <c r="B696" s="552"/>
      <c r="C696" s="553"/>
      <c r="D696" s="554"/>
      <c r="E696"/>
      <c r="F696" t="s">
        <v>1201</v>
      </c>
      <c r="G696" s="131">
        <v>1</v>
      </c>
      <c r="H696" s="129"/>
    </row>
    <row r="697" spans="2:8" ht="14.5" x14ac:dyDescent="0.35">
      <c r="B697" s="552"/>
      <c r="C697" s="553"/>
      <c r="D697" s="554"/>
      <c r="E697"/>
      <c r="F697" t="s">
        <v>1628</v>
      </c>
      <c r="G697" s="131">
        <v>1</v>
      </c>
      <c r="H697" s="129"/>
    </row>
    <row r="698" spans="2:8" ht="14.5" x14ac:dyDescent="0.35">
      <c r="B698" s="552"/>
      <c r="C698" s="553"/>
      <c r="D698" s="554"/>
      <c r="E698"/>
      <c r="F698" t="s">
        <v>322</v>
      </c>
      <c r="G698" s="131">
        <v>2</v>
      </c>
      <c r="H698" s="129"/>
    </row>
    <row r="699" spans="2:8" ht="14.5" x14ac:dyDescent="0.35">
      <c r="B699" s="552"/>
      <c r="C699" s="553"/>
      <c r="D699" s="554"/>
      <c r="E699"/>
      <c r="F699" t="s">
        <v>1145</v>
      </c>
      <c r="G699" s="131">
        <v>1</v>
      </c>
      <c r="H699" s="129"/>
    </row>
    <row r="700" spans="2:8" ht="14.5" x14ac:dyDescent="0.35">
      <c r="B700" s="552"/>
      <c r="C700" s="553"/>
      <c r="D700" s="554"/>
      <c r="E700"/>
      <c r="F700" t="s">
        <v>1023</v>
      </c>
      <c r="G700" s="131">
        <v>1</v>
      </c>
      <c r="H700" s="129"/>
    </row>
    <row r="701" spans="2:8" ht="14.5" x14ac:dyDescent="0.35">
      <c r="B701" s="552"/>
      <c r="C701" s="553"/>
      <c r="D701" s="554"/>
      <c r="E701"/>
      <c r="F701" t="s">
        <v>1086</v>
      </c>
      <c r="G701" s="131">
        <v>1</v>
      </c>
      <c r="H701" s="129"/>
    </row>
    <row r="702" spans="2:8" ht="14.5" x14ac:dyDescent="0.35">
      <c r="B702" s="552"/>
      <c r="C702" s="553"/>
      <c r="D702" s="554"/>
      <c r="E702"/>
      <c r="F702" t="s">
        <v>1038</v>
      </c>
      <c r="G702" s="131">
        <v>1</v>
      </c>
      <c r="H702" s="129"/>
    </row>
    <row r="703" spans="2:8" ht="14.5" x14ac:dyDescent="0.35">
      <c r="B703" s="552"/>
      <c r="C703" s="553"/>
      <c r="D703" s="554"/>
      <c r="E703"/>
      <c r="F703" t="s">
        <v>1187</v>
      </c>
      <c r="G703" s="131">
        <v>1</v>
      </c>
      <c r="H703" s="129"/>
    </row>
    <row r="704" spans="2:8" ht="14.5" x14ac:dyDescent="0.35">
      <c r="B704" s="552"/>
      <c r="C704" s="553"/>
      <c r="D704" s="554"/>
      <c r="E704"/>
      <c r="F704" t="s">
        <v>1158</v>
      </c>
      <c r="G704" s="131">
        <v>1</v>
      </c>
      <c r="H704" s="129"/>
    </row>
    <row r="705" spans="2:8" ht="14.5" x14ac:dyDescent="0.35">
      <c r="B705" s="555"/>
      <c r="C705" s="556"/>
      <c r="D705" s="557"/>
      <c r="E705"/>
      <c r="F705" t="s">
        <v>1235</v>
      </c>
      <c r="G705" s="131">
        <v>1</v>
      </c>
      <c r="H705" s="129"/>
    </row>
    <row r="706" spans="2:8" ht="14.5" x14ac:dyDescent="0.35">
      <c r="E706" t="s">
        <v>1677</v>
      </c>
      <c r="F706"/>
      <c r="G706" s="131">
        <v>80</v>
      </c>
      <c r="H706" s="129"/>
    </row>
    <row r="707" spans="2:8" ht="14.5" x14ac:dyDescent="0.35">
      <c r="E707"/>
      <c r="F707"/>
      <c r="G707" s="132"/>
      <c r="H707" s="129"/>
    </row>
    <row r="708" spans="2:8" ht="14.5" x14ac:dyDescent="0.35">
      <c r="E708"/>
      <c r="F708"/>
      <c r="G708" s="132"/>
      <c r="H708" s="129"/>
    </row>
    <row r="709" spans="2:8" ht="14.5" x14ac:dyDescent="0.35">
      <c r="E709"/>
      <c r="F709"/>
      <c r="G709" s="132"/>
      <c r="H709" s="129"/>
    </row>
    <row r="710" spans="2:8" ht="14.5" x14ac:dyDescent="0.35">
      <c r="E710"/>
      <c r="F710"/>
      <c r="G710" s="132"/>
      <c r="H710" s="129"/>
    </row>
    <row r="711" spans="2:8" ht="14.5" x14ac:dyDescent="0.35">
      <c r="E711"/>
      <c r="F711"/>
      <c r="G711" s="132"/>
      <c r="H711" s="129"/>
    </row>
    <row r="712" spans="2:8" x14ac:dyDescent="0.3">
      <c r="B712" s="112" t="s">
        <v>1756</v>
      </c>
    </row>
    <row r="713" spans="2:8" ht="14.5" x14ac:dyDescent="0.35">
      <c r="E713"/>
      <c r="F713"/>
    </row>
    <row r="715" spans="2:8" ht="14.5" x14ac:dyDescent="0.35">
      <c r="B715" s="484" t="s">
        <v>1682</v>
      </c>
      <c r="C715" s="484"/>
      <c r="D715" s="484"/>
      <c r="E715" t="s">
        <v>1638</v>
      </c>
      <c r="F715" t="s">
        <v>236</v>
      </c>
      <c r="G715" t="s">
        <v>1671</v>
      </c>
      <c r="H715" s="129"/>
    </row>
    <row r="716" spans="2:8" ht="14.5" x14ac:dyDescent="0.35">
      <c r="B716" s="519" t="s">
        <v>1757</v>
      </c>
      <c r="C716" s="520"/>
      <c r="D716" s="521"/>
      <c r="E716" t="s">
        <v>40</v>
      </c>
      <c r="F716" t="s">
        <v>801</v>
      </c>
      <c r="G716" s="131">
        <v>1</v>
      </c>
      <c r="H716" s="129"/>
    </row>
    <row r="717" spans="2:8" ht="14.5" x14ac:dyDescent="0.35">
      <c r="B717" s="522"/>
      <c r="C717" s="523"/>
      <c r="D717" s="524"/>
      <c r="E717"/>
      <c r="F717" t="s">
        <v>816</v>
      </c>
      <c r="G717" s="131">
        <v>1</v>
      </c>
      <c r="H717" s="129"/>
    </row>
    <row r="718" spans="2:8" ht="14.5" x14ac:dyDescent="0.35">
      <c r="B718" s="522"/>
      <c r="C718" s="523"/>
      <c r="D718" s="524"/>
      <c r="E718"/>
      <c r="F718" t="s">
        <v>854</v>
      </c>
      <c r="G718" s="131">
        <v>1</v>
      </c>
      <c r="H718" s="129"/>
    </row>
    <row r="719" spans="2:8" ht="14.5" x14ac:dyDescent="0.35">
      <c r="B719" s="522"/>
      <c r="C719" s="523"/>
      <c r="D719" s="524"/>
      <c r="E719"/>
      <c r="F719" t="s">
        <v>716</v>
      </c>
      <c r="G719" s="131">
        <v>1</v>
      </c>
      <c r="H719" s="129"/>
    </row>
    <row r="720" spans="2:8" ht="14.5" x14ac:dyDescent="0.35">
      <c r="B720" s="522"/>
      <c r="C720" s="523"/>
      <c r="D720" s="524"/>
      <c r="E720"/>
      <c r="F720" t="s">
        <v>734</v>
      </c>
      <c r="G720" s="131">
        <v>1</v>
      </c>
      <c r="H720" s="129"/>
    </row>
    <row r="721" spans="2:8" ht="14.5" x14ac:dyDescent="0.35">
      <c r="B721" s="522"/>
      <c r="C721" s="523"/>
      <c r="D721" s="524"/>
      <c r="E721"/>
      <c r="F721" t="s">
        <v>751</v>
      </c>
      <c r="G721" s="131">
        <v>1</v>
      </c>
      <c r="H721" s="129"/>
    </row>
    <row r="722" spans="2:8" ht="14.5" x14ac:dyDescent="0.35">
      <c r="B722" s="522"/>
      <c r="C722" s="523"/>
      <c r="D722" s="524"/>
      <c r="E722"/>
      <c r="F722" t="s">
        <v>275</v>
      </c>
      <c r="G722" s="131">
        <v>11</v>
      </c>
      <c r="H722" s="129"/>
    </row>
    <row r="723" spans="2:8" ht="14.5" x14ac:dyDescent="0.35">
      <c r="B723" s="522"/>
      <c r="C723" s="523"/>
      <c r="D723" s="524"/>
      <c r="E723"/>
      <c r="F723" t="s">
        <v>661</v>
      </c>
      <c r="G723" s="131">
        <v>1</v>
      </c>
      <c r="H723" s="129"/>
    </row>
    <row r="724" spans="2:8" ht="14.5" x14ac:dyDescent="0.35">
      <c r="B724" s="522"/>
      <c r="C724" s="523"/>
      <c r="D724" s="524"/>
      <c r="E724"/>
      <c r="F724" t="s">
        <v>557</v>
      </c>
      <c r="G724" s="131">
        <v>1</v>
      </c>
      <c r="H724" s="129"/>
    </row>
    <row r="725" spans="2:8" ht="14.5" x14ac:dyDescent="0.35">
      <c r="B725" s="525"/>
      <c r="C725" s="526"/>
      <c r="D725" s="527"/>
      <c r="E725"/>
      <c r="F725" t="s">
        <v>912</v>
      </c>
      <c r="G725" s="131">
        <v>1</v>
      </c>
      <c r="H725" s="129"/>
    </row>
    <row r="726" spans="2:8" ht="14.5" x14ac:dyDescent="0.35">
      <c r="B726" s="519" t="s">
        <v>1758</v>
      </c>
      <c r="C726" s="520"/>
      <c r="D726" s="521"/>
      <c r="E726" t="s">
        <v>42</v>
      </c>
      <c r="F726" t="s">
        <v>328</v>
      </c>
      <c r="G726" s="131">
        <v>1</v>
      </c>
      <c r="H726" s="129"/>
    </row>
    <row r="727" spans="2:8" ht="14.5" x14ac:dyDescent="0.35">
      <c r="B727" s="522"/>
      <c r="C727" s="523"/>
      <c r="D727" s="524"/>
      <c r="E727"/>
      <c r="F727" t="s">
        <v>565</v>
      </c>
      <c r="G727" s="131">
        <v>1</v>
      </c>
      <c r="H727" s="129"/>
    </row>
    <row r="728" spans="2:8" ht="14.5" x14ac:dyDescent="0.35">
      <c r="B728" s="522"/>
      <c r="C728" s="523"/>
      <c r="D728" s="524"/>
      <c r="E728"/>
      <c r="F728" t="s">
        <v>507</v>
      </c>
      <c r="G728" s="131">
        <v>1</v>
      </c>
      <c r="H728" s="129"/>
    </row>
    <row r="729" spans="2:8" ht="14.5" x14ac:dyDescent="0.35">
      <c r="B729" s="522"/>
      <c r="C729" s="523"/>
      <c r="D729" s="524"/>
      <c r="E729"/>
      <c r="F729" t="s">
        <v>546</v>
      </c>
      <c r="G729" s="131">
        <v>1</v>
      </c>
      <c r="H729" s="129"/>
    </row>
    <row r="730" spans="2:8" ht="14.5" x14ac:dyDescent="0.35">
      <c r="B730" s="522"/>
      <c r="C730" s="523"/>
      <c r="D730" s="524"/>
      <c r="E730"/>
      <c r="F730" t="s">
        <v>529</v>
      </c>
      <c r="G730" s="131">
        <v>1</v>
      </c>
      <c r="H730" s="129"/>
    </row>
    <row r="731" spans="2:8" ht="14.5" x14ac:dyDescent="0.35">
      <c r="B731" s="522"/>
      <c r="C731" s="523"/>
      <c r="D731" s="524"/>
      <c r="E731"/>
      <c r="F731" t="s">
        <v>275</v>
      </c>
      <c r="G731" s="131">
        <v>9</v>
      </c>
      <c r="H731" s="129"/>
    </row>
    <row r="732" spans="2:8" ht="14.5" x14ac:dyDescent="0.35">
      <c r="B732" s="522"/>
      <c r="C732" s="523"/>
      <c r="D732" s="524"/>
      <c r="E732"/>
      <c r="F732" t="s">
        <v>605</v>
      </c>
      <c r="G732" s="131">
        <v>1</v>
      </c>
      <c r="H732" s="129"/>
    </row>
    <row r="733" spans="2:8" ht="14.5" x14ac:dyDescent="0.35">
      <c r="B733" s="522"/>
      <c r="C733" s="523"/>
      <c r="D733" s="524"/>
      <c r="E733"/>
      <c r="F733" t="s">
        <v>418</v>
      </c>
      <c r="G733" s="131">
        <v>1</v>
      </c>
      <c r="H733" s="129"/>
    </row>
    <row r="734" spans="2:8" ht="14.5" x14ac:dyDescent="0.35">
      <c r="B734" s="522"/>
      <c r="C734" s="523"/>
      <c r="D734" s="524"/>
      <c r="E734"/>
      <c r="F734" t="s">
        <v>584</v>
      </c>
      <c r="G734" s="131">
        <v>1</v>
      </c>
      <c r="H734" s="129"/>
    </row>
    <row r="735" spans="2:8" ht="14.5" x14ac:dyDescent="0.35">
      <c r="B735" s="522"/>
      <c r="C735" s="523"/>
      <c r="D735" s="524"/>
      <c r="E735"/>
      <c r="F735" t="s">
        <v>302</v>
      </c>
      <c r="G735" s="131">
        <v>2</v>
      </c>
      <c r="H735" s="129"/>
    </row>
    <row r="736" spans="2:8" ht="14.5" x14ac:dyDescent="0.35">
      <c r="B736" s="525"/>
      <c r="C736" s="526"/>
      <c r="D736" s="527"/>
      <c r="E736"/>
      <c r="F736" t="s">
        <v>364</v>
      </c>
      <c r="G736" s="131">
        <v>1</v>
      </c>
      <c r="H736" s="129"/>
    </row>
    <row r="737" spans="2:11" ht="14.5" x14ac:dyDescent="0.35">
      <c r="B737" s="545" t="s">
        <v>1759</v>
      </c>
      <c r="C737" s="546"/>
      <c r="D737" s="547"/>
      <c r="E737" t="s">
        <v>41</v>
      </c>
      <c r="F737" t="s">
        <v>275</v>
      </c>
      <c r="G737" s="131">
        <v>20</v>
      </c>
      <c r="H737" s="129"/>
    </row>
    <row r="738" spans="2:11" ht="14.5" x14ac:dyDescent="0.35">
      <c r="B738" s="519" t="s">
        <v>1760</v>
      </c>
      <c r="C738" s="520"/>
      <c r="D738" s="521"/>
      <c r="E738" t="s">
        <v>43</v>
      </c>
      <c r="F738" t="s">
        <v>1236</v>
      </c>
      <c r="G738" s="131">
        <v>1</v>
      </c>
      <c r="H738" s="129"/>
    </row>
    <row r="739" spans="2:11" ht="14.5" x14ac:dyDescent="0.35">
      <c r="B739" s="522"/>
      <c r="C739" s="523"/>
      <c r="D739" s="524"/>
      <c r="E739"/>
      <c r="F739" t="s">
        <v>1202</v>
      </c>
      <c r="G739" s="131">
        <v>2</v>
      </c>
      <c r="H739" s="129"/>
    </row>
    <row r="740" spans="2:11" ht="14.5" x14ac:dyDescent="0.35">
      <c r="B740" s="522"/>
      <c r="C740" s="523"/>
      <c r="D740" s="524"/>
      <c r="E740"/>
      <c r="F740" t="s">
        <v>275</v>
      </c>
      <c r="G740" s="131">
        <v>15</v>
      </c>
      <c r="H740" s="129"/>
    </row>
    <row r="741" spans="2:11" ht="14.5" x14ac:dyDescent="0.35">
      <c r="B741" s="522"/>
      <c r="C741" s="523"/>
      <c r="D741" s="524"/>
      <c r="E741"/>
      <c r="F741" t="s">
        <v>1219</v>
      </c>
      <c r="G741" s="131">
        <v>1</v>
      </c>
      <c r="H741" s="129"/>
    </row>
    <row r="742" spans="2:11" ht="14.5" x14ac:dyDescent="0.35">
      <c r="B742" s="525"/>
      <c r="C742" s="526"/>
      <c r="D742" s="527"/>
      <c r="E742"/>
      <c r="F742" t="s">
        <v>557</v>
      </c>
      <c r="G742" s="131">
        <v>1</v>
      </c>
      <c r="H742" s="129"/>
    </row>
    <row r="743" spans="2:11" ht="14.5" x14ac:dyDescent="0.35">
      <c r="B743" s="240"/>
      <c r="C743" s="162"/>
      <c r="D743" s="241"/>
      <c r="E743" t="s">
        <v>1677</v>
      </c>
      <c r="F743"/>
      <c r="G743" s="131">
        <v>80</v>
      </c>
      <c r="H743" s="129"/>
    </row>
    <row r="744" spans="2:11" ht="14.5" x14ac:dyDescent="0.35">
      <c r="B744" s="133"/>
      <c r="C744" s="162"/>
      <c r="D744" s="162"/>
      <c r="E744"/>
      <c r="F744"/>
      <c r="G744" s="132"/>
      <c r="H744" s="129"/>
    </row>
    <row r="745" spans="2:11" ht="14.5" x14ac:dyDescent="0.35">
      <c r="B745" s="133"/>
      <c r="C745" s="242"/>
      <c r="D745" s="242"/>
      <c r="E745"/>
      <c r="F745"/>
      <c r="G745" s="132"/>
      <c r="H745" s="129"/>
    </row>
    <row r="746" spans="2:11" ht="14.5" x14ac:dyDescent="0.35">
      <c r="B746" s="243"/>
      <c r="C746" s="162"/>
      <c r="D746" s="241"/>
      <c r="E746"/>
      <c r="F746"/>
      <c r="G746" s="132"/>
      <c r="H746" s="129"/>
    </row>
    <row r="747" spans="2:11" x14ac:dyDescent="0.3">
      <c r="B747" s="112" t="s">
        <v>1761</v>
      </c>
    </row>
    <row r="748" spans="2:11" ht="14.5" x14ac:dyDescent="0.35">
      <c r="E748"/>
      <c r="F748"/>
    </row>
    <row r="750" spans="2:11" s="113" customFormat="1" ht="39" x14ac:dyDescent="0.35">
      <c r="B750" s="548" t="s">
        <v>1682</v>
      </c>
      <c r="C750" s="548"/>
      <c r="D750" s="548"/>
      <c r="E750" s="132" t="s">
        <v>1638</v>
      </c>
      <c r="F750" s="132" t="s">
        <v>237</v>
      </c>
      <c r="G750" s="132" t="s">
        <v>1671</v>
      </c>
      <c r="H750" s="340" t="s">
        <v>268</v>
      </c>
      <c r="I750" s="254" t="s">
        <v>281</v>
      </c>
      <c r="J750" s="344" t="s">
        <v>1762</v>
      </c>
      <c r="K750" s="202"/>
    </row>
    <row r="751" spans="2:11" ht="14.5" x14ac:dyDescent="0.35">
      <c r="B751" s="519" t="s">
        <v>1763</v>
      </c>
      <c r="C751" s="520"/>
      <c r="D751" s="521"/>
      <c r="E751" t="s">
        <v>40</v>
      </c>
      <c r="F751" t="s">
        <v>875</v>
      </c>
      <c r="G751" s="131">
        <v>1</v>
      </c>
      <c r="H751" s="223"/>
      <c r="I751" s="121"/>
      <c r="J751" s="121">
        <v>1</v>
      </c>
      <c r="K751" s="121"/>
    </row>
    <row r="752" spans="2:11" ht="14.5" x14ac:dyDescent="0.35">
      <c r="B752" s="522"/>
      <c r="C752" s="523"/>
      <c r="D752" s="524"/>
      <c r="E752"/>
      <c r="F752" t="s">
        <v>641</v>
      </c>
      <c r="G752" s="131">
        <v>1</v>
      </c>
      <c r="H752" s="223"/>
      <c r="I752" s="121"/>
      <c r="J752" s="121">
        <v>1</v>
      </c>
      <c r="K752" s="121"/>
    </row>
    <row r="753" spans="2:11" ht="14.5" x14ac:dyDescent="0.35">
      <c r="B753" s="522"/>
      <c r="C753" s="523"/>
      <c r="D753" s="524"/>
      <c r="E753"/>
      <c r="F753" t="s">
        <v>968</v>
      </c>
      <c r="G753" s="131">
        <v>1</v>
      </c>
      <c r="H753" s="223"/>
      <c r="I753" s="121">
        <v>1</v>
      </c>
      <c r="J753" s="121"/>
      <c r="K753" s="121"/>
    </row>
    <row r="754" spans="2:11" ht="14.5" x14ac:dyDescent="0.35">
      <c r="B754" s="522"/>
      <c r="C754" s="523"/>
      <c r="D754" s="524"/>
      <c r="E754"/>
      <c r="F754" t="s">
        <v>281</v>
      </c>
      <c r="G754" s="131">
        <v>1</v>
      </c>
      <c r="H754" s="223"/>
      <c r="I754" s="121">
        <v>1</v>
      </c>
      <c r="J754" s="121"/>
      <c r="K754" s="121"/>
    </row>
    <row r="755" spans="2:11" ht="14.5" x14ac:dyDescent="0.35">
      <c r="B755" s="522"/>
      <c r="C755" s="523"/>
      <c r="D755" s="524"/>
      <c r="E755"/>
      <c r="F755" t="s">
        <v>752</v>
      </c>
      <c r="G755" s="131">
        <v>1</v>
      </c>
      <c r="H755" s="223"/>
      <c r="I755" s="121">
        <v>1</v>
      </c>
      <c r="J755" s="121"/>
      <c r="K755" s="121"/>
    </row>
    <row r="756" spans="2:11" ht="14.5" x14ac:dyDescent="0.35">
      <c r="B756" s="522"/>
      <c r="C756" s="523"/>
      <c r="D756" s="524"/>
      <c r="E756"/>
      <c r="F756" t="s">
        <v>913</v>
      </c>
      <c r="G756" s="131">
        <v>1</v>
      </c>
      <c r="H756" s="223"/>
      <c r="I756" s="121">
        <v>1</v>
      </c>
      <c r="J756" s="121"/>
      <c r="K756" s="121"/>
    </row>
    <row r="757" spans="2:11" ht="14.5" x14ac:dyDescent="0.35">
      <c r="B757" s="522"/>
      <c r="C757" s="523"/>
      <c r="D757" s="524"/>
      <c r="E757"/>
      <c r="F757" t="s">
        <v>717</v>
      </c>
      <c r="G757" s="131">
        <v>4</v>
      </c>
      <c r="H757" s="223"/>
      <c r="I757" s="121">
        <v>4</v>
      </c>
      <c r="J757" s="121"/>
      <c r="K757" s="121"/>
    </row>
    <row r="758" spans="2:11" ht="14.5" x14ac:dyDescent="0.35">
      <c r="B758" s="522"/>
      <c r="C758" s="523"/>
      <c r="D758" s="524"/>
      <c r="E758"/>
      <c r="F758" t="s">
        <v>662</v>
      </c>
      <c r="G758" s="131">
        <v>1</v>
      </c>
      <c r="H758" s="223">
        <v>1</v>
      </c>
      <c r="I758" s="121"/>
      <c r="J758" s="121">
        <v>1</v>
      </c>
      <c r="K758" s="121"/>
    </row>
    <row r="759" spans="2:11" ht="14.5" x14ac:dyDescent="0.35">
      <c r="B759" s="522"/>
      <c r="C759" s="523"/>
      <c r="D759" s="524"/>
      <c r="E759"/>
      <c r="F759" t="s">
        <v>802</v>
      </c>
      <c r="G759" s="131">
        <v>2</v>
      </c>
      <c r="H759" s="223">
        <v>2</v>
      </c>
      <c r="I759" s="121"/>
      <c r="J759" s="121"/>
      <c r="K759" s="121"/>
    </row>
    <row r="760" spans="2:11" ht="14.5" x14ac:dyDescent="0.35">
      <c r="B760" s="522"/>
      <c r="C760" s="523"/>
      <c r="D760" s="524"/>
      <c r="E760"/>
      <c r="F760" t="s">
        <v>987</v>
      </c>
      <c r="G760" s="131">
        <v>1</v>
      </c>
      <c r="H760" s="223">
        <v>1</v>
      </c>
      <c r="I760" s="121"/>
      <c r="J760" s="121"/>
      <c r="K760" s="121"/>
    </row>
    <row r="761" spans="2:11" ht="14.5" x14ac:dyDescent="0.35">
      <c r="B761" s="522"/>
      <c r="C761" s="523"/>
      <c r="D761" s="524"/>
      <c r="E761"/>
      <c r="F761" t="s">
        <v>817</v>
      </c>
      <c r="G761" s="131">
        <v>1</v>
      </c>
      <c r="H761" s="223">
        <v>1</v>
      </c>
      <c r="I761" s="121"/>
      <c r="J761" s="121">
        <v>1</v>
      </c>
      <c r="K761" s="121"/>
    </row>
    <row r="762" spans="2:11" ht="14.5" x14ac:dyDescent="0.35">
      <c r="B762" s="522"/>
      <c r="C762" s="523"/>
      <c r="D762" s="524"/>
      <c r="E762"/>
      <c r="F762" t="s">
        <v>454</v>
      </c>
      <c r="G762" s="131">
        <v>4</v>
      </c>
      <c r="H762" s="223">
        <v>4</v>
      </c>
      <c r="I762" s="121"/>
      <c r="J762" s="121"/>
      <c r="K762" s="121"/>
    </row>
    <row r="763" spans="2:11" ht="14.5" x14ac:dyDescent="0.35">
      <c r="B763" s="525"/>
      <c r="C763" s="526"/>
      <c r="D763" s="527"/>
      <c r="E763"/>
      <c r="F763" t="s">
        <v>891</v>
      </c>
      <c r="G763" s="131">
        <v>1</v>
      </c>
      <c r="H763" s="223"/>
      <c r="I763" s="121"/>
      <c r="J763" s="121">
        <v>1</v>
      </c>
      <c r="K763" s="121"/>
    </row>
    <row r="764" spans="2:11" ht="14.5" x14ac:dyDescent="0.35">
      <c r="B764" s="519" t="s">
        <v>1764</v>
      </c>
      <c r="C764" s="520"/>
      <c r="D764" s="521"/>
      <c r="E764" t="s">
        <v>42</v>
      </c>
      <c r="F764" t="s">
        <v>281</v>
      </c>
      <c r="G764" s="131">
        <v>6</v>
      </c>
      <c r="H764" s="223"/>
      <c r="I764" s="121">
        <v>6</v>
      </c>
      <c r="J764" s="121"/>
      <c r="K764" s="121"/>
    </row>
    <row r="765" spans="2:11" ht="14.5" x14ac:dyDescent="0.35">
      <c r="B765" s="522"/>
      <c r="C765" s="523"/>
      <c r="D765" s="524"/>
      <c r="E765"/>
      <c r="F765" t="s">
        <v>352</v>
      </c>
      <c r="G765" s="131">
        <v>1</v>
      </c>
      <c r="H765" s="223"/>
      <c r="I765" s="121">
        <v>1</v>
      </c>
      <c r="J765" s="121"/>
      <c r="K765" s="121"/>
    </row>
    <row r="766" spans="2:11" ht="14.5" x14ac:dyDescent="0.35">
      <c r="B766" s="522"/>
      <c r="C766" s="523"/>
      <c r="D766" s="524"/>
      <c r="E766"/>
      <c r="F766" t="s">
        <v>487</v>
      </c>
      <c r="G766" s="131">
        <v>1</v>
      </c>
      <c r="H766" s="223"/>
      <c r="I766" s="121">
        <v>1</v>
      </c>
      <c r="J766" s="121">
        <v>1</v>
      </c>
      <c r="K766" s="121"/>
    </row>
    <row r="767" spans="2:11" ht="14.5" x14ac:dyDescent="0.35">
      <c r="B767" s="522"/>
      <c r="C767" s="523"/>
      <c r="D767" s="524"/>
      <c r="E767"/>
      <c r="F767" t="s">
        <v>399</v>
      </c>
      <c r="G767" s="131">
        <v>1</v>
      </c>
      <c r="H767" s="223"/>
      <c r="I767" s="121">
        <v>1</v>
      </c>
      <c r="J767" s="121">
        <v>1</v>
      </c>
      <c r="K767" s="121"/>
    </row>
    <row r="768" spans="2:11" ht="14.5" x14ac:dyDescent="0.35">
      <c r="B768" s="522"/>
      <c r="C768" s="523"/>
      <c r="D768" s="524"/>
      <c r="E768"/>
      <c r="F768" t="s">
        <v>323</v>
      </c>
      <c r="G768" s="131">
        <v>3</v>
      </c>
      <c r="H768" s="223"/>
      <c r="I768" s="121">
        <v>3</v>
      </c>
      <c r="J768" s="121"/>
      <c r="K768" s="121"/>
    </row>
    <row r="769" spans="2:11" ht="14.5" x14ac:dyDescent="0.35">
      <c r="B769" s="522"/>
      <c r="C769" s="523"/>
      <c r="D769" s="524"/>
      <c r="E769"/>
      <c r="F769" t="s">
        <v>276</v>
      </c>
      <c r="G769" s="131">
        <v>1</v>
      </c>
      <c r="H769" s="223"/>
      <c r="I769" s="121">
        <v>1</v>
      </c>
      <c r="J769" s="121">
        <v>1</v>
      </c>
      <c r="K769" s="121"/>
    </row>
    <row r="770" spans="2:11" ht="14.5" x14ac:dyDescent="0.35">
      <c r="B770" s="522"/>
      <c r="C770" s="523"/>
      <c r="D770" s="524"/>
      <c r="E770"/>
      <c r="F770" t="s">
        <v>508</v>
      </c>
      <c r="G770" s="131">
        <v>1</v>
      </c>
      <c r="H770" s="223">
        <v>1</v>
      </c>
      <c r="I770" s="121"/>
      <c r="J770" s="121">
        <v>1</v>
      </c>
      <c r="K770" s="121"/>
    </row>
    <row r="771" spans="2:11" ht="14.5" x14ac:dyDescent="0.35">
      <c r="B771" s="522"/>
      <c r="C771" s="523"/>
      <c r="D771" s="524"/>
      <c r="E771"/>
      <c r="F771" t="s">
        <v>606</v>
      </c>
      <c r="G771" s="131">
        <v>1</v>
      </c>
      <c r="H771" s="223">
        <v>1</v>
      </c>
      <c r="I771" s="121"/>
      <c r="J771" s="121">
        <v>1</v>
      </c>
      <c r="K771" s="121"/>
    </row>
    <row r="772" spans="2:11" ht="14.5" x14ac:dyDescent="0.35">
      <c r="B772" s="522"/>
      <c r="C772" s="523"/>
      <c r="D772" s="524"/>
      <c r="E772"/>
      <c r="F772" t="s">
        <v>419</v>
      </c>
      <c r="G772" s="131">
        <v>1</v>
      </c>
      <c r="H772" s="223">
        <v>1</v>
      </c>
      <c r="I772" s="121"/>
      <c r="J772" s="121"/>
      <c r="K772" s="121"/>
    </row>
    <row r="773" spans="2:11" ht="14.5" x14ac:dyDescent="0.35">
      <c r="B773" s="522"/>
      <c r="C773" s="523"/>
      <c r="D773" s="524"/>
      <c r="E773"/>
      <c r="F773" t="s">
        <v>585</v>
      </c>
      <c r="G773" s="131">
        <v>1</v>
      </c>
      <c r="H773" s="223">
        <v>1</v>
      </c>
      <c r="I773" s="121"/>
      <c r="J773" s="121">
        <v>1</v>
      </c>
      <c r="K773" s="121"/>
    </row>
    <row r="774" spans="2:11" ht="14.5" x14ac:dyDescent="0.35">
      <c r="B774" s="522"/>
      <c r="C774" s="523"/>
      <c r="D774" s="524"/>
      <c r="E774"/>
      <c r="F774" t="s">
        <v>454</v>
      </c>
      <c r="G774" s="131">
        <v>2</v>
      </c>
      <c r="H774" s="223">
        <v>2</v>
      </c>
      <c r="I774" s="121"/>
      <c r="J774" s="121"/>
      <c r="K774" s="121"/>
    </row>
    <row r="775" spans="2:11" ht="14.5" x14ac:dyDescent="0.35">
      <c r="B775" s="522"/>
      <c r="C775" s="523"/>
      <c r="D775" s="524"/>
      <c r="E775"/>
      <c r="F775" t="s">
        <v>438</v>
      </c>
      <c r="G775" s="131">
        <v>1</v>
      </c>
      <c r="H775" s="223"/>
      <c r="I775" s="121">
        <v>1</v>
      </c>
      <c r="J775" s="121">
        <v>1</v>
      </c>
      <c r="K775" s="121"/>
    </row>
    <row r="776" spans="2:11" ht="14.5" x14ac:dyDescent="0.35">
      <c r="B776" s="519" t="s">
        <v>1765</v>
      </c>
      <c r="C776" s="520"/>
      <c r="D776" s="521"/>
      <c r="E776" t="s">
        <v>41</v>
      </c>
      <c r="F776" t="s">
        <v>281</v>
      </c>
      <c r="G776" s="131">
        <v>2</v>
      </c>
      <c r="H776" s="223"/>
      <c r="I776" s="121">
        <v>2</v>
      </c>
      <c r="J776" s="121"/>
      <c r="K776" s="121"/>
    </row>
    <row r="777" spans="2:11" ht="14.5" x14ac:dyDescent="0.35">
      <c r="B777" s="522"/>
      <c r="C777" s="523"/>
      <c r="D777" s="524"/>
      <c r="E777"/>
      <c r="F777" t="s">
        <v>717</v>
      </c>
      <c r="G777" s="131">
        <v>1</v>
      </c>
      <c r="H777" s="223"/>
      <c r="I777" s="121">
        <v>1</v>
      </c>
      <c r="J777" s="121"/>
      <c r="K777" s="121"/>
    </row>
    <row r="778" spans="2:11" ht="14.5" x14ac:dyDescent="0.35">
      <c r="B778" s="522"/>
      <c r="C778" s="523"/>
      <c r="D778" s="524"/>
      <c r="E778"/>
      <c r="F778" t="s">
        <v>268</v>
      </c>
      <c r="G778" s="131">
        <v>9</v>
      </c>
      <c r="H778" s="223">
        <v>9</v>
      </c>
      <c r="I778" s="121"/>
      <c r="J778" s="121"/>
      <c r="K778" s="121"/>
    </row>
    <row r="779" spans="2:11" ht="14.5" x14ac:dyDescent="0.35">
      <c r="B779" s="522"/>
      <c r="C779" s="523"/>
      <c r="D779" s="524"/>
      <c r="E779"/>
      <c r="F779" t="s">
        <v>1459</v>
      </c>
      <c r="G779" s="131">
        <v>1</v>
      </c>
      <c r="H779" s="223">
        <v>1</v>
      </c>
      <c r="I779" s="121"/>
      <c r="J779" s="121"/>
      <c r="K779" s="121"/>
    </row>
    <row r="780" spans="2:11" ht="14.5" x14ac:dyDescent="0.35">
      <c r="B780" s="522"/>
      <c r="C780" s="523"/>
      <c r="D780" s="524"/>
      <c r="E780"/>
      <c r="F780" t="s">
        <v>802</v>
      </c>
      <c r="G780" s="131">
        <v>2</v>
      </c>
      <c r="H780" s="223">
        <v>2</v>
      </c>
      <c r="I780" s="121"/>
      <c r="J780" s="121"/>
      <c r="K780" s="121"/>
    </row>
    <row r="781" spans="2:11" ht="14.5" x14ac:dyDescent="0.35">
      <c r="B781" s="522"/>
      <c r="C781" s="523"/>
      <c r="D781" s="524"/>
      <c r="E781"/>
      <c r="F781" t="s">
        <v>1257</v>
      </c>
      <c r="G781" s="131">
        <v>1</v>
      </c>
      <c r="H781" s="223">
        <v>1</v>
      </c>
      <c r="I781" s="121"/>
      <c r="J781" s="121">
        <v>1</v>
      </c>
      <c r="K781" s="121"/>
    </row>
    <row r="782" spans="2:11" ht="14.5" x14ac:dyDescent="0.35">
      <c r="B782" s="525"/>
      <c r="C782" s="526"/>
      <c r="D782" s="527"/>
      <c r="E782"/>
      <c r="F782" t="s">
        <v>454</v>
      </c>
      <c r="G782" s="131">
        <v>4</v>
      </c>
      <c r="H782" s="223">
        <v>4</v>
      </c>
      <c r="I782" s="121"/>
      <c r="J782" s="121">
        <v>4</v>
      </c>
      <c r="K782" s="121"/>
    </row>
    <row r="783" spans="2:11" ht="14.5" x14ac:dyDescent="0.35">
      <c r="B783" s="519" t="s">
        <v>2873</v>
      </c>
      <c r="C783" s="520"/>
      <c r="D783" s="521"/>
      <c r="E783" t="s">
        <v>43</v>
      </c>
      <c r="F783" t="s">
        <v>281</v>
      </c>
      <c r="G783" s="131">
        <v>9</v>
      </c>
      <c r="H783" s="223"/>
      <c r="I783" s="121">
        <v>9</v>
      </c>
      <c r="J783" s="121"/>
      <c r="K783" s="121"/>
    </row>
    <row r="784" spans="2:11" ht="14.5" x14ac:dyDescent="0.35">
      <c r="B784" s="522"/>
      <c r="C784" s="523"/>
      <c r="D784" s="524"/>
      <c r="E784"/>
      <c r="F784" t="s">
        <v>1159</v>
      </c>
      <c r="G784" s="131">
        <v>1</v>
      </c>
      <c r="H784" s="223"/>
      <c r="I784" s="121">
        <v>1</v>
      </c>
      <c r="J784" s="121"/>
      <c r="K784" s="121"/>
    </row>
    <row r="785" spans="2:11" ht="14.5" x14ac:dyDescent="0.35">
      <c r="B785" s="522"/>
      <c r="C785" s="523"/>
      <c r="D785" s="524"/>
      <c r="E785"/>
      <c r="F785" t="s">
        <v>717</v>
      </c>
      <c r="G785" s="131">
        <v>6</v>
      </c>
      <c r="H785" s="223"/>
      <c r="I785" s="121">
        <v>6</v>
      </c>
      <c r="J785" s="121"/>
      <c r="K785" s="121"/>
    </row>
    <row r="786" spans="2:11" ht="14.5" x14ac:dyDescent="0.35">
      <c r="B786" s="522"/>
      <c r="C786" s="523"/>
      <c r="D786" s="524"/>
      <c r="E786"/>
      <c r="F786" t="s">
        <v>1629</v>
      </c>
      <c r="G786" s="131">
        <v>1</v>
      </c>
      <c r="H786" s="223">
        <v>1</v>
      </c>
      <c r="I786" s="121"/>
      <c r="J786" s="121">
        <v>1</v>
      </c>
      <c r="K786" s="121"/>
    </row>
    <row r="787" spans="2:11" ht="14.5" x14ac:dyDescent="0.35">
      <c r="B787" s="522"/>
      <c r="C787" s="523"/>
      <c r="D787" s="524"/>
      <c r="E787"/>
      <c r="F787" t="s">
        <v>1237</v>
      </c>
      <c r="G787" s="131">
        <v>1</v>
      </c>
      <c r="H787" s="223">
        <v>1</v>
      </c>
      <c r="I787" s="121"/>
      <c r="J787" s="121">
        <v>1</v>
      </c>
      <c r="K787" s="121"/>
    </row>
    <row r="788" spans="2:11" ht="14.5" x14ac:dyDescent="0.35">
      <c r="B788" s="522"/>
      <c r="C788" s="523"/>
      <c r="D788" s="524"/>
      <c r="E788"/>
      <c r="F788" t="s">
        <v>802</v>
      </c>
      <c r="G788" s="131">
        <v>1</v>
      </c>
      <c r="H788" s="223">
        <v>1</v>
      </c>
      <c r="I788" s="121"/>
      <c r="J788" s="121"/>
      <c r="K788" s="121"/>
    </row>
    <row r="789" spans="2:11" ht="14.5" x14ac:dyDescent="0.35">
      <c r="B789" s="525"/>
      <c r="C789" s="526"/>
      <c r="D789" s="527"/>
      <c r="E789"/>
      <c r="F789" t="s">
        <v>1612</v>
      </c>
      <c r="G789" s="131">
        <v>1</v>
      </c>
      <c r="H789" s="223"/>
      <c r="I789" s="121">
        <v>1</v>
      </c>
      <c r="J789" s="121"/>
      <c r="K789" s="121"/>
    </row>
    <row r="790" spans="2:11" ht="14.5" x14ac:dyDescent="0.35">
      <c r="E790" t="s">
        <v>1677</v>
      </c>
      <c r="F790"/>
      <c r="G790" s="131">
        <v>80</v>
      </c>
      <c r="H790" s="343">
        <f>SUM(H751:H789)</f>
        <v>35</v>
      </c>
      <c r="I790" s="343">
        <f>SUM(I751:I789)</f>
        <v>42</v>
      </c>
      <c r="J790" s="343">
        <f>SUM(J751:J789)</f>
        <v>19</v>
      </c>
    </row>
    <row r="794" spans="2:11" ht="14.5" x14ac:dyDescent="0.35">
      <c r="E794"/>
      <c r="F794"/>
      <c r="G794" s="132"/>
      <c r="H794" s="129"/>
    </row>
    <row r="795" spans="2:11" ht="14.5" x14ac:dyDescent="0.35">
      <c r="E795"/>
      <c r="F795"/>
      <c r="G795" s="132"/>
      <c r="H795" s="129"/>
    </row>
    <row r="796" spans="2:11" ht="14.5" x14ac:dyDescent="0.35">
      <c r="E796"/>
      <c r="F796"/>
      <c r="G796" s="132"/>
      <c r="H796" s="129"/>
    </row>
    <row r="797" spans="2:11" x14ac:dyDescent="0.3">
      <c r="B797" s="112" t="s">
        <v>1766</v>
      </c>
    </row>
    <row r="798" spans="2:11" ht="14.5" x14ac:dyDescent="0.35">
      <c r="E798"/>
      <c r="F798"/>
      <c r="H798" s="201"/>
      <c r="I798" s="121"/>
      <c r="J798" s="121"/>
    </row>
    <row r="799" spans="2:11" x14ac:dyDescent="0.3">
      <c r="H799" s="201"/>
      <c r="I799" s="121"/>
      <c r="J799" s="121"/>
    </row>
    <row r="800" spans="2:11" ht="14.5" x14ac:dyDescent="0.35">
      <c r="B800" s="484" t="s">
        <v>1682</v>
      </c>
      <c r="C800" s="484"/>
      <c r="D800" s="484"/>
      <c r="E800" t="s">
        <v>1638</v>
      </c>
      <c r="F800" t="s">
        <v>238</v>
      </c>
      <c r="G800" t="s">
        <v>1671</v>
      </c>
      <c r="H800" s="340" t="s">
        <v>268</v>
      </c>
      <c r="I800" s="253" t="s">
        <v>281</v>
      </c>
      <c r="J800" s="121"/>
    </row>
    <row r="801" spans="2:10" ht="14.5" x14ac:dyDescent="0.35">
      <c r="B801" s="519" t="s">
        <v>1767</v>
      </c>
      <c r="C801" s="520"/>
      <c r="D801" s="521"/>
      <c r="E801" t="s">
        <v>40</v>
      </c>
      <c r="F801" t="s">
        <v>769</v>
      </c>
      <c r="G801" s="131">
        <v>1</v>
      </c>
      <c r="H801" s="223">
        <v>1</v>
      </c>
      <c r="I801" s="121"/>
      <c r="J801" s="121"/>
    </row>
    <row r="802" spans="2:10" ht="14.5" x14ac:dyDescent="0.35">
      <c r="B802" s="522"/>
      <c r="C802" s="523"/>
      <c r="D802" s="524"/>
      <c r="E802"/>
      <c r="F802" t="s">
        <v>281</v>
      </c>
      <c r="G802" s="131">
        <v>1</v>
      </c>
      <c r="H802" s="223"/>
      <c r="I802" s="121">
        <v>1</v>
      </c>
      <c r="J802" s="121"/>
    </row>
    <row r="803" spans="2:10" ht="14.5" x14ac:dyDescent="0.35">
      <c r="B803" s="522"/>
      <c r="C803" s="523"/>
      <c r="D803" s="524"/>
      <c r="E803"/>
      <c r="F803" t="s">
        <v>642</v>
      </c>
      <c r="G803" s="131">
        <v>1</v>
      </c>
      <c r="H803" s="223"/>
      <c r="I803" s="121">
        <v>1</v>
      </c>
      <c r="J803" s="121"/>
    </row>
    <row r="804" spans="2:10" ht="14.5" x14ac:dyDescent="0.35">
      <c r="B804" s="522"/>
      <c r="C804" s="523"/>
      <c r="D804" s="524"/>
      <c r="E804"/>
      <c r="F804" t="s">
        <v>969</v>
      </c>
      <c r="G804" s="131">
        <v>1</v>
      </c>
      <c r="H804" s="223"/>
      <c r="I804" s="121">
        <v>1</v>
      </c>
      <c r="J804" s="121"/>
    </row>
    <row r="805" spans="2:10" ht="14.5" x14ac:dyDescent="0.35">
      <c r="B805" s="522"/>
      <c r="C805" s="523"/>
      <c r="D805" s="524"/>
      <c r="E805"/>
      <c r="F805" t="s">
        <v>934</v>
      </c>
      <c r="G805" s="131">
        <v>2</v>
      </c>
      <c r="H805" s="223"/>
      <c r="I805" s="121">
        <v>2</v>
      </c>
      <c r="J805" s="121"/>
    </row>
    <row r="806" spans="2:10" ht="14.5" x14ac:dyDescent="0.35">
      <c r="B806" s="522"/>
      <c r="C806" s="523"/>
      <c r="D806" s="524"/>
      <c r="E806"/>
      <c r="F806" t="s">
        <v>268</v>
      </c>
      <c r="G806" s="131">
        <v>1</v>
      </c>
      <c r="H806" s="223">
        <v>1</v>
      </c>
      <c r="I806" s="121"/>
      <c r="J806" s="121"/>
    </row>
    <row r="807" spans="2:10" ht="14.5" x14ac:dyDescent="0.35">
      <c r="B807" s="522"/>
      <c r="C807" s="523"/>
      <c r="D807" s="524"/>
      <c r="E807"/>
      <c r="F807" t="s">
        <v>876</v>
      </c>
      <c r="G807" s="131">
        <v>1</v>
      </c>
      <c r="H807" s="223">
        <v>1</v>
      </c>
      <c r="I807" s="121"/>
      <c r="J807" s="121"/>
    </row>
    <row r="808" spans="2:10" ht="14.5" x14ac:dyDescent="0.35">
      <c r="B808" s="522"/>
      <c r="C808" s="523"/>
      <c r="D808" s="524"/>
      <c r="E808"/>
      <c r="F808" t="s">
        <v>718</v>
      </c>
      <c r="G808" s="131">
        <v>1</v>
      </c>
      <c r="H808" s="223">
        <v>1</v>
      </c>
      <c r="I808" s="121"/>
      <c r="J808" s="121"/>
    </row>
    <row r="809" spans="2:10" ht="14.5" x14ac:dyDescent="0.35">
      <c r="B809" s="522"/>
      <c r="C809" s="523"/>
      <c r="D809" s="524"/>
      <c r="E809"/>
      <c r="F809" t="s">
        <v>784</v>
      </c>
      <c r="G809" s="131">
        <v>1</v>
      </c>
      <c r="H809" s="223">
        <v>1</v>
      </c>
      <c r="I809" s="121"/>
      <c r="J809" s="121"/>
    </row>
    <row r="810" spans="2:10" ht="43.5" x14ac:dyDescent="0.35">
      <c r="B810" s="522"/>
      <c r="C810" s="523"/>
      <c r="D810" s="524"/>
      <c r="E810"/>
      <c r="F810" s="159" t="s">
        <v>803</v>
      </c>
      <c r="G810" s="131">
        <v>1</v>
      </c>
      <c r="H810" s="223">
        <v>1</v>
      </c>
      <c r="I810" s="121"/>
      <c r="J810" s="121"/>
    </row>
    <row r="811" spans="2:10" ht="14.5" x14ac:dyDescent="0.35">
      <c r="B811" s="522"/>
      <c r="C811" s="523"/>
      <c r="D811" s="524"/>
      <c r="E811"/>
      <c r="F811" t="s">
        <v>855</v>
      </c>
      <c r="G811" s="131">
        <v>1</v>
      </c>
      <c r="H811" s="223">
        <v>1</v>
      </c>
      <c r="I811" s="121"/>
      <c r="J811" s="121"/>
    </row>
    <row r="812" spans="2:10" ht="14.5" x14ac:dyDescent="0.35">
      <c r="B812" s="522"/>
      <c r="C812" s="523"/>
      <c r="D812" s="524"/>
      <c r="E812"/>
      <c r="F812" t="s">
        <v>835</v>
      </c>
      <c r="G812" s="131">
        <v>1</v>
      </c>
      <c r="H812" s="223">
        <v>1</v>
      </c>
      <c r="I812" s="121"/>
      <c r="J812" s="121"/>
    </row>
    <row r="813" spans="2:10" ht="14.5" x14ac:dyDescent="0.35">
      <c r="B813" s="522"/>
      <c r="C813" s="523"/>
      <c r="D813" s="524"/>
      <c r="E813"/>
      <c r="F813" t="s">
        <v>753</v>
      </c>
      <c r="G813" s="131">
        <v>1</v>
      </c>
      <c r="H813" s="223">
        <v>1</v>
      </c>
      <c r="I813" s="121"/>
      <c r="J813" s="121"/>
    </row>
    <row r="814" spans="2:10" ht="14.5" x14ac:dyDescent="0.35">
      <c r="B814" s="522"/>
      <c r="C814" s="523"/>
      <c r="D814" s="524"/>
      <c r="E814"/>
      <c r="F814" t="s">
        <v>682</v>
      </c>
      <c r="G814" s="131">
        <v>1</v>
      </c>
      <c r="H814" s="223">
        <v>1</v>
      </c>
      <c r="I814" s="121"/>
      <c r="J814" s="121"/>
    </row>
    <row r="815" spans="2:10" ht="14.5" x14ac:dyDescent="0.35">
      <c r="B815" s="522"/>
      <c r="C815" s="523"/>
      <c r="D815" s="524"/>
      <c r="E815"/>
      <c r="F815" t="s">
        <v>988</v>
      </c>
      <c r="G815" s="131">
        <v>1</v>
      </c>
      <c r="H815" s="223">
        <v>1</v>
      </c>
      <c r="I815" s="121"/>
      <c r="J815" s="121"/>
    </row>
    <row r="816" spans="2:10" ht="14.5" x14ac:dyDescent="0.35">
      <c r="B816" s="522"/>
      <c r="C816" s="523"/>
      <c r="D816" s="524"/>
      <c r="E816"/>
      <c r="F816" t="s">
        <v>699</v>
      </c>
      <c r="G816" s="131">
        <v>1</v>
      </c>
      <c r="H816" s="223">
        <v>1</v>
      </c>
      <c r="I816" s="121"/>
      <c r="J816" s="121"/>
    </row>
    <row r="817" spans="2:10" ht="14.5" x14ac:dyDescent="0.35">
      <c r="B817" s="522"/>
      <c r="C817" s="523"/>
      <c r="D817" s="524"/>
      <c r="E817"/>
      <c r="F817" t="s">
        <v>914</v>
      </c>
      <c r="G817" s="131">
        <v>1</v>
      </c>
      <c r="H817" s="223">
        <v>1</v>
      </c>
      <c r="I817" s="121"/>
      <c r="J817" s="121"/>
    </row>
    <row r="818" spans="2:10" ht="14.5" x14ac:dyDescent="0.35">
      <c r="B818" s="522"/>
      <c r="C818" s="523"/>
      <c r="D818" s="524"/>
      <c r="E818"/>
      <c r="F818" t="s">
        <v>892</v>
      </c>
      <c r="G818" s="131">
        <v>1</v>
      </c>
      <c r="H818" s="223"/>
      <c r="I818" s="121"/>
      <c r="J818" s="121"/>
    </row>
    <row r="819" spans="2:10" ht="14.5" x14ac:dyDescent="0.35">
      <c r="B819" s="522"/>
      <c r="C819" s="523"/>
      <c r="D819" s="524"/>
      <c r="E819"/>
      <c r="F819" t="s">
        <v>663</v>
      </c>
      <c r="G819" s="131">
        <v>1</v>
      </c>
      <c r="H819" s="223"/>
      <c r="I819" s="121">
        <v>1</v>
      </c>
      <c r="J819" s="121"/>
    </row>
    <row r="820" spans="2:10" ht="14.5" x14ac:dyDescent="0.35">
      <c r="B820" s="522" t="s">
        <v>1768</v>
      </c>
      <c r="C820" s="523"/>
      <c r="D820" s="524"/>
      <c r="E820" t="s">
        <v>42</v>
      </c>
      <c r="F820" t="s">
        <v>281</v>
      </c>
      <c r="G820" s="131">
        <v>1</v>
      </c>
      <c r="H820" s="223"/>
      <c r="I820" s="121">
        <v>1</v>
      </c>
      <c r="J820" s="121"/>
    </row>
    <row r="821" spans="2:10" ht="14.5" x14ac:dyDescent="0.35">
      <c r="B821" s="522"/>
      <c r="C821" s="523"/>
      <c r="D821" s="524"/>
      <c r="E821"/>
      <c r="F821" t="s">
        <v>473</v>
      </c>
      <c r="G821" s="131">
        <v>2</v>
      </c>
      <c r="H821" s="223"/>
      <c r="I821" s="121">
        <v>2</v>
      </c>
      <c r="J821" s="121"/>
    </row>
    <row r="822" spans="2:10" ht="14.5" x14ac:dyDescent="0.35">
      <c r="B822" s="522"/>
      <c r="C822" s="523"/>
      <c r="D822" s="524"/>
      <c r="E822"/>
      <c r="F822" t="s">
        <v>339</v>
      </c>
      <c r="G822" s="131">
        <v>1</v>
      </c>
      <c r="H822" s="223"/>
      <c r="I822" s="121">
        <v>1</v>
      </c>
      <c r="J822" s="121"/>
    </row>
    <row r="823" spans="2:10" ht="14.5" x14ac:dyDescent="0.35">
      <c r="B823" s="522"/>
      <c r="C823" s="523"/>
      <c r="D823" s="524"/>
      <c r="E823"/>
      <c r="F823" t="s">
        <v>622</v>
      </c>
      <c r="G823" s="131">
        <v>1</v>
      </c>
      <c r="H823" s="223">
        <v>1</v>
      </c>
      <c r="I823" s="121"/>
      <c r="J823" s="121"/>
    </row>
    <row r="824" spans="2:10" ht="14.5" x14ac:dyDescent="0.35">
      <c r="B824" s="522"/>
      <c r="C824" s="523"/>
      <c r="D824" s="524"/>
      <c r="E824"/>
      <c r="F824" t="s">
        <v>607</v>
      </c>
      <c r="G824" s="131">
        <v>1</v>
      </c>
      <c r="H824" s="223">
        <v>1</v>
      </c>
      <c r="I824" s="121"/>
      <c r="J824" s="121"/>
    </row>
    <row r="825" spans="2:10" ht="14.5" x14ac:dyDescent="0.35">
      <c r="B825" s="522"/>
      <c r="C825" s="523"/>
      <c r="D825" s="524"/>
      <c r="E825"/>
      <c r="F825" t="s">
        <v>566</v>
      </c>
      <c r="G825" s="131">
        <v>1</v>
      </c>
      <c r="H825" s="223">
        <v>1</v>
      </c>
      <c r="I825" s="121"/>
      <c r="J825" s="121"/>
    </row>
    <row r="826" spans="2:10" ht="14.5" x14ac:dyDescent="0.35">
      <c r="B826" s="522"/>
      <c r="C826" s="523"/>
      <c r="D826" s="524"/>
      <c r="E826"/>
      <c r="F826" t="s">
        <v>547</v>
      </c>
      <c r="G826" s="131">
        <v>1</v>
      </c>
      <c r="H826" s="223">
        <v>1</v>
      </c>
      <c r="I826" s="121"/>
      <c r="J826" s="121"/>
    </row>
    <row r="827" spans="2:10" ht="14.5" x14ac:dyDescent="0.35">
      <c r="B827" s="522"/>
      <c r="C827" s="523"/>
      <c r="D827" s="524"/>
      <c r="E827"/>
      <c r="F827" t="s">
        <v>586</v>
      </c>
      <c r="G827" s="131">
        <v>1</v>
      </c>
      <c r="H827" s="223">
        <v>1</v>
      </c>
      <c r="I827" s="121"/>
      <c r="J827" s="121"/>
    </row>
    <row r="828" spans="2:10" ht="14.5" x14ac:dyDescent="0.35">
      <c r="B828" s="522"/>
      <c r="C828" s="523"/>
      <c r="D828" s="524"/>
      <c r="E828"/>
      <c r="F828" t="s">
        <v>530</v>
      </c>
      <c r="G828" s="131">
        <v>1</v>
      </c>
      <c r="H828" s="223">
        <v>1</v>
      </c>
      <c r="I828" s="121"/>
      <c r="J828" s="121"/>
    </row>
    <row r="829" spans="2:10" ht="14.5" x14ac:dyDescent="0.35">
      <c r="B829" s="522"/>
      <c r="C829" s="523"/>
      <c r="D829" s="524"/>
      <c r="E829"/>
      <c r="F829" t="s">
        <v>509</v>
      </c>
      <c r="G829" s="131">
        <v>1</v>
      </c>
      <c r="H829" s="201">
        <v>1</v>
      </c>
      <c r="I829" s="121"/>
      <c r="J829" s="121"/>
    </row>
    <row r="830" spans="2:10" ht="14.5" x14ac:dyDescent="0.35">
      <c r="B830" s="522"/>
      <c r="C830" s="523"/>
      <c r="D830" s="524"/>
      <c r="E830"/>
      <c r="F830" t="s">
        <v>455</v>
      </c>
      <c r="G830" s="131">
        <v>1</v>
      </c>
      <c r="H830" s="201">
        <v>1</v>
      </c>
      <c r="I830" s="121"/>
      <c r="J830" s="121"/>
    </row>
    <row r="831" spans="2:10" ht="14.5" x14ac:dyDescent="0.35">
      <c r="B831" s="522"/>
      <c r="C831" s="523"/>
      <c r="D831" s="524"/>
      <c r="E831"/>
      <c r="F831" t="s">
        <v>303</v>
      </c>
      <c r="G831" s="131">
        <v>1</v>
      </c>
      <c r="H831" s="201">
        <v>1</v>
      </c>
      <c r="I831" s="121"/>
      <c r="J831" s="121"/>
    </row>
    <row r="832" spans="2:10" ht="14.5" x14ac:dyDescent="0.35">
      <c r="B832" s="522"/>
      <c r="C832" s="523"/>
      <c r="D832" s="524"/>
      <c r="E832"/>
      <c r="F832" t="s">
        <v>365</v>
      </c>
      <c r="G832" s="131">
        <v>1</v>
      </c>
      <c r="H832" s="201">
        <v>1</v>
      </c>
      <c r="I832" s="121"/>
      <c r="J832" s="121"/>
    </row>
    <row r="833" spans="2:10" ht="14.5" x14ac:dyDescent="0.35">
      <c r="B833" s="522"/>
      <c r="C833" s="523"/>
      <c r="D833" s="524"/>
      <c r="E833"/>
      <c r="F833" t="s">
        <v>382</v>
      </c>
      <c r="G833" s="131">
        <v>1</v>
      </c>
      <c r="H833" s="201">
        <v>1</v>
      </c>
      <c r="I833" s="121"/>
      <c r="J833" s="121"/>
    </row>
    <row r="834" spans="2:10" ht="14.5" x14ac:dyDescent="0.35">
      <c r="B834" s="522"/>
      <c r="C834" s="523"/>
      <c r="D834" s="524"/>
      <c r="E834"/>
      <c r="F834" t="s">
        <v>277</v>
      </c>
      <c r="G834" s="131">
        <v>1</v>
      </c>
      <c r="H834" s="201">
        <v>1</v>
      </c>
      <c r="I834" s="121"/>
      <c r="J834" s="121"/>
    </row>
    <row r="835" spans="2:10" ht="14.5" x14ac:dyDescent="0.35">
      <c r="B835" s="522"/>
      <c r="C835" s="523"/>
      <c r="D835" s="524"/>
      <c r="E835"/>
      <c r="F835" t="s">
        <v>353</v>
      </c>
      <c r="G835" s="131">
        <v>1</v>
      </c>
      <c r="H835" s="201">
        <v>1</v>
      </c>
      <c r="I835" s="121"/>
      <c r="J835" s="121"/>
    </row>
    <row r="836" spans="2:10" ht="14.5" x14ac:dyDescent="0.35">
      <c r="B836" s="522"/>
      <c r="C836" s="523"/>
      <c r="D836" s="524"/>
      <c r="E836"/>
      <c r="F836" t="s">
        <v>400</v>
      </c>
      <c r="G836" s="131">
        <v>1</v>
      </c>
      <c r="H836" s="201">
        <v>1</v>
      </c>
      <c r="I836" s="121"/>
      <c r="J836" s="121"/>
    </row>
    <row r="837" spans="2:10" ht="14.5" x14ac:dyDescent="0.35">
      <c r="B837" s="522"/>
      <c r="C837" s="523"/>
      <c r="D837" s="524"/>
      <c r="E837"/>
      <c r="F837" t="s">
        <v>420</v>
      </c>
      <c r="G837" s="131">
        <v>1</v>
      </c>
      <c r="H837" s="201">
        <v>1</v>
      </c>
      <c r="I837" s="121"/>
      <c r="J837" s="121"/>
    </row>
    <row r="838" spans="2:10" ht="14.5" x14ac:dyDescent="0.35">
      <c r="B838" s="525"/>
      <c r="C838" s="526"/>
      <c r="D838" s="527"/>
      <c r="E838"/>
      <c r="F838" t="s">
        <v>324</v>
      </c>
      <c r="G838" s="131">
        <v>1</v>
      </c>
      <c r="H838" s="201">
        <v>1</v>
      </c>
      <c r="I838" s="121"/>
      <c r="J838" s="121"/>
    </row>
    <row r="839" spans="2:10" ht="14.5" x14ac:dyDescent="0.35">
      <c r="B839" s="492" t="s">
        <v>1769</v>
      </c>
      <c r="C839" s="493"/>
      <c r="D839" s="494"/>
      <c r="E839" t="s">
        <v>41</v>
      </c>
      <c r="F839" t="s">
        <v>281</v>
      </c>
      <c r="G839" s="131">
        <v>9</v>
      </c>
      <c r="H839" s="201"/>
      <c r="I839" s="121">
        <v>9</v>
      </c>
      <c r="J839" s="121"/>
    </row>
    <row r="840" spans="2:10" ht="14.5" x14ac:dyDescent="0.35">
      <c r="B840" s="495"/>
      <c r="C840" s="496"/>
      <c r="D840" s="497"/>
      <c r="E840"/>
      <c r="F840" t="s">
        <v>934</v>
      </c>
      <c r="G840" s="131">
        <v>3</v>
      </c>
      <c r="H840" s="201"/>
      <c r="I840" s="121">
        <v>3</v>
      </c>
      <c r="J840" s="121"/>
    </row>
    <row r="841" spans="2:10" ht="14.5" x14ac:dyDescent="0.35">
      <c r="B841" s="495"/>
      <c r="C841" s="496"/>
      <c r="D841" s="497"/>
      <c r="E841"/>
      <c r="F841" t="s">
        <v>268</v>
      </c>
      <c r="G841" s="131">
        <v>1</v>
      </c>
      <c r="H841" s="201">
        <v>1</v>
      </c>
      <c r="I841" s="121"/>
      <c r="J841" s="121"/>
    </row>
    <row r="842" spans="2:10" ht="14.5" x14ac:dyDescent="0.35">
      <c r="B842" s="495"/>
      <c r="C842" s="496"/>
      <c r="D842" s="497"/>
      <c r="E842"/>
      <c r="F842" s="159" t="s">
        <v>1258</v>
      </c>
      <c r="G842" s="131">
        <v>1</v>
      </c>
      <c r="H842" s="201">
        <v>1</v>
      </c>
      <c r="I842" s="121"/>
      <c r="J842" s="121"/>
    </row>
    <row r="843" spans="2:10" ht="29" x14ac:dyDescent="0.35">
      <c r="B843" s="495"/>
      <c r="C843" s="496"/>
      <c r="D843" s="497"/>
      <c r="E843"/>
      <c r="F843" s="159" t="s">
        <v>1273</v>
      </c>
      <c r="G843" s="131">
        <v>1</v>
      </c>
      <c r="H843" s="201">
        <v>1</v>
      </c>
      <c r="I843" s="121"/>
      <c r="J843" s="121"/>
    </row>
    <row r="844" spans="2:10" ht="29" x14ac:dyDescent="0.35">
      <c r="B844" s="495"/>
      <c r="C844" s="496"/>
      <c r="D844" s="497"/>
      <c r="E844"/>
      <c r="F844" s="159" t="s">
        <v>1357</v>
      </c>
      <c r="G844" s="131">
        <v>1</v>
      </c>
      <c r="H844" s="201">
        <v>1</v>
      </c>
      <c r="I844" s="121"/>
      <c r="J844" s="121"/>
    </row>
    <row r="845" spans="2:10" ht="14.5" x14ac:dyDescent="0.35">
      <c r="B845" s="495"/>
      <c r="C845" s="496"/>
      <c r="D845" s="497"/>
      <c r="E845"/>
      <c r="F845" s="159" t="s">
        <v>1339</v>
      </c>
      <c r="G845" s="131">
        <v>1</v>
      </c>
      <c r="H845" s="201">
        <v>1</v>
      </c>
      <c r="I845" s="121"/>
      <c r="J845" s="121"/>
    </row>
    <row r="846" spans="2:10" ht="14.5" x14ac:dyDescent="0.35">
      <c r="B846" s="495"/>
      <c r="C846" s="496"/>
      <c r="D846" s="497"/>
      <c r="E846"/>
      <c r="F846" s="159" t="s">
        <v>1322</v>
      </c>
      <c r="G846" s="131">
        <v>1</v>
      </c>
      <c r="H846" s="201">
        <v>1</v>
      </c>
      <c r="I846" s="121"/>
      <c r="J846" s="121"/>
    </row>
    <row r="847" spans="2:10" ht="14.5" x14ac:dyDescent="0.35">
      <c r="B847" s="495"/>
      <c r="C847" s="496"/>
      <c r="D847" s="497"/>
      <c r="E847"/>
      <c r="F847" t="s">
        <v>1375</v>
      </c>
      <c r="G847" s="131">
        <v>1</v>
      </c>
      <c r="H847" s="201">
        <v>1</v>
      </c>
      <c r="I847" s="121"/>
      <c r="J847" s="121"/>
    </row>
    <row r="848" spans="2:10" ht="14.5" x14ac:dyDescent="0.35">
      <c r="B848" s="498"/>
      <c r="C848" s="499"/>
      <c r="D848" s="500"/>
      <c r="E848"/>
      <c r="F848" t="s">
        <v>1392</v>
      </c>
      <c r="G848" s="131">
        <v>1</v>
      </c>
      <c r="H848" s="201">
        <v>1</v>
      </c>
      <c r="I848" s="121"/>
      <c r="J848" s="121"/>
    </row>
    <row r="849" spans="2:10" ht="14.5" x14ac:dyDescent="0.35">
      <c r="B849" s="492" t="s">
        <v>2874</v>
      </c>
      <c r="C849" s="493"/>
      <c r="D849" s="494"/>
      <c r="E849" t="s">
        <v>43</v>
      </c>
      <c r="F849" t="s">
        <v>281</v>
      </c>
      <c r="G849" s="131">
        <v>2</v>
      </c>
      <c r="H849" s="201"/>
      <c r="I849" s="121">
        <v>2</v>
      </c>
      <c r="J849" s="121"/>
    </row>
    <row r="850" spans="2:10" ht="14.5" x14ac:dyDescent="0.35">
      <c r="B850" s="495"/>
      <c r="C850" s="496"/>
      <c r="D850" s="497"/>
      <c r="E850"/>
      <c r="F850" t="s">
        <v>1117</v>
      </c>
      <c r="G850" s="131">
        <v>1</v>
      </c>
      <c r="H850" s="201"/>
      <c r="I850" s="121">
        <v>1</v>
      </c>
      <c r="J850" s="121"/>
    </row>
    <row r="851" spans="2:10" ht="14.5" x14ac:dyDescent="0.35">
      <c r="B851" s="495"/>
      <c r="C851" s="496"/>
      <c r="D851" s="497"/>
      <c r="E851"/>
      <c r="F851" t="s">
        <v>1613</v>
      </c>
      <c r="G851" s="131">
        <v>1</v>
      </c>
      <c r="H851" s="201"/>
      <c r="I851" s="121">
        <v>1</v>
      </c>
      <c r="J851" s="121"/>
    </row>
    <row r="852" spans="2:10" ht="14.5" x14ac:dyDescent="0.35">
      <c r="B852" s="495"/>
      <c r="C852" s="496"/>
      <c r="D852" s="497"/>
      <c r="E852"/>
      <c r="F852" t="s">
        <v>1070</v>
      </c>
      <c r="G852" s="131">
        <v>2</v>
      </c>
      <c r="H852" s="201"/>
      <c r="I852" s="121">
        <v>2</v>
      </c>
      <c r="J852" s="121"/>
    </row>
    <row r="853" spans="2:10" ht="14.5" x14ac:dyDescent="0.35">
      <c r="B853" s="495"/>
      <c r="C853" s="496"/>
      <c r="D853" s="497"/>
      <c r="E853"/>
      <c r="F853" t="s">
        <v>1132</v>
      </c>
      <c r="G853" s="131">
        <v>1</v>
      </c>
      <c r="H853" s="201"/>
      <c r="I853" s="121">
        <v>1</v>
      </c>
      <c r="J853" s="121"/>
    </row>
    <row r="854" spans="2:10" ht="14.5" x14ac:dyDescent="0.35">
      <c r="B854" s="495"/>
      <c r="C854" s="496"/>
      <c r="D854" s="497"/>
      <c r="E854"/>
      <c r="F854" t="s">
        <v>1160</v>
      </c>
      <c r="G854" s="131">
        <v>1</v>
      </c>
      <c r="H854" s="201"/>
      <c r="I854" s="121">
        <v>1</v>
      </c>
      <c r="J854" s="121"/>
    </row>
    <row r="855" spans="2:10" ht="14.5" x14ac:dyDescent="0.35">
      <c r="B855" s="495"/>
      <c r="C855" s="496"/>
      <c r="D855" s="497"/>
      <c r="E855"/>
      <c r="F855" t="s">
        <v>1175</v>
      </c>
      <c r="G855" s="131">
        <v>1</v>
      </c>
      <c r="H855" s="201"/>
      <c r="I855" s="121">
        <v>1</v>
      </c>
      <c r="J855" s="121"/>
    </row>
    <row r="856" spans="2:10" ht="14.5" x14ac:dyDescent="0.35">
      <c r="B856" s="495"/>
      <c r="C856" s="496"/>
      <c r="D856" s="497"/>
      <c r="E856"/>
      <c r="F856" t="s">
        <v>1146</v>
      </c>
      <c r="G856" s="131">
        <v>1</v>
      </c>
      <c r="H856" s="201"/>
      <c r="I856" s="121">
        <v>1</v>
      </c>
      <c r="J856" s="121"/>
    </row>
    <row r="857" spans="2:10" ht="14.5" x14ac:dyDescent="0.35">
      <c r="B857" s="495"/>
      <c r="C857" s="496"/>
      <c r="D857" s="497"/>
      <c r="E857"/>
      <c r="F857" t="s">
        <v>1005</v>
      </c>
      <c r="G857" s="131">
        <v>1</v>
      </c>
      <c r="H857" s="201"/>
      <c r="I857" s="121">
        <v>1</v>
      </c>
      <c r="J857" s="121"/>
    </row>
    <row r="858" spans="2:10" ht="14.5" x14ac:dyDescent="0.35">
      <c r="B858" s="495"/>
      <c r="C858" s="496"/>
      <c r="D858" s="497"/>
      <c r="E858"/>
      <c r="F858" t="s">
        <v>1024</v>
      </c>
      <c r="G858" s="131">
        <v>2</v>
      </c>
      <c r="H858" s="201"/>
      <c r="I858" s="121">
        <v>2</v>
      </c>
      <c r="J858" s="121"/>
    </row>
    <row r="859" spans="2:10" ht="14.5" x14ac:dyDescent="0.35">
      <c r="B859" s="495"/>
      <c r="C859" s="496"/>
      <c r="D859" s="497"/>
      <c r="E859"/>
      <c r="F859" t="s">
        <v>1220</v>
      </c>
      <c r="G859" s="131">
        <v>1</v>
      </c>
      <c r="H859" s="201">
        <v>1</v>
      </c>
      <c r="I859" s="121"/>
      <c r="J859" s="121"/>
    </row>
    <row r="860" spans="2:10" ht="14.5" x14ac:dyDescent="0.35">
      <c r="B860" s="495"/>
      <c r="C860" s="496"/>
      <c r="D860" s="497"/>
      <c r="E860"/>
      <c r="F860" t="s">
        <v>1630</v>
      </c>
      <c r="G860" s="131">
        <v>1</v>
      </c>
      <c r="H860" s="201">
        <v>1</v>
      </c>
      <c r="I860" s="121"/>
      <c r="J860" s="121"/>
    </row>
    <row r="861" spans="2:10" ht="14.5" x14ac:dyDescent="0.35">
      <c r="B861" s="495"/>
      <c r="C861" s="496"/>
      <c r="D861" s="497"/>
      <c r="E861"/>
      <c r="F861" t="s">
        <v>1238</v>
      </c>
      <c r="G861" s="131">
        <v>1</v>
      </c>
      <c r="H861" s="201">
        <v>1</v>
      </c>
      <c r="I861" s="121"/>
      <c r="J861" s="121"/>
    </row>
    <row r="862" spans="2:10" ht="14.5" x14ac:dyDescent="0.35">
      <c r="B862" s="495"/>
      <c r="C862" s="496"/>
      <c r="D862" s="497"/>
      <c r="E862"/>
      <c r="F862" t="s">
        <v>1593</v>
      </c>
      <c r="G862" s="131">
        <v>1</v>
      </c>
      <c r="H862" s="201"/>
      <c r="I862" s="121">
        <v>1</v>
      </c>
      <c r="J862" s="121"/>
    </row>
    <row r="863" spans="2:10" ht="14.5" x14ac:dyDescent="0.35">
      <c r="B863" s="495"/>
      <c r="C863" s="496"/>
      <c r="D863" s="497"/>
      <c r="E863"/>
      <c r="F863" t="s">
        <v>1087</v>
      </c>
      <c r="G863" s="131">
        <v>1</v>
      </c>
      <c r="H863" s="201"/>
      <c r="I863" s="121">
        <v>1</v>
      </c>
      <c r="J863" s="121"/>
    </row>
    <row r="864" spans="2:10" ht="14.5" x14ac:dyDescent="0.35">
      <c r="B864" s="495"/>
      <c r="C864" s="496"/>
      <c r="D864" s="497"/>
      <c r="E864"/>
      <c r="F864" t="s">
        <v>1574</v>
      </c>
      <c r="G864" s="131">
        <v>1</v>
      </c>
      <c r="H864" s="201"/>
      <c r="I864" s="121">
        <v>1</v>
      </c>
      <c r="J864" s="121"/>
    </row>
    <row r="865" spans="1:10" ht="14.5" x14ac:dyDescent="0.35">
      <c r="B865" s="498"/>
      <c r="C865" s="499"/>
      <c r="D865" s="500"/>
      <c r="E865"/>
      <c r="F865" t="s">
        <v>1055</v>
      </c>
      <c r="G865" s="131">
        <v>1</v>
      </c>
      <c r="H865" s="201"/>
      <c r="I865" s="121">
        <v>1</v>
      </c>
      <c r="J865" s="121"/>
    </row>
    <row r="866" spans="1:10" ht="14.5" x14ac:dyDescent="0.35">
      <c r="E866" t="s">
        <v>1677</v>
      </c>
      <c r="F866"/>
      <c r="G866" s="131">
        <v>80</v>
      </c>
      <c r="H866" s="341"/>
      <c r="I866" s="341"/>
      <c r="J866" s="121"/>
    </row>
    <row r="873" spans="1:10" x14ac:dyDescent="0.3">
      <c r="A873" s="118"/>
      <c r="B873" s="118" t="s">
        <v>1770</v>
      </c>
      <c r="C873" s="118"/>
      <c r="D873" s="118"/>
      <c r="E873" s="118"/>
      <c r="F873" s="118"/>
      <c r="G873" s="119"/>
      <c r="H873" s="120"/>
      <c r="I873" s="118"/>
    </row>
    <row r="876" spans="1:10" x14ac:dyDescent="0.3">
      <c r="B876" s="112" t="s">
        <v>1771</v>
      </c>
    </row>
    <row r="878" spans="1:10" x14ac:dyDescent="0.3">
      <c r="B878" s="112"/>
      <c r="C878" s="121"/>
      <c r="D878" s="121"/>
    </row>
    <row r="879" spans="1:10" x14ac:dyDescent="0.3">
      <c r="C879" s="339" t="s">
        <v>1667</v>
      </c>
      <c r="D879" s="339" t="s">
        <v>1668</v>
      </c>
    </row>
    <row r="880" spans="1:10" x14ac:dyDescent="0.3">
      <c r="B880" s="123" t="s">
        <v>325</v>
      </c>
      <c r="C880" s="124">
        <f>COUNTIF(KII_Consommateurs_Tampon!BG8:BG85,"Principal")</f>
        <v>62</v>
      </c>
      <c r="D880" s="125">
        <f>C880/$C$883</f>
        <v>0.80519480519480524</v>
      </c>
    </row>
    <row r="881" spans="2:12" x14ac:dyDescent="0.3">
      <c r="B881" s="123" t="s">
        <v>366</v>
      </c>
      <c r="C881" s="124">
        <f>COUNTIF(KII_Consommateurs_Tampon!BG6:BG85,"Secondaire")</f>
        <v>11</v>
      </c>
      <c r="D881" s="125">
        <f>C881/$C$883</f>
        <v>0.14285714285714285</v>
      </c>
    </row>
    <row r="882" spans="2:12" x14ac:dyDescent="0.3">
      <c r="B882" s="123" t="s">
        <v>278</v>
      </c>
      <c r="C882" s="124">
        <f>COUNTIF(KII_Consommateurs_Tampon!BG6:BG85,"Principal et secondaire")</f>
        <v>4</v>
      </c>
      <c r="D882" s="125">
        <f>C882/$C$883</f>
        <v>5.1948051948051951E-2</v>
      </c>
    </row>
    <row r="883" spans="2:12" x14ac:dyDescent="0.3">
      <c r="C883" s="354">
        <f>SUM(C880:C882)</f>
        <v>77</v>
      </c>
      <c r="D883" s="355">
        <f>SUM(D880:D882)</f>
        <v>1</v>
      </c>
    </row>
    <row r="887" spans="2:12" x14ac:dyDescent="0.3">
      <c r="B887" s="112" t="s">
        <v>240</v>
      </c>
    </row>
    <row r="890" spans="2:12" ht="14.5" x14ac:dyDescent="0.35">
      <c r="B890" s="484" t="s">
        <v>1682</v>
      </c>
      <c r="C890" s="484"/>
      <c r="D890" s="484"/>
      <c r="E890" t="s">
        <v>240</v>
      </c>
      <c r="F890" t="s">
        <v>1671</v>
      </c>
      <c r="G890" s="244" t="s">
        <v>1772</v>
      </c>
      <c r="H890" s="245" t="s">
        <v>1773</v>
      </c>
      <c r="I890" s="245" t="s">
        <v>1774</v>
      </c>
      <c r="J890" s="238" t="s">
        <v>1775</v>
      </c>
      <c r="K890" s="238" t="s">
        <v>1776</v>
      </c>
      <c r="L890" s="238" t="s">
        <v>1777</v>
      </c>
    </row>
    <row r="891" spans="2:12" ht="14.5" x14ac:dyDescent="0.35">
      <c r="B891" s="519" t="s">
        <v>2820</v>
      </c>
      <c r="C891" s="520"/>
      <c r="D891" s="521"/>
      <c r="E891" t="s">
        <v>719</v>
      </c>
      <c r="F891" s="131">
        <v>15</v>
      </c>
      <c r="G891" s="224"/>
      <c r="H891" s="201"/>
      <c r="I891" s="121"/>
      <c r="J891" s="121"/>
      <c r="K891" s="121">
        <v>15</v>
      </c>
      <c r="L891" s="121"/>
    </row>
    <row r="892" spans="2:12" ht="14.5" x14ac:dyDescent="0.35">
      <c r="B892" s="522"/>
      <c r="C892" s="523"/>
      <c r="D892" s="524"/>
      <c r="E892" t="s">
        <v>587</v>
      </c>
      <c r="F892" s="131">
        <v>2</v>
      </c>
      <c r="G892" s="224">
        <v>2</v>
      </c>
      <c r="H892" s="201"/>
      <c r="I892" s="121"/>
      <c r="J892" s="121"/>
      <c r="K892" s="121"/>
      <c r="L892" s="121"/>
    </row>
    <row r="893" spans="2:12" ht="14.5" x14ac:dyDescent="0.35">
      <c r="B893" s="522"/>
      <c r="C893" s="523"/>
      <c r="D893" s="524"/>
      <c r="E893" t="s">
        <v>279</v>
      </c>
      <c r="F893" s="131">
        <v>12</v>
      </c>
      <c r="G893" s="224">
        <v>12</v>
      </c>
      <c r="H893" s="201"/>
      <c r="I893" s="121"/>
      <c r="J893" s="121"/>
      <c r="K893" s="121"/>
      <c r="L893" s="121"/>
    </row>
    <row r="894" spans="2:12" ht="14.5" x14ac:dyDescent="0.35">
      <c r="B894" s="522"/>
      <c r="C894" s="523"/>
      <c r="D894" s="524"/>
      <c r="E894" t="s">
        <v>700</v>
      </c>
      <c r="F894" s="131">
        <v>1</v>
      </c>
      <c r="G894" s="224"/>
      <c r="H894" s="201"/>
      <c r="I894" s="121"/>
      <c r="J894" s="121"/>
      <c r="K894" s="121">
        <v>1</v>
      </c>
      <c r="L894" s="121"/>
    </row>
    <row r="895" spans="2:12" ht="14.5" x14ac:dyDescent="0.35">
      <c r="B895" s="522"/>
      <c r="C895" s="523"/>
      <c r="D895" s="524"/>
      <c r="E895" t="s">
        <v>510</v>
      </c>
      <c r="F895" s="131">
        <v>2</v>
      </c>
      <c r="G895" s="224"/>
      <c r="H895" s="201">
        <v>2</v>
      </c>
      <c r="I895" s="121"/>
      <c r="J895" s="121"/>
      <c r="K895" s="121"/>
      <c r="L895" s="121"/>
    </row>
    <row r="896" spans="2:12" ht="14.5" x14ac:dyDescent="0.35">
      <c r="B896" s="522"/>
      <c r="C896" s="523"/>
      <c r="D896" s="524"/>
      <c r="E896" t="s">
        <v>304</v>
      </c>
      <c r="F896" s="131">
        <v>2</v>
      </c>
      <c r="G896" s="224">
        <v>2</v>
      </c>
      <c r="H896" s="201"/>
      <c r="I896" s="121"/>
      <c r="J896" s="121"/>
      <c r="K896" s="121"/>
      <c r="L896" s="121"/>
    </row>
    <row r="897" spans="2:12" ht="14.5" x14ac:dyDescent="0.35">
      <c r="B897" s="522"/>
      <c r="C897" s="523"/>
      <c r="D897" s="524"/>
      <c r="E897" t="s">
        <v>785</v>
      </c>
      <c r="F897" s="131">
        <v>3</v>
      </c>
      <c r="G897" s="224"/>
      <c r="H897" s="201">
        <v>3</v>
      </c>
      <c r="I897" s="121"/>
      <c r="J897" s="121"/>
      <c r="K897" s="121"/>
      <c r="L897" s="121"/>
    </row>
    <row r="898" spans="2:12" ht="14.5" x14ac:dyDescent="0.35">
      <c r="B898" s="522"/>
      <c r="C898" s="523"/>
      <c r="D898" s="524"/>
      <c r="E898" t="s">
        <v>401</v>
      </c>
      <c r="F898" s="131">
        <v>4</v>
      </c>
      <c r="G898" s="224"/>
      <c r="H898" s="201">
        <v>4</v>
      </c>
      <c r="I898" s="121"/>
      <c r="J898" s="121"/>
      <c r="K898" s="121"/>
      <c r="L898" s="121"/>
    </row>
    <row r="899" spans="2:12" ht="14.5" x14ac:dyDescent="0.35">
      <c r="B899" s="522"/>
      <c r="C899" s="523"/>
      <c r="D899" s="524"/>
      <c r="E899" t="s">
        <v>915</v>
      </c>
      <c r="F899" s="131">
        <v>1</v>
      </c>
      <c r="G899" s="224"/>
      <c r="H899" s="201"/>
      <c r="I899" s="121"/>
      <c r="J899" s="121"/>
      <c r="K899" s="121"/>
      <c r="L899" s="121">
        <v>1</v>
      </c>
    </row>
    <row r="900" spans="2:12" ht="14.5" x14ac:dyDescent="0.35">
      <c r="B900" s="522"/>
      <c r="C900" s="523"/>
      <c r="D900" s="524"/>
      <c r="E900" t="s">
        <v>340</v>
      </c>
      <c r="F900" s="131">
        <v>15</v>
      </c>
      <c r="G900" s="224"/>
      <c r="H900" s="201">
        <v>15</v>
      </c>
      <c r="I900" s="121"/>
      <c r="J900" s="121"/>
      <c r="K900" s="121"/>
      <c r="L900" s="121"/>
    </row>
    <row r="901" spans="2:12" ht="14.5" x14ac:dyDescent="0.35">
      <c r="B901" s="522"/>
      <c r="C901" s="523"/>
      <c r="D901" s="524"/>
      <c r="E901" t="s">
        <v>1376</v>
      </c>
      <c r="F901" s="131">
        <v>1</v>
      </c>
      <c r="G901" s="224"/>
      <c r="H901" s="201"/>
      <c r="I901" s="121">
        <v>1</v>
      </c>
      <c r="J901" s="121"/>
      <c r="K901" s="121"/>
      <c r="L901" s="121"/>
    </row>
    <row r="902" spans="2:12" ht="14.5" x14ac:dyDescent="0.35">
      <c r="B902" s="522"/>
      <c r="C902" s="523"/>
      <c r="D902" s="524"/>
      <c r="E902" t="s">
        <v>1071</v>
      </c>
      <c r="F902" s="131">
        <v>2</v>
      </c>
      <c r="G902" s="224"/>
      <c r="H902" s="201"/>
      <c r="I902" s="121">
        <v>2</v>
      </c>
      <c r="J902" s="121"/>
      <c r="K902" s="121"/>
      <c r="L902" s="121"/>
    </row>
    <row r="903" spans="2:12" ht="14.5" x14ac:dyDescent="0.35">
      <c r="B903" s="522"/>
      <c r="C903" s="523"/>
      <c r="D903" s="524"/>
      <c r="E903" t="s">
        <v>1259</v>
      </c>
      <c r="F903" s="131">
        <v>1</v>
      </c>
      <c r="G903" s="224"/>
      <c r="H903" s="201"/>
      <c r="I903" s="121">
        <v>1</v>
      </c>
      <c r="J903" s="121"/>
      <c r="K903" s="121"/>
      <c r="L903" s="121"/>
    </row>
    <row r="904" spans="2:12" ht="14.5" x14ac:dyDescent="0.35">
      <c r="B904" s="522"/>
      <c r="C904" s="523"/>
      <c r="D904" s="524"/>
      <c r="E904" t="s">
        <v>439</v>
      </c>
      <c r="F904" s="131">
        <v>3</v>
      </c>
      <c r="G904" s="224"/>
      <c r="H904" s="201"/>
      <c r="I904" s="121">
        <v>3</v>
      </c>
      <c r="J904" s="121"/>
      <c r="K904" s="121"/>
      <c r="L904" s="121"/>
    </row>
    <row r="905" spans="2:12" ht="14.5" x14ac:dyDescent="0.35">
      <c r="B905" s="522"/>
      <c r="C905" s="523"/>
      <c r="D905" s="524"/>
      <c r="E905" t="s">
        <v>421</v>
      </c>
      <c r="F905" s="131">
        <v>9</v>
      </c>
      <c r="G905" s="224"/>
      <c r="H905" s="201"/>
      <c r="I905" s="121">
        <v>9</v>
      </c>
      <c r="J905" s="121"/>
      <c r="K905" s="121"/>
      <c r="L905" s="121"/>
    </row>
    <row r="906" spans="2:12" ht="14.5" x14ac:dyDescent="0.35">
      <c r="B906" s="522"/>
      <c r="C906" s="523"/>
      <c r="D906" s="524"/>
      <c r="E906" t="s">
        <v>1631</v>
      </c>
      <c r="F906" s="131">
        <v>1</v>
      </c>
      <c r="G906" s="224">
        <v>1</v>
      </c>
      <c r="H906" s="201"/>
      <c r="I906" s="121"/>
      <c r="J906" s="121"/>
      <c r="K906" s="121"/>
      <c r="L906" s="121"/>
    </row>
    <row r="907" spans="2:12" ht="14.5" x14ac:dyDescent="0.35">
      <c r="B907" s="522"/>
      <c r="C907" s="523"/>
      <c r="D907" s="524"/>
      <c r="E907" t="s">
        <v>456</v>
      </c>
      <c r="F907" s="131">
        <v>3</v>
      </c>
      <c r="G907" s="224"/>
      <c r="H907" s="201"/>
      <c r="I907" s="121"/>
      <c r="J907" s="121">
        <v>3</v>
      </c>
      <c r="K907" s="121"/>
      <c r="L907" s="121"/>
    </row>
    <row r="908" spans="2:12" ht="14.5" x14ac:dyDescent="0.35">
      <c r="B908" s="522"/>
      <c r="C908" s="523"/>
      <c r="D908" s="524"/>
      <c r="E908" t="s">
        <v>1039</v>
      </c>
      <c r="F908" s="131">
        <v>1</v>
      </c>
      <c r="G908" s="224"/>
      <c r="H908" s="201"/>
      <c r="I908" s="121"/>
      <c r="J908" s="121">
        <v>1</v>
      </c>
      <c r="K908" s="121"/>
      <c r="L908" s="121"/>
    </row>
    <row r="909" spans="2:12" ht="14.5" x14ac:dyDescent="0.35">
      <c r="B909" s="522"/>
      <c r="C909" s="523"/>
      <c r="D909" s="524"/>
      <c r="E909" t="s">
        <v>367</v>
      </c>
      <c r="F909" s="131">
        <v>1</v>
      </c>
      <c r="G909" s="224">
        <v>1</v>
      </c>
      <c r="H909" s="201"/>
      <c r="I909" s="121"/>
      <c r="J909" s="121"/>
      <c r="K909" s="121"/>
      <c r="L909" s="121"/>
    </row>
    <row r="910" spans="2:12" ht="14.5" x14ac:dyDescent="0.35">
      <c r="B910" s="525"/>
      <c r="C910" s="526"/>
      <c r="D910" s="527"/>
      <c r="E910" s="246" t="s">
        <v>337</v>
      </c>
      <c r="F910" s="226">
        <v>1</v>
      </c>
      <c r="G910" s="224"/>
      <c r="H910" s="201"/>
      <c r="I910" s="121"/>
      <c r="J910" s="121"/>
      <c r="K910" s="121"/>
      <c r="L910" s="121"/>
    </row>
    <row r="911" spans="2:12" ht="14.5" x14ac:dyDescent="0.35">
      <c r="B911" s="247"/>
      <c r="C911" s="248"/>
      <c r="D911" s="249"/>
      <c r="E911" t="s">
        <v>1677</v>
      </c>
      <c r="F911" s="131">
        <v>80</v>
      </c>
      <c r="G911" s="250">
        <f t="shared" ref="G911:L911" si="28">SUM(G891:G910)</f>
        <v>18</v>
      </c>
      <c r="H911" s="250">
        <f t="shared" si="28"/>
        <v>24</v>
      </c>
      <c r="I911" s="250">
        <f t="shared" si="28"/>
        <v>16</v>
      </c>
      <c r="J911" s="250">
        <f t="shared" si="28"/>
        <v>4</v>
      </c>
      <c r="K911" s="250">
        <f t="shared" si="28"/>
        <v>16</v>
      </c>
      <c r="L911" s="250">
        <f t="shared" si="28"/>
        <v>1</v>
      </c>
    </row>
    <row r="912" spans="2:12" ht="14.5" x14ac:dyDescent="0.35">
      <c r="B912" s="133"/>
      <c r="C912" s="162"/>
      <c r="D912" s="162"/>
      <c r="E912"/>
      <c r="F912"/>
      <c r="G912" s="132"/>
    </row>
    <row r="913" spans="2:18" ht="14.5" x14ac:dyDescent="0.35">
      <c r="B913" s="133"/>
      <c r="C913" s="242"/>
      <c r="D913" s="242"/>
      <c r="E913"/>
      <c r="F913"/>
      <c r="G913" s="132"/>
    </row>
    <row r="914" spans="2:18" ht="14.5" x14ac:dyDescent="0.35">
      <c r="B914" s="133"/>
      <c r="C914" s="162"/>
      <c r="D914" s="241"/>
      <c r="E914"/>
      <c r="F914"/>
      <c r="G914" s="132"/>
    </row>
    <row r="915" spans="2:18" ht="14.5" x14ac:dyDescent="0.35">
      <c r="B915" s="133"/>
      <c r="C915" s="162"/>
      <c r="D915" s="241"/>
      <c r="E915"/>
      <c r="F915"/>
      <c r="G915" s="132"/>
    </row>
    <row r="916" spans="2:18" ht="14.5" x14ac:dyDescent="0.3">
      <c r="B916" s="112" t="s">
        <v>1778</v>
      </c>
      <c r="G916" s="132"/>
    </row>
    <row r="917" spans="2:18" ht="14.5" x14ac:dyDescent="0.35">
      <c r="G917" s="132"/>
      <c r="P917"/>
      <c r="Q917"/>
      <c r="R917"/>
    </row>
    <row r="918" spans="2:18" ht="14.5" x14ac:dyDescent="0.35">
      <c r="G918" s="132"/>
      <c r="P918"/>
      <c r="Q918"/>
      <c r="R918" s="131"/>
    </row>
    <row r="919" spans="2:18" ht="14.5" x14ac:dyDescent="0.35">
      <c r="B919" s="484" t="s">
        <v>1682</v>
      </c>
      <c r="C919" s="484"/>
      <c r="D919" s="484"/>
      <c r="E919" t="s">
        <v>241</v>
      </c>
      <c r="F919" t="s">
        <v>1671</v>
      </c>
      <c r="G919" s="251" t="s">
        <v>664</v>
      </c>
      <c r="H919" s="252" t="s">
        <v>18</v>
      </c>
      <c r="I919" s="253" t="s">
        <v>17</v>
      </c>
      <c r="P919"/>
      <c r="Q919"/>
      <c r="R919" s="131"/>
    </row>
    <row r="920" spans="2:18" ht="14.5" x14ac:dyDescent="0.35">
      <c r="B920" s="519" t="s">
        <v>2822</v>
      </c>
      <c r="C920" s="520"/>
      <c r="D920" s="521"/>
      <c r="E920" s="159" t="s">
        <v>664</v>
      </c>
      <c r="F920" s="161">
        <v>8</v>
      </c>
      <c r="G920" s="224">
        <v>8</v>
      </c>
      <c r="H920" s="201"/>
      <c r="I920" s="202"/>
      <c r="P920"/>
      <c r="Q920"/>
      <c r="R920" s="131"/>
    </row>
    <row r="921" spans="2:18" ht="14.5" x14ac:dyDescent="0.35">
      <c r="B921" s="522"/>
      <c r="C921" s="523"/>
      <c r="D921" s="524"/>
      <c r="E921" s="159" t="s">
        <v>333</v>
      </c>
      <c r="F921" s="161">
        <v>15</v>
      </c>
      <c r="G921" s="224"/>
      <c r="H921" s="201">
        <v>15</v>
      </c>
      <c r="I921" s="202"/>
      <c r="P921"/>
      <c r="Q921"/>
      <c r="R921" s="131"/>
    </row>
    <row r="922" spans="2:18" ht="14.5" x14ac:dyDescent="0.35">
      <c r="B922" s="522"/>
      <c r="C922" s="523"/>
      <c r="D922" s="524"/>
      <c r="E922" s="159" t="s">
        <v>1088</v>
      </c>
      <c r="F922" s="161">
        <v>1</v>
      </c>
      <c r="G922" s="224"/>
      <c r="H922" s="201">
        <v>1</v>
      </c>
      <c r="I922" s="202"/>
      <c r="P922"/>
      <c r="Q922"/>
      <c r="R922" s="131"/>
    </row>
    <row r="923" spans="2:18" ht="14.5" x14ac:dyDescent="0.35">
      <c r="B923" s="522"/>
      <c r="C923" s="523"/>
      <c r="D923" s="524"/>
      <c r="E923" s="159" t="s">
        <v>383</v>
      </c>
      <c r="F923" s="161">
        <v>1</v>
      </c>
      <c r="G923" s="224"/>
      <c r="H923" s="201">
        <v>1</v>
      </c>
      <c r="I923" s="202">
        <v>1</v>
      </c>
      <c r="P923"/>
      <c r="Q923"/>
      <c r="R923" s="131"/>
    </row>
    <row r="924" spans="2:18" ht="29" x14ac:dyDescent="0.35">
      <c r="B924" s="522"/>
      <c r="C924" s="523"/>
      <c r="D924" s="524"/>
      <c r="E924" s="159" t="s">
        <v>280</v>
      </c>
      <c r="F924" s="161">
        <v>1</v>
      </c>
      <c r="G924" s="224">
        <v>1</v>
      </c>
      <c r="H924" s="201">
        <v>1</v>
      </c>
      <c r="I924" s="202">
        <v>1</v>
      </c>
      <c r="P924"/>
      <c r="Q924"/>
      <c r="R924" s="131"/>
    </row>
    <row r="925" spans="2:18" ht="14.5" x14ac:dyDescent="0.35">
      <c r="B925" s="522"/>
      <c r="C925" s="523"/>
      <c r="D925" s="524"/>
      <c r="E925" s="159" t="s">
        <v>341</v>
      </c>
      <c r="F925" s="161">
        <v>4</v>
      </c>
      <c r="G925" s="224">
        <v>4</v>
      </c>
      <c r="H925" s="201">
        <v>4</v>
      </c>
      <c r="I925" s="202"/>
      <c r="P925"/>
      <c r="Q925"/>
      <c r="R925" s="131"/>
    </row>
    <row r="926" spans="2:18" ht="14.5" x14ac:dyDescent="0.35">
      <c r="B926" s="522"/>
      <c r="C926" s="523"/>
      <c r="D926" s="524"/>
      <c r="E926" s="159" t="s">
        <v>305</v>
      </c>
      <c r="F926" s="161">
        <v>2</v>
      </c>
      <c r="G926" s="224">
        <v>2</v>
      </c>
      <c r="H926" s="201">
        <v>2</v>
      </c>
      <c r="I926" s="202">
        <v>2</v>
      </c>
      <c r="P926"/>
      <c r="Q926"/>
      <c r="R926" s="131"/>
    </row>
    <row r="927" spans="2:18" ht="14.5" x14ac:dyDescent="0.35">
      <c r="B927" s="522"/>
      <c r="C927" s="523"/>
      <c r="D927" s="524"/>
      <c r="E927" s="159" t="s">
        <v>1105</v>
      </c>
      <c r="F927" s="161">
        <v>1</v>
      </c>
      <c r="G927" s="224"/>
      <c r="H927" s="201">
        <v>1</v>
      </c>
      <c r="I927" s="202"/>
      <c r="P927"/>
      <c r="Q927"/>
      <c r="R927" s="131"/>
    </row>
    <row r="928" spans="2:18" ht="14.5" x14ac:dyDescent="0.35">
      <c r="B928" s="522"/>
      <c r="C928" s="523"/>
      <c r="D928" s="524"/>
      <c r="E928" s="159" t="s">
        <v>1147</v>
      </c>
      <c r="F928" s="161">
        <v>2</v>
      </c>
      <c r="G928" s="224">
        <v>2</v>
      </c>
      <c r="H928" s="201">
        <v>2</v>
      </c>
      <c r="I928" s="202"/>
      <c r="P928"/>
      <c r="Q928"/>
      <c r="R928" s="131"/>
    </row>
    <row r="929" spans="2:18" ht="14.5" x14ac:dyDescent="0.35">
      <c r="B929" s="522"/>
      <c r="C929" s="523"/>
      <c r="D929" s="524"/>
      <c r="E929" s="159" t="s">
        <v>1188</v>
      </c>
      <c r="F929" s="161">
        <v>1</v>
      </c>
      <c r="G929" s="224">
        <v>1</v>
      </c>
      <c r="H929" s="201"/>
      <c r="I929" s="202"/>
      <c r="P929"/>
      <c r="Q929"/>
      <c r="R929" s="131"/>
    </row>
    <row r="930" spans="2:18" ht="14.5" x14ac:dyDescent="0.35">
      <c r="B930" s="522"/>
      <c r="C930" s="523"/>
      <c r="D930" s="524"/>
      <c r="E930" s="159" t="s">
        <v>264</v>
      </c>
      <c r="F930" s="161">
        <v>1</v>
      </c>
      <c r="G930" s="224"/>
      <c r="H930" s="201"/>
      <c r="I930" s="202">
        <v>1</v>
      </c>
      <c r="P930"/>
      <c r="Q930"/>
      <c r="R930" s="131"/>
    </row>
    <row r="931" spans="2:18" ht="14.5" x14ac:dyDescent="0.35">
      <c r="B931" s="522"/>
      <c r="C931" s="523"/>
      <c r="D931" s="524"/>
      <c r="E931" s="159" t="s">
        <v>531</v>
      </c>
      <c r="F931" s="161">
        <v>1</v>
      </c>
      <c r="G931" s="224">
        <v>1</v>
      </c>
      <c r="H931" s="201"/>
      <c r="I931" s="202"/>
      <c r="P931"/>
      <c r="Q931"/>
      <c r="R931" s="131"/>
    </row>
    <row r="932" spans="2:18" ht="14.5" x14ac:dyDescent="0.35">
      <c r="B932" s="522"/>
      <c r="C932" s="523"/>
      <c r="D932" s="524"/>
      <c r="E932" s="159" t="s">
        <v>1239</v>
      </c>
      <c r="F932" s="161">
        <v>1</v>
      </c>
      <c r="G932" s="224"/>
      <c r="H932" s="201">
        <v>1</v>
      </c>
      <c r="I932" s="202"/>
      <c r="P932"/>
      <c r="Q932"/>
      <c r="R932" s="131"/>
    </row>
    <row r="933" spans="2:18" ht="14.5" x14ac:dyDescent="0.35">
      <c r="B933" s="522"/>
      <c r="C933" s="523"/>
      <c r="D933" s="524"/>
      <c r="E933" s="159" t="s">
        <v>1006</v>
      </c>
      <c r="F933" s="161">
        <v>1</v>
      </c>
      <c r="G933" s="224">
        <v>1</v>
      </c>
      <c r="H933" s="201"/>
      <c r="I933" s="202"/>
      <c r="P933"/>
      <c r="Q933"/>
      <c r="R933" s="131"/>
    </row>
    <row r="934" spans="2:18" ht="29" x14ac:dyDescent="0.35">
      <c r="B934" s="522"/>
      <c r="C934" s="523"/>
      <c r="D934" s="524"/>
      <c r="E934" s="159" t="s">
        <v>1274</v>
      </c>
      <c r="F934" s="161">
        <v>1</v>
      </c>
      <c r="G934" s="224">
        <v>1</v>
      </c>
      <c r="H934" s="201"/>
      <c r="I934" s="202"/>
      <c r="P934"/>
      <c r="Q934"/>
      <c r="R934" s="131"/>
    </row>
    <row r="935" spans="2:18" ht="43.5" x14ac:dyDescent="0.35">
      <c r="B935" s="522"/>
      <c r="C935" s="523"/>
      <c r="D935" s="524"/>
      <c r="E935" s="159" t="s">
        <v>754</v>
      </c>
      <c r="F935" s="161">
        <v>1</v>
      </c>
      <c r="G935" s="224">
        <v>1</v>
      </c>
      <c r="H935" s="201"/>
      <c r="I935" s="202"/>
      <c r="P935"/>
      <c r="Q935"/>
      <c r="R935" s="131"/>
    </row>
    <row r="936" spans="2:18" ht="29" x14ac:dyDescent="0.35">
      <c r="B936" s="522"/>
      <c r="C936" s="523"/>
      <c r="D936" s="524"/>
      <c r="E936" s="159" t="s">
        <v>1323</v>
      </c>
      <c r="F936" s="161">
        <v>1</v>
      </c>
      <c r="G936" s="224">
        <v>1</v>
      </c>
      <c r="H936" s="201"/>
      <c r="I936" s="202"/>
      <c r="P936"/>
      <c r="Q936"/>
      <c r="R936" s="131"/>
    </row>
    <row r="937" spans="2:18" ht="29" x14ac:dyDescent="0.35">
      <c r="B937" s="522"/>
      <c r="C937" s="523"/>
      <c r="D937" s="524"/>
      <c r="E937" s="159" t="s">
        <v>1514</v>
      </c>
      <c r="F937" s="161">
        <v>1</v>
      </c>
      <c r="G937" s="224">
        <v>1</v>
      </c>
      <c r="H937" s="201"/>
      <c r="I937" s="202"/>
      <c r="P937"/>
      <c r="Q937"/>
      <c r="R937" s="131"/>
    </row>
    <row r="938" spans="2:18" ht="29" x14ac:dyDescent="0.35">
      <c r="B938" s="522"/>
      <c r="C938" s="523"/>
      <c r="D938" s="524"/>
      <c r="E938" s="159" t="s">
        <v>1358</v>
      </c>
      <c r="F938" s="161">
        <v>1</v>
      </c>
      <c r="G938" s="224">
        <v>1</v>
      </c>
      <c r="H938" s="201"/>
      <c r="I938" s="202"/>
      <c r="P938"/>
      <c r="Q938"/>
      <c r="R938" s="131"/>
    </row>
    <row r="939" spans="2:18" ht="14.5" x14ac:dyDescent="0.35">
      <c r="B939" s="522"/>
      <c r="C939" s="523"/>
      <c r="D939" s="524"/>
      <c r="E939" s="159" t="s">
        <v>1429</v>
      </c>
      <c r="F939" s="161">
        <v>1</v>
      </c>
      <c r="G939" s="224">
        <v>1</v>
      </c>
      <c r="H939" s="201"/>
      <c r="I939" s="202"/>
      <c r="P939"/>
      <c r="Q939"/>
      <c r="R939" s="131"/>
    </row>
    <row r="940" spans="2:18" ht="29" x14ac:dyDescent="0.35">
      <c r="B940" s="522"/>
      <c r="C940" s="523"/>
      <c r="D940" s="524"/>
      <c r="E940" s="159" t="s">
        <v>720</v>
      </c>
      <c r="F940" s="161">
        <v>1</v>
      </c>
      <c r="G940" s="224"/>
      <c r="H940" s="201">
        <v>1</v>
      </c>
      <c r="I940" s="202"/>
      <c r="P940"/>
      <c r="Q940"/>
      <c r="R940" s="131"/>
    </row>
    <row r="941" spans="2:18" ht="29" x14ac:dyDescent="0.35">
      <c r="B941" s="522"/>
      <c r="C941" s="523"/>
      <c r="D941" s="524"/>
      <c r="E941" s="159" t="s">
        <v>1118</v>
      </c>
      <c r="F941" s="161">
        <v>1</v>
      </c>
      <c r="G941" s="224">
        <v>1</v>
      </c>
      <c r="H941" s="201">
        <v>1</v>
      </c>
      <c r="I941" s="202"/>
      <c r="P941"/>
      <c r="Q941"/>
      <c r="R941" s="131"/>
    </row>
    <row r="942" spans="2:18" ht="14.5" x14ac:dyDescent="0.35">
      <c r="B942" s="522"/>
      <c r="C942" s="523"/>
      <c r="D942" s="524"/>
      <c r="E942" s="159" t="s">
        <v>422</v>
      </c>
      <c r="F942" s="161">
        <v>1</v>
      </c>
      <c r="G942" s="224">
        <v>1</v>
      </c>
      <c r="H942" s="201"/>
      <c r="I942" s="202"/>
      <c r="P942"/>
      <c r="Q942"/>
      <c r="R942" s="131"/>
    </row>
    <row r="943" spans="2:18" ht="29" x14ac:dyDescent="0.35">
      <c r="B943" s="522"/>
      <c r="C943" s="523"/>
      <c r="D943" s="524"/>
      <c r="E943" s="159" t="s">
        <v>1340</v>
      </c>
      <c r="F943" s="161">
        <v>1</v>
      </c>
      <c r="G943" s="224"/>
      <c r="H943" s="201">
        <v>1</v>
      </c>
      <c r="I943" s="202"/>
      <c r="P943"/>
      <c r="Q943"/>
      <c r="R943" s="131"/>
    </row>
    <row r="944" spans="2:18" ht="14.5" x14ac:dyDescent="0.35">
      <c r="B944" s="522"/>
      <c r="C944" s="523"/>
      <c r="D944" s="524"/>
      <c r="E944" s="159" t="s">
        <v>1528</v>
      </c>
      <c r="F944" s="161">
        <v>1</v>
      </c>
      <c r="G944" s="224"/>
      <c r="H944" s="201">
        <v>1</v>
      </c>
      <c r="I944" s="202"/>
      <c r="P944"/>
      <c r="Q944"/>
      <c r="R944" s="131"/>
    </row>
    <row r="945" spans="2:18" ht="14.5" x14ac:dyDescent="0.35">
      <c r="B945" s="522"/>
      <c r="C945" s="523"/>
      <c r="D945" s="524"/>
      <c r="E945" s="159" t="s">
        <v>402</v>
      </c>
      <c r="F945" s="161">
        <v>1</v>
      </c>
      <c r="G945" s="224">
        <v>1</v>
      </c>
      <c r="H945" s="201"/>
      <c r="I945" s="202"/>
      <c r="P945"/>
      <c r="Q945"/>
      <c r="R945" s="131"/>
    </row>
    <row r="946" spans="2:18" ht="14.5" x14ac:dyDescent="0.35">
      <c r="B946" s="522"/>
      <c r="C946" s="523"/>
      <c r="D946" s="524"/>
      <c r="E946" s="159" t="s">
        <v>548</v>
      </c>
      <c r="F946" s="161">
        <v>1</v>
      </c>
      <c r="G946" s="224">
        <v>1</v>
      </c>
      <c r="H946" s="201"/>
      <c r="I946" s="202"/>
      <c r="P946"/>
      <c r="Q946"/>
      <c r="R946" s="131"/>
    </row>
    <row r="947" spans="2:18" ht="14.5" x14ac:dyDescent="0.35">
      <c r="B947" s="522"/>
      <c r="C947" s="523"/>
      <c r="D947" s="524"/>
      <c r="E947" s="159" t="s">
        <v>836</v>
      </c>
      <c r="F947" s="161">
        <v>1</v>
      </c>
      <c r="G947" s="224">
        <v>1</v>
      </c>
      <c r="H947" s="201"/>
      <c r="I947" s="202"/>
      <c r="P947"/>
      <c r="Q947"/>
      <c r="R947" s="131"/>
    </row>
    <row r="948" spans="2:18" ht="14.5" x14ac:dyDescent="0.35">
      <c r="B948" s="522"/>
      <c r="C948" s="523"/>
      <c r="D948" s="524"/>
      <c r="E948" s="159" t="s">
        <v>804</v>
      </c>
      <c r="F948" s="161">
        <v>1</v>
      </c>
      <c r="G948" s="224"/>
      <c r="H948" s="201"/>
      <c r="I948" s="202"/>
      <c r="P948"/>
      <c r="Q948"/>
      <c r="R948" s="131"/>
    </row>
    <row r="949" spans="2:18" ht="29" x14ac:dyDescent="0.35">
      <c r="B949" s="522"/>
      <c r="C949" s="523"/>
      <c r="D949" s="524"/>
      <c r="E949" s="159" t="s">
        <v>511</v>
      </c>
      <c r="F949" s="161">
        <v>1</v>
      </c>
      <c r="G949" s="224"/>
      <c r="H949" s="201">
        <v>1</v>
      </c>
      <c r="I949" s="202"/>
      <c r="J949" s="393"/>
      <c r="P949"/>
      <c r="Q949"/>
      <c r="R949" s="131"/>
    </row>
    <row r="950" spans="2:18" ht="29" x14ac:dyDescent="0.35">
      <c r="B950" s="522"/>
      <c r="C950" s="523"/>
      <c r="D950" s="524"/>
      <c r="E950" s="159" t="s">
        <v>623</v>
      </c>
      <c r="F950" s="161">
        <v>1</v>
      </c>
      <c r="G950" s="224"/>
      <c r="H950" s="201">
        <v>1</v>
      </c>
      <c r="I950" s="202"/>
      <c r="J950" s="128" t="s">
        <v>2821</v>
      </c>
      <c r="P950"/>
      <c r="Q950"/>
      <c r="R950" s="131"/>
    </row>
    <row r="951" spans="2:18" ht="14.5" x14ac:dyDescent="0.35">
      <c r="B951" s="522"/>
      <c r="C951" s="523"/>
      <c r="D951" s="524"/>
      <c r="E951" s="159" t="s">
        <v>588</v>
      </c>
      <c r="F951" s="161">
        <v>1</v>
      </c>
      <c r="G951" s="224">
        <v>1</v>
      </c>
      <c r="H951" s="201">
        <v>1</v>
      </c>
      <c r="I951" s="202"/>
      <c r="J951" s="128" t="s">
        <v>2821</v>
      </c>
      <c r="P951"/>
      <c r="Q951"/>
      <c r="R951" s="131"/>
    </row>
    <row r="952" spans="2:18" ht="14.5" x14ac:dyDescent="0.35">
      <c r="B952" s="522"/>
      <c r="C952" s="523"/>
      <c r="D952" s="524"/>
      <c r="E952" s="159" t="s">
        <v>989</v>
      </c>
      <c r="F952" s="161">
        <v>1</v>
      </c>
      <c r="G952" s="224"/>
      <c r="H952" s="201">
        <v>1</v>
      </c>
      <c r="I952" s="202">
        <v>1</v>
      </c>
      <c r="J952" s="393"/>
      <c r="P952"/>
      <c r="Q952"/>
      <c r="R952" s="131"/>
    </row>
    <row r="953" spans="2:18" ht="14.5" x14ac:dyDescent="0.35">
      <c r="B953" s="522"/>
      <c r="C953" s="523"/>
      <c r="D953" s="524"/>
      <c r="E953" s="159" t="s">
        <v>893</v>
      </c>
      <c r="F953" s="161">
        <v>1</v>
      </c>
      <c r="G953" s="224"/>
      <c r="H953" s="201"/>
      <c r="I953" s="202">
        <v>1</v>
      </c>
      <c r="J953" s="393"/>
      <c r="P953"/>
      <c r="Q953"/>
      <c r="R953" s="131"/>
    </row>
    <row r="954" spans="2:18" ht="29" x14ac:dyDescent="0.35">
      <c r="B954" s="522"/>
      <c r="C954" s="523"/>
      <c r="D954" s="524"/>
      <c r="E954" s="159" t="s">
        <v>856</v>
      </c>
      <c r="F954" s="161">
        <v>1</v>
      </c>
      <c r="G954" s="224"/>
      <c r="H954" s="201"/>
      <c r="I954" s="202">
        <v>1</v>
      </c>
      <c r="J954" s="393"/>
      <c r="P954"/>
      <c r="Q954"/>
      <c r="R954" s="131"/>
    </row>
    <row r="955" spans="2:18" ht="14.5" x14ac:dyDescent="0.35">
      <c r="B955" s="522"/>
      <c r="C955" s="523"/>
      <c r="D955" s="524"/>
      <c r="E955" s="159" t="s">
        <v>1410</v>
      </c>
      <c r="F955" s="161">
        <v>1</v>
      </c>
      <c r="G955" s="224"/>
      <c r="H955" s="201">
        <v>1</v>
      </c>
      <c r="I955" s="202"/>
      <c r="J955" s="128" t="s">
        <v>2821</v>
      </c>
      <c r="P955"/>
      <c r="Q955"/>
      <c r="R955" s="131"/>
    </row>
    <row r="956" spans="2:18" ht="14.5" x14ac:dyDescent="0.35">
      <c r="B956" s="522"/>
      <c r="C956" s="523"/>
      <c r="D956" s="524"/>
      <c r="E956" s="159" t="s">
        <v>1293</v>
      </c>
      <c r="F956" s="161">
        <v>1</v>
      </c>
      <c r="G956" s="224"/>
      <c r="H956" s="201">
        <v>1</v>
      </c>
      <c r="I956" s="202"/>
      <c r="J956" s="128" t="s">
        <v>2821</v>
      </c>
    </row>
    <row r="957" spans="2:18" ht="14.5" x14ac:dyDescent="0.35">
      <c r="B957" s="522"/>
      <c r="C957" s="523"/>
      <c r="D957" s="524"/>
      <c r="E957" s="159" t="s">
        <v>735</v>
      </c>
      <c r="F957" s="161">
        <v>1</v>
      </c>
      <c r="G957" s="224"/>
      <c r="H957" s="201">
        <v>1</v>
      </c>
      <c r="I957" s="202"/>
      <c r="J957" s="393"/>
    </row>
    <row r="958" spans="2:18" ht="29" x14ac:dyDescent="0.35">
      <c r="B958" s="522"/>
      <c r="C958" s="523"/>
      <c r="D958" s="524"/>
      <c r="E958" s="159" t="s">
        <v>818</v>
      </c>
      <c r="F958" s="161">
        <v>1</v>
      </c>
      <c r="G958" s="224"/>
      <c r="H958" s="201">
        <v>1</v>
      </c>
      <c r="I958" s="202"/>
    </row>
    <row r="959" spans="2:18" ht="14.5" x14ac:dyDescent="0.35">
      <c r="B959" s="522"/>
      <c r="C959" s="523"/>
      <c r="D959" s="524"/>
      <c r="E959" s="159" t="s">
        <v>1443</v>
      </c>
      <c r="F959" s="161">
        <v>1</v>
      </c>
      <c r="G959" s="224"/>
      <c r="H959" s="201">
        <v>1</v>
      </c>
      <c r="I959" s="202"/>
      <c r="J959" s="128" t="s">
        <v>2821</v>
      </c>
    </row>
    <row r="960" spans="2:18" ht="14.5" x14ac:dyDescent="0.35">
      <c r="B960" s="522"/>
      <c r="C960" s="523"/>
      <c r="D960" s="524"/>
      <c r="E960" s="159" t="s">
        <v>1502</v>
      </c>
      <c r="F960" s="161">
        <v>1</v>
      </c>
      <c r="G960" s="224"/>
      <c r="H960" s="201">
        <v>1</v>
      </c>
      <c r="I960" s="202"/>
      <c r="J960" s="128" t="s">
        <v>2821</v>
      </c>
    </row>
    <row r="961" spans="2:10" ht="14.5" x14ac:dyDescent="0.35">
      <c r="B961" s="522"/>
      <c r="C961" s="523"/>
      <c r="D961" s="524"/>
      <c r="E961" s="159" t="s">
        <v>970</v>
      </c>
      <c r="F961" s="161">
        <v>1</v>
      </c>
      <c r="G961" s="224"/>
      <c r="H961" s="201">
        <v>1</v>
      </c>
      <c r="I961" s="202"/>
    </row>
    <row r="962" spans="2:10" ht="29" x14ac:dyDescent="0.35">
      <c r="B962" s="522"/>
      <c r="C962" s="523"/>
      <c r="D962" s="524"/>
      <c r="E962" s="159" t="s">
        <v>1306</v>
      </c>
      <c r="F962" s="161">
        <v>1</v>
      </c>
      <c r="G962" s="224"/>
      <c r="H962" s="201">
        <v>1</v>
      </c>
      <c r="I962" s="202"/>
      <c r="J962" s="128" t="s">
        <v>2821</v>
      </c>
    </row>
    <row r="963" spans="2:10" ht="14.5" x14ac:dyDescent="0.35">
      <c r="B963" s="522"/>
      <c r="C963" s="523"/>
      <c r="D963" s="524"/>
      <c r="E963" s="159" t="s">
        <v>440</v>
      </c>
      <c r="F963" s="161">
        <v>1</v>
      </c>
      <c r="G963" s="224"/>
      <c r="H963" s="201">
        <v>1</v>
      </c>
      <c r="I963" s="202"/>
      <c r="J963" s="128" t="s">
        <v>2821</v>
      </c>
    </row>
    <row r="964" spans="2:10" ht="29" x14ac:dyDescent="0.35">
      <c r="B964" s="522"/>
      <c r="C964" s="523"/>
      <c r="D964" s="524"/>
      <c r="E964" s="159" t="s">
        <v>1544</v>
      </c>
      <c r="F964" s="161">
        <v>1</v>
      </c>
      <c r="G964" s="202"/>
      <c r="H964" s="201">
        <v>1</v>
      </c>
      <c r="I964" s="202"/>
      <c r="J964" s="128" t="s">
        <v>2821</v>
      </c>
    </row>
    <row r="965" spans="2:10" ht="14.5" x14ac:dyDescent="0.35">
      <c r="B965" s="522"/>
      <c r="C965" s="523"/>
      <c r="D965" s="524"/>
      <c r="E965" s="159" t="s">
        <v>1558</v>
      </c>
      <c r="F965" s="161">
        <v>1</v>
      </c>
      <c r="G965" s="202"/>
      <c r="H965" s="201">
        <v>1</v>
      </c>
      <c r="I965" s="202"/>
      <c r="J965" s="128" t="s">
        <v>2821</v>
      </c>
    </row>
    <row r="966" spans="2:10" ht="14.5" x14ac:dyDescent="0.35">
      <c r="B966" s="522"/>
      <c r="C966" s="523"/>
      <c r="D966" s="524"/>
      <c r="E966" s="159" t="s">
        <v>1488</v>
      </c>
      <c r="F966" s="161">
        <v>1</v>
      </c>
      <c r="G966" s="202"/>
      <c r="H966" s="201">
        <v>1</v>
      </c>
      <c r="I966" s="202"/>
      <c r="J966" s="128" t="s">
        <v>2821</v>
      </c>
    </row>
    <row r="967" spans="2:10" ht="14.5" x14ac:dyDescent="0.35">
      <c r="B967" s="522"/>
      <c r="C967" s="523"/>
      <c r="D967" s="524"/>
      <c r="E967" s="159" t="s">
        <v>1460</v>
      </c>
      <c r="F967" s="161">
        <v>1</v>
      </c>
      <c r="G967" s="202"/>
      <c r="H967" s="201">
        <v>1</v>
      </c>
      <c r="I967" s="202"/>
      <c r="J967" s="128" t="s">
        <v>2821</v>
      </c>
    </row>
    <row r="968" spans="2:10" ht="14.5" x14ac:dyDescent="0.35">
      <c r="B968" s="522"/>
      <c r="C968" s="523"/>
      <c r="D968" s="524"/>
      <c r="E968" s="159" t="s">
        <v>567</v>
      </c>
      <c r="F968" s="161">
        <v>1</v>
      </c>
      <c r="G968" s="202"/>
      <c r="H968" s="201">
        <v>1</v>
      </c>
      <c r="I968" s="202"/>
      <c r="J968" s="128" t="s">
        <v>2821</v>
      </c>
    </row>
    <row r="969" spans="2:10" ht="14.5" x14ac:dyDescent="0.35">
      <c r="B969" s="522"/>
      <c r="C969" s="523"/>
      <c r="D969" s="524"/>
      <c r="E969" s="159" t="s">
        <v>643</v>
      </c>
      <c r="F969" s="161">
        <v>4</v>
      </c>
      <c r="G969" s="202"/>
      <c r="H969" s="201">
        <v>4</v>
      </c>
      <c r="I969" s="202"/>
      <c r="J969" s="128" t="s">
        <v>2821</v>
      </c>
    </row>
    <row r="970" spans="2:10" ht="14.5" x14ac:dyDescent="0.35">
      <c r="B970" s="525"/>
      <c r="C970" s="526"/>
      <c r="D970" s="527"/>
      <c r="E970" s="159" t="s">
        <v>1473</v>
      </c>
      <c r="F970" s="161">
        <v>1</v>
      </c>
      <c r="G970" s="202"/>
      <c r="H970" s="201"/>
      <c r="I970" s="202"/>
    </row>
    <row r="971" spans="2:10" ht="14.5" x14ac:dyDescent="0.35">
      <c r="E971" t="s">
        <v>1677</v>
      </c>
      <c r="F971" s="131">
        <v>80</v>
      </c>
      <c r="G971" s="254">
        <f>SUM(G920:G970)</f>
        <v>32</v>
      </c>
      <c r="H971" s="394">
        <f>SUM(H920:H970)</f>
        <v>54</v>
      </c>
      <c r="I971" s="254">
        <f>SUM(I920:I970)</f>
        <v>8</v>
      </c>
    </row>
    <row r="975" spans="2:10" ht="14.5" x14ac:dyDescent="0.3">
      <c r="B975" s="112" t="s">
        <v>1779</v>
      </c>
      <c r="G975" s="132"/>
    </row>
    <row r="976" spans="2:10" ht="14.5" x14ac:dyDescent="0.3">
      <c r="G976" s="132"/>
    </row>
    <row r="977" spans="2:7" ht="14.5" x14ac:dyDescent="0.3">
      <c r="G977" s="132"/>
    </row>
    <row r="978" spans="2:7" ht="14.5" x14ac:dyDescent="0.35">
      <c r="B978" s="484" t="s">
        <v>1682</v>
      </c>
      <c r="C978" s="484"/>
      <c r="D978" s="484"/>
      <c r="E978" t="s">
        <v>242</v>
      </c>
      <c r="F978" t="s">
        <v>1671</v>
      </c>
      <c r="G978" s="132"/>
    </row>
    <row r="979" spans="2:7" ht="14.5" x14ac:dyDescent="0.35">
      <c r="B979" s="519" t="s">
        <v>1780</v>
      </c>
      <c r="C979" s="520"/>
      <c r="D979" s="521"/>
      <c r="E979">
        <v>1</v>
      </c>
      <c r="F979" s="131">
        <v>1</v>
      </c>
      <c r="G979" s="132"/>
    </row>
    <row r="980" spans="2:7" ht="14.5" x14ac:dyDescent="0.35">
      <c r="B980" s="522"/>
      <c r="C980" s="523"/>
      <c r="D980" s="524"/>
      <c r="E980">
        <v>2</v>
      </c>
      <c r="F980" s="131">
        <v>9</v>
      </c>
      <c r="G980" s="132"/>
    </row>
    <row r="981" spans="2:7" ht="14.5" x14ac:dyDescent="0.35">
      <c r="B981" s="522"/>
      <c r="C981" s="523"/>
      <c r="D981" s="524"/>
      <c r="E981">
        <v>3</v>
      </c>
      <c r="F981" s="131">
        <v>24</v>
      </c>
      <c r="G981" s="132"/>
    </row>
    <row r="982" spans="2:7" ht="14.5" x14ac:dyDescent="0.35">
      <c r="B982" s="522"/>
      <c r="C982" s="523"/>
      <c r="D982" s="524"/>
      <c r="E982">
        <v>4</v>
      </c>
      <c r="F982" s="131">
        <v>12</v>
      </c>
      <c r="G982" s="132"/>
    </row>
    <row r="983" spans="2:7" ht="14.5" x14ac:dyDescent="0.35">
      <c r="B983" s="522"/>
      <c r="C983" s="523"/>
      <c r="D983" s="524"/>
      <c r="E983">
        <v>5</v>
      </c>
      <c r="F983" s="131">
        <v>12</v>
      </c>
      <c r="G983" s="132"/>
    </row>
    <row r="984" spans="2:7" ht="14.5" x14ac:dyDescent="0.35">
      <c r="B984" s="522"/>
      <c r="C984" s="523"/>
      <c r="D984" s="524"/>
      <c r="E984">
        <v>6</v>
      </c>
      <c r="F984" s="131">
        <v>5</v>
      </c>
      <c r="G984" s="132"/>
    </row>
    <row r="985" spans="2:7" ht="14.5" x14ac:dyDescent="0.35">
      <c r="B985" s="525"/>
      <c r="C985" s="526"/>
      <c r="D985" s="527"/>
      <c r="E985">
        <v>7</v>
      </c>
      <c r="F985" s="131">
        <v>17</v>
      </c>
      <c r="G985" s="132"/>
    </row>
    <row r="986" spans="2:7" ht="14.5" x14ac:dyDescent="0.35">
      <c r="B986" s="133"/>
      <c r="C986" s="162"/>
      <c r="D986" s="241"/>
      <c r="E986" t="s">
        <v>1677</v>
      </c>
      <c r="F986" s="131">
        <v>80</v>
      </c>
      <c r="G986" s="132"/>
    </row>
    <row r="987" spans="2:7" ht="14.5" x14ac:dyDescent="0.35">
      <c r="B987" s="133"/>
      <c r="C987" s="162"/>
      <c r="D987" s="241"/>
      <c r="E987"/>
      <c r="F987"/>
      <c r="G987" s="132"/>
    </row>
    <row r="988" spans="2:7" ht="14.5" x14ac:dyDescent="0.35">
      <c r="B988" s="133"/>
      <c r="C988" s="162"/>
      <c r="D988" s="241"/>
      <c r="E988"/>
      <c r="F988"/>
      <c r="G988" s="132"/>
    </row>
    <row r="989" spans="2:7" ht="14.5" x14ac:dyDescent="0.35">
      <c r="B989" s="133"/>
      <c r="C989" s="133"/>
      <c r="D989" s="133"/>
      <c r="E989"/>
      <c r="F989"/>
      <c r="G989" s="132"/>
    </row>
    <row r="990" spans="2:7" ht="14.5" x14ac:dyDescent="0.35">
      <c r="B990" s="240"/>
      <c r="C990" s="133"/>
      <c r="D990" s="133"/>
      <c r="E990"/>
      <c r="F990"/>
      <c r="G990" s="132"/>
    </row>
    <row r="991" spans="2:7" ht="14.5" x14ac:dyDescent="0.3">
      <c r="B991" s="112" t="s">
        <v>1781</v>
      </c>
      <c r="G991" s="132"/>
    </row>
    <row r="992" spans="2:7" ht="14.5" x14ac:dyDescent="0.3">
      <c r="G992" s="132"/>
    </row>
    <row r="993" spans="2:7" ht="14.5" x14ac:dyDescent="0.3">
      <c r="G993" s="132"/>
    </row>
    <row r="994" spans="2:7" ht="14.5" x14ac:dyDescent="0.35">
      <c r="B994" s="484" t="s">
        <v>1682</v>
      </c>
      <c r="C994" s="484"/>
      <c r="D994" s="484"/>
      <c r="E994" t="s">
        <v>1638</v>
      </c>
      <c r="F994" t="s">
        <v>243</v>
      </c>
      <c r="G994" t="s">
        <v>1671</v>
      </c>
    </row>
    <row r="995" spans="2:7" ht="14.5" x14ac:dyDescent="0.35">
      <c r="B995" s="519" t="s">
        <v>1782</v>
      </c>
      <c r="C995" s="520"/>
      <c r="D995" s="521"/>
      <c r="E995" t="s">
        <v>40</v>
      </c>
      <c r="F995" t="s">
        <v>894</v>
      </c>
      <c r="G995" s="131">
        <v>1</v>
      </c>
    </row>
    <row r="996" spans="2:7" ht="14.5" x14ac:dyDescent="0.35">
      <c r="B996" s="522"/>
      <c r="C996" s="523"/>
      <c r="D996" s="524"/>
      <c r="E996"/>
      <c r="F996" t="s">
        <v>281</v>
      </c>
      <c r="G996" s="131">
        <v>15</v>
      </c>
    </row>
    <row r="997" spans="2:7" ht="14.5" x14ac:dyDescent="0.35">
      <c r="B997" s="522"/>
      <c r="C997" s="523"/>
      <c r="D997" s="524"/>
      <c r="E997"/>
      <c r="F997" t="s">
        <v>971</v>
      </c>
      <c r="G997" s="131">
        <v>1</v>
      </c>
    </row>
    <row r="998" spans="2:7" ht="14.5" x14ac:dyDescent="0.35">
      <c r="B998" s="522"/>
      <c r="C998" s="523"/>
      <c r="D998" s="524"/>
      <c r="E998"/>
      <c r="F998" t="s">
        <v>916</v>
      </c>
      <c r="G998" s="131">
        <v>1</v>
      </c>
    </row>
    <row r="999" spans="2:7" ht="14.5" x14ac:dyDescent="0.35">
      <c r="B999" s="522"/>
      <c r="C999" s="523"/>
      <c r="D999" s="524"/>
      <c r="E999"/>
      <c r="F999" t="s">
        <v>951</v>
      </c>
      <c r="G999" s="131">
        <v>1</v>
      </c>
    </row>
    <row r="1000" spans="2:7" ht="14.5" x14ac:dyDescent="0.35">
      <c r="B1000" s="525"/>
      <c r="C1000" s="526"/>
      <c r="D1000" s="527"/>
      <c r="E1000"/>
      <c r="F1000" t="s">
        <v>857</v>
      </c>
      <c r="G1000" s="131">
        <v>1</v>
      </c>
    </row>
    <row r="1001" spans="2:7" ht="14.5" x14ac:dyDescent="0.35">
      <c r="B1001" s="519" t="s">
        <v>1783</v>
      </c>
      <c r="C1001" s="520"/>
      <c r="D1001" s="521"/>
      <c r="E1001" t="s">
        <v>42</v>
      </c>
      <c r="F1001" t="s">
        <v>306</v>
      </c>
      <c r="G1001" s="131">
        <v>1</v>
      </c>
    </row>
    <row r="1002" spans="2:7" ht="14.5" x14ac:dyDescent="0.35">
      <c r="B1002" s="522"/>
      <c r="C1002" s="523"/>
      <c r="D1002" s="524"/>
      <c r="E1002"/>
      <c r="F1002" t="s">
        <v>589</v>
      </c>
      <c r="G1002" s="131">
        <v>1</v>
      </c>
    </row>
    <row r="1003" spans="2:7" ht="14.5" x14ac:dyDescent="0.35">
      <c r="B1003" s="522"/>
      <c r="C1003" s="523"/>
      <c r="D1003" s="524"/>
      <c r="E1003"/>
      <c r="F1003" t="s">
        <v>608</v>
      </c>
      <c r="G1003" s="131">
        <v>1</v>
      </c>
    </row>
    <row r="1004" spans="2:7" ht="14.5" x14ac:dyDescent="0.35">
      <c r="B1004" s="522"/>
      <c r="C1004" s="523"/>
      <c r="D1004" s="524"/>
      <c r="E1004"/>
      <c r="F1004" t="s">
        <v>549</v>
      </c>
      <c r="G1004" s="131">
        <v>1</v>
      </c>
    </row>
    <row r="1005" spans="2:7" ht="14.5" x14ac:dyDescent="0.35">
      <c r="B1005" s="522"/>
      <c r="C1005" s="523"/>
      <c r="D1005" s="524"/>
      <c r="E1005"/>
      <c r="F1005" t="s">
        <v>281</v>
      </c>
      <c r="G1005" s="131">
        <v>12</v>
      </c>
    </row>
    <row r="1006" spans="2:7" ht="14.5" x14ac:dyDescent="0.35">
      <c r="B1006" s="522"/>
      <c r="C1006" s="523"/>
      <c r="D1006" s="524"/>
      <c r="E1006"/>
      <c r="F1006" t="s">
        <v>352</v>
      </c>
      <c r="G1006" s="131">
        <v>1</v>
      </c>
    </row>
    <row r="1007" spans="2:7" ht="14.5" x14ac:dyDescent="0.35">
      <c r="B1007" s="522"/>
      <c r="C1007" s="523"/>
      <c r="D1007" s="524"/>
      <c r="E1007"/>
      <c r="F1007" t="s">
        <v>624</v>
      </c>
      <c r="G1007" s="131">
        <v>1</v>
      </c>
    </row>
    <row r="1008" spans="2:7" ht="14.5" x14ac:dyDescent="0.35">
      <c r="B1008" s="522"/>
      <c r="C1008" s="523"/>
      <c r="D1008" s="524"/>
      <c r="E1008"/>
      <c r="F1008" t="s">
        <v>568</v>
      </c>
      <c r="G1008" s="131">
        <v>1</v>
      </c>
    </row>
    <row r="1009" spans="2:7" ht="14.5" x14ac:dyDescent="0.35">
      <c r="B1009" s="525"/>
      <c r="C1009" s="526"/>
      <c r="D1009" s="527"/>
      <c r="E1009"/>
      <c r="F1009" t="s">
        <v>512</v>
      </c>
      <c r="G1009" s="131">
        <v>1</v>
      </c>
    </row>
    <row r="1010" spans="2:7" ht="14.5" x14ac:dyDescent="0.35">
      <c r="B1010" s="492" t="s">
        <v>1784</v>
      </c>
      <c r="C1010" s="493"/>
      <c r="D1010" s="494"/>
      <c r="E1010" t="s">
        <v>41</v>
      </c>
      <c r="F1010" t="s">
        <v>1307</v>
      </c>
      <c r="G1010" s="131">
        <v>1</v>
      </c>
    </row>
    <row r="1011" spans="2:7" ht="14.5" x14ac:dyDescent="0.35">
      <c r="B1011" s="495"/>
      <c r="C1011" s="496"/>
      <c r="D1011" s="497"/>
      <c r="E1011"/>
      <c r="F1011" t="s">
        <v>281</v>
      </c>
      <c r="G1011" s="131">
        <v>18</v>
      </c>
    </row>
    <row r="1012" spans="2:7" ht="14.5" x14ac:dyDescent="0.35">
      <c r="B1012" s="498"/>
      <c r="C1012" s="499"/>
      <c r="D1012" s="500"/>
      <c r="E1012"/>
      <c r="F1012" t="s">
        <v>1275</v>
      </c>
      <c r="G1012" s="131">
        <v>1</v>
      </c>
    </row>
    <row r="1013" spans="2:7" ht="14.5" x14ac:dyDescent="0.35">
      <c r="B1013" s="492" t="s">
        <v>2875</v>
      </c>
      <c r="C1013" s="493"/>
      <c r="D1013" s="494"/>
      <c r="E1013" t="s">
        <v>43</v>
      </c>
      <c r="F1013" t="s">
        <v>1161</v>
      </c>
      <c r="G1013" s="131">
        <v>1</v>
      </c>
    </row>
    <row r="1014" spans="2:7" ht="14.5" x14ac:dyDescent="0.35">
      <c r="B1014" s="495"/>
      <c r="C1014" s="496"/>
      <c r="D1014" s="497"/>
      <c r="E1014"/>
      <c r="F1014" t="s">
        <v>1025</v>
      </c>
      <c r="G1014" s="131">
        <v>1</v>
      </c>
    </row>
    <row r="1015" spans="2:7" ht="14.5" x14ac:dyDescent="0.35">
      <c r="B1015" s="495"/>
      <c r="C1015" s="496"/>
      <c r="D1015" s="497"/>
      <c r="E1015"/>
      <c r="F1015" t="s">
        <v>281</v>
      </c>
      <c r="G1015" s="131">
        <v>6</v>
      </c>
    </row>
    <row r="1016" spans="2:7" ht="14.5" x14ac:dyDescent="0.35">
      <c r="B1016" s="495"/>
      <c r="C1016" s="496"/>
      <c r="D1016" s="497"/>
      <c r="E1016"/>
      <c r="F1016" t="s">
        <v>352</v>
      </c>
      <c r="G1016" s="131">
        <v>1</v>
      </c>
    </row>
    <row r="1017" spans="2:7" ht="43.5" x14ac:dyDescent="0.35">
      <c r="B1017" s="495"/>
      <c r="C1017" s="496"/>
      <c r="D1017" s="497"/>
      <c r="E1017"/>
      <c r="F1017" s="159" t="s">
        <v>1240</v>
      </c>
      <c r="G1017" s="131">
        <v>1</v>
      </c>
    </row>
    <row r="1018" spans="2:7" ht="14.5" x14ac:dyDescent="0.35">
      <c r="B1018" s="495"/>
      <c r="C1018" s="496"/>
      <c r="D1018" s="497"/>
      <c r="E1018"/>
      <c r="F1018" t="s">
        <v>1221</v>
      </c>
      <c r="G1018" s="131">
        <v>1</v>
      </c>
    </row>
    <row r="1019" spans="2:7" ht="14.5" x14ac:dyDescent="0.35">
      <c r="B1019" s="495"/>
      <c r="C1019" s="496"/>
      <c r="D1019" s="497"/>
      <c r="E1019"/>
      <c r="F1019" t="s">
        <v>1040</v>
      </c>
      <c r="G1019" s="131">
        <v>1</v>
      </c>
    </row>
    <row r="1020" spans="2:7" ht="14.5" x14ac:dyDescent="0.35">
      <c r="B1020" s="495"/>
      <c r="C1020" s="496"/>
      <c r="D1020" s="497"/>
      <c r="E1020"/>
      <c r="F1020" t="s">
        <v>1575</v>
      </c>
      <c r="G1020" s="131">
        <v>1</v>
      </c>
    </row>
    <row r="1021" spans="2:7" ht="14.5" x14ac:dyDescent="0.35">
      <c r="B1021" s="495"/>
      <c r="C1021" s="496"/>
      <c r="D1021" s="497"/>
      <c r="E1021"/>
      <c r="F1021" t="s">
        <v>1007</v>
      </c>
      <c r="G1021" s="131">
        <v>2</v>
      </c>
    </row>
    <row r="1022" spans="2:7" ht="14.5" x14ac:dyDescent="0.35">
      <c r="B1022" s="495"/>
      <c r="C1022" s="496"/>
      <c r="D1022" s="497"/>
      <c r="E1022"/>
      <c r="F1022" t="s">
        <v>1594</v>
      </c>
      <c r="G1022" s="131">
        <v>1</v>
      </c>
    </row>
    <row r="1023" spans="2:7" ht="14.5" x14ac:dyDescent="0.35">
      <c r="B1023" s="495"/>
      <c r="C1023" s="496"/>
      <c r="D1023" s="497"/>
      <c r="E1023"/>
      <c r="F1023" t="s">
        <v>1089</v>
      </c>
      <c r="G1023" s="131">
        <v>1</v>
      </c>
    </row>
    <row r="1024" spans="2:7" ht="14.5" x14ac:dyDescent="0.35">
      <c r="B1024" s="495"/>
      <c r="C1024" s="496"/>
      <c r="D1024" s="497"/>
      <c r="E1024"/>
      <c r="F1024" t="s">
        <v>1106</v>
      </c>
      <c r="G1024" s="131">
        <v>1</v>
      </c>
    </row>
    <row r="1025" spans="2:7" ht="14.5" x14ac:dyDescent="0.35">
      <c r="B1025" s="495"/>
      <c r="C1025" s="496"/>
      <c r="D1025" s="497"/>
      <c r="E1025"/>
      <c r="F1025" t="s">
        <v>1072</v>
      </c>
      <c r="G1025" s="131">
        <v>1</v>
      </c>
    </row>
    <row r="1026" spans="2:7" ht="14.5" x14ac:dyDescent="0.35">
      <c r="B1026" s="498"/>
      <c r="C1026" s="499"/>
      <c r="D1026" s="500"/>
      <c r="E1026"/>
      <c r="F1026" t="s">
        <v>1133</v>
      </c>
      <c r="G1026" s="131">
        <v>1</v>
      </c>
    </row>
    <row r="1027" spans="2:7" ht="14.5" x14ac:dyDescent="0.35">
      <c r="E1027" t="s">
        <v>1677</v>
      </c>
      <c r="F1027"/>
      <c r="G1027" s="131">
        <v>80</v>
      </c>
    </row>
    <row r="1028" spans="2:7" ht="14.5" x14ac:dyDescent="0.35">
      <c r="E1028"/>
      <c r="F1028"/>
    </row>
    <row r="1029" spans="2:7" ht="14.5" x14ac:dyDescent="0.35">
      <c r="E1029"/>
      <c r="F1029"/>
    </row>
    <row r="1030" spans="2:7" ht="14.5" x14ac:dyDescent="0.35">
      <c r="E1030"/>
      <c r="F1030"/>
    </row>
    <row r="1032" spans="2:7" ht="14.5" x14ac:dyDescent="0.3">
      <c r="B1032" s="112" t="s">
        <v>1785</v>
      </c>
      <c r="G1032" s="132"/>
    </row>
    <row r="1033" spans="2:7" ht="14.5" x14ac:dyDescent="0.3">
      <c r="G1033" s="132"/>
    </row>
    <row r="1034" spans="2:7" ht="14.5" x14ac:dyDescent="0.3">
      <c r="G1034" s="132"/>
    </row>
    <row r="1035" spans="2:7" ht="14.5" x14ac:dyDescent="0.35">
      <c r="B1035" s="484" t="s">
        <v>1682</v>
      </c>
      <c r="C1035" s="484"/>
      <c r="D1035" s="484"/>
      <c r="E1035" t="s">
        <v>1638</v>
      </c>
      <c r="F1035" t="s">
        <v>244</v>
      </c>
      <c r="G1035" t="s">
        <v>1671</v>
      </c>
    </row>
    <row r="1036" spans="2:7" ht="14.5" x14ac:dyDescent="0.35">
      <c r="B1036" s="519" t="s">
        <v>1786</v>
      </c>
      <c r="C1036" s="520"/>
      <c r="D1036" s="521"/>
      <c r="E1036" t="s">
        <v>40</v>
      </c>
      <c r="F1036"/>
      <c r="G1036" s="131">
        <v>1</v>
      </c>
    </row>
    <row r="1037" spans="2:7" ht="14.5" x14ac:dyDescent="0.35">
      <c r="B1037" s="522"/>
      <c r="C1037" s="523"/>
      <c r="D1037" s="524"/>
      <c r="E1037"/>
      <c r="F1037" s="159" t="s">
        <v>268</v>
      </c>
      <c r="G1037" s="131">
        <v>6</v>
      </c>
    </row>
    <row r="1038" spans="2:7" ht="14.5" x14ac:dyDescent="0.35">
      <c r="B1038" s="522"/>
      <c r="C1038" s="523"/>
      <c r="D1038" s="524"/>
      <c r="E1038"/>
      <c r="F1038" s="159" t="s">
        <v>644</v>
      </c>
      <c r="G1038" s="131">
        <v>1</v>
      </c>
    </row>
    <row r="1039" spans="2:7" ht="14.5" x14ac:dyDescent="0.35">
      <c r="B1039" s="522"/>
      <c r="C1039" s="523"/>
      <c r="D1039" s="524"/>
      <c r="E1039"/>
      <c r="F1039" s="159" t="s">
        <v>858</v>
      </c>
      <c r="G1039" s="131">
        <v>1</v>
      </c>
    </row>
    <row r="1040" spans="2:7" ht="14.5" x14ac:dyDescent="0.35">
      <c r="B1040" s="522"/>
      <c r="C1040" s="523"/>
      <c r="D1040" s="524"/>
      <c r="E1040"/>
      <c r="F1040" s="159" t="s">
        <v>895</v>
      </c>
      <c r="G1040" s="131">
        <v>1</v>
      </c>
    </row>
    <row r="1041" spans="2:8" ht="14.5" x14ac:dyDescent="0.35">
      <c r="B1041" s="522"/>
      <c r="C1041" s="523"/>
      <c r="D1041" s="524"/>
      <c r="E1041"/>
      <c r="F1041" s="159" t="s">
        <v>770</v>
      </c>
      <c r="G1041" s="131">
        <v>1</v>
      </c>
    </row>
    <row r="1042" spans="2:8" ht="29" x14ac:dyDescent="0.35">
      <c r="B1042" s="522"/>
      <c r="C1042" s="523"/>
      <c r="D1042" s="524"/>
      <c r="E1042"/>
      <c r="F1042" s="159" t="s">
        <v>736</v>
      </c>
      <c r="G1042" s="131">
        <v>1</v>
      </c>
    </row>
    <row r="1043" spans="2:8" ht="14.5" x14ac:dyDescent="0.35">
      <c r="B1043" s="522"/>
      <c r="C1043" s="523"/>
      <c r="D1043" s="524"/>
      <c r="E1043"/>
      <c r="F1043" s="159" t="s">
        <v>819</v>
      </c>
      <c r="G1043" s="131">
        <v>1</v>
      </c>
    </row>
    <row r="1044" spans="2:8" ht="14.5" x14ac:dyDescent="0.35">
      <c r="B1044" s="522"/>
      <c r="C1044" s="523"/>
      <c r="D1044" s="524"/>
      <c r="E1044"/>
      <c r="F1044" s="159" t="s">
        <v>952</v>
      </c>
      <c r="G1044" s="131">
        <v>1</v>
      </c>
    </row>
    <row r="1045" spans="2:8" ht="14.5" x14ac:dyDescent="0.35">
      <c r="B1045" s="522"/>
      <c r="C1045" s="523"/>
      <c r="D1045" s="524"/>
      <c r="E1045"/>
      <c r="F1045" s="159" t="s">
        <v>786</v>
      </c>
      <c r="G1045" s="131">
        <v>1</v>
      </c>
    </row>
    <row r="1046" spans="2:8" ht="14.5" x14ac:dyDescent="0.35">
      <c r="B1046" s="522"/>
      <c r="C1046" s="523"/>
      <c r="D1046" s="524"/>
      <c r="E1046"/>
      <c r="F1046" s="159" t="s">
        <v>935</v>
      </c>
      <c r="G1046" s="131">
        <v>1</v>
      </c>
    </row>
    <row r="1047" spans="2:8" ht="29" x14ac:dyDescent="0.35">
      <c r="B1047" s="522"/>
      <c r="C1047" s="523"/>
      <c r="D1047" s="524"/>
      <c r="E1047"/>
      <c r="F1047" s="159" t="s">
        <v>990</v>
      </c>
      <c r="G1047" s="131">
        <v>1</v>
      </c>
    </row>
    <row r="1048" spans="2:8" ht="29" x14ac:dyDescent="0.35">
      <c r="B1048" s="522"/>
      <c r="C1048" s="523"/>
      <c r="D1048" s="524"/>
      <c r="E1048"/>
      <c r="F1048" s="159" t="s">
        <v>701</v>
      </c>
      <c r="G1048" s="131">
        <v>1</v>
      </c>
    </row>
    <row r="1049" spans="2:8" ht="29" x14ac:dyDescent="0.35">
      <c r="B1049" s="522"/>
      <c r="C1049" s="523"/>
      <c r="D1049" s="524"/>
      <c r="E1049"/>
      <c r="F1049" s="159" t="s">
        <v>683</v>
      </c>
      <c r="G1049" s="131">
        <v>1</v>
      </c>
    </row>
    <row r="1050" spans="2:8" ht="29" x14ac:dyDescent="0.35">
      <c r="B1050" s="525"/>
      <c r="C1050" s="526"/>
      <c r="D1050" s="527"/>
      <c r="E1050"/>
      <c r="F1050" s="159" t="s">
        <v>917</v>
      </c>
      <c r="G1050" s="131">
        <v>1</v>
      </c>
    </row>
    <row r="1051" spans="2:8" ht="14.5" x14ac:dyDescent="0.35">
      <c r="B1051" s="492" t="s">
        <v>1787</v>
      </c>
      <c r="C1051" s="493"/>
      <c r="D1051" s="494"/>
      <c r="E1051" s="159" t="s">
        <v>42</v>
      </c>
      <c r="F1051" s="159" t="s">
        <v>403</v>
      </c>
      <c r="G1051" s="131">
        <v>1</v>
      </c>
    </row>
    <row r="1052" spans="2:8" ht="14.5" x14ac:dyDescent="0.35">
      <c r="B1052" s="495"/>
      <c r="C1052" s="496"/>
      <c r="D1052" s="497"/>
      <c r="E1052" s="159"/>
      <c r="F1052" s="159" t="s">
        <v>281</v>
      </c>
      <c r="G1052" s="131">
        <v>1</v>
      </c>
    </row>
    <row r="1053" spans="2:8" ht="29" x14ac:dyDescent="0.35">
      <c r="B1053" s="495"/>
      <c r="C1053" s="496"/>
      <c r="D1053" s="497"/>
      <c r="E1053" s="159"/>
      <c r="F1053" s="159" t="s">
        <v>457</v>
      </c>
      <c r="G1053" s="131">
        <v>1</v>
      </c>
    </row>
    <row r="1054" spans="2:8" ht="14.5" x14ac:dyDescent="0.35">
      <c r="B1054" s="495"/>
      <c r="C1054" s="496"/>
      <c r="D1054" s="497"/>
      <c r="E1054" s="159"/>
      <c r="F1054" s="159" t="s">
        <v>368</v>
      </c>
      <c r="G1054" s="131">
        <v>1</v>
      </c>
      <c r="H1054" s="114" t="s">
        <v>268</v>
      </c>
    </row>
    <row r="1055" spans="2:8" ht="14.5" x14ac:dyDescent="0.35">
      <c r="B1055" s="495"/>
      <c r="C1055" s="496"/>
      <c r="D1055" s="497"/>
      <c r="E1055" s="159"/>
      <c r="F1055" s="159" t="s">
        <v>268</v>
      </c>
      <c r="G1055" s="131">
        <v>1</v>
      </c>
    </row>
    <row r="1056" spans="2:8" ht="29" x14ac:dyDescent="0.35">
      <c r="B1056" s="495"/>
      <c r="C1056" s="496"/>
      <c r="D1056" s="497"/>
      <c r="E1056" s="159"/>
      <c r="F1056" s="159" t="s">
        <v>532</v>
      </c>
      <c r="G1056" s="131">
        <v>1</v>
      </c>
    </row>
    <row r="1057" spans="2:8" ht="14.5" x14ac:dyDescent="0.35">
      <c r="B1057" s="495"/>
      <c r="C1057" s="496"/>
      <c r="D1057" s="497"/>
      <c r="E1057" s="159"/>
      <c r="F1057" s="159" t="s">
        <v>625</v>
      </c>
      <c r="G1057" s="131">
        <v>1</v>
      </c>
    </row>
    <row r="1058" spans="2:8" ht="14.5" x14ac:dyDescent="0.35">
      <c r="B1058" s="495"/>
      <c r="C1058" s="496"/>
      <c r="D1058" s="497"/>
      <c r="E1058" s="159"/>
      <c r="F1058" s="159" t="s">
        <v>384</v>
      </c>
      <c r="G1058" s="131">
        <v>1</v>
      </c>
    </row>
    <row r="1059" spans="2:8" ht="14.5" x14ac:dyDescent="0.35">
      <c r="B1059" s="495"/>
      <c r="C1059" s="496"/>
      <c r="D1059" s="497"/>
      <c r="E1059" s="159"/>
      <c r="F1059" s="159" t="s">
        <v>569</v>
      </c>
      <c r="G1059" s="131">
        <v>1</v>
      </c>
    </row>
    <row r="1060" spans="2:8" ht="14.5" x14ac:dyDescent="0.35">
      <c r="B1060" s="495"/>
      <c r="C1060" s="496"/>
      <c r="D1060" s="497"/>
      <c r="E1060" s="159"/>
      <c r="F1060" s="159" t="s">
        <v>590</v>
      </c>
      <c r="G1060" s="131">
        <v>1</v>
      </c>
      <c r="H1060" s="114" t="s">
        <v>281</v>
      </c>
    </row>
    <row r="1061" spans="2:8" ht="14.5" x14ac:dyDescent="0.35">
      <c r="B1061" s="495"/>
      <c r="C1061" s="496"/>
      <c r="D1061" s="497"/>
      <c r="E1061" s="159"/>
      <c r="F1061" s="159" t="s">
        <v>550</v>
      </c>
      <c r="G1061" s="131">
        <v>1</v>
      </c>
    </row>
    <row r="1062" spans="2:8" ht="14.5" x14ac:dyDescent="0.35">
      <c r="B1062" s="495"/>
      <c r="C1062" s="496"/>
      <c r="D1062" s="497"/>
      <c r="E1062" s="159"/>
      <c r="F1062" s="159" t="s">
        <v>423</v>
      </c>
      <c r="G1062" s="131">
        <v>2</v>
      </c>
    </row>
    <row r="1063" spans="2:8" ht="14.5" x14ac:dyDescent="0.35">
      <c r="B1063" s="495"/>
      <c r="C1063" s="496"/>
      <c r="D1063" s="497"/>
      <c r="E1063" s="159"/>
      <c r="F1063" s="159" t="s">
        <v>609</v>
      </c>
      <c r="G1063" s="131">
        <v>1</v>
      </c>
    </row>
    <row r="1064" spans="2:8" ht="14.5" x14ac:dyDescent="0.35">
      <c r="B1064" s="495"/>
      <c r="C1064" s="496"/>
      <c r="D1064" s="497"/>
      <c r="E1064" s="159"/>
      <c r="F1064" s="159" t="s">
        <v>513</v>
      </c>
      <c r="G1064" s="131">
        <v>1</v>
      </c>
      <c r="H1064" s="114" t="s">
        <v>281</v>
      </c>
    </row>
    <row r="1065" spans="2:8" ht="14.5" x14ac:dyDescent="0.35">
      <c r="B1065" s="495"/>
      <c r="C1065" s="496"/>
      <c r="D1065" s="497"/>
      <c r="E1065" s="159"/>
      <c r="F1065" s="159" t="s">
        <v>282</v>
      </c>
      <c r="G1065" s="131">
        <v>1</v>
      </c>
    </row>
    <row r="1066" spans="2:8" ht="14.5" x14ac:dyDescent="0.35">
      <c r="B1066" s="495"/>
      <c r="C1066" s="496"/>
      <c r="D1066" s="497"/>
      <c r="E1066" s="159"/>
      <c r="F1066" s="159" t="s">
        <v>307</v>
      </c>
      <c r="G1066" s="131">
        <v>1</v>
      </c>
    </row>
    <row r="1067" spans="2:8" ht="14.5" x14ac:dyDescent="0.35">
      <c r="B1067" s="495"/>
      <c r="C1067" s="496"/>
      <c r="D1067" s="497"/>
      <c r="E1067" s="159"/>
      <c r="F1067" s="159" t="s">
        <v>326</v>
      </c>
      <c r="G1067" s="131">
        <v>1</v>
      </c>
    </row>
    <row r="1068" spans="2:8" ht="29" x14ac:dyDescent="0.35">
      <c r="B1068" s="495"/>
      <c r="C1068" s="496"/>
      <c r="D1068" s="497"/>
      <c r="E1068" s="159"/>
      <c r="F1068" s="159" t="s">
        <v>441</v>
      </c>
      <c r="G1068" s="131">
        <v>1</v>
      </c>
    </row>
    <row r="1069" spans="2:8" ht="14.5" x14ac:dyDescent="0.35">
      <c r="B1069" s="498"/>
      <c r="C1069" s="499"/>
      <c r="D1069" s="500"/>
      <c r="E1069" s="159"/>
      <c r="F1069" s="159" t="s">
        <v>488</v>
      </c>
      <c r="G1069" s="131">
        <v>1</v>
      </c>
    </row>
    <row r="1070" spans="2:8" ht="29" x14ac:dyDescent="0.35">
      <c r="B1070" s="492" t="s">
        <v>1788</v>
      </c>
      <c r="C1070" s="493"/>
      <c r="D1070" s="494"/>
      <c r="E1070" t="s">
        <v>41</v>
      </c>
      <c r="F1070" s="159" t="s">
        <v>1276</v>
      </c>
      <c r="G1070" s="131">
        <v>1</v>
      </c>
    </row>
    <row r="1071" spans="2:8" ht="14.5" x14ac:dyDescent="0.35">
      <c r="B1071" s="495"/>
      <c r="C1071" s="496"/>
      <c r="D1071" s="497"/>
      <c r="E1071"/>
      <c r="F1071" s="159" t="s">
        <v>281</v>
      </c>
      <c r="G1071" s="131">
        <v>1</v>
      </c>
    </row>
    <row r="1072" spans="2:8" ht="14.5" x14ac:dyDescent="0.35">
      <c r="B1072" s="495"/>
      <c r="C1072" s="496"/>
      <c r="D1072" s="497"/>
      <c r="E1072"/>
      <c r="F1072" s="159" t="s">
        <v>1461</v>
      </c>
      <c r="G1072" s="131">
        <v>1</v>
      </c>
    </row>
    <row r="1073" spans="2:7" ht="14.5" x14ac:dyDescent="0.35">
      <c r="B1073" s="495"/>
      <c r="C1073" s="496"/>
      <c r="D1073" s="497"/>
      <c r="E1073"/>
      <c r="F1073" s="159" t="s">
        <v>1529</v>
      </c>
      <c r="G1073" s="131">
        <v>1</v>
      </c>
    </row>
    <row r="1074" spans="2:7" ht="14.5" x14ac:dyDescent="0.35">
      <c r="B1074" s="495"/>
      <c r="C1074" s="496"/>
      <c r="D1074" s="497"/>
      <c r="E1074"/>
      <c r="F1074" s="159" t="s">
        <v>1559</v>
      </c>
      <c r="G1074" s="131">
        <v>1</v>
      </c>
    </row>
    <row r="1075" spans="2:7" ht="14.5" x14ac:dyDescent="0.35">
      <c r="B1075" s="495"/>
      <c r="C1075" s="496"/>
      <c r="D1075" s="497"/>
      <c r="E1075"/>
      <c r="F1075" s="159" t="s">
        <v>268</v>
      </c>
      <c r="G1075" s="131">
        <v>7</v>
      </c>
    </row>
    <row r="1076" spans="2:7" ht="14.5" x14ac:dyDescent="0.35">
      <c r="B1076" s="495"/>
      <c r="C1076" s="496"/>
      <c r="D1076" s="497"/>
      <c r="E1076"/>
      <c r="F1076" s="159" t="s">
        <v>1444</v>
      </c>
      <c r="G1076" s="131">
        <v>1</v>
      </c>
    </row>
    <row r="1077" spans="2:7" ht="14.5" x14ac:dyDescent="0.35">
      <c r="B1077" s="495"/>
      <c r="C1077" s="496"/>
      <c r="D1077" s="497"/>
      <c r="E1077"/>
      <c r="F1077" s="159" t="s">
        <v>1515</v>
      </c>
      <c r="G1077" s="131">
        <v>1</v>
      </c>
    </row>
    <row r="1078" spans="2:7" ht="14.5" x14ac:dyDescent="0.35">
      <c r="B1078" s="495"/>
      <c r="C1078" s="496"/>
      <c r="D1078" s="497"/>
      <c r="E1078"/>
      <c r="F1078" s="159" t="s">
        <v>1411</v>
      </c>
      <c r="G1078" s="131">
        <v>1</v>
      </c>
    </row>
    <row r="1079" spans="2:7" ht="14.5" x14ac:dyDescent="0.35">
      <c r="B1079" s="495"/>
      <c r="C1079" s="496"/>
      <c r="D1079" s="497"/>
      <c r="E1079"/>
      <c r="F1079" s="159" t="s">
        <v>1393</v>
      </c>
      <c r="G1079" s="131">
        <v>1</v>
      </c>
    </row>
    <row r="1080" spans="2:7" ht="14.5" x14ac:dyDescent="0.35">
      <c r="B1080" s="495"/>
      <c r="C1080" s="496"/>
      <c r="D1080" s="497"/>
      <c r="E1080"/>
      <c r="F1080" s="159" t="s">
        <v>1341</v>
      </c>
      <c r="G1080" s="131">
        <v>1</v>
      </c>
    </row>
    <row r="1081" spans="2:7" ht="14.5" x14ac:dyDescent="0.35">
      <c r="B1081" s="495"/>
      <c r="C1081" s="496"/>
      <c r="D1081" s="497"/>
      <c r="E1081"/>
      <c r="F1081" s="159" t="s">
        <v>1324</v>
      </c>
      <c r="G1081" s="131">
        <v>1</v>
      </c>
    </row>
    <row r="1082" spans="2:7" ht="14.5" x14ac:dyDescent="0.35">
      <c r="B1082" s="495"/>
      <c r="C1082" s="496"/>
      <c r="D1082" s="497"/>
      <c r="E1082"/>
      <c r="F1082" s="159" t="s">
        <v>1359</v>
      </c>
      <c r="G1082" s="131">
        <v>1</v>
      </c>
    </row>
    <row r="1083" spans="2:7" ht="14.5" x14ac:dyDescent="0.35">
      <c r="B1083" s="498"/>
      <c r="C1083" s="499"/>
      <c r="D1083" s="500"/>
      <c r="E1083"/>
      <c r="F1083" s="159" t="s">
        <v>1377</v>
      </c>
      <c r="G1083" s="131">
        <v>1</v>
      </c>
    </row>
    <row r="1084" spans="2:7" ht="14.5" x14ac:dyDescent="0.35">
      <c r="B1084" s="492" t="s">
        <v>2876</v>
      </c>
      <c r="C1084" s="493"/>
      <c r="D1084" s="494"/>
      <c r="E1084" t="s">
        <v>43</v>
      </c>
      <c r="F1084" t="s">
        <v>1632</v>
      </c>
      <c r="G1084" s="131">
        <v>1</v>
      </c>
    </row>
    <row r="1085" spans="2:7" ht="14.5" x14ac:dyDescent="0.35">
      <c r="B1085" s="495"/>
      <c r="C1085" s="496"/>
      <c r="D1085" s="497"/>
      <c r="E1085"/>
      <c r="F1085" t="s">
        <v>1576</v>
      </c>
      <c r="G1085" s="131">
        <v>1</v>
      </c>
    </row>
    <row r="1086" spans="2:7" ht="14.5" x14ac:dyDescent="0.35">
      <c r="B1086" s="495"/>
      <c r="C1086" s="496"/>
      <c r="D1086" s="497"/>
      <c r="E1086"/>
      <c r="F1086" t="s">
        <v>1595</v>
      </c>
      <c r="G1086" s="131">
        <v>1</v>
      </c>
    </row>
    <row r="1087" spans="2:7" ht="14.5" x14ac:dyDescent="0.35">
      <c r="B1087" s="495"/>
      <c r="C1087" s="496"/>
      <c r="D1087" s="497"/>
      <c r="E1087"/>
      <c r="F1087" t="s">
        <v>1041</v>
      </c>
      <c r="G1087" s="131">
        <v>1</v>
      </c>
    </row>
    <row r="1088" spans="2:7" ht="14.5" x14ac:dyDescent="0.35">
      <c r="B1088" s="495"/>
      <c r="C1088" s="496"/>
      <c r="D1088" s="497"/>
      <c r="E1088"/>
      <c r="F1088" t="s">
        <v>1090</v>
      </c>
      <c r="G1088" s="131">
        <v>2</v>
      </c>
    </row>
    <row r="1089" spans="2:8" ht="14.5" x14ac:dyDescent="0.35">
      <c r="B1089" s="495"/>
      <c r="C1089" s="496"/>
      <c r="D1089" s="497"/>
      <c r="E1089"/>
      <c r="F1089" t="s">
        <v>1073</v>
      </c>
      <c r="G1089" s="131">
        <v>1</v>
      </c>
    </row>
    <row r="1090" spans="2:8" ht="14.5" x14ac:dyDescent="0.35">
      <c r="B1090" s="495"/>
      <c r="C1090" s="496"/>
      <c r="D1090" s="497"/>
      <c r="E1090"/>
      <c r="F1090" t="s">
        <v>268</v>
      </c>
      <c r="G1090" s="131">
        <v>3</v>
      </c>
    </row>
    <row r="1091" spans="2:8" ht="14.5" x14ac:dyDescent="0.35">
      <c r="B1091" s="495"/>
      <c r="C1091" s="496"/>
      <c r="D1091" s="497"/>
      <c r="E1091"/>
      <c r="F1091" t="s">
        <v>1241</v>
      </c>
      <c r="G1091" s="131">
        <v>1</v>
      </c>
    </row>
    <row r="1092" spans="2:8" ht="14.5" x14ac:dyDescent="0.35">
      <c r="B1092" s="495"/>
      <c r="C1092" s="496"/>
      <c r="D1092" s="497"/>
      <c r="E1092"/>
      <c r="F1092" t="s">
        <v>1222</v>
      </c>
      <c r="G1092" s="131">
        <v>1</v>
      </c>
    </row>
    <row r="1093" spans="2:8" ht="14.5" x14ac:dyDescent="0.35">
      <c r="B1093" s="495"/>
      <c r="C1093" s="496"/>
      <c r="D1093" s="497"/>
      <c r="E1093"/>
      <c r="F1093" t="s">
        <v>1134</v>
      </c>
      <c r="G1093" s="131">
        <v>1</v>
      </c>
    </row>
    <row r="1094" spans="2:8" ht="14.5" x14ac:dyDescent="0.35">
      <c r="B1094" s="495"/>
      <c r="C1094" s="496"/>
      <c r="D1094" s="497"/>
      <c r="E1094"/>
      <c r="F1094" t="s">
        <v>1119</v>
      </c>
      <c r="G1094" s="131">
        <v>1</v>
      </c>
    </row>
    <row r="1095" spans="2:8" ht="14.5" x14ac:dyDescent="0.35">
      <c r="B1095" s="495"/>
      <c r="C1095" s="496"/>
      <c r="D1095" s="497"/>
      <c r="E1095"/>
      <c r="F1095" t="s">
        <v>1614</v>
      </c>
      <c r="G1095" s="131">
        <v>1</v>
      </c>
    </row>
    <row r="1096" spans="2:8" ht="14.5" x14ac:dyDescent="0.35">
      <c r="B1096" s="495"/>
      <c r="C1096" s="496"/>
      <c r="D1096" s="497"/>
      <c r="E1096"/>
      <c r="F1096" t="s">
        <v>1148</v>
      </c>
      <c r="G1096" s="131">
        <v>1</v>
      </c>
    </row>
    <row r="1097" spans="2:8" ht="14.5" x14ac:dyDescent="0.35">
      <c r="B1097" s="495"/>
      <c r="C1097" s="496"/>
      <c r="D1097" s="497"/>
      <c r="E1097"/>
      <c r="F1097" t="s">
        <v>1189</v>
      </c>
      <c r="G1097" s="131">
        <v>1</v>
      </c>
    </row>
    <row r="1098" spans="2:8" ht="14.5" x14ac:dyDescent="0.35">
      <c r="B1098" s="495"/>
      <c r="C1098" s="496"/>
      <c r="D1098" s="497"/>
      <c r="E1098"/>
      <c r="F1098" t="s">
        <v>1056</v>
      </c>
      <c r="G1098" s="131">
        <v>1</v>
      </c>
    </row>
    <row r="1099" spans="2:8" ht="14.5" x14ac:dyDescent="0.35">
      <c r="B1099" s="495"/>
      <c r="C1099" s="496"/>
      <c r="D1099" s="497"/>
      <c r="E1099"/>
      <c r="F1099" t="s">
        <v>1008</v>
      </c>
      <c r="G1099" s="131">
        <v>1</v>
      </c>
      <c r="H1099" s="114" t="s">
        <v>281</v>
      </c>
    </row>
    <row r="1100" spans="2:8" ht="14.5" x14ac:dyDescent="0.35">
      <c r="B1100" s="498"/>
      <c r="C1100" s="499"/>
      <c r="D1100" s="500"/>
      <c r="E1100"/>
      <c r="F1100" t="s">
        <v>1026</v>
      </c>
      <c r="G1100" s="131">
        <v>1</v>
      </c>
    </row>
    <row r="1101" spans="2:8" ht="14.5" x14ac:dyDescent="0.35">
      <c r="E1101" t="s">
        <v>1677</v>
      </c>
      <c r="F1101"/>
      <c r="G1101" s="131">
        <v>80</v>
      </c>
    </row>
    <row r="1105" spans="2:7" ht="14.5" x14ac:dyDescent="0.3">
      <c r="B1105" s="112" t="s">
        <v>1789</v>
      </c>
      <c r="G1105" s="132"/>
    </row>
    <row r="1106" spans="2:7" ht="14.5" x14ac:dyDescent="0.3">
      <c r="G1106" s="132"/>
    </row>
    <row r="1107" spans="2:7" ht="14.5" x14ac:dyDescent="0.3">
      <c r="G1107" s="132"/>
    </row>
    <row r="1108" spans="2:7" ht="29" x14ac:dyDescent="0.35">
      <c r="B1108" s="484" t="s">
        <v>1682</v>
      </c>
      <c r="C1108" s="484"/>
      <c r="D1108" s="484"/>
      <c r="E1108" t="s">
        <v>1638</v>
      </c>
      <c r="F1108" s="159" t="s">
        <v>245</v>
      </c>
      <c r="G1108" s="132" t="s">
        <v>1671</v>
      </c>
    </row>
    <row r="1109" spans="2:7" ht="14.5" x14ac:dyDescent="0.35">
      <c r="B1109" s="519" t="s">
        <v>1790</v>
      </c>
      <c r="C1109" s="520"/>
      <c r="D1109" s="521"/>
      <c r="E1109" t="s">
        <v>40</v>
      </c>
      <c r="F1109" s="159"/>
      <c r="G1109" s="161">
        <v>1</v>
      </c>
    </row>
    <row r="1110" spans="2:7" ht="14.5" x14ac:dyDescent="0.35">
      <c r="B1110" s="522"/>
      <c r="C1110" s="523"/>
      <c r="D1110" s="524"/>
      <c r="E1110"/>
      <c r="F1110" s="159" t="s">
        <v>281</v>
      </c>
      <c r="G1110" s="161">
        <v>14</v>
      </c>
    </row>
    <row r="1111" spans="2:7" ht="14.5" x14ac:dyDescent="0.35">
      <c r="B1111" s="522"/>
      <c r="C1111" s="523"/>
      <c r="D1111" s="524"/>
      <c r="E1111"/>
      <c r="F1111" s="159" t="s">
        <v>837</v>
      </c>
      <c r="G1111" s="161">
        <v>1</v>
      </c>
    </row>
    <row r="1112" spans="2:7" ht="29" x14ac:dyDescent="0.35">
      <c r="B1112" s="522"/>
      <c r="C1112" s="523"/>
      <c r="D1112" s="524"/>
      <c r="E1112"/>
      <c r="F1112" s="159" t="s">
        <v>820</v>
      </c>
      <c r="G1112" s="161">
        <v>1</v>
      </c>
    </row>
    <row r="1113" spans="2:7" ht="29" x14ac:dyDescent="0.35">
      <c r="B1113" s="522"/>
      <c r="C1113" s="523"/>
      <c r="D1113" s="524"/>
      <c r="E1113"/>
      <c r="F1113" s="159" t="s">
        <v>972</v>
      </c>
      <c r="G1113" s="161">
        <v>1</v>
      </c>
    </row>
    <row r="1114" spans="2:7" ht="14.5" x14ac:dyDescent="0.35">
      <c r="B1114" s="522"/>
      <c r="C1114" s="523"/>
      <c r="D1114" s="524"/>
      <c r="E1114"/>
      <c r="F1114" s="159" t="s">
        <v>936</v>
      </c>
      <c r="G1114" s="161">
        <v>1</v>
      </c>
    </row>
    <row r="1115" spans="2:7" ht="29" x14ac:dyDescent="0.35">
      <c r="B1115" s="525"/>
      <c r="C1115" s="526"/>
      <c r="D1115" s="527"/>
      <c r="E1115"/>
      <c r="F1115" s="159" t="s">
        <v>953</v>
      </c>
      <c r="G1115" s="161">
        <v>1</v>
      </c>
    </row>
    <row r="1116" spans="2:7" ht="14.5" x14ac:dyDescent="0.35">
      <c r="B1116" s="519" t="s">
        <v>1791</v>
      </c>
      <c r="C1116" s="520"/>
      <c r="D1116" s="521"/>
      <c r="E1116" t="s">
        <v>42</v>
      </c>
      <c r="F1116" s="159" t="s">
        <v>281</v>
      </c>
      <c r="G1116" s="161">
        <v>1</v>
      </c>
    </row>
    <row r="1117" spans="2:7" ht="14.5" x14ac:dyDescent="0.35">
      <c r="B1117" s="522"/>
      <c r="C1117" s="523"/>
      <c r="D1117" s="524"/>
      <c r="E1117"/>
      <c r="F1117" s="159" t="s">
        <v>337</v>
      </c>
      <c r="G1117" s="161">
        <v>1</v>
      </c>
    </row>
    <row r="1118" spans="2:7" ht="14.5" x14ac:dyDescent="0.35">
      <c r="B1118" s="522"/>
      <c r="C1118" s="523"/>
      <c r="D1118" s="524"/>
      <c r="E1118"/>
      <c r="F1118" s="159" t="s">
        <v>489</v>
      </c>
      <c r="G1118" s="161">
        <v>1</v>
      </c>
    </row>
    <row r="1119" spans="2:7" ht="14.5" x14ac:dyDescent="0.35">
      <c r="B1119" s="522"/>
      <c r="C1119" s="523"/>
      <c r="D1119" s="524"/>
      <c r="E1119"/>
      <c r="F1119" s="159" t="s">
        <v>514</v>
      </c>
      <c r="G1119" s="161">
        <v>1</v>
      </c>
    </row>
    <row r="1120" spans="2:7" ht="14.5" x14ac:dyDescent="0.35">
      <c r="B1120" s="522"/>
      <c r="C1120" s="523"/>
      <c r="D1120" s="524"/>
      <c r="E1120"/>
      <c r="F1120" s="159" t="s">
        <v>424</v>
      </c>
      <c r="G1120" s="161">
        <v>1</v>
      </c>
    </row>
    <row r="1121" spans="2:7" ht="29" x14ac:dyDescent="0.35">
      <c r="B1121" s="522"/>
      <c r="C1121" s="523"/>
      <c r="D1121" s="524"/>
      <c r="E1121"/>
      <c r="F1121" s="159" t="s">
        <v>404</v>
      </c>
      <c r="G1121" s="161">
        <v>1</v>
      </c>
    </row>
    <row r="1122" spans="2:7" ht="14.5" x14ac:dyDescent="0.35">
      <c r="B1122" s="522"/>
      <c r="C1122" s="523"/>
      <c r="D1122" s="524"/>
      <c r="E1122"/>
      <c r="F1122" s="159" t="s">
        <v>458</v>
      </c>
      <c r="G1122" s="161">
        <v>1</v>
      </c>
    </row>
    <row r="1123" spans="2:7" ht="14.5" x14ac:dyDescent="0.35">
      <c r="B1123" s="522"/>
      <c r="C1123" s="523"/>
      <c r="D1123" s="524"/>
      <c r="E1123"/>
      <c r="F1123" s="159" t="s">
        <v>442</v>
      </c>
      <c r="G1123" s="161">
        <v>1</v>
      </c>
    </row>
    <row r="1124" spans="2:7" ht="14.5" x14ac:dyDescent="0.35">
      <c r="B1124" s="522"/>
      <c r="C1124" s="523"/>
      <c r="D1124" s="524"/>
      <c r="E1124"/>
      <c r="F1124" s="159" t="s">
        <v>533</v>
      </c>
      <c r="G1124" s="161">
        <v>1</v>
      </c>
    </row>
    <row r="1125" spans="2:7" ht="14.5" x14ac:dyDescent="0.35">
      <c r="B1125" s="522"/>
      <c r="C1125" s="523"/>
      <c r="D1125" s="524"/>
      <c r="E1125"/>
      <c r="F1125" s="159" t="s">
        <v>591</v>
      </c>
      <c r="G1125" s="161">
        <v>1</v>
      </c>
    </row>
    <row r="1126" spans="2:7" ht="14.5" x14ac:dyDescent="0.35">
      <c r="B1126" s="522"/>
      <c r="C1126" s="523"/>
      <c r="D1126" s="524"/>
      <c r="E1126"/>
      <c r="F1126" s="159" t="s">
        <v>610</v>
      </c>
      <c r="G1126" s="161">
        <v>1</v>
      </c>
    </row>
    <row r="1127" spans="2:7" ht="14.5" x14ac:dyDescent="0.35">
      <c r="B1127" s="522"/>
      <c r="C1127" s="523"/>
      <c r="D1127" s="524"/>
      <c r="E1127"/>
      <c r="F1127" s="159" t="s">
        <v>474</v>
      </c>
      <c r="G1127" s="161">
        <v>1</v>
      </c>
    </row>
    <row r="1128" spans="2:7" ht="14.5" x14ac:dyDescent="0.35">
      <c r="B1128" s="522"/>
      <c r="C1128" s="523"/>
      <c r="D1128" s="524"/>
      <c r="E1128"/>
      <c r="F1128" s="159" t="s">
        <v>283</v>
      </c>
      <c r="G1128" s="161">
        <v>1</v>
      </c>
    </row>
    <row r="1129" spans="2:7" ht="14.5" x14ac:dyDescent="0.35">
      <c r="B1129" s="522"/>
      <c r="C1129" s="523"/>
      <c r="D1129" s="524"/>
      <c r="E1129"/>
      <c r="F1129" s="159" t="s">
        <v>327</v>
      </c>
      <c r="G1129" s="161">
        <v>1</v>
      </c>
    </row>
    <row r="1130" spans="2:7" ht="14.5" x14ac:dyDescent="0.35">
      <c r="B1130" s="522"/>
      <c r="C1130" s="523"/>
      <c r="D1130" s="524"/>
      <c r="E1130"/>
      <c r="F1130" s="159" t="s">
        <v>354</v>
      </c>
      <c r="G1130" s="161">
        <v>1</v>
      </c>
    </row>
    <row r="1131" spans="2:7" ht="14.5" x14ac:dyDescent="0.35">
      <c r="B1131" s="522"/>
      <c r="C1131" s="523"/>
      <c r="D1131" s="524"/>
      <c r="E1131"/>
      <c r="F1131" s="159" t="s">
        <v>342</v>
      </c>
      <c r="G1131" s="161">
        <v>1</v>
      </c>
    </row>
    <row r="1132" spans="2:7" ht="14.5" x14ac:dyDescent="0.35">
      <c r="B1132" s="522"/>
      <c r="C1132" s="523"/>
      <c r="D1132" s="524"/>
      <c r="E1132"/>
      <c r="F1132" s="159" t="s">
        <v>385</v>
      </c>
      <c r="G1132" s="161">
        <v>1</v>
      </c>
    </row>
    <row r="1133" spans="2:7" ht="14.5" x14ac:dyDescent="0.35">
      <c r="B1133" s="522"/>
      <c r="C1133" s="523"/>
      <c r="D1133" s="524"/>
      <c r="E1133"/>
      <c r="F1133" s="159" t="s">
        <v>369</v>
      </c>
      <c r="G1133" s="161">
        <v>1</v>
      </c>
    </row>
    <row r="1134" spans="2:7" ht="14.5" x14ac:dyDescent="0.35">
      <c r="B1134" s="522"/>
      <c r="C1134" s="523"/>
      <c r="D1134" s="524"/>
      <c r="E1134"/>
      <c r="F1134" s="159" t="s">
        <v>626</v>
      </c>
      <c r="G1134" s="161">
        <v>1</v>
      </c>
    </row>
    <row r="1135" spans="2:7" ht="14.5" x14ac:dyDescent="0.35">
      <c r="B1135" s="525"/>
      <c r="C1135" s="526"/>
      <c r="D1135" s="527"/>
      <c r="E1135"/>
      <c r="F1135" s="159" t="s">
        <v>308</v>
      </c>
      <c r="G1135" s="161">
        <v>1</v>
      </c>
    </row>
    <row r="1136" spans="2:7" ht="29" x14ac:dyDescent="0.35">
      <c r="B1136" s="492" t="s">
        <v>1792</v>
      </c>
      <c r="C1136" s="493"/>
      <c r="D1136" s="494"/>
      <c r="E1136" t="s">
        <v>41</v>
      </c>
      <c r="F1136" s="159" t="s">
        <v>1277</v>
      </c>
      <c r="G1136" s="161">
        <v>1</v>
      </c>
    </row>
    <row r="1137" spans="2:7" ht="14.5" x14ac:dyDescent="0.35">
      <c r="B1137" s="495"/>
      <c r="C1137" s="496"/>
      <c r="D1137" s="497"/>
      <c r="E1137"/>
      <c r="F1137" s="159" t="s">
        <v>1378</v>
      </c>
      <c r="G1137" s="161">
        <v>1</v>
      </c>
    </row>
    <row r="1138" spans="2:7" ht="14.5" x14ac:dyDescent="0.35">
      <c r="B1138" s="495"/>
      <c r="C1138" s="496"/>
      <c r="D1138" s="497"/>
      <c r="E1138"/>
      <c r="F1138" s="159" t="s">
        <v>281</v>
      </c>
      <c r="G1138" s="161">
        <v>3</v>
      </c>
    </row>
    <row r="1139" spans="2:7" ht="14.5" x14ac:dyDescent="0.35">
      <c r="B1139" s="495"/>
      <c r="C1139" s="496"/>
      <c r="D1139" s="497"/>
      <c r="E1139"/>
      <c r="F1139" s="159" t="s">
        <v>1489</v>
      </c>
      <c r="G1139" s="161">
        <v>1</v>
      </c>
    </row>
    <row r="1140" spans="2:7" ht="14.5" x14ac:dyDescent="0.35">
      <c r="B1140" s="495"/>
      <c r="C1140" s="496"/>
      <c r="D1140" s="497"/>
      <c r="E1140"/>
      <c r="F1140" s="159" t="s">
        <v>1462</v>
      </c>
      <c r="G1140" s="161">
        <v>1</v>
      </c>
    </row>
    <row r="1141" spans="2:7" ht="14.5" x14ac:dyDescent="0.35">
      <c r="B1141" s="495"/>
      <c r="C1141" s="496"/>
      <c r="D1141" s="497"/>
      <c r="E1141"/>
      <c r="F1141" s="159" t="s">
        <v>1503</v>
      </c>
      <c r="G1141" s="161">
        <v>1</v>
      </c>
    </row>
    <row r="1142" spans="2:7" ht="14.5" x14ac:dyDescent="0.35">
      <c r="B1142" s="495"/>
      <c r="C1142" s="496"/>
      <c r="D1142" s="497"/>
      <c r="E1142"/>
      <c r="F1142" s="159" t="s">
        <v>1474</v>
      </c>
      <c r="G1142" s="161">
        <v>1</v>
      </c>
    </row>
    <row r="1143" spans="2:7" ht="14.5" x14ac:dyDescent="0.35">
      <c r="B1143" s="495"/>
      <c r="C1143" s="496"/>
      <c r="D1143" s="497"/>
      <c r="E1143"/>
      <c r="F1143" s="159" t="s">
        <v>1560</v>
      </c>
      <c r="G1143" s="161">
        <v>1</v>
      </c>
    </row>
    <row r="1144" spans="2:7" ht="14.5" x14ac:dyDescent="0.35">
      <c r="B1144" s="495"/>
      <c r="C1144" s="496"/>
      <c r="D1144" s="497"/>
      <c r="E1144"/>
      <c r="F1144" s="159" t="s">
        <v>1530</v>
      </c>
      <c r="G1144" s="161">
        <v>1</v>
      </c>
    </row>
    <row r="1145" spans="2:7" ht="14.5" x14ac:dyDescent="0.35">
      <c r="B1145" s="495"/>
      <c r="C1145" s="496"/>
      <c r="D1145" s="497"/>
      <c r="E1145"/>
      <c r="F1145" s="159" t="s">
        <v>1545</v>
      </c>
      <c r="G1145" s="161">
        <v>1</v>
      </c>
    </row>
    <row r="1146" spans="2:7" ht="14.5" x14ac:dyDescent="0.35">
      <c r="B1146" s="495"/>
      <c r="C1146" s="496"/>
      <c r="D1146" s="497"/>
      <c r="E1146"/>
      <c r="F1146" s="159" t="s">
        <v>1516</v>
      </c>
      <c r="G1146" s="161">
        <v>1</v>
      </c>
    </row>
    <row r="1147" spans="2:7" ht="29" x14ac:dyDescent="0.35">
      <c r="B1147" s="495"/>
      <c r="C1147" s="496"/>
      <c r="D1147" s="497"/>
      <c r="E1147"/>
      <c r="F1147" s="159" t="s">
        <v>1325</v>
      </c>
      <c r="G1147" s="161">
        <v>1</v>
      </c>
    </row>
    <row r="1148" spans="2:7" ht="14.5" x14ac:dyDescent="0.35">
      <c r="B1148" s="495"/>
      <c r="C1148" s="496"/>
      <c r="D1148" s="497"/>
      <c r="E1148"/>
      <c r="F1148" s="159" t="s">
        <v>1445</v>
      </c>
      <c r="G1148" s="161">
        <v>1</v>
      </c>
    </row>
    <row r="1149" spans="2:7" ht="14.5" x14ac:dyDescent="0.35">
      <c r="B1149" s="495"/>
      <c r="C1149" s="496"/>
      <c r="D1149" s="497"/>
      <c r="E1149"/>
      <c r="F1149" s="159" t="s">
        <v>1430</v>
      </c>
      <c r="G1149" s="161">
        <v>1</v>
      </c>
    </row>
    <row r="1150" spans="2:7" ht="14.5" x14ac:dyDescent="0.35">
      <c r="B1150" s="495"/>
      <c r="C1150" s="496"/>
      <c r="D1150" s="497"/>
      <c r="E1150"/>
      <c r="F1150" s="159" t="s">
        <v>1394</v>
      </c>
      <c r="G1150" s="161">
        <v>1</v>
      </c>
    </row>
    <row r="1151" spans="2:7" ht="14.5" x14ac:dyDescent="0.35">
      <c r="B1151" s="495"/>
      <c r="C1151" s="496"/>
      <c r="D1151" s="497"/>
      <c r="E1151"/>
      <c r="F1151" s="159" t="s">
        <v>1308</v>
      </c>
      <c r="G1151" s="161">
        <v>1</v>
      </c>
    </row>
    <row r="1152" spans="2:7" ht="14.5" x14ac:dyDescent="0.35">
      <c r="B1152" s="495"/>
      <c r="C1152" s="496"/>
      <c r="D1152" s="497"/>
      <c r="E1152"/>
      <c r="F1152" s="159" t="s">
        <v>1412</v>
      </c>
      <c r="G1152" s="161">
        <v>1</v>
      </c>
    </row>
    <row r="1153" spans="2:7" ht="14.5" x14ac:dyDescent="0.35">
      <c r="B1153" s="498"/>
      <c r="C1153" s="499"/>
      <c r="D1153" s="500"/>
      <c r="E1153"/>
      <c r="F1153" s="159" t="s">
        <v>1294</v>
      </c>
      <c r="G1153" s="161">
        <v>1</v>
      </c>
    </row>
    <row r="1154" spans="2:7" ht="14.5" x14ac:dyDescent="0.35">
      <c r="B1154" s="492" t="s">
        <v>2877</v>
      </c>
      <c r="C1154" s="493"/>
      <c r="D1154" s="494"/>
      <c r="E1154" t="s">
        <v>43</v>
      </c>
      <c r="F1154" s="159" t="s">
        <v>1190</v>
      </c>
      <c r="G1154" s="161">
        <v>1</v>
      </c>
    </row>
    <row r="1155" spans="2:7" ht="14.5" x14ac:dyDescent="0.35">
      <c r="B1155" s="495"/>
      <c r="C1155" s="496"/>
      <c r="D1155" s="497"/>
      <c r="E1155"/>
      <c r="F1155" s="159" t="s">
        <v>1149</v>
      </c>
      <c r="G1155" s="161">
        <v>1</v>
      </c>
    </row>
    <row r="1156" spans="2:7" ht="14.5" x14ac:dyDescent="0.35">
      <c r="B1156" s="495"/>
      <c r="C1156" s="496"/>
      <c r="D1156" s="497"/>
      <c r="E1156"/>
      <c r="F1156" s="159" t="s">
        <v>281</v>
      </c>
      <c r="G1156" s="161">
        <v>2</v>
      </c>
    </row>
    <row r="1157" spans="2:7" ht="14.5" x14ac:dyDescent="0.35">
      <c r="B1157" s="495"/>
      <c r="C1157" s="496"/>
      <c r="D1157" s="497"/>
      <c r="E1157"/>
      <c r="F1157" s="159" t="s">
        <v>1242</v>
      </c>
      <c r="G1157" s="161">
        <v>1</v>
      </c>
    </row>
    <row r="1158" spans="2:7" ht="14.5" x14ac:dyDescent="0.35">
      <c r="B1158" s="495"/>
      <c r="C1158" s="496"/>
      <c r="D1158" s="497"/>
      <c r="E1158"/>
      <c r="F1158" s="159" t="s">
        <v>1223</v>
      </c>
      <c r="G1158" s="161">
        <v>1</v>
      </c>
    </row>
    <row r="1159" spans="2:7" ht="14.5" x14ac:dyDescent="0.35">
      <c r="B1159" s="495"/>
      <c r="C1159" s="496"/>
      <c r="D1159" s="497"/>
      <c r="E1159"/>
      <c r="F1159" s="159" t="s">
        <v>1203</v>
      </c>
      <c r="G1159" s="161">
        <v>1</v>
      </c>
    </row>
    <row r="1160" spans="2:7" ht="14.5" x14ac:dyDescent="0.35">
      <c r="B1160" s="495"/>
      <c r="C1160" s="496"/>
      <c r="D1160" s="497"/>
      <c r="E1160"/>
      <c r="F1160" s="159" t="s">
        <v>1177</v>
      </c>
      <c r="G1160" s="161">
        <v>1</v>
      </c>
    </row>
    <row r="1161" spans="2:7" ht="14.5" x14ac:dyDescent="0.35">
      <c r="B1161" s="495"/>
      <c r="C1161" s="496"/>
      <c r="D1161" s="497"/>
      <c r="E1161"/>
      <c r="F1161" s="159" t="s">
        <v>1577</v>
      </c>
      <c r="G1161" s="161">
        <v>1</v>
      </c>
    </row>
    <row r="1162" spans="2:7" ht="14.5" x14ac:dyDescent="0.35">
      <c r="B1162" s="495"/>
      <c r="C1162" s="496"/>
      <c r="D1162" s="497"/>
      <c r="E1162"/>
      <c r="F1162" s="159" t="s">
        <v>1027</v>
      </c>
      <c r="G1162" s="161">
        <v>1</v>
      </c>
    </row>
    <row r="1163" spans="2:7" ht="14.5" x14ac:dyDescent="0.35">
      <c r="B1163" s="495"/>
      <c r="C1163" s="496"/>
      <c r="D1163" s="497"/>
      <c r="E1163"/>
      <c r="F1163" s="159" t="s">
        <v>1091</v>
      </c>
      <c r="G1163" s="161">
        <v>1</v>
      </c>
    </row>
    <row r="1164" spans="2:7" ht="14.5" x14ac:dyDescent="0.35">
      <c r="B1164" s="495"/>
      <c r="C1164" s="496"/>
      <c r="D1164" s="497"/>
      <c r="E1164"/>
      <c r="F1164" s="159" t="s">
        <v>1596</v>
      </c>
      <c r="G1164" s="161">
        <v>1</v>
      </c>
    </row>
    <row r="1165" spans="2:7" ht="14.5" x14ac:dyDescent="0.35">
      <c r="B1165" s="495"/>
      <c r="C1165" s="496"/>
      <c r="D1165" s="497"/>
      <c r="E1165"/>
      <c r="F1165" s="159" t="s">
        <v>1057</v>
      </c>
      <c r="G1165" s="161">
        <v>1</v>
      </c>
    </row>
    <row r="1166" spans="2:7" ht="14.5" x14ac:dyDescent="0.35">
      <c r="B1166" s="495"/>
      <c r="C1166" s="496"/>
      <c r="D1166" s="497"/>
      <c r="E1166"/>
      <c r="F1166" s="159" t="s">
        <v>1009</v>
      </c>
      <c r="G1166" s="161">
        <v>1</v>
      </c>
    </row>
    <row r="1167" spans="2:7" ht="14.5" x14ac:dyDescent="0.35">
      <c r="B1167" s="495"/>
      <c r="C1167" s="496"/>
      <c r="D1167" s="497"/>
      <c r="E1167"/>
      <c r="F1167" s="159" t="s">
        <v>1074</v>
      </c>
      <c r="G1167" s="161">
        <v>1</v>
      </c>
    </row>
    <row r="1168" spans="2:7" ht="14.5" x14ac:dyDescent="0.35">
      <c r="B1168" s="495"/>
      <c r="C1168" s="496"/>
      <c r="D1168" s="497"/>
      <c r="E1168"/>
      <c r="F1168" s="159" t="s">
        <v>1107</v>
      </c>
      <c r="G1168" s="161">
        <v>1</v>
      </c>
    </row>
    <row r="1169" spans="2:8" ht="14.5" x14ac:dyDescent="0.35">
      <c r="B1169" s="495"/>
      <c r="C1169" s="496"/>
      <c r="D1169" s="497"/>
      <c r="E1169"/>
      <c r="F1169" s="159" t="s">
        <v>1162</v>
      </c>
      <c r="G1169" s="161">
        <v>1</v>
      </c>
    </row>
    <row r="1170" spans="2:8" ht="14.5" x14ac:dyDescent="0.35">
      <c r="B1170" s="495"/>
      <c r="C1170" s="496"/>
      <c r="D1170" s="497"/>
      <c r="E1170"/>
      <c r="F1170" s="159" t="s">
        <v>1120</v>
      </c>
      <c r="G1170" s="161">
        <v>1</v>
      </c>
    </row>
    <row r="1171" spans="2:8" ht="14.5" x14ac:dyDescent="0.35">
      <c r="B1171" s="495"/>
      <c r="C1171" s="496"/>
      <c r="D1171" s="497"/>
      <c r="E1171"/>
      <c r="F1171" s="159" t="s">
        <v>1135</v>
      </c>
      <c r="G1171" s="161">
        <v>1</v>
      </c>
    </row>
    <row r="1172" spans="2:8" ht="14.5" x14ac:dyDescent="0.35">
      <c r="B1172" s="498"/>
      <c r="C1172" s="499"/>
      <c r="D1172" s="500"/>
      <c r="E1172"/>
      <c r="F1172" s="159" t="s">
        <v>358</v>
      </c>
      <c r="G1172" s="161">
        <v>1</v>
      </c>
    </row>
    <row r="1173" spans="2:8" ht="14.5" x14ac:dyDescent="0.35">
      <c r="E1173" t="s">
        <v>1677</v>
      </c>
      <c r="F1173"/>
      <c r="G1173" s="161">
        <v>80</v>
      </c>
    </row>
    <row r="1174" spans="2:8" ht="14.5" x14ac:dyDescent="0.35">
      <c r="E1174"/>
      <c r="F1174"/>
      <c r="G1174" s="132"/>
    </row>
    <row r="1178" spans="2:8" ht="14.5" x14ac:dyDescent="0.3">
      <c r="B1178" s="112" t="s">
        <v>1793</v>
      </c>
      <c r="G1178" s="132"/>
    </row>
    <row r="1179" spans="2:8" ht="14.5" x14ac:dyDescent="0.3">
      <c r="G1179" s="132"/>
    </row>
    <row r="1180" spans="2:8" ht="14.5" x14ac:dyDescent="0.3">
      <c r="G1180" s="132"/>
    </row>
    <row r="1181" spans="2:8" ht="14.5" x14ac:dyDescent="0.35">
      <c r="B1181" s="484" t="s">
        <v>1682</v>
      </c>
      <c r="C1181" s="484"/>
      <c r="D1181" s="484"/>
      <c r="E1181" t="s">
        <v>1638</v>
      </c>
      <c r="F1181" t="s">
        <v>246</v>
      </c>
      <c r="G1181" t="s">
        <v>1671</v>
      </c>
      <c r="H1181" s="129"/>
    </row>
    <row r="1182" spans="2:8" ht="14.5" x14ac:dyDescent="0.35">
      <c r="B1182" s="519" t="s">
        <v>1794</v>
      </c>
      <c r="C1182" s="520"/>
      <c r="D1182" s="521"/>
      <c r="E1182" t="s">
        <v>40</v>
      </c>
      <c r="F1182" s="246"/>
      <c r="G1182" s="226">
        <v>1</v>
      </c>
      <c r="H1182" s="129"/>
    </row>
    <row r="1183" spans="2:8" ht="14.5" x14ac:dyDescent="0.35">
      <c r="B1183" s="522"/>
      <c r="C1183" s="523"/>
      <c r="D1183" s="524"/>
      <c r="E1183"/>
      <c r="F1183" t="s">
        <v>737</v>
      </c>
      <c r="G1183" s="131">
        <v>1</v>
      </c>
      <c r="H1183" s="129"/>
    </row>
    <row r="1184" spans="2:8" ht="14.5" x14ac:dyDescent="0.35">
      <c r="B1184" s="522"/>
      <c r="C1184" s="523"/>
      <c r="D1184" s="524"/>
      <c r="E1184"/>
      <c r="F1184" t="s">
        <v>787</v>
      </c>
      <c r="G1184" s="131">
        <v>1</v>
      </c>
      <c r="H1184" s="129"/>
    </row>
    <row r="1185" spans="2:8" ht="14.5" x14ac:dyDescent="0.35">
      <c r="B1185" s="522"/>
      <c r="C1185" s="523"/>
      <c r="D1185" s="524"/>
      <c r="E1185"/>
      <c r="F1185" t="s">
        <v>281</v>
      </c>
      <c r="G1185" s="131">
        <v>3</v>
      </c>
      <c r="H1185" s="129"/>
    </row>
    <row r="1186" spans="2:8" ht="14.5" x14ac:dyDescent="0.35">
      <c r="B1186" s="522"/>
      <c r="C1186" s="523"/>
      <c r="D1186" s="524"/>
      <c r="E1186"/>
      <c r="F1186" t="s">
        <v>838</v>
      </c>
      <c r="G1186" s="131">
        <v>1</v>
      </c>
      <c r="H1186" s="129"/>
    </row>
    <row r="1187" spans="2:8" ht="14.5" x14ac:dyDescent="0.35">
      <c r="B1187" s="522"/>
      <c r="C1187" s="523"/>
      <c r="D1187" s="524"/>
      <c r="E1187"/>
      <c r="F1187" t="s">
        <v>721</v>
      </c>
      <c r="G1187" s="131">
        <v>1</v>
      </c>
      <c r="H1187" s="129"/>
    </row>
    <row r="1188" spans="2:8" ht="14.5" x14ac:dyDescent="0.35">
      <c r="B1188" s="522"/>
      <c r="C1188" s="523"/>
      <c r="D1188" s="524"/>
      <c r="E1188"/>
      <c r="F1188" t="s">
        <v>771</v>
      </c>
      <c r="G1188" s="131">
        <v>1</v>
      </c>
      <c r="H1188" s="129"/>
    </row>
    <row r="1189" spans="2:8" ht="14.5" x14ac:dyDescent="0.35">
      <c r="B1189" s="522"/>
      <c r="C1189" s="523"/>
      <c r="D1189" s="524"/>
      <c r="E1189"/>
      <c r="F1189" t="s">
        <v>755</v>
      </c>
      <c r="G1189" s="131">
        <v>1</v>
      </c>
      <c r="H1189" s="129"/>
    </row>
    <row r="1190" spans="2:8" ht="14.5" x14ac:dyDescent="0.35">
      <c r="B1190" s="522"/>
      <c r="C1190" s="523"/>
      <c r="D1190" s="524"/>
      <c r="E1190"/>
      <c r="F1190" t="s">
        <v>918</v>
      </c>
      <c r="G1190" s="131">
        <v>1</v>
      </c>
      <c r="H1190" s="129"/>
    </row>
    <row r="1191" spans="2:8" ht="14.5" x14ac:dyDescent="0.35">
      <c r="B1191" s="522"/>
      <c r="C1191" s="523"/>
      <c r="D1191" s="524"/>
      <c r="E1191"/>
      <c r="F1191" t="s">
        <v>665</v>
      </c>
      <c r="G1191" s="131">
        <v>1</v>
      </c>
      <c r="H1191" s="129"/>
    </row>
    <row r="1192" spans="2:8" ht="14.5" x14ac:dyDescent="0.35">
      <c r="B1192" s="522"/>
      <c r="C1192" s="523"/>
      <c r="D1192" s="524"/>
      <c r="E1192"/>
      <c r="F1192" t="s">
        <v>645</v>
      </c>
      <c r="G1192" s="131">
        <v>1</v>
      </c>
      <c r="H1192" s="129"/>
    </row>
    <row r="1193" spans="2:8" ht="14.5" x14ac:dyDescent="0.35">
      <c r="B1193" s="522"/>
      <c r="C1193" s="523"/>
      <c r="D1193" s="524"/>
      <c r="E1193"/>
      <c r="F1193" t="s">
        <v>684</v>
      </c>
      <c r="G1193" s="131">
        <v>1</v>
      </c>
      <c r="H1193" s="129"/>
    </row>
    <row r="1194" spans="2:8" ht="14.5" x14ac:dyDescent="0.35">
      <c r="B1194" s="522"/>
      <c r="C1194" s="523"/>
      <c r="D1194" s="524"/>
      <c r="E1194"/>
      <c r="F1194" t="s">
        <v>937</v>
      </c>
      <c r="G1194" s="131">
        <v>1</v>
      </c>
      <c r="H1194" s="129"/>
    </row>
    <row r="1195" spans="2:8" ht="14.5" x14ac:dyDescent="0.35">
      <c r="B1195" s="522"/>
      <c r="C1195" s="523"/>
      <c r="D1195" s="524"/>
      <c r="E1195"/>
      <c r="F1195" t="s">
        <v>702</v>
      </c>
      <c r="G1195" s="131">
        <v>1</v>
      </c>
      <c r="H1195" s="129"/>
    </row>
    <row r="1196" spans="2:8" ht="14.5" x14ac:dyDescent="0.35">
      <c r="B1196" s="522"/>
      <c r="C1196" s="523"/>
      <c r="D1196" s="524"/>
      <c r="E1196"/>
      <c r="F1196" t="s">
        <v>821</v>
      </c>
      <c r="G1196" s="131">
        <v>1</v>
      </c>
      <c r="H1196" s="129"/>
    </row>
    <row r="1197" spans="2:8" ht="14.5" x14ac:dyDescent="0.35">
      <c r="B1197" s="522"/>
      <c r="C1197" s="523"/>
      <c r="D1197" s="524"/>
      <c r="E1197"/>
      <c r="F1197" t="s">
        <v>973</v>
      </c>
      <c r="G1197" s="131">
        <v>1</v>
      </c>
      <c r="H1197" s="129"/>
    </row>
    <row r="1198" spans="2:8" ht="14.5" x14ac:dyDescent="0.35">
      <c r="B1198" s="522"/>
      <c r="C1198" s="523"/>
      <c r="D1198" s="524"/>
      <c r="E1198"/>
      <c r="F1198" t="s">
        <v>954</v>
      </c>
      <c r="G1198" s="131">
        <v>1</v>
      </c>
      <c r="H1198" s="129"/>
    </row>
    <row r="1199" spans="2:8" ht="14.5" x14ac:dyDescent="0.35">
      <c r="B1199" s="525"/>
      <c r="C1199" s="526"/>
      <c r="D1199" s="527"/>
      <c r="E1199"/>
      <c r="F1199" t="s">
        <v>991</v>
      </c>
      <c r="G1199" s="131">
        <v>1</v>
      </c>
      <c r="H1199" s="129"/>
    </row>
    <row r="1200" spans="2:8" ht="14.5" x14ac:dyDescent="0.35">
      <c r="B1200" s="492" t="s">
        <v>1795</v>
      </c>
      <c r="C1200" s="493"/>
      <c r="D1200" s="494"/>
      <c r="E1200" t="s">
        <v>42</v>
      </c>
      <c r="F1200" t="s">
        <v>328</v>
      </c>
      <c r="G1200" s="131">
        <v>1</v>
      </c>
      <c r="H1200" s="129"/>
    </row>
    <row r="1201" spans="2:8" ht="14.5" x14ac:dyDescent="0.35">
      <c r="B1201" s="495"/>
      <c r="C1201" s="496"/>
      <c r="D1201" s="497"/>
      <c r="E1201"/>
      <c r="F1201" t="s">
        <v>281</v>
      </c>
      <c r="G1201" s="131">
        <v>5</v>
      </c>
      <c r="H1201" s="129"/>
    </row>
    <row r="1202" spans="2:8" ht="14.5" x14ac:dyDescent="0.35">
      <c r="B1202" s="495"/>
      <c r="C1202" s="496"/>
      <c r="D1202" s="497"/>
      <c r="E1202"/>
      <c r="F1202" t="s">
        <v>611</v>
      </c>
      <c r="G1202" s="131">
        <v>1</v>
      </c>
      <c r="H1202" s="129"/>
    </row>
    <row r="1203" spans="2:8" ht="14.5" x14ac:dyDescent="0.35">
      <c r="B1203" s="495"/>
      <c r="C1203" s="496"/>
      <c r="D1203" s="497"/>
      <c r="E1203"/>
      <c r="F1203" s="246" t="s">
        <v>337</v>
      </c>
      <c r="G1203" s="226">
        <v>1</v>
      </c>
      <c r="H1203" s="129"/>
    </row>
    <row r="1204" spans="2:8" ht="14.5" x14ac:dyDescent="0.35">
      <c r="B1204" s="495"/>
      <c r="C1204" s="496"/>
      <c r="D1204" s="497"/>
      <c r="E1204"/>
      <c r="F1204" t="s">
        <v>459</v>
      </c>
      <c r="G1204" s="131">
        <v>1</v>
      </c>
      <c r="H1204" s="129"/>
    </row>
    <row r="1205" spans="2:8" ht="14.5" x14ac:dyDescent="0.35">
      <c r="B1205" s="495"/>
      <c r="C1205" s="496"/>
      <c r="D1205" s="497"/>
      <c r="E1205"/>
      <c r="F1205" t="s">
        <v>405</v>
      </c>
      <c r="G1205" s="131">
        <v>1</v>
      </c>
      <c r="H1205" s="129"/>
    </row>
    <row r="1206" spans="2:8" ht="14.5" x14ac:dyDescent="0.35">
      <c r="B1206" s="495"/>
      <c r="C1206" s="496"/>
      <c r="D1206" s="497"/>
      <c r="E1206"/>
      <c r="F1206" t="s">
        <v>490</v>
      </c>
      <c r="G1206" s="131">
        <v>1</v>
      </c>
      <c r="H1206" s="129"/>
    </row>
    <row r="1207" spans="2:8" ht="14.5" x14ac:dyDescent="0.35">
      <c r="B1207" s="495"/>
      <c r="C1207" s="496"/>
      <c r="D1207" s="497"/>
      <c r="E1207"/>
      <c r="F1207" t="s">
        <v>533</v>
      </c>
      <c r="G1207" s="131">
        <v>1</v>
      </c>
      <c r="H1207" s="129"/>
    </row>
    <row r="1208" spans="2:8" ht="14.5" x14ac:dyDescent="0.35">
      <c r="B1208" s="495"/>
      <c r="C1208" s="496"/>
      <c r="D1208" s="497"/>
      <c r="E1208"/>
      <c r="F1208" s="146" t="s">
        <v>551</v>
      </c>
      <c r="G1208" s="131">
        <v>1</v>
      </c>
      <c r="H1208" s="129"/>
    </row>
    <row r="1209" spans="2:8" ht="14.5" x14ac:dyDescent="0.35">
      <c r="B1209" s="495"/>
      <c r="C1209" s="496"/>
      <c r="D1209" s="497"/>
      <c r="E1209"/>
      <c r="F1209" s="146" t="s">
        <v>570</v>
      </c>
      <c r="G1209" s="131">
        <v>1</v>
      </c>
      <c r="H1209" s="129"/>
    </row>
    <row r="1210" spans="2:8" ht="14.5" x14ac:dyDescent="0.35">
      <c r="B1210" s="495"/>
      <c r="C1210" s="496"/>
      <c r="D1210" s="497"/>
      <c r="E1210"/>
      <c r="F1210" s="146" t="s">
        <v>515</v>
      </c>
      <c r="G1210" s="131">
        <v>1</v>
      </c>
      <c r="H1210" s="129"/>
    </row>
    <row r="1211" spans="2:8" ht="14.5" x14ac:dyDescent="0.35">
      <c r="B1211" s="495"/>
      <c r="C1211" s="496"/>
      <c r="D1211" s="497"/>
      <c r="E1211"/>
      <c r="F1211" s="146" t="s">
        <v>425</v>
      </c>
      <c r="G1211" s="131">
        <v>1</v>
      </c>
      <c r="H1211" s="129"/>
    </row>
    <row r="1212" spans="2:8" ht="14.5" x14ac:dyDescent="0.35">
      <c r="B1212" s="495"/>
      <c r="C1212" s="496"/>
      <c r="D1212" s="497"/>
      <c r="E1212"/>
      <c r="F1212" s="146" t="s">
        <v>475</v>
      </c>
      <c r="G1212" s="131">
        <v>1</v>
      </c>
      <c r="H1212" s="129"/>
    </row>
    <row r="1213" spans="2:8" ht="14.5" x14ac:dyDescent="0.35">
      <c r="B1213" s="495"/>
      <c r="C1213" s="496"/>
      <c r="D1213" s="497"/>
      <c r="E1213"/>
      <c r="F1213" s="146" t="s">
        <v>309</v>
      </c>
      <c r="G1213" s="131">
        <v>1</v>
      </c>
      <c r="H1213" s="129"/>
    </row>
    <row r="1214" spans="2:8" ht="14.5" x14ac:dyDescent="0.35">
      <c r="B1214" s="495"/>
      <c r="C1214" s="496"/>
      <c r="D1214" s="497"/>
      <c r="E1214"/>
      <c r="F1214" s="146" t="s">
        <v>626</v>
      </c>
      <c r="G1214" s="131">
        <v>1</v>
      </c>
      <c r="H1214" s="129"/>
    </row>
    <row r="1215" spans="2:8" ht="14.5" x14ac:dyDescent="0.35">
      <c r="B1215" s="498"/>
      <c r="C1215" s="499"/>
      <c r="D1215" s="500"/>
      <c r="E1215"/>
      <c r="F1215" s="146" t="s">
        <v>284</v>
      </c>
      <c r="G1215" s="131">
        <v>1</v>
      </c>
      <c r="H1215" s="129"/>
    </row>
    <row r="1216" spans="2:8" ht="14.5" x14ac:dyDescent="0.35">
      <c r="B1216" s="492" t="s">
        <v>1796</v>
      </c>
      <c r="C1216" s="493"/>
      <c r="D1216" s="494"/>
      <c r="E1216" t="s">
        <v>41</v>
      </c>
      <c r="F1216" s="146" t="s">
        <v>281</v>
      </c>
      <c r="G1216" s="131">
        <v>2</v>
      </c>
      <c r="H1216" s="129"/>
    </row>
    <row r="1217" spans="2:8" ht="14.5" x14ac:dyDescent="0.35">
      <c r="B1217" s="495"/>
      <c r="C1217" s="496"/>
      <c r="D1217" s="497"/>
      <c r="E1217"/>
      <c r="F1217" s="146" t="s">
        <v>1561</v>
      </c>
      <c r="G1217" s="131">
        <v>1</v>
      </c>
      <c r="H1217" s="129"/>
    </row>
    <row r="1218" spans="2:8" ht="14.5" x14ac:dyDescent="0.35">
      <c r="B1218" s="495"/>
      <c r="C1218" s="496"/>
      <c r="D1218" s="497"/>
      <c r="E1218"/>
      <c r="F1218" s="146" t="s">
        <v>1431</v>
      </c>
      <c r="G1218" s="131">
        <v>1</v>
      </c>
      <c r="H1218" s="129"/>
    </row>
    <row r="1219" spans="2:8" ht="14.5" x14ac:dyDescent="0.35">
      <c r="B1219" s="495"/>
      <c r="C1219" s="496"/>
      <c r="D1219" s="497"/>
      <c r="E1219"/>
      <c r="F1219" s="146" t="s">
        <v>1531</v>
      </c>
      <c r="G1219" s="131">
        <v>1</v>
      </c>
      <c r="H1219" s="129"/>
    </row>
    <row r="1220" spans="2:8" ht="14.5" x14ac:dyDescent="0.35">
      <c r="B1220" s="495"/>
      <c r="C1220" s="496"/>
      <c r="D1220" s="497"/>
      <c r="E1220"/>
      <c r="F1220" s="146" t="s">
        <v>1490</v>
      </c>
      <c r="G1220" s="131">
        <v>1</v>
      </c>
      <c r="H1220" s="129"/>
    </row>
    <row r="1221" spans="2:8" ht="14.5" x14ac:dyDescent="0.35">
      <c r="B1221" s="495"/>
      <c r="C1221" s="496"/>
      <c r="D1221" s="497"/>
      <c r="E1221"/>
      <c r="F1221" s="146" t="s">
        <v>1413</v>
      </c>
      <c r="G1221" s="131">
        <v>1</v>
      </c>
      <c r="H1221" s="129"/>
    </row>
    <row r="1222" spans="2:8" ht="14.5" x14ac:dyDescent="0.35">
      <c r="B1222" s="495"/>
      <c r="C1222" s="496"/>
      <c r="D1222" s="497"/>
      <c r="E1222"/>
      <c r="F1222" s="146" t="s">
        <v>1326</v>
      </c>
      <c r="G1222" s="131">
        <v>1</v>
      </c>
      <c r="H1222" s="129"/>
    </row>
    <row r="1223" spans="2:8" ht="14.5" x14ac:dyDescent="0.35">
      <c r="B1223" s="495"/>
      <c r="C1223" s="496"/>
      <c r="D1223" s="497"/>
      <c r="E1223"/>
      <c r="F1223" s="146" t="s">
        <v>1342</v>
      </c>
      <c r="G1223" s="131">
        <v>1</v>
      </c>
      <c r="H1223" s="129"/>
    </row>
    <row r="1224" spans="2:8" ht="14.5" x14ac:dyDescent="0.35">
      <c r="B1224" s="495"/>
      <c r="C1224" s="496"/>
      <c r="D1224" s="497"/>
      <c r="E1224"/>
      <c r="F1224" s="146" t="s">
        <v>1309</v>
      </c>
      <c r="G1224" s="131">
        <v>1</v>
      </c>
      <c r="H1224" s="129"/>
    </row>
    <row r="1225" spans="2:8" ht="14.5" x14ac:dyDescent="0.35">
      <c r="B1225" s="495"/>
      <c r="C1225" s="496"/>
      <c r="D1225" s="497"/>
      <c r="E1225"/>
      <c r="F1225" s="146" t="s">
        <v>1463</v>
      </c>
      <c r="G1225" s="131">
        <v>1</v>
      </c>
      <c r="H1225" s="129"/>
    </row>
    <row r="1226" spans="2:8" ht="14.5" x14ac:dyDescent="0.35">
      <c r="B1226" s="495"/>
      <c r="C1226" s="496"/>
      <c r="D1226" s="497"/>
      <c r="E1226"/>
      <c r="F1226" s="146" t="s">
        <v>1504</v>
      </c>
      <c r="G1226" s="131">
        <v>1</v>
      </c>
      <c r="H1226" s="129"/>
    </row>
    <row r="1227" spans="2:8" ht="14.5" x14ac:dyDescent="0.35">
      <c r="B1227" s="495"/>
      <c r="C1227" s="496"/>
      <c r="D1227" s="497"/>
      <c r="E1227"/>
      <c r="F1227" s="146" t="s">
        <v>1475</v>
      </c>
      <c r="G1227" s="131">
        <v>1</v>
      </c>
      <c r="H1227" s="129"/>
    </row>
    <row r="1228" spans="2:8" ht="14.5" x14ac:dyDescent="0.35">
      <c r="B1228" s="495"/>
      <c r="C1228" s="496"/>
      <c r="D1228" s="497"/>
      <c r="E1228"/>
      <c r="F1228" s="146" t="s">
        <v>1517</v>
      </c>
      <c r="G1228" s="131">
        <v>1</v>
      </c>
      <c r="H1228" s="129"/>
    </row>
    <row r="1229" spans="2:8" ht="14.5" x14ac:dyDescent="0.35">
      <c r="B1229" s="495"/>
      <c r="C1229" s="496"/>
      <c r="D1229" s="497"/>
      <c r="E1229"/>
      <c r="F1229" s="146" t="s">
        <v>1446</v>
      </c>
      <c r="G1229" s="131">
        <v>1</v>
      </c>
      <c r="H1229" s="129"/>
    </row>
    <row r="1230" spans="2:8" ht="14.5" x14ac:dyDescent="0.35">
      <c r="B1230" s="495"/>
      <c r="C1230" s="496"/>
      <c r="D1230" s="497"/>
      <c r="E1230"/>
      <c r="F1230" s="146" t="s">
        <v>1546</v>
      </c>
      <c r="G1230" s="131">
        <v>1</v>
      </c>
      <c r="H1230" s="129"/>
    </row>
    <row r="1231" spans="2:8" ht="14.5" x14ac:dyDescent="0.35">
      <c r="B1231" s="495"/>
      <c r="C1231" s="496"/>
      <c r="D1231" s="497"/>
      <c r="E1231"/>
      <c r="F1231" s="146" t="s">
        <v>1395</v>
      </c>
      <c r="G1231" s="131">
        <v>1</v>
      </c>
      <c r="H1231" s="129"/>
    </row>
    <row r="1232" spans="2:8" ht="14.5" x14ac:dyDescent="0.35">
      <c r="B1232" s="495"/>
      <c r="C1232" s="496"/>
      <c r="D1232" s="497"/>
      <c r="E1232"/>
      <c r="F1232" s="146" t="s">
        <v>1278</v>
      </c>
      <c r="G1232" s="131">
        <v>1</v>
      </c>
      <c r="H1232" s="129"/>
    </row>
    <row r="1233" spans="2:8" ht="14.5" x14ac:dyDescent="0.35">
      <c r="B1233" s="495"/>
      <c r="C1233" s="496"/>
      <c r="D1233" s="497"/>
      <c r="E1233"/>
      <c r="F1233" s="146" t="s">
        <v>954</v>
      </c>
      <c r="G1233" s="131">
        <v>1</v>
      </c>
      <c r="H1233" s="129"/>
    </row>
    <row r="1234" spans="2:8" ht="14.5" x14ac:dyDescent="0.35">
      <c r="B1234" s="498"/>
      <c r="C1234" s="499"/>
      <c r="D1234" s="500"/>
      <c r="E1234"/>
      <c r="F1234" s="146" t="s">
        <v>1360</v>
      </c>
      <c r="G1234" s="131">
        <v>1</v>
      </c>
      <c r="H1234" s="129"/>
    </row>
    <row r="1235" spans="2:8" ht="14.5" x14ac:dyDescent="0.35">
      <c r="B1235" s="492" t="s">
        <v>2878</v>
      </c>
      <c r="C1235" s="493"/>
      <c r="D1235" s="494"/>
      <c r="E1235" t="s">
        <v>43</v>
      </c>
      <c r="F1235" t="s">
        <v>1191</v>
      </c>
      <c r="G1235" s="131">
        <v>1</v>
      </c>
      <c r="H1235" s="129"/>
    </row>
    <row r="1236" spans="2:8" ht="14.5" x14ac:dyDescent="0.35">
      <c r="B1236" s="495"/>
      <c r="C1236" s="496"/>
      <c r="D1236" s="497"/>
      <c r="E1236"/>
      <c r="F1236" t="s">
        <v>1204</v>
      </c>
      <c r="G1236" s="131">
        <v>1</v>
      </c>
      <c r="H1236" s="129"/>
    </row>
    <row r="1237" spans="2:8" ht="14.5" x14ac:dyDescent="0.35">
      <c r="B1237" s="495"/>
      <c r="C1237" s="496"/>
      <c r="D1237" s="497"/>
      <c r="E1237"/>
      <c r="F1237" t="s">
        <v>281</v>
      </c>
      <c r="G1237" s="131">
        <v>2</v>
      </c>
      <c r="H1237" s="129"/>
    </row>
    <row r="1238" spans="2:8" ht="14.5" x14ac:dyDescent="0.35">
      <c r="B1238" s="495"/>
      <c r="C1238" s="496"/>
      <c r="D1238" s="497"/>
      <c r="E1238"/>
      <c r="F1238" t="s">
        <v>1633</v>
      </c>
      <c r="G1238" s="131">
        <v>1</v>
      </c>
      <c r="H1238" s="129"/>
    </row>
    <row r="1239" spans="2:8" ht="14.5" x14ac:dyDescent="0.35">
      <c r="B1239" s="495"/>
      <c r="C1239" s="496"/>
      <c r="D1239" s="497"/>
      <c r="E1239"/>
      <c r="F1239" t="s">
        <v>1223</v>
      </c>
      <c r="G1239" s="131">
        <v>1</v>
      </c>
      <c r="H1239" s="129"/>
    </row>
    <row r="1240" spans="2:8" ht="14.5" x14ac:dyDescent="0.35">
      <c r="B1240" s="495"/>
      <c r="C1240" s="496"/>
      <c r="D1240" s="497"/>
      <c r="E1240"/>
      <c r="F1240" t="s">
        <v>1108</v>
      </c>
      <c r="G1240" s="131">
        <v>1</v>
      </c>
      <c r="H1240" s="129"/>
    </row>
    <row r="1241" spans="2:8" ht="14.5" x14ac:dyDescent="0.35">
      <c r="B1241" s="495"/>
      <c r="C1241" s="496"/>
      <c r="D1241" s="497"/>
      <c r="E1241"/>
      <c r="F1241" t="s">
        <v>1028</v>
      </c>
      <c r="G1241" s="131">
        <v>1</v>
      </c>
      <c r="H1241" s="129"/>
    </row>
    <row r="1242" spans="2:8" ht="14.5" x14ac:dyDescent="0.35">
      <c r="B1242" s="495"/>
      <c r="C1242" s="496"/>
      <c r="D1242" s="497"/>
      <c r="E1242"/>
      <c r="F1242" t="s">
        <v>1010</v>
      </c>
      <c r="G1242" s="131">
        <v>1</v>
      </c>
      <c r="H1242" s="129"/>
    </row>
    <row r="1243" spans="2:8" ht="14.5" x14ac:dyDescent="0.35">
      <c r="B1243" s="495"/>
      <c r="C1243" s="496"/>
      <c r="D1243" s="497"/>
      <c r="E1243"/>
      <c r="F1243" t="s">
        <v>1578</v>
      </c>
      <c r="G1243" s="131">
        <v>1</v>
      </c>
      <c r="H1243" s="129"/>
    </row>
    <row r="1244" spans="2:8" ht="14.5" x14ac:dyDescent="0.35">
      <c r="B1244" s="495"/>
      <c r="C1244" s="496"/>
      <c r="D1244" s="497"/>
      <c r="E1244"/>
      <c r="F1244" t="s">
        <v>1075</v>
      </c>
      <c r="G1244" s="131">
        <v>1</v>
      </c>
      <c r="H1244" s="129"/>
    </row>
    <row r="1245" spans="2:8" ht="14.5" x14ac:dyDescent="0.35">
      <c r="B1245" s="495"/>
      <c r="C1245" s="496"/>
      <c r="D1245" s="497"/>
      <c r="E1245"/>
      <c r="F1245" t="s">
        <v>1042</v>
      </c>
      <c r="G1245" s="131">
        <v>1</v>
      </c>
      <c r="H1245" s="129"/>
    </row>
    <row r="1246" spans="2:8" ht="14.5" x14ac:dyDescent="0.35">
      <c r="B1246" s="495"/>
      <c r="C1246" s="496"/>
      <c r="D1246" s="497"/>
      <c r="E1246"/>
      <c r="F1246" t="s">
        <v>1092</v>
      </c>
      <c r="G1246" s="131">
        <v>1</v>
      </c>
      <c r="H1246" s="129"/>
    </row>
    <row r="1247" spans="2:8" ht="14.5" x14ac:dyDescent="0.35">
      <c r="B1247" s="495"/>
      <c r="C1247" s="496"/>
      <c r="D1247" s="497"/>
      <c r="E1247"/>
      <c r="F1247" t="s">
        <v>1243</v>
      </c>
      <c r="G1247" s="131">
        <v>1</v>
      </c>
      <c r="H1247" s="129"/>
    </row>
    <row r="1248" spans="2:8" ht="14.5" x14ac:dyDescent="0.35">
      <c r="B1248" s="495"/>
      <c r="C1248" s="496"/>
      <c r="D1248" s="497"/>
      <c r="E1248"/>
      <c r="F1248" t="s">
        <v>1597</v>
      </c>
      <c r="G1248" s="131">
        <v>1</v>
      </c>
      <c r="H1248" s="129"/>
    </row>
    <row r="1249" spans="2:8" ht="14.5" x14ac:dyDescent="0.35">
      <c r="B1249" s="495"/>
      <c r="C1249" s="496"/>
      <c r="D1249" s="497"/>
      <c r="E1249"/>
      <c r="F1249" t="s">
        <v>1136</v>
      </c>
      <c r="G1249" s="131">
        <v>1</v>
      </c>
      <c r="H1249" s="129"/>
    </row>
    <row r="1250" spans="2:8" ht="14.5" x14ac:dyDescent="0.35">
      <c r="B1250" s="495"/>
      <c r="C1250" s="496"/>
      <c r="D1250" s="497"/>
      <c r="E1250"/>
      <c r="F1250" t="s">
        <v>1163</v>
      </c>
      <c r="G1250" s="131">
        <v>1</v>
      </c>
      <c r="H1250" s="129"/>
    </row>
    <row r="1251" spans="2:8" ht="14.5" x14ac:dyDescent="0.35">
      <c r="B1251" s="495"/>
      <c r="C1251" s="496"/>
      <c r="D1251" s="497"/>
      <c r="E1251"/>
      <c r="F1251" t="s">
        <v>1058</v>
      </c>
      <c r="G1251" s="131">
        <v>1</v>
      </c>
      <c r="H1251" s="129"/>
    </row>
    <row r="1252" spans="2:8" ht="14.5" x14ac:dyDescent="0.35">
      <c r="B1252" s="495"/>
      <c r="C1252" s="496"/>
      <c r="D1252" s="497"/>
      <c r="E1252"/>
      <c r="F1252" t="s">
        <v>1121</v>
      </c>
      <c r="G1252" s="131">
        <v>1</v>
      </c>
      <c r="H1252" s="129"/>
    </row>
    <row r="1253" spans="2:8" ht="14.5" x14ac:dyDescent="0.35">
      <c r="B1253" s="498"/>
      <c r="C1253" s="499"/>
      <c r="D1253" s="500"/>
      <c r="E1253"/>
      <c r="F1253" t="s">
        <v>1615</v>
      </c>
      <c r="G1253" s="131">
        <v>1</v>
      </c>
      <c r="H1253" s="129"/>
    </row>
    <row r="1254" spans="2:8" ht="14.5" x14ac:dyDescent="0.35">
      <c r="E1254" t="s">
        <v>1677</v>
      </c>
      <c r="F1254"/>
      <c r="G1254" s="131">
        <v>80</v>
      </c>
      <c r="H1254" s="129"/>
    </row>
    <row r="1255" spans="2:8" ht="14.5" x14ac:dyDescent="0.35">
      <c r="E1255"/>
      <c r="F1255"/>
      <c r="G1255" s="132"/>
      <c r="H1255" s="129"/>
    </row>
    <row r="1256" spans="2:8" ht="14.5" x14ac:dyDescent="0.35">
      <c r="E1256"/>
      <c r="F1256"/>
      <c r="G1256" s="132"/>
      <c r="H1256" s="129"/>
    </row>
    <row r="1257" spans="2:8" ht="14.5" x14ac:dyDescent="0.35">
      <c r="E1257"/>
      <c r="F1257"/>
      <c r="G1257" s="132"/>
      <c r="H1257" s="129"/>
    </row>
    <row r="1258" spans="2:8" ht="14.5" x14ac:dyDescent="0.35">
      <c r="E1258"/>
      <c r="F1258"/>
      <c r="G1258" s="132"/>
      <c r="H1258" s="129"/>
    </row>
    <row r="1259" spans="2:8" ht="14.5" x14ac:dyDescent="0.3">
      <c r="B1259" s="112" t="s">
        <v>1797</v>
      </c>
      <c r="G1259" s="132"/>
    </row>
    <row r="1260" spans="2:8" ht="14.5" x14ac:dyDescent="0.3">
      <c r="G1260" s="132"/>
    </row>
    <row r="1261" spans="2:8" ht="14.5" x14ac:dyDescent="0.3">
      <c r="G1261" s="132"/>
    </row>
    <row r="1262" spans="2:8" ht="14.5" x14ac:dyDescent="0.35">
      <c r="B1262" s="484" t="s">
        <v>1682</v>
      </c>
      <c r="C1262" s="484"/>
      <c r="D1262" s="484"/>
      <c r="E1262" t="s">
        <v>1638</v>
      </c>
      <c r="F1262" t="s">
        <v>247</v>
      </c>
      <c r="G1262" t="s">
        <v>1671</v>
      </c>
      <c r="H1262" s="129"/>
    </row>
    <row r="1263" spans="2:8" ht="14.5" x14ac:dyDescent="0.35">
      <c r="B1263" s="519" t="s">
        <v>1798</v>
      </c>
      <c r="C1263" s="520"/>
      <c r="D1263" s="521"/>
      <c r="E1263" t="s">
        <v>40</v>
      </c>
      <c r="F1263" s="246"/>
      <c r="G1263" s="226">
        <v>1</v>
      </c>
      <c r="H1263" s="129"/>
    </row>
    <row r="1264" spans="2:8" ht="14.5" x14ac:dyDescent="0.35">
      <c r="B1264" s="522"/>
      <c r="C1264" s="523"/>
      <c r="D1264" s="524"/>
      <c r="E1264"/>
      <c r="F1264" t="s">
        <v>285</v>
      </c>
      <c r="G1264" s="131">
        <v>2</v>
      </c>
      <c r="H1264" s="129"/>
    </row>
    <row r="1265" spans="2:8" ht="14.5" x14ac:dyDescent="0.35">
      <c r="B1265" s="522"/>
      <c r="C1265" s="523"/>
      <c r="D1265" s="524"/>
      <c r="E1265"/>
      <c r="F1265" t="s">
        <v>877</v>
      </c>
      <c r="G1265" s="131">
        <v>1</v>
      </c>
      <c r="H1265" s="129"/>
    </row>
    <row r="1266" spans="2:8" ht="14.5" x14ac:dyDescent="0.35">
      <c r="B1266" s="522"/>
      <c r="C1266" s="523"/>
      <c r="D1266" s="524"/>
      <c r="E1266"/>
      <c r="F1266" t="s">
        <v>839</v>
      </c>
      <c r="G1266" s="131">
        <v>1</v>
      </c>
      <c r="H1266" s="129"/>
    </row>
    <row r="1267" spans="2:8" ht="14.5" x14ac:dyDescent="0.35">
      <c r="B1267" s="522"/>
      <c r="C1267" s="523"/>
      <c r="D1267" s="524"/>
      <c r="E1267"/>
      <c r="F1267" t="s">
        <v>756</v>
      </c>
      <c r="G1267" s="131">
        <v>1</v>
      </c>
      <c r="H1267" s="129"/>
    </row>
    <row r="1268" spans="2:8" ht="14.5" x14ac:dyDescent="0.35">
      <c r="B1268" s="522"/>
      <c r="C1268" s="523"/>
      <c r="D1268" s="524"/>
      <c r="E1268"/>
      <c r="F1268" t="s">
        <v>738</v>
      </c>
      <c r="G1268" s="131">
        <v>1</v>
      </c>
      <c r="H1268" s="129"/>
    </row>
    <row r="1269" spans="2:8" ht="14.5" x14ac:dyDescent="0.35">
      <c r="B1269" s="522"/>
      <c r="C1269" s="523"/>
      <c r="D1269" s="524"/>
      <c r="E1269"/>
      <c r="F1269" t="s">
        <v>859</v>
      </c>
      <c r="G1269" s="131">
        <v>1</v>
      </c>
      <c r="H1269" s="129"/>
    </row>
    <row r="1270" spans="2:8" ht="14.5" x14ac:dyDescent="0.35">
      <c r="B1270" s="522"/>
      <c r="C1270" s="523"/>
      <c r="D1270" s="524"/>
      <c r="E1270"/>
      <c r="F1270" t="s">
        <v>275</v>
      </c>
      <c r="G1270" s="131">
        <v>11</v>
      </c>
      <c r="H1270" s="129"/>
    </row>
    <row r="1271" spans="2:8" ht="14.5" x14ac:dyDescent="0.35">
      <c r="B1271" s="525"/>
      <c r="C1271" s="526"/>
      <c r="D1271" s="527"/>
      <c r="E1271"/>
      <c r="F1271" t="s">
        <v>557</v>
      </c>
      <c r="G1271" s="131">
        <v>1</v>
      </c>
      <c r="H1271" s="129"/>
    </row>
    <row r="1272" spans="2:8" ht="14.5" x14ac:dyDescent="0.35">
      <c r="B1272" s="519" t="s">
        <v>1799</v>
      </c>
      <c r="C1272" s="520"/>
      <c r="D1272" s="521"/>
      <c r="E1272" t="s">
        <v>42</v>
      </c>
      <c r="F1272" t="s">
        <v>285</v>
      </c>
      <c r="G1272" s="131">
        <v>7</v>
      </c>
      <c r="H1272" s="129"/>
    </row>
    <row r="1273" spans="2:8" ht="14.5" x14ac:dyDescent="0.35">
      <c r="B1273" s="522"/>
      <c r="C1273" s="523"/>
      <c r="D1273" s="524"/>
      <c r="E1273"/>
      <c r="F1273" s="246" t="s">
        <v>337</v>
      </c>
      <c r="G1273" s="226">
        <v>5</v>
      </c>
      <c r="H1273" s="129"/>
    </row>
    <row r="1274" spans="2:8" ht="14.5" x14ac:dyDescent="0.35">
      <c r="B1274" s="522"/>
      <c r="C1274" s="523"/>
      <c r="D1274" s="524"/>
      <c r="E1274"/>
      <c r="F1274" t="s">
        <v>476</v>
      </c>
      <c r="G1274" s="131">
        <v>1</v>
      </c>
      <c r="H1274" s="129"/>
    </row>
    <row r="1275" spans="2:8" ht="14.5" x14ac:dyDescent="0.35">
      <c r="B1275" s="522"/>
      <c r="C1275" s="523"/>
      <c r="D1275" s="524"/>
      <c r="E1275"/>
      <c r="F1275" t="s">
        <v>275</v>
      </c>
      <c r="G1275" s="131">
        <v>2</v>
      </c>
      <c r="H1275" s="129"/>
    </row>
    <row r="1276" spans="2:8" ht="14.5" x14ac:dyDescent="0.35">
      <c r="B1276" s="522"/>
      <c r="C1276" s="523"/>
      <c r="D1276" s="524"/>
      <c r="E1276"/>
      <c r="F1276" t="s">
        <v>491</v>
      </c>
      <c r="G1276" s="131">
        <v>1</v>
      </c>
      <c r="H1276" s="129"/>
    </row>
    <row r="1277" spans="2:8" ht="14.5" x14ac:dyDescent="0.35">
      <c r="B1277" s="522"/>
      <c r="C1277" s="523"/>
      <c r="D1277" s="524"/>
      <c r="E1277"/>
      <c r="F1277" t="s">
        <v>406</v>
      </c>
      <c r="G1277" s="131">
        <v>1</v>
      </c>
      <c r="H1277" s="129"/>
    </row>
    <row r="1278" spans="2:8" ht="14.5" x14ac:dyDescent="0.35">
      <c r="B1278" s="522"/>
      <c r="C1278" s="523"/>
      <c r="D1278" s="524"/>
      <c r="E1278"/>
      <c r="F1278" t="s">
        <v>460</v>
      </c>
      <c r="G1278" s="131">
        <v>1</v>
      </c>
      <c r="H1278" s="129"/>
    </row>
    <row r="1279" spans="2:8" ht="14.5" x14ac:dyDescent="0.35">
      <c r="B1279" s="522"/>
      <c r="C1279" s="523"/>
      <c r="D1279" s="524"/>
      <c r="E1279"/>
      <c r="F1279" t="s">
        <v>426</v>
      </c>
      <c r="G1279" s="131">
        <v>1</v>
      </c>
      <c r="H1279" s="129"/>
    </row>
    <row r="1280" spans="2:8" ht="14.5" x14ac:dyDescent="0.35">
      <c r="B1280" s="525"/>
      <c r="C1280" s="526"/>
      <c r="D1280" s="527"/>
      <c r="E1280"/>
      <c r="F1280" t="s">
        <v>310</v>
      </c>
      <c r="G1280" s="131">
        <v>1</v>
      </c>
      <c r="H1280" s="129"/>
    </row>
    <row r="1281" spans="2:8" ht="14.5" x14ac:dyDescent="0.35">
      <c r="B1281" s="492" t="s">
        <v>1800</v>
      </c>
      <c r="C1281" s="493"/>
      <c r="D1281" s="494"/>
      <c r="E1281" t="s">
        <v>41</v>
      </c>
      <c r="F1281" t="s">
        <v>1279</v>
      </c>
      <c r="G1281" s="131">
        <v>1</v>
      </c>
      <c r="H1281" s="129"/>
    </row>
    <row r="1282" spans="2:8" ht="14.5" x14ac:dyDescent="0.35">
      <c r="B1282" s="495"/>
      <c r="C1282" s="496"/>
      <c r="D1282" s="497"/>
      <c r="E1282"/>
      <c r="F1282" t="s">
        <v>1343</v>
      </c>
      <c r="G1282" s="131">
        <v>1</v>
      </c>
      <c r="H1282" s="129"/>
    </row>
    <row r="1283" spans="2:8" ht="14.5" x14ac:dyDescent="0.35">
      <c r="B1283" s="495"/>
      <c r="C1283" s="496"/>
      <c r="D1283" s="497"/>
      <c r="E1283"/>
      <c r="F1283" t="s">
        <v>1491</v>
      </c>
      <c r="G1283" s="131">
        <v>1</v>
      </c>
      <c r="H1283" s="129"/>
    </row>
    <row r="1284" spans="2:8" ht="14.5" x14ac:dyDescent="0.35">
      <c r="B1284" s="495"/>
      <c r="C1284" s="496"/>
      <c r="D1284" s="497"/>
      <c r="E1284"/>
      <c r="F1284" t="s">
        <v>275</v>
      </c>
      <c r="G1284" s="131">
        <v>13</v>
      </c>
      <c r="H1284" s="129"/>
    </row>
    <row r="1285" spans="2:8" ht="14.5" x14ac:dyDescent="0.35">
      <c r="B1285" s="495"/>
      <c r="C1285" s="496"/>
      <c r="D1285" s="497"/>
      <c r="E1285"/>
      <c r="F1285" s="159" t="s">
        <v>1327</v>
      </c>
      <c r="G1285" s="131">
        <v>1</v>
      </c>
      <c r="H1285" s="129"/>
    </row>
    <row r="1286" spans="2:8" ht="29" x14ac:dyDescent="0.35">
      <c r="B1286" s="495"/>
      <c r="C1286" s="496"/>
      <c r="D1286" s="497"/>
      <c r="E1286"/>
      <c r="F1286" s="159" t="s">
        <v>1414</v>
      </c>
      <c r="G1286" s="131">
        <v>1</v>
      </c>
      <c r="H1286" s="129"/>
    </row>
    <row r="1287" spans="2:8" ht="29" x14ac:dyDescent="0.35">
      <c r="B1287" s="495"/>
      <c r="C1287" s="496"/>
      <c r="D1287" s="497"/>
      <c r="E1287"/>
      <c r="F1287" s="159" t="s">
        <v>1379</v>
      </c>
      <c r="G1287" s="131">
        <v>1</v>
      </c>
      <c r="H1287" s="129"/>
    </row>
    <row r="1288" spans="2:8" ht="14.5" x14ac:dyDescent="0.35">
      <c r="B1288" s="498"/>
      <c r="C1288" s="499"/>
      <c r="D1288" s="500"/>
      <c r="E1288"/>
      <c r="F1288" t="s">
        <v>1532</v>
      </c>
      <c r="G1288" s="131">
        <v>1</v>
      </c>
      <c r="H1288" s="129"/>
    </row>
    <row r="1289" spans="2:8" ht="14.65" customHeight="1" x14ac:dyDescent="0.35">
      <c r="B1289" s="492" t="s">
        <v>2879</v>
      </c>
      <c r="C1289" s="493"/>
      <c r="D1289" s="494"/>
      <c r="E1289" t="s">
        <v>43</v>
      </c>
      <c r="F1289" t="s">
        <v>285</v>
      </c>
      <c r="G1289" s="131">
        <v>2</v>
      </c>
      <c r="H1289" s="129"/>
    </row>
    <row r="1290" spans="2:8" ht="14.5" x14ac:dyDescent="0.35">
      <c r="B1290" s="495"/>
      <c r="C1290" s="496"/>
      <c r="D1290" s="497"/>
      <c r="E1290"/>
      <c r="F1290" t="s">
        <v>275</v>
      </c>
      <c r="G1290" s="131">
        <v>5</v>
      </c>
      <c r="H1290" s="129"/>
    </row>
    <row r="1291" spans="2:8" ht="14.5" x14ac:dyDescent="0.35">
      <c r="B1291" s="495"/>
      <c r="C1291" s="496"/>
      <c r="D1291" s="497"/>
      <c r="E1291"/>
      <c r="F1291" t="s">
        <v>1224</v>
      </c>
      <c r="G1291" s="131">
        <v>1</v>
      </c>
      <c r="H1291" s="129"/>
    </row>
    <row r="1292" spans="2:8" ht="14.5" x14ac:dyDescent="0.35">
      <c r="B1292" s="495"/>
      <c r="C1292" s="496"/>
      <c r="D1292" s="497"/>
      <c r="E1292"/>
      <c r="F1292" t="s">
        <v>1043</v>
      </c>
      <c r="G1292" s="131">
        <v>2</v>
      </c>
      <c r="H1292" s="129"/>
    </row>
    <row r="1293" spans="2:8" ht="14.5" x14ac:dyDescent="0.35">
      <c r="B1293" s="495"/>
      <c r="C1293" s="496"/>
      <c r="D1293" s="497"/>
      <c r="E1293"/>
      <c r="F1293" t="s">
        <v>557</v>
      </c>
      <c r="G1293" s="131">
        <v>1</v>
      </c>
      <c r="H1293" s="129"/>
    </row>
    <row r="1294" spans="2:8" ht="14.5" x14ac:dyDescent="0.35">
      <c r="B1294" s="495"/>
      <c r="C1294" s="496"/>
      <c r="D1294" s="497"/>
      <c r="E1294"/>
      <c r="F1294" t="s">
        <v>1205</v>
      </c>
      <c r="G1294" s="131">
        <v>1</v>
      </c>
      <c r="H1294" s="129"/>
    </row>
    <row r="1295" spans="2:8" ht="14.5" x14ac:dyDescent="0.35">
      <c r="B1295" s="495"/>
      <c r="C1295" s="496"/>
      <c r="D1295" s="497"/>
      <c r="E1295"/>
      <c r="F1295" t="s">
        <v>1011</v>
      </c>
      <c r="G1295" s="131">
        <v>6</v>
      </c>
      <c r="H1295" s="129"/>
    </row>
    <row r="1296" spans="2:8" ht="14.5" x14ac:dyDescent="0.35">
      <c r="B1296" s="495"/>
      <c r="C1296" s="496"/>
      <c r="D1296" s="497"/>
      <c r="E1296"/>
      <c r="F1296" t="s">
        <v>1137</v>
      </c>
      <c r="G1296" s="131">
        <v>1</v>
      </c>
      <c r="H1296" s="129"/>
    </row>
    <row r="1297" spans="2:8" ht="14.5" x14ac:dyDescent="0.35">
      <c r="B1297" s="498"/>
      <c r="C1297" s="499"/>
      <c r="D1297" s="500"/>
      <c r="E1297"/>
      <c r="F1297" t="s">
        <v>302</v>
      </c>
      <c r="G1297" s="131">
        <v>1</v>
      </c>
      <c r="H1297" s="129"/>
    </row>
    <row r="1298" spans="2:8" ht="14.5" x14ac:dyDescent="0.35">
      <c r="E1298" t="s">
        <v>1677</v>
      </c>
      <c r="F1298"/>
      <c r="G1298" s="131">
        <v>80</v>
      </c>
      <c r="H1298" s="129"/>
    </row>
    <row r="1299" spans="2:8" ht="14.5" x14ac:dyDescent="0.35">
      <c r="E1299"/>
      <c r="F1299"/>
      <c r="G1299" s="132"/>
      <c r="H1299" s="129"/>
    </row>
    <row r="1300" spans="2:8" ht="14.5" x14ac:dyDescent="0.35">
      <c r="E1300"/>
      <c r="F1300"/>
      <c r="G1300" s="132"/>
      <c r="H1300" s="129"/>
    </row>
    <row r="1301" spans="2:8" ht="14.5" x14ac:dyDescent="0.35">
      <c r="E1301"/>
      <c r="F1301"/>
      <c r="G1301" s="132"/>
      <c r="H1301" s="129"/>
    </row>
    <row r="1302" spans="2:8" ht="14.5" x14ac:dyDescent="0.3">
      <c r="B1302" s="112" t="s">
        <v>1801</v>
      </c>
      <c r="G1302" s="132"/>
    </row>
    <row r="1303" spans="2:8" ht="14.5" x14ac:dyDescent="0.3">
      <c r="G1303" s="132"/>
    </row>
    <row r="1304" spans="2:8" ht="14.5" x14ac:dyDescent="0.3">
      <c r="G1304" s="132"/>
    </row>
    <row r="1305" spans="2:8" ht="14.5" x14ac:dyDescent="0.35">
      <c r="B1305" s="484" t="s">
        <v>1682</v>
      </c>
      <c r="C1305" s="484"/>
      <c r="D1305" s="484"/>
      <c r="E1305" t="s">
        <v>1638</v>
      </c>
      <c r="F1305" t="s">
        <v>248</v>
      </c>
      <c r="G1305" t="s">
        <v>1671</v>
      </c>
      <c r="H1305" s="129"/>
    </row>
    <row r="1306" spans="2:8" ht="14.5" x14ac:dyDescent="0.35">
      <c r="B1306" s="519" t="s">
        <v>1802</v>
      </c>
      <c r="C1306" s="520"/>
      <c r="D1306" s="521"/>
      <c r="E1306" t="s">
        <v>40</v>
      </c>
      <c r="F1306" s="159" t="s">
        <v>878</v>
      </c>
      <c r="G1306" s="131">
        <v>1</v>
      </c>
      <c r="H1306" s="129"/>
    </row>
    <row r="1307" spans="2:8" ht="14.5" x14ac:dyDescent="0.35">
      <c r="B1307" s="522"/>
      <c r="C1307" s="523"/>
      <c r="D1307" s="524"/>
      <c r="E1307"/>
      <c r="F1307" s="159" t="s">
        <v>860</v>
      </c>
      <c r="G1307" s="131">
        <v>2</v>
      </c>
      <c r="H1307" s="129"/>
    </row>
    <row r="1308" spans="2:8" ht="29" x14ac:dyDescent="0.35">
      <c r="B1308" s="522"/>
      <c r="C1308" s="523"/>
      <c r="D1308" s="524"/>
      <c r="E1308"/>
      <c r="F1308" s="159" t="s">
        <v>919</v>
      </c>
      <c r="G1308" s="131">
        <v>1</v>
      </c>
      <c r="H1308" s="129"/>
    </row>
    <row r="1309" spans="2:8" ht="29" x14ac:dyDescent="0.35">
      <c r="B1309" s="522"/>
      <c r="C1309" s="523"/>
      <c r="D1309" s="524"/>
      <c r="E1309"/>
      <c r="F1309" s="159" t="s">
        <v>685</v>
      </c>
      <c r="G1309" s="131">
        <v>1</v>
      </c>
      <c r="H1309" s="129"/>
    </row>
    <row r="1310" spans="2:8" ht="29" x14ac:dyDescent="0.35">
      <c r="B1310" s="522"/>
      <c r="C1310" s="523"/>
      <c r="D1310" s="524"/>
      <c r="E1310"/>
      <c r="F1310" s="159" t="s">
        <v>974</v>
      </c>
      <c r="G1310" s="131">
        <v>1</v>
      </c>
      <c r="H1310" s="129"/>
    </row>
    <row r="1311" spans="2:8" ht="29" x14ac:dyDescent="0.35">
      <c r="B1311" s="522"/>
      <c r="C1311" s="523"/>
      <c r="D1311" s="524"/>
      <c r="E1311"/>
      <c r="F1311" s="159" t="s">
        <v>955</v>
      </c>
      <c r="G1311" s="131">
        <v>1</v>
      </c>
      <c r="H1311" s="129"/>
    </row>
    <row r="1312" spans="2:8" ht="14.5" x14ac:dyDescent="0.35">
      <c r="B1312" s="522"/>
      <c r="C1312" s="523"/>
      <c r="D1312" s="524"/>
      <c r="E1312"/>
      <c r="F1312" s="159" t="s">
        <v>739</v>
      </c>
      <c r="G1312" s="131">
        <v>2</v>
      </c>
      <c r="H1312" s="129"/>
    </row>
    <row r="1313" spans="2:8" ht="14.5" x14ac:dyDescent="0.35">
      <c r="B1313" s="522"/>
      <c r="C1313" s="523"/>
      <c r="D1313" s="524"/>
      <c r="E1313"/>
      <c r="F1313" s="159" t="s">
        <v>757</v>
      </c>
      <c r="G1313" s="131">
        <v>1</v>
      </c>
      <c r="H1313" s="129"/>
    </row>
    <row r="1314" spans="2:8" ht="14.5" x14ac:dyDescent="0.35">
      <c r="B1314" s="522"/>
      <c r="C1314" s="523"/>
      <c r="D1314" s="524"/>
      <c r="E1314"/>
      <c r="F1314" s="159" t="s">
        <v>788</v>
      </c>
      <c r="G1314" s="131">
        <v>1</v>
      </c>
      <c r="H1314" s="129"/>
    </row>
    <row r="1315" spans="2:8" ht="14.5" x14ac:dyDescent="0.35">
      <c r="B1315" s="522"/>
      <c r="C1315" s="523"/>
      <c r="D1315" s="524"/>
      <c r="E1315"/>
      <c r="F1315" s="159" t="s">
        <v>722</v>
      </c>
      <c r="G1315" s="131">
        <v>1</v>
      </c>
      <c r="H1315" s="129"/>
    </row>
    <row r="1316" spans="2:8" ht="14.5" x14ac:dyDescent="0.35">
      <c r="B1316" s="522"/>
      <c r="C1316" s="523"/>
      <c r="D1316" s="524"/>
      <c r="E1316"/>
      <c r="F1316" s="159" t="s">
        <v>822</v>
      </c>
      <c r="G1316" s="131">
        <v>1</v>
      </c>
      <c r="H1316" s="129"/>
    </row>
    <row r="1317" spans="2:8" ht="29" x14ac:dyDescent="0.35">
      <c r="B1317" s="522"/>
      <c r="C1317" s="523"/>
      <c r="D1317" s="524"/>
      <c r="E1317"/>
      <c r="F1317" s="159" t="s">
        <v>840</v>
      </c>
      <c r="G1317" s="131">
        <v>1</v>
      </c>
      <c r="H1317" s="129"/>
    </row>
    <row r="1318" spans="2:8" ht="29" x14ac:dyDescent="0.35">
      <c r="B1318" s="522"/>
      <c r="C1318" s="523"/>
      <c r="D1318" s="524"/>
      <c r="E1318"/>
      <c r="F1318" s="159" t="s">
        <v>938</v>
      </c>
      <c r="G1318" s="131">
        <v>1</v>
      </c>
      <c r="H1318" s="129"/>
    </row>
    <row r="1319" spans="2:8" ht="14.5" x14ac:dyDescent="0.35">
      <c r="B1319" s="522"/>
      <c r="C1319" s="523"/>
      <c r="D1319" s="524"/>
      <c r="E1319"/>
      <c r="F1319" s="159" t="s">
        <v>992</v>
      </c>
      <c r="G1319" s="131">
        <v>1</v>
      </c>
      <c r="H1319" s="129"/>
    </row>
    <row r="1320" spans="2:8" ht="14.5" x14ac:dyDescent="0.35">
      <c r="B1320" s="522"/>
      <c r="C1320" s="523"/>
      <c r="D1320" s="524"/>
      <c r="E1320"/>
      <c r="F1320" s="159" t="s">
        <v>666</v>
      </c>
      <c r="G1320" s="131">
        <v>1</v>
      </c>
      <c r="H1320" s="129"/>
    </row>
    <row r="1321" spans="2:8" ht="14.5" x14ac:dyDescent="0.35">
      <c r="B1321" s="522"/>
      <c r="C1321" s="523"/>
      <c r="D1321" s="524"/>
      <c r="E1321"/>
      <c r="F1321" s="255" t="s">
        <v>805</v>
      </c>
      <c r="G1321" s="226">
        <v>1</v>
      </c>
      <c r="H1321" s="129"/>
    </row>
    <row r="1322" spans="2:8" ht="14.5" x14ac:dyDescent="0.35">
      <c r="B1322" s="522"/>
      <c r="C1322" s="523"/>
      <c r="D1322" s="524"/>
      <c r="E1322"/>
      <c r="F1322" s="159" t="s">
        <v>646</v>
      </c>
      <c r="G1322" s="131">
        <v>1</v>
      </c>
      <c r="H1322" s="129"/>
    </row>
    <row r="1323" spans="2:8" ht="14.5" x14ac:dyDescent="0.35">
      <c r="B1323" s="525"/>
      <c r="C1323" s="526"/>
      <c r="D1323" s="527"/>
      <c r="E1323"/>
      <c r="F1323" s="146" t="s">
        <v>703</v>
      </c>
      <c r="G1323" s="131">
        <v>1</v>
      </c>
      <c r="H1323" s="129"/>
    </row>
    <row r="1324" spans="2:8" ht="14.5" x14ac:dyDescent="0.35">
      <c r="B1324" s="492" t="s">
        <v>1803</v>
      </c>
      <c r="C1324" s="493"/>
      <c r="D1324" s="494"/>
      <c r="E1324" t="s">
        <v>42</v>
      </c>
      <c r="F1324" s="146" t="s">
        <v>571</v>
      </c>
      <c r="G1324" s="131">
        <v>1</v>
      </c>
      <c r="H1324" s="129"/>
    </row>
    <row r="1325" spans="2:8" ht="14.5" x14ac:dyDescent="0.35">
      <c r="B1325" s="495"/>
      <c r="C1325" s="496"/>
      <c r="D1325" s="497"/>
      <c r="E1325"/>
      <c r="F1325" s="146" t="s">
        <v>286</v>
      </c>
      <c r="G1325" s="131">
        <v>1</v>
      </c>
      <c r="H1325" s="129"/>
    </row>
    <row r="1326" spans="2:8" ht="14.5" x14ac:dyDescent="0.35">
      <c r="B1326" s="495"/>
      <c r="C1326" s="496"/>
      <c r="D1326" s="497"/>
      <c r="E1326"/>
      <c r="F1326" s="146" t="s">
        <v>492</v>
      </c>
      <c r="G1326" s="131">
        <v>1</v>
      </c>
      <c r="H1326" s="129"/>
    </row>
    <row r="1327" spans="2:8" ht="14.5" x14ac:dyDescent="0.35">
      <c r="B1327" s="495"/>
      <c r="C1327" s="496"/>
      <c r="D1327" s="497"/>
      <c r="E1327"/>
      <c r="F1327" s="146" t="s">
        <v>461</v>
      </c>
      <c r="G1327" s="131">
        <v>1</v>
      </c>
      <c r="H1327" s="129"/>
    </row>
    <row r="1328" spans="2:8" ht="14.5" x14ac:dyDescent="0.35">
      <c r="B1328" s="495"/>
      <c r="C1328" s="496"/>
      <c r="D1328" s="497"/>
      <c r="E1328"/>
      <c r="F1328" s="146" t="s">
        <v>443</v>
      </c>
      <c r="G1328" s="131">
        <v>1</v>
      </c>
      <c r="H1328" s="129"/>
    </row>
    <row r="1329" spans="2:8" ht="14.5" x14ac:dyDescent="0.35">
      <c r="B1329" s="495"/>
      <c r="C1329" s="496"/>
      <c r="D1329" s="497"/>
      <c r="E1329"/>
      <c r="F1329" s="146" t="s">
        <v>552</v>
      </c>
      <c r="G1329" s="131">
        <v>1</v>
      </c>
      <c r="H1329" s="129"/>
    </row>
    <row r="1330" spans="2:8" ht="14.5" x14ac:dyDescent="0.35">
      <c r="B1330" s="495"/>
      <c r="C1330" s="496"/>
      <c r="D1330" s="497"/>
      <c r="E1330"/>
      <c r="F1330" s="146" t="s">
        <v>386</v>
      </c>
      <c r="G1330" s="131">
        <v>1</v>
      </c>
      <c r="H1330" s="129"/>
    </row>
    <row r="1331" spans="2:8" ht="14.5" x14ac:dyDescent="0.35">
      <c r="B1331" s="495"/>
      <c r="C1331" s="496"/>
      <c r="D1331" s="497"/>
      <c r="E1331"/>
      <c r="F1331" s="146" t="s">
        <v>407</v>
      </c>
      <c r="G1331" s="131">
        <v>1</v>
      </c>
      <c r="H1331" s="129"/>
    </row>
    <row r="1332" spans="2:8" ht="14.5" x14ac:dyDescent="0.35">
      <c r="B1332" s="495"/>
      <c r="C1332" s="496"/>
      <c r="D1332" s="497"/>
      <c r="E1332"/>
      <c r="F1332" s="146" t="s">
        <v>427</v>
      </c>
      <c r="G1332" s="131">
        <v>1</v>
      </c>
      <c r="H1332" s="129"/>
    </row>
    <row r="1333" spans="2:8" ht="14.5" x14ac:dyDescent="0.35">
      <c r="B1333" s="495"/>
      <c r="C1333" s="496"/>
      <c r="D1333" s="497"/>
      <c r="E1333"/>
      <c r="F1333" s="256" t="s">
        <v>337</v>
      </c>
      <c r="G1333" s="226">
        <v>3</v>
      </c>
      <c r="H1333" s="129"/>
    </row>
    <row r="1334" spans="2:8" ht="14.5" x14ac:dyDescent="0.35">
      <c r="B1334" s="495"/>
      <c r="C1334" s="496"/>
      <c r="D1334" s="497"/>
      <c r="E1334"/>
      <c r="F1334" s="146" t="s">
        <v>477</v>
      </c>
      <c r="G1334" s="131">
        <v>1</v>
      </c>
      <c r="H1334" s="129"/>
    </row>
    <row r="1335" spans="2:8" ht="14.5" x14ac:dyDescent="0.35">
      <c r="B1335" s="495"/>
      <c r="C1335" s="496"/>
      <c r="D1335" s="497"/>
      <c r="E1335"/>
      <c r="F1335" s="146" t="s">
        <v>627</v>
      </c>
      <c r="G1335" s="131">
        <v>1</v>
      </c>
      <c r="H1335" s="129"/>
    </row>
    <row r="1336" spans="2:8" ht="14.5" x14ac:dyDescent="0.35">
      <c r="B1336" s="495"/>
      <c r="C1336" s="496"/>
      <c r="D1336" s="497"/>
      <c r="E1336"/>
      <c r="F1336" s="146" t="s">
        <v>534</v>
      </c>
      <c r="G1336" s="131">
        <v>1</v>
      </c>
      <c r="H1336" s="129"/>
    </row>
    <row r="1337" spans="2:8" ht="14.5" x14ac:dyDescent="0.35">
      <c r="B1337" s="495"/>
      <c r="C1337" s="496"/>
      <c r="D1337" s="497"/>
      <c r="E1337"/>
      <c r="F1337" s="146" t="s">
        <v>516</v>
      </c>
      <c r="G1337" s="131">
        <v>1</v>
      </c>
      <c r="H1337" s="129"/>
    </row>
    <row r="1338" spans="2:8" ht="14.5" x14ac:dyDescent="0.35">
      <c r="B1338" s="495"/>
      <c r="C1338" s="496"/>
      <c r="D1338" s="497"/>
      <c r="E1338"/>
      <c r="F1338" s="146" t="s">
        <v>592</v>
      </c>
      <c r="G1338" s="131">
        <v>1</v>
      </c>
      <c r="H1338" s="129"/>
    </row>
    <row r="1339" spans="2:8" ht="14.5" x14ac:dyDescent="0.35">
      <c r="B1339" s="495"/>
      <c r="C1339" s="496"/>
      <c r="D1339" s="497"/>
      <c r="E1339"/>
      <c r="F1339" s="146" t="s">
        <v>370</v>
      </c>
      <c r="G1339" s="131">
        <v>1</v>
      </c>
      <c r="H1339" s="129"/>
    </row>
    <row r="1340" spans="2:8" ht="14.5" x14ac:dyDescent="0.35">
      <c r="B1340" s="495"/>
      <c r="C1340" s="496"/>
      <c r="D1340" s="497"/>
      <c r="E1340"/>
      <c r="F1340" s="146" t="s">
        <v>329</v>
      </c>
      <c r="G1340" s="131">
        <v>1</v>
      </c>
      <c r="H1340" s="129"/>
    </row>
    <row r="1341" spans="2:8" ht="14.5" x14ac:dyDescent="0.35">
      <c r="B1341" s="498"/>
      <c r="C1341" s="499"/>
      <c r="D1341" s="500"/>
      <c r="E1341"/>
      <c r="F1341" s="146" t="s">
        <v>311</v>
      </c>
      <c r="G1341" s="131">
        <v>1</v>
      </c>
      <c r="H1341" s="129"/>
    </row>
    <row r="1342" spans="2:8" ht="14.5" x14ac:dyDescent="0.35">
      <c r="B1342" s="543" t="s">
        <v>1804</v>
      </c>
      <c r="C1342" s="493"/>
      <c r="D1342" s="494"/>
      <c r="E1342" t="s">
        <v>41</v>
      </c>
      <c r="F1342" s="146" t="s">
        <v>860</v>
      </c>
      <c r="G1342" s="131">
        <v>3</v>
      </c>
      <c r="H1342" s="129"/>
    </row>
    <row r="1343" spans="2:8" ht="14.5" x14ac:dyDescent="0.35">
      <c r="B1343" s="495"/>
      <c r="C1343" s="496"/>
      <c r="D1343" s="497"/>
      <c r="E1343"/>
      <c r="F1343" s="146" t="s">
        <v>1533</v>
      </c>
      <c r="G1343" s="131">
        <v>1</v>
      </c>
      <c r="H1343" s="129"/>
    </row>
    <row r="1344" spans="2:8" ht="14.5" x14ac:dyDescent="0.35">
      <c r="B1344" s="495"/>
      <c r="C1344" s="496"/>
      <c r="D1344" s="497"/>
      <c r="E1344"/>
      <c r="F1344" s="146" t="s">
        <v>1361</v>
      </c>
      <c r="G1344" s="131">
        <v>1</v>
      </c>
      <c r="H1344" s="129"/>
    </row>
    <row r="1345" spans="2:8" ht="14.5" x14ac:dyDescent="0.35">
      <c r="B1345" s="495"/>
      <c r="C1345" s="496"/>
      <c r="D1345" s="497"/>
      <c r="E1345"/>
      <c r="F1345" s="146" t="s">
        <v>1280</v>
      </c>
      <c r="G1345" s="131">
        <v>1</v>
      </c>
      <c r="H1345" s="129"/>
    </row>
    <row r="1346" spans="2:8" ht="14.5" x14ac:dyDescent="0.35">
      <c r="B1346" s="495"/>
      <c r="C1346" s="496"/>
      <c r="D1346" s="497"/>
      <c r="E1346"/>
      <c r="F1346" s="146" t="s">
        <v>1415</v>
      </c>
      <c r="G1346" s="131">
        <v>1</v>
      </c>
      <c r="H1346" s="129"/>
    </row>
    <row r="1347" spans="2:8" ht="14.5" x14ac:dyDescent="0.35">
      <c r="B1347" s="495"/>
      <c r="C1347" s="496"/>
      <c r="D1347" s="497"/>
      <c r="E1347"/>
      <c r="F1347" s="146" t="s">
        <v>1380</v>
      </c>
      <c r="G1347" s="131">
        <v>1</v>
      </c>
      <c r="H1347" s="129"/>
    </row>
    <row r="1348" spans="2:8" ht="14.5" x14ac:dyDescent="0.35">
      <c r="B1348" s="495"/>
      <c r="C1348" s="496"/>
      <c r="D1348" s="497"/>
      <c r="E1348"/>
      <c r="F1348" s="146" t="s">
        <v>757</v>
      </c>
      <c r="G1348" s="131">
        <v>1</v>
      </c>
      <c r="H1348" s="129"/>
    </row>
    <row r="1349" spans="2:8" ht="14.5" x14ac:dyDescent="0.35">
      <c r="B1349" s="495"/>
      <c r="C1349" s="496"/>
      <c r="D1349" s="497"/>
      <c r="E1349"/>
      <c r="F1349" s="146" t="s">
        <v>788</v>
      </c>
      <c r="G1349" s="131">
        <v>1</v>
      </c>
      <c r="H1349" s="129"/>
    </row>
    <row r="1350" spans="2:8" ht="14.5" x14ac:dyDescent="0.35">
      <c r="B1350" s="495"/>
      <c r="C1350" s="496"/>
      <c r="D1350" s="497"/>
      <c r="E1350"/>
      <c r="F1350" s="146" t="s">
        <v>1562</v>
      </c>
      <c r="G1350" s="131">
        <v>1</v>
      </c>
      <c r="H1350" s="129"/>
    </row>
    <row r="1351" spans="2:8" ht="14.5" x14ac:dyDescent="0.35">
      <c r="B1351" s="495"/>
      <c r="C1351" s="496"/>
      <c r="D1351" s="497"/>
      <c r="E1351"/>
      <c r="F1351" s="146" t="s">
        <v>1396</v>
      </c>
      <c r="G1351" s="131">
        <v>1</v>
      </c>
      <c r="H1351" s="129"/>
    </row>
    <row r="1352" spans="2:8" ht="14.5" x14ac:dyDescent="0.35">
      <c r="B1352" s="495"/>
      <c r="C1352" s="496"/>
      <c r="D1352" s="497"/>
      <c r="E1352"/>
      <c r="F1352" s="146" t="s">
        <v>1518</v>
      </c>
      <c r="G1352" s="131">
        <v>1</v>
      </c>
      <c r="H1352" s="129"/>
    </row>
    <row r="1353" spans="2:8" ht="14.5" x14ac:dyDescent="0.35">
      <c r="B1353" s="495"/>
      <c r="C1353" s="496"/>
      <c r="D1353" s="497"/>
      <c r="E1353"/>
      <c r="F1353" s="146" t="s">
        <v>1310</v>
      </c>
      <c r="G1353" s="131">
        <v>1</v>
      </c>
      <c r="H1353" s="129"/>
    </row>
    <row r="1354" spans="2:8" ht="14.5" x14ac:dyDescent="0.35">
      <c r="B1354" s="495"/>
      <c r="C1354" s="496"/>
      <c r="D1354" s="497"/>
      <c r="E1354"/>
      <c r="F1354" s="146" t="s">
        <v>1492</v>
      </c>
      <c r="G1354" s="131">
        <v>1</v>
      </c>
      <c r="H1354" s="129"/>
    </row>
    <row r="1355" spans="2:8" ht="14.5" x14ac:dyDescent="0.35">
      <c r="B1355" s="495"/>
      <c r="C1355" s="496"/>
      <c r="D1355" s="497"/>
      <c r="E1355"/>
      <c r="F1355" s="146" t="s">
        <v>1328</v>
      </c>
      <c r="G1355" s="131">
        <v>1</v>
      </c>
      <c r="H1355" s="129"/>
    </row>
    <row r="1356" spans="2:8" ht="14.5" x14ac:dyDescent="0.35">
      <c r="B1356" s="495"/>
      <c r="C1356" s="496"/>
      <c r="D1356" s="497"/>
      <c r="E1356"/>
      <c r="F1356" s="146" t="s">
        <v>1295</v>
      </c>
      <c r="G1356" s="131">
        <v>1</v>
      </c>
      <c r="H1356" s="129"/>
    </row>
    <row r="1357" spans="2:8" ht="14.5" x14ac:dyDescent="0.35">
      <c r="B1357" s="495"/>
      <c r="C1357" s="496"/>
      <c r="D1357" s="497"/>
      <c r="E1357"/>
      <c r="F1357" s="146" t="s">
        <v>1344</v>
      </c>
      <c r="G1357" s="131">
        <v>1</v>
      </c>
      <c r="H1357" s="129"/>
    </row>
    <row r="1358" spans="2:8" ht="14.5" x14ac:dyDescent="0.35">
      <c r="B1358" s="495"/>
      <c r="C1358" s="496"/>
      <c r="D1358" s="497"/>
      <c r="E1358"/>
      <c r="F1358" s="146" t="s">
        <v>1260</v>
      </c>
      <c r="G1358" s="131">
        <v>1</v>
      </c>
      <c r="H1358" s="129"/>
    </row>
    <row r="1359" spans="2:8" ht="14.5" x14ac:dyDescent="0.35">
      <c r="B1359" s="498"/>
      <c r="C1359" s="499"/>
      <c r="D1359" s="500"/>
      <c r="E1359"/>
      <c r="F1359" s="246" t="s">
        <v>1805</v>
      </c>
      <c r="G1359" s="226">
        <v>1</v>
      </c>
      <c r="H1359" s="129"/>
    </row>
    <row r="1360" spans="2:8" ht="14.5" x14ac:dyDescent="0.35">
      <c r="B1360" s="543" t="s">
        <v>1806</v>
      </c>
      <c r="C1360" s="493"/>
      <c r="D1360" s="494"/>
      <c r="E1360" t="s">
        <v>43</v>
      </c>
      <c r="F1360" s="246"/>
      <c r="G1360" s="226">
        <v>1</v>
      </c>
      <c r="H1360" s="129"/>
    </row>
    <row r="1361" spans="2:8" ht="29" x14ac:dyDescent="0.35">
      <c r="B1361" s="495"/>
      <c r="C1361" s="496"/>
      <c r="D1361" s="497"/>
      <c r="E1361"/>
      <c r="F1361" s="159" t="s">
        <v>1122</v>
      </c>
      <c r="G1361" s="131">
        <v>1</v>
      </c>
      <c r="H1361" s="129"/>
    </row>
    <row r="1362" spans="2:8" ht="14.5" x14ac:dyDescent="0.35">
      <c r="B1362" s="495"/>
      <c r="C1362" s="496"/>
      <c r="D1362" s="497"/>
      <c r="E1362"/>
      <c r="F1362" s="159" t="s">
        <v>1598</v>
      </c>
      <c r="G1362" s="131">
        <v>1</v>
      </c>
      <c r="H1362" s="129"/>
    </row>
    <row r="1363" spans="2:8" ht="14.5" x14ac:dyDescent="0.35">
      <c r="B1363" s="495"/>
      <c r="C1363" s="496"/>
      <c r="D1363" s="497"/>
      <c r="E1363"/>
      <c r="F1363" s="159" t="s">
        <v>1164</v>
      </c>
      <c r="G1363" s="131">
        <v>1</v>
      </c>
      <c r="H1363" s="129"/>
    </row>
    <row r="1364" spans="2:8" ht="14.5" x14ac:dyDescent="0.35">
      <c r="B1364" s="495"/>
      <c r="C1364" s="496"/>
      <c r="D1364" s="497"/>
      <c r="E1364"/>
      <c r="F1364" s="159" t="s">
        <v>1616</v>
      </c>
      <c r="G1364" s="131">
        <v>1</v>
      </c>
      <c r="H1364" s="129"/>
    </row>
    <row r="1365" spans="2:8" ht="14.5" x14ac:dyDescent="0.35">
      <c r="B1365" s="495"/>
      <c r="C1365" s="496"/>
      <c r="D1365" s="497"/>
      <c r="E1365"/>
      <c r="F1365" s="159" t="s">
        <v>1109</v>
      </c>
      <c r="G1365" s="131">
        <v>1</v>
      </c>
      <c r="H1365" s="129"/>
    </row>
    <row r="1366" spans="2:8" ht="29" x14ac:dyDescent="0.35">
      <c r="B1366" s="495"/>
      <c r="C1366" s="496"/>
      <c r="D1366" s="497"/>
      <c r="E1366"/>
      <c r="F1366" s="159" t="s">
        <v>1059</v>
      </c>
      <c r="G1366" s="131">
        <v>1</v>
      </c>
      <c r="H1366" s="129"/>
    </row>
    <row r="1367" spans="2:8" ht="14.5" x14ac:dyDescent="0.35">
      <c r="B1367" s="495"/>
      <c r="C1367" s="496"/>
      <c r="D1367" s="497"/>
      <c r="E1367"/>
      <c r="F1367" s="159" t="s">
        <v>1579</v>
      </c>
      <c r="G1367" s="131">
        <v>1</v>
      </c>
      <c r="H1367" s="129"/>
    </row>
    <row r="1368" spans="2:8" ht="29" x14ac:dyDescent="0.35">
      <c r="B1368" s="495"/>
      <c r="C1368" s="496"/>
      <c r="D1368" s="497"/>
      <c r="E1368"/>
      <c r="F1368" s="159" t="s">
        <v>1044</v>
      </c>
      <c r="G1368" s="131">
        <v>1</v>
      </c>
      <c r="H1368" s="129"/>
    </row>
    <row r="1369" spans="2:8" ht="14.5" x14ac:dyDescent="0.35">
      <c r="B1369" s="495"/>
      <c r="C1369" s="496"/>
      <c r="D1369" s="497"/>
      <c r="E1369"/>
      <c r="F1369" s="159" t="s">
        <v>1244</v>
      </c>
      <c r="G1369" s="131">
        <v>1</v>
      </c>
      <c r="H1369" s="129"/>
    </row>
    <row r="1370" spans="2:8" ht="14.5" x14ac:dyDescent="0.35">
      <c r="B1370" s="495"/>
      <c r="C1370" s="496"/>
      <c r="D1370" s="497"/>
      <c r="E1370"/>
      <c r="F1370" s="255" t="s">
        <v>337</v>
      </c>
      <c r="G1370" s="226">
        <v>2</v>
      </c>
      <c r="H1370" s="129"/>
    </row>
    <row r="1371" spans="2:8" ht="14.5" x14ac:dyDescent="0.35">
      <c r="B1371" s="495"/>
      <c r="C1371" s="496"/>
      <c r="D1371" s="497"/>
      <c r="E1371"/>
      <c r="F1371" s="255" t="s">
        <v>1206</v>
      </c>
      <c r="G1371" s="226">
        <v>1</v>
      </c>
      <c r="H1371" s="129"/>
    </row>
    <row r="1372" spans="2:8" ht="14.5" x14ac:dyDescent="0.35">
      <c r="B1372" s="495"/>
      <c r="C1372" s="496"/>
      <c r="D1372" s="497"/>
      <c r="E1372"/>
      <c r="F1372" s="159" t="s">
        <v>1076</v>
      </c>
      <c r="G1372" s="131">
        <v>1</v>
      </c>
      <c r="H1372" s="129"/>
    </row>
    <row r="1373" spans="2:8" ht="14.5" x14ac:dyDescent="0.35">
      <c r="B1373" s="495"/>
      <c r="C1373" s="496"/>
      <c r="D1373" s="497"/>
      <c r="E1373"/>
      <c r="F1373" s="159" t="s">
        <v>1634</v>
      </c>
      <c r="G1373" s="131">
        <v>1</v>
      </c>
      <c r="H1373" s="129"/>
    </row>
    <row r="1374" spans="2:8" ht="14.5" x14ac:dyDescent="0.35">
      <c r="B1374" s="495"/>
      <c r="C1374" s="496"/>
      <c r="D1374" s="497"/>
      <c r="E1374"/>
      <c r="F1374" s="159" t="s">
        <v>1138</v>
      </c>
      <c r="G1374" s="131">
        <v>1</v>
      </c>
      <c r="H1374" s="129"/>
    </row>
    <row r="1375" spans="2:8" ht="14.5" x14ac:dyDescent="0.35">
      <c r="B1375" s="495"/>
      <c r="C1375" s="496"/>
      <c r="D1375" s="497"/>
      <c r="E1375"/>
      <c r="F1375" s="159" t="s">
        <v>1093</v>
      </c>
      <c r="G1375" s="131">
        <v>1</v>
      </c>
      <c r="H1375" s="129"/>
    </row>
    <row r="1376" spans="2:8" ht="14.5" x14ac:dyDescent="0.35">
      <c r="B1376" s="495"/>
      <c r="C1376" s="496"/>
      <c r="D1376" s="497"/>
      <c r="E1376"/>
      <c r="F1376" s="159" t="s">
        <v>408</v>
      </c>
      <c r="G1376" s="131">
        <v>1</v>
      </c>
      <c r="H1376" s="129"/>
    </row>
    <row r="1377" spans="2:8" ht="14.5" x14ac:dyDescent="0.35">
      <c r="B1377" s="495"/>
      <c r="C1377" s="496"/>
      <c r="D1377" s="497"/>
      <c r="E1377"/>
      <c r="F1377" s="159" t="s">
        <v>1012</v>
      </c>
      <c r="G1377" s="131">
        <v>1</v>
      </c>
      <c r="H1377" s="129"/>
    </row>
    <row r="1378" spans="2:8" ht="14.5" x14ac:dyDescent="0.35">
      <c r="B1378" s="498"/>
      <c r="C1378" s="499"/>
      <c r="D1378" s="500"/>
      <c r="E1378"/>
      <c r="F1378" s="159" t="s">
        <v>1192</v>
      </c>
      <c r="G1378" s="131">
        <v>1</v>
      </c>
      <c r="H1378" s="129"/>
    </row>
    <row r="1379" spans="2:8" ht="14.5" x14ac:dyDescent="0.35">
      <c r="E1379" t="s">
        <v>1677</v>
      </c>
      <c r="F1379"/>
      <c r="G1379" s="131">
        <v>80</v>
      </c>
      <c r="H1379" s="129"/>
    </row>
    <row r="1380" spans="2:8" ht="14.5" x14ac:dyDescent="0.35">
      <c r="E1380"/>
      <c r="F1380"/>
      <c r="G1380" s="132"/>
      <c r="H1380" s="129"/>
    </row>
    <row r="1381" spans="2:8" ht="14.5" x14ac:dyDescent="0.35">
      <c r="E1381"/>
      <c r="F1381"/>
      <c r="G1381" s="132"/>
      <c r="H1381" s="129"/>
    </row>
    <row r="1382" spans="2:8" ht="14.5" x14ac:dyDescent="0.35">
      <c r="E1382"/>
      <c r="F1382"/>
      <c r="G1382" s="132"/>
      <c r="H1382" s="129"/>
    </row>
    <row r="1383" spans="2:8" ht="14.5" x14ac:dyDescent="0.35">
      <c r="E1383"/>
      <c r="F1383"/>
      <c r="G1383" s="132"/>
      <c r="H1383" s="129"/>
    </row>
    <row r="1384" spans="2:8" ht="14.5" x14ac:dyDescent="0.3">
      <c r="B1384" s="112" t="s">
        <v>1807</v>
      </c>
      <c r="G1384" s="132"/>
    </row>
    <row r="1385" spans="2:8" ht="14.5" x14ac:dyDescent="0.3">
      <c r="G1385" s="132"/>
    </row>
    <row r="1386" spans="2:8" ht="14.5" x14ac:dyDescent="0.3">
      <c r="G1386" s="132"/>
    </row>
    <row r="1387" spans="2:8" ht="14.5" x14ac:dyDescent="0.35">
      <c r="B1387" s="484" t="s">
        <v>1682</v>
      </c>
      <c r="C1387" s="484"/>
      <c r="D1387" s="484"/>
      <c r="E1387" t="s">
        <v>1638</v>
      </c>
      <c r="F1387" t="s">
        <v>249</v>
      </c>
      <c r="G1387" t="s">
        <v>1671</v>
      </c>
      <c r="H1387" s="129"/>
    </row>
    <row r="1388" spans="2:8" ht="14.5" x14ac:dyDescent="0.35">
      <c r="B1388" s="544" t="s">
        <v>1808</v>
      </c>
      <c r="C1388" s="520"/>
      <c r="D1388" s="521"/>
      <c r="E1388" t="s">
        <v>40</v>
      </c>
      <c r="F1388" s="146" t="s">
        <v>772</v>
      </c>
      <c r="G1388" s="131">
        <v>1</v>
      </c>
      <c r="H1388" s="129"/>
    </row>
    <row r="1389" spans="2:8" ht="14.5" x14ac:dyDescent="0.35">
      <c r="B1389" s="522"/>
      <c r="C1389" s="523"/>
      <c r="D1389" s="524"/>
      <c r="E1389"/>
      <c r="F1389" s="146" t="s">
        <v>723</v>
      </c>
      <c r="G1389" s="131">
        <v>1</v>
      </c>
      <c r="H1389" s="129"/>
    </row>
    <row r="1390" spans="2:8" ht="14.5" x14ac:dyDescent="0.35">
      <c r="B1390" s="522"/>
      <c r="C1390" s="523"/>
      <c r="D1390" s="524"/>
      <c r="E1390"/>
      <c r="F1390" s="146" t="s">
        <v>789</v>
      </c>
      <c r="G1390" s="131">
        <v>1</v>
      </c>
      <c r="H1390" s="129"/>
    </row>
    <row r="1391" spans="2:8" ht="14.5" x14ac:dyDescent="0.35">
      <c r="B1391" s="522"/>
      <c r="C1391" s="523"/>
      <c r="D1391" s="524"/>
      <c r="E1391"/>
      <c r="F1391" s="146" t="s">
        <v>758</v>
      </c>
      <c r="G1391" s="131">
        <v>1</v>
      </c>
      <c r="H1391" s="129"/>
    </row>
    <row r="1392" spans="2:8" ht="14.5" x14ac:dyDescent="0.35">
      <c r="B1392" s="522"/>
      <c r="C1392" s="523"/>
      <c r="D1392" s="524"/>
      <c r="E1392"/>
      <c r="F1392" s="146" t="s">
        <v>879</v>
      </c>
      <c r="G1392" s="131">
        <v>1</v>
      </c>
      <c r="H1392" s="129"/>
    </row>
    <row r="1393" spans="2:8" ht="14.5" x14ac:dyDescent="0.35">
      <c r="B1393" s="522"/>
      <c r="C1393" s="523"/>
      <c r="D1393" s="524"/>
      <c r="E1393"/>
      <c r="F1393" s="146" t="s">
        <v>686</v>
      </c>
      <c r="G1393" s="131">
        <v>1</v>
      </c>
      <c r="H1393" s="129"/>
    </row>
    <row r="1394" spans="2:8" ht="14.5" x14ac:dyDescent="0.35">
      <c r="B1394" s="522"/>
      <c r="C1394" s="523"/>
      <c r="D1394" s="524"/>
      <c r="E1394"/>
      <c r="F1394" s="146" t="s">
        <v>647</v>
      </c>
      <c r="G1394" s="131">
        <v>1</v>
      </c>
      <c r="H1394" s="129"/>
    </row>
    <row r="1395" spans="2:8" ht="14.5" x14ac:dyDescent="0.35">
      <c r="B1395" s="522"/>
      <c r="C1395" s="523"/>
      <c r="D1395" s="524"/>
      <c r="E1395"/>
      <c r="F1395" s="146" t="s">
        <v>740</v>
      </c>
      <c r="G1395" s="131">
        <v>1</v>
      </c>
      <c r="H1395" s="129"/>
    </row>
    <row r="1396" spans="2:8" ht="14.5" x14ac:dyDescent="0.35">
      <c r="B1396" s="522"/>
      <c r="C1396" s="523"/>
      <c r="D1396" s="524"/>
      <c r="E1396"/>
      <c r="F1396" s="146" t="s">
        <v>861</v>
      </c>
      <c r="G1396" s="131">
        <v>1</v>
      </c>
      <c r="H1396" s="129"/>
    </row>
    <row r="1397" spans="2:8" ht="14.5" x14ac:dyDescent="0.35">
      <c r="B1397" s="522"/>
      <c r="C1397" s="523"/>
      <c r="D1397" s="524"/>
      <c r="E1397"/>
      <c r="F1397" s="146" t="s">
        <v>806</v>
      </c>
      <c r="G1397" s="131">
        <v>1</v>
      </c>
      <c r="H1397" s="129"/>
    </row>
    <row r="1398" spans="2:8" ht="14.5" x14ac:dyDescent="0.35">
      <c r="B1398" s="522"/>
      <c r="C1398" s="523"/>
      <c r="D1398" s="524"/>
      <c r="E1398"/>
      <c r="F1398" s="146" t="s">
        <v>920</v>
      </c>
      <c r="G1398" s="131">
        <v>1</v>
      </c>
      <c r="H1398" s="129"/>
    </row>
    <row r="1399" spans="2:8" ht="14.5" x14ac:dyDescent="0.35">
      <c r="B1399" s="522"/>
      <c r="C1399" s="523"/>
      <c r="D1399" s="524"/>
      <c r="E1399"/>
      <c r="F1399" s="146" t="s">
        <v>704</v>
      </c>
      <c r="G1399" s="131">
        <v>1</v>
      </c>
      <c r="H1399" s="129"/>
    </row>
    <row r="1400" spans="2:8" ht="14.5" x14ac:dyDescent="0.35">
      <c r="B1400" s="522"/>
      <c r="C1400" s="523"/>
      <c r="D1400" s="524"/>
      <c r="E1400"/>
      <c r="F1400" s="146" t="s">
        <v>667</v>
      </c>
      <c r="G1400" s="131">
        <v>1</v>
      </c>
      <c r="H1400" s="129"/>
    </row>
    <row r="1401" spans="2:8" ht="14.5" x14ac:dyDescent="0.35">
      <c r="B1401" s="522"/>
      <c r="C1401" s="523"/>
      <c r="D1401" s="524"/>
      <c r="E1401"/>
      <c r="F1401" s="146" t="s">
        <v>841</v>
      </c>
      <c r="G1401" s="131">
        <v>1</v>
      </c>
      <c r="H1401" s="129"/>
    </row>
    <row r="1402" spans="2:8" ht="14.5" x14ac:dyDescent="0.35">
      <c r="B1402" s="522"/>
      <c r="C1402" s="523"/>
      <c r="D1402" s="524"/>
      <c r="E1402"/>
      <c r="F1402" s="146" t="s">
        <v>896</v>
      </c>
      <c r="G1402" s="131">
        <v>1</v>
      </c>
      <c r="H1402" s="129"/>
    </row>
    <row r="1403" spans="2:8" ht="14.5" x14ac:dyDescent="0.35">
      <c r="B1403" s="522"/>
      <c r="C1403" s="523"/>
      <c r="D1403" s="524"/>
      <c r="E1403"/>
      <c r="F1403" s="146" t="s">
        <v>975</v>
      </c>
      <c r="G1403" s="131">
        <v>1</v>
      </c>
      <c r="H1403" s="129"/>
    </row>
    <row r="1404" spans="2:8" ht="14.5" x14ac:dyDescent="0.35">
      <c r="B1404" s="522"/>
      <c r="C1404" s="523"/>
      <c r="D1404" s="524"/>
      <c r="E1404"/>
      <c r="F1404" s="146" t="s">
        <v>823</v>
      </c>
      <c r="G1404" s="131">
        <v>1</v>
      </c>
      <c r="H1404" s="129"/>
    </row>
    <row r="1405" spans="2:8" ht="14.5" x14ac:dyDescent="0.35">
      <c r="B1405" s="522"/>
      <c r="C1405" s="523"/>
      <c r="D1405" s="524"/>
      <c r="E1405"/>
      <c r="F1405" s="146" t="s">
        <v>956</v>
      </c>
      <c r="G1405" s="131">
        <v>1</v>
      </c>
      <c r="H1405" s="129"/>
    </row>
    <row r="1406" spans="2:8" ht="14.5" x14ac:dyDescent="0.35">
      <c r="B1406" s="522"/>
      <c r="C1406" s="523"/>
      <c r="D1406" s="524"/>
      <c r="E1406"/>
      <c r="F1406" s="146" t="s">
        <v>939</v>
      </c>
      <c r="G1406" s="131">
        <v>1</v>
      </c>
      <c r="H1406" s="129"/>
    </row>
    <row r="1407" spans="2:8" ht="14.5" x14ac:dyDescent="0.35">
      <c r="B1407" s="525"/>
      <c r="C1407" s="526"/>
      <c r="D1407" s="527"/>
      <c r="E1407"/>
      <c r="F1407" s="146" t="s">
        <v>993</v>
      </c>
      <c r="G1407" s="131">
        <v>1</v>
      </c>
      <c r="H1407" s="129"/>
    </row>
    <row r="1408" spans="2:8" ht="14.5" x14ac:dyDescent="0.35">
      <c r="B1408" s="543" t="s">
        <v>1809</v>
      </c>
      <c r="C1408" s="493"/>
      <c r="D1408" s="494"/>
      <c r="E1408" t="s">
        <v>42</v>
      </c>
      <c r="F1408" s="146" t="s">
        <v>287</v>
      </c>
      <c r="G1408" s="131">
        <v>1</v>
      </c>
      <c r="H1408" s="129"/>
    </row>
    <row r="1409" spans="2:8" ht="14.5" x14ac:dyDescent="0.35">
      <c r="B1409" s="495"/>
      <c r="C1409" s="496"/>
      <c r="D1409" s="497"/>
      <c r="E1409"/>
      <c r="F1409" s="146" t="s">
        <v>571</v>
      </c>
      <c r="G1409" s="131">
        <v>1</v>
      </c>
      <c r="H1409" s="129"/>
    </row>
    <row r="1410" spans="2:8" ht="14.5" x14ac:dyDescent="0.35">
      <c r="B1410" s="495"/>
      <c r="C1410" s="496"/>
      <c r="D1410" s="497"/>
      <c r="E1410"/>
      <c r="F1410" s="146" t="s">
        <v>535</v>
      </c>
      <c r="G1410" s="131">
        <v>1</v>
      </c>
      <c r="H1410" s="129"/>
    </row>
    <row r="1411" spans="2:8" ht="14.5" x14ac:dyDescent="0.35">
      <c r="B1411" s="495"/>
      <c r="C1411" s="496"/>
      <c r="D1411" s="497"/>
      <c r="E1411"/>
      <c r="F1411" s="146" t="s">
        <v>612</v>
      </c>
      <c r="G1411" s="131">
        <v>1</v>
      </c>
      <c r="H1411" s="129"/>
    </row>
    <row r="1412" spans="2:8" ht="14.5" x14ac:dyDescent="0.35">
      <c r="B1412" s="495"/>
      <c r="C1412" s="496"/>
      <c r="D1412" s="497"/>
      <c r="E1412"/>
      <c r="F1412" s="146" t="s">
        <v>628</v>
      </c>
      <c r="G1412" s="131">
        <v>1</v>
      </c>
      <c r="H1412" s="129"/>
    </row>
    <row r="1413" spans="2:8" ht="14.5" x14ac:dyDescent="0.35">
      <c r="B1413" s="495"/>
      <c r="C1413" s="496"/>
      <c r="D1413" s="497"/>
      <c r="E1413"/>
      <c r="F1413" s="146" t="s">
        <v>355</v>
      </c>
      <c r="G1413" s="131">
        <v>1</v>
      </c>
      <c r="H1413" s="129"/>
    </row>
    <row r="1414" spans="2:8" ht="14.5" x14ac:dyDescent="0.35">
      <c r="B1414" s="495"/>
      <c r="C1414" s="496"/>
      <c r="D1414" s="497"/>
      <c r="E1414"/>
      <c r="F1414" s="146" t="s">
        <v>493</v>
      </c>
      <c r="G1414" s="131">
        <v>1</v>
      </c>
      <c r="H1414" s="129"/>
    </row>
    <row r="1415" spans="2:8" ht="14.5" x14ac:dyDescent="0.35">
      <c r="B1415" s="495"/>
      <c r="C1415" s="496"/>
      <c r="D1415" s="497"/>
      <c r="E1415"/>
      <c r="F1415" s="146" t="s">
        <v>593</v>
      </c>
      <c r="G1415" s="131">
        <v>1</v>
      </c>
      <c r="H1415" s="129"/>
    </row>
    <row r="1416" spans="2:8" ht="14.5" x14ac:dyDescent="0.35">
      <c r="B1416" s="495"/>
      <c r="C1416" s="496"/>
      <c r="D1416" s="497"/>
      <c r="E1416"/>
      <c r="F1416" s="146" t="s">
        <v>517</v>
      </c>
      <c r="G1416" s="131">
        <v>1</v>
      </c>
      <c r="H1416" s="129"/>
    </row>
    <row r="1417" spans="2:8" ht="14.5" x14ac:dyDescent="0.35">
      <c r="B1417" s="495"/>
      <c r="C1417" s="496"/>
      <c r="D1417" s="497"/>
      <c r="E1417"/>
      <c r="F1417" s="146" t="s">
        <v>478</v>
      </c>
      <c r="G1417" s="131">
        <v>1</v>
      </c>
      <c r="H1417" s="129"/>
    </row>
    <row r="1418" spans="2:8" ht="14.5" x14ac:dyDescent="0.35">
      <c r="B1418" s="495"/>
      <c r="C1418" s="496"/>
      <c r="D1418" s="497"/>
      <c r="E1418"/>
      <c r="F1418" s="146" t="s">
        <v>462</v>
      </c>
      <c r="G1418" s="131">
        <v>1</v>
      </c>
      <c r="H1418" s="129"/>
    </row>
    <row r="1419" spans="2:8" ht="14.5" x14ac:dyDescent="0.35">
      <c r="B1419" s="495"/>
      <c r="C1419" s="496"/>
      <c r="D1419" s="497"/>
      <c r="E1419"/>
      <c r="F1419" s="146" t="s">
        <v>444</v>
      </c>
      <c r="G1419" s="131">
        <v>1</v>
      </c>
      <c r="H1419" s="129"/>
    </row>
    <row r="1420" spans="2:8" ht="14.5" x14ac:dyDescent="0.35">
      <c r="B1420" s="495"/>
      <c r="C1420" s="496"/>
      <c r="D1420" s="497"/>
      <c r="E1420"/>
      <c r="F1420" s="146" t="s">
        <v>371</v>
      </c>
      <c r="G1420" s="131">
        <v>1</v>
      </c>
      <c r="H1420" s="129"/>
    </row>
    <row r="1421" spans="2:8" ht="14.5" x14ac:dyDescent="0.35">
      <c r="B1421" s="495"/>
      <c r="C1421" s="496"/>
      <c r="D1421" s="497"/>
      <c r="E1421"/>
      <c r="F1421" s="146" t="s">
        <v>553</v>
      </c>
      <c r="G1421" s="131">
        <v>1</v>
      </c>
      <c r="H1421" s="129"/>
    </row>
    <row r="1422" spans="2:8" ht="14.5" x14ac:dyDescent="0.35">
      <c r="B1422" s="495"/>
      <c r="C1422" s="496"/>
      <c r="D1422" s="497"/>
      <c r="E1422"/>
      <c r="F1422" s="146" t="s">
        <v>408</v>
      </c>
      <c r="G1422" s="131">
        <v>2</v>
      </c>
      <c r="H1422" s="129"/>
    </row>
    <row r="1423" spans="2:8" ht="14.5" x14ac:dyDescent="0.35">
      <c r="B1423" s="495"/>
      <c r="C1423" s="496"/>
      <c r="D1423" s="497"/>
      <c r="E1423"/>
      <c r="F1423" s="146" t="s">
        <v>387</v>
      </c>
      <c r="G1423" s="131">
        <v>1</v>
      </c>
      <c r="H1423" s="129"/>
    </row>
    <row r="1424" spans="2:8" ht="14.5" x14ac:dyDescent="0.35">
      <c r="B1424" s="495"/>
      <c r="C1424" s="496"/>
      <c r="D1424" s="497"/>
      <c r="E1424"/>
      <c r="F1424" s="146" t="s">
        <v>330</v>
      </c>
      <c r="G1424" s="131">
        <v>1</v>
      </c>
      <c r="H1424" s="129"/>
    </row>
    <row r="1425" spans="2:14" ht="14.5" x14ac:dyDescent="0.35">
      <c r="B1425" s="495"/>
      <c r="C1425" s="496"/>
      <c r="D1425" s="497"/>
      <c r="E1425"/>
      <c r="F1425" s="146" t="s">
        <v>343</v>
      </c>
      <c r="G1425" s="131">
        <v>1</v>
      </c>
      <c r="H1425" s="129"/>
    </row>
    <row r="1426" spans="2:14" ht="14.5" x14ac:dyDescent="0.35">
      <c r="B1426" s="498"/>
      <c r="C1426" s="499"/>
      <c r="D1426" s="500"/>
      <c r="E1426"/>
      <c r="F1426" s="146" t="s">
        <v>312</v>
      </c>
      <c r="G1426" s="131">
        <v>1</v>
      </c>
      <c r="H1426" s="129"/>
      <c r="I1426" s="129"/>
      <c r="J1426" s="129"/>
      <c r="K1426" s="129"/>
      <c r="L1426" s="129"/>
      <c r="M1426" s="129"/>
      <c r="N1426" s="129"/>
    </row>
    <row r="1427" spans="2:14" ht="14.5" x14ac:dyDescent="0.35">
      <c r="B1427" s="543" t="s">
        <v>1810</v>
      </c>
      <c r="C1427" s="493"/>
      <c r="D1427" s="494"/>
      <c r="E1427" t="s">
        <v>41</v>
      </c>
      <c r="F1427" s="146" t="s">
        <v>1362</v>
      </c>
      <c r="G1427" s="131">
        <v>1</v>
      </c>
      <c r="H1427" s="129"/>
    </row>
    <row r="1428" spans="2:14" ht="14.5" x14ac:dyDescent="0.35">
      <c r="B1428" s="495"/>
      <c r="C1428" s="496"/>
      <c r="D1428" s="497"/>
      <c r="E1428"/>
      <c r="F1428" s="146" t="s">
        <v>1432</v>
      </c>
      <c r="G1428" s="131">
        <v>1</v>
      </c>
      <c r="H1428" s="129"/>
    </row>
    <row r="1429" spans="2:14" ht="14.5" x14ac:dyDescent="0.35">
      <c r="B1429" s="495"/>
      <c r="C1429" s="496"/>
      <c r="D1429" s="497"/>
      <c r="E1429"/>
      <c r="F1429" s="146" t="s">
        <v>1464</v>
      </c>
      <c r="G1429" s="131">
        <v>1</v>
      </c>
      <c r="H1429" s="129"/>
    </row>
    <row r="1430" spans="2:14" ht="14.5" x14ac:dyDescent="0.35">
      <c r="B1430" s="495"/>
      <c r="C1430" s="496"/>
      <c r="D1430" s="497"/>
      <c r="E1430"/>
      <c r="F1430" s="146" t="s">
        <v>1448</v>
      </c>
      <c r="G1430" s="131">
        <v>1</v>
      </c>
      <c r="H1430" s="129"/>
    </row>
    <row r="1431" spans="2:14" ht="14.5" x14ac:dyDescent="0.35">
      <c r="B1431" s="495"/>
      <c r="C1431" s="496"/>
      <c r="D1431" s="497"/>
      <c r="E1431"/>
      <c r="F1431" s="146" t="s">
        <v>1493</v>
      </c>
      <c r="G1431" s="131">
        <v>1</v>
      </c>
      <c r="H1431" s="129"/>
    </row>
    <row r="1432" spans="2:14" ht="14.5" x14ac:dyDescent="0.35">
      <c r="B1432" s="495"/>
      <c r="C1432" s="496"/>
      <c r="D1432" s="497"/>
      <c r="E1432"/>
      <c r="F1432" s="146" t="s">
        <v>1563</v>
      </c>
      <c r="G1432" s="131">
        <v>1</v>
      </c>
      <c r="H1432" s="129"/>
    </row>
    <row r="1433" spans="2:14" ht="14.5" x14ac:dyDescent="0.35">
      <c r="B1433" s="495"/>
      <c r="C1433" s="496"/>
      <c r="D1433" s="497"/>
      <c r="E1433"/>
      <c r="F1433" s="146" t="s">
        <v>1476</v>
      </c>
      <c r="G1433" s="131">
        <v>1</v>
      </c>
      <c r="H1433" s="129"/>
    </row>
    <row r="1434" spans="2:14" ht="14.5" x14ac:dyDescent="0.35">
      <c r="B1434" s="495"/>
      <c r="C1434" s="496"/>
      <c r="D1434" s="497"/>
      <c r="E1434"/>
      <c r="F1434" s="146" t="s">
        <v>1505</v>
      </c>
      <c r="G1434" s="131">
        <v>1</v>
      </c>
      <c r="H1434" s="129"/>
    </row>
    <row r="1435" spans="2:14" ht="14.5" x14ac:dyDescent="0.35">
      <c r="B1435" s="495"/>
      <c r="C1435" s="496"/>
      <c r="D1435" s="497"/>
      <c r="E1435"/>
      <c r="F1435" s="146" t="s">
        <v>1296</v>
      </c>
      <c r="G1435" s="131">
        <v>1</v>
      </c>
      <c r="H1435" s="129"/>
    </row>
    <row r="1436" spans="2:14" ht="14.5" x14ac:dyDescent="0.35">
      <c r="B1436" s="495"/>
      <c r="C1436" s="496"/>
      <c r="D1436" s="497"/>
      <c r="E1436"/>
      <c r="F1436" s="146" t="s">
        <v>1329</v>
      </c>
      <c r="G1436" s="131">
        <v>1</v>
      </c>
      <c r="H1436" s="129"/>
    </row>
    <row r="1437" spans="2:14" ht="14.5" x14ac:dyDescent="0.35">
      <c r="B1437" s="495"/>
      <c r="C1437" s="496"/>
      <c r="D1437" s="497"/>
      <c r="E1437"/>
      <c r="F1437" s="146" t="s">
        <v>1397</v>
      </c>
      <c r="G1437" s="131">
        <v>1</v>
      </c>
      <c r="H1437" s="129"/>
    </row>
    <row r="1438" spans="2:14" ht="14.5" x14ac:dyDescent="0.35">
      <c r="B1438" s="495"/>
      <c r="C1438" s="496"/>
      <c r="D1438" s="497"/>
      <c r="E1438"/>
      <c r="F1438" s="146" t="s">
        <v>1534</v>
      </c>
      <c r="G1438" s="131">
        <v>1</v>
      </c>
      <c r="H1438" s="129"/>
    </row>
    <row r="1439" spans="2:14" ht="14.5" x14ac:dyDescent="0.35">
      <c r="B1439" s="495"/>
      <c r="C1439" s="496"/>
      <c r="D1439" s="497"/>
      <c r="E1439"/>
      <c r="F1439" s="146" t="s">
        <v>1416</v>
      </c>
      <c r="G1439" s="131">
        <v>1</v>
      </c>
      <c r="H1439" s="129"/>
    </row>
    <row r="1440" spans="2:14" ht="14.5" x14ac:dyDescent="0.35">
      <c r="B1440" s="495"/>
      <c r="C1440" s="496"/>
      <c r="D1440" s="497"/>
      <c r="E1440"/>
      <c r="F1440" s="146" t="s">
        <v>1547</v>
      </c>
      <c r="G1440" s="131">
        <v>1</v>
      </c>
      <c r="H1440" s="129"/>
    </row>
    <row r="1441" spans="2:8" ht="14.5" x14ac:dyDescent="0.35">
      <c r="B1441" s="495"/>
      <c r="C1441" s="496"/>
      <c r="D1441" s="497"/>
      <c r="E1441"/>
      <c r="F1441" s="146" t="s">
        <v>1519</v>
      </c>
      <c r="G1441" s="131">
        <v>1</v>
      </c>
      <c r="H1441" s="129"/>
    </row>
    <row r="1442" spans="2:8" ht="14.5" x14ac:dyDescent="0.35">
      <c r="B1442" s="495"/>
      <c r="C1442" s="496"/>
      <c r="D1442" s="497"/>
      <c r="E1442"/>
      <c r="F1442" s="146" t="s">
        <v>1261</v>
      </c>
      <c r="G1442" s="131">
        <v>1</v>
      </c>
      <c r="H1442" s="129"/>
    </row>
    <row r="1443" spans="2:8" ht="14.5" x14ac:dyDescent="0.35">
      <c r="B1443" s="495"/>
      <c r="C1443" s="496"/>
      <c r="D1443" s="497"/>
      <c r="E1443"/>
      <c r="F1443" s="146" t="s">
        <v>1281</v>
      </c>
      <c r="G1443" s="131">
        <v>1</v>
      </c>
      <c r="H1443" s="129"/>
    </row>
    <row r="1444" spans="2:8" ht="14.5" x14ac:dyDescent="0.35">
      <c r="B1444" s="495"/>
      <c r="C1444" s="496"/>
      <c r="D1444" s="497"/>
      <c r="E1444"/>
      <c r="F1444" s="146" t="s">
        <v>1345</v>
      </c>
      <c r="G1444" s="131">
        <v>1</v>
      </c>
      <c r="H1444" s="129"/>
    </row>
    <row r="1445" spans="2:8" ht="14.5" x14ac:dyDescent="0.35">
      <c r="B1445" s="495"/>
      <c r="C1445" s="496"/>
      <c r="D1445" s="497"/>
      <c r="E1445"/>
      <c r="F1445" s="146" t="s">
        <v>1381</v>
      </c>
      <c r="G1445" s="131">
        <v>1</v>
      </c>
      <c r="H1445" s="129"/>
    </row>
    <row r="1446" spans="2:8" ht="14.5" x14ac:dyDescent="0.35">
      <c r="B1446" s="498"/>
      <c r="C1446" s="499"/>
      <c r="D1446" s="500"/>
      <c r="E1446"/>
      <c r="F1446" s="146" t="s">
        <v>1311</v>
      </c>
      <c r="G1446" s="131">
        <v>1</v>
      </c>
      <c r="H1446" s="129"/>
    </row>
    <row r="1447" spans="2:8" ht="14.5" x14ac:dyDescent="0.35">
      <c r="B1447" s="543" t="s">
        <v>1811</v>
      </c>
      <c r="C1447" s="493"/>
      <c r="D1447" s="494"/>
      <c r="E1447" t="s">
        <v>43</v>
      </c>
      <c r="F1447" s="146" t="s">
        <v>1029</v>
      </c>
      <c r="G1447" s="131">
        <v>1</v>
      </c>
      <c r="H1447" s="129"/>
    </row>
    <row r="1448" spans="2:8" ht="14.5" x14ac:dyDescent="0.35">
      <c r="B1448" s="495"/>
      <c r="C1448" s="496"/>
      <c r="D1448" s="497"/>
      <c r="E1448"/>
      <c r="F1448" s="146" t="s">
        <v>1110</v>
      </c>
      <c r="G1448" s="131">
        <v>1</v>
      </c>
      <c r="H1448" s="129"/>
    </row>
    <row r="1449" spans="2:8" ht="14.5" x14ac:dyDescent="0.35">
      <c r="B1449" s="495"/>
      <c r="C1449" s="496"/>
      <c r="D1449" s="497"/>
      <c r="E1449"/>
      <c r="F1449" s="146" t="s">
        <v>1178</v>
      </c>
      <c r="G1449" s="131">
        <v>1</v>
      </c>
      <c r="H1449" s="129"/>
    </row>
    <row r="1450" spans="2:8" ht="14.5" x14ac:dyDescent="0.35">
      <c r="B1450" s="495"/>
      <c r="C1450" s="496"/>
      <c r="D1450" s="497"/>
      <c r="E1450"/>
      <c r="F1450" s="146" t="s">
        <v>1245</v>
      </c>
      <c r="G1450" s="131">
        <v>1</v>
      </c>
      <c r="H1450" s="129"/>
    </row>
    <row r="1451" spans="2:8" ht="14.5" x14ac:dyDescent="0.35">
      <c r="B1451" s="495"/>
      <c r="C1451" s="496"/>
      <c r="D1451" s="497"/>
      <c r="E1451"/>
      <c r="F1451" s="146" t="s">
        <v>1225</v>
      </c>
      <c r="G1451" s="131">
        <v>1</v>
      </c>
      <c r="H1451" s="129"/>
    </row>
    <row r="1452" spans="2:8" ht="14.5" x14ac:dyDescent="0.35">
      <c r="B1452" s="495"/>
      <c r="C1452" s="496"/>
      <c r="D1452" s="497"/>
      <c r="E1452"/>
      <c r="F1452" s="146" t="s">
        <v>1150</v>
      </c>
      <c r="G1452" s="131">
        <v>1</v>
      </c>
      <c r="H1452" s="129"/>
    </row>
    <row r="1453" spans="2:8" ht="14.5" x14ac:dyDescent="0.35">
      <c r="B1453" s="495"/>
      <c r="C1453" s="496"/>
      <c r="D1453" s="497"/>
      <c r="E1453"/>
      <c r="F1453" s="146" t="s">
        <v>1635</v>
      </c>
      <c r="G1453" s="131">
        <v>1</v>
      </c>
      <c r="H1453" s="129"/>
    </row>
    <row r="1454" spans="2:8" ht="14.5" x14ac:dyDescent="0.35">
      <c r="B1454" s="495"/>
      <c r="C1454" s="496"/>
      <c r="D1454" s="497"/>
      <c r="E1454"/>
      <c r="F1454" s="146" t="s">
        <v>1193</v>
      </c>
      <c r="G1454" s="131">
        <v>1</v>
      </c>
      <c r="H1454" s="129"/>
    </row>
    <row r="1455" spans="2:8" ht="14.5" x14ac:dyDescent="0.35">
      <c r="B1455" s="495"/>
      <c r="C1455" s="496"/>
      <c r="D1455" s="497"/>
      <c r="E1455"/>
      <c r="F1455" s="146" t="s">
        <v>1165</v>
      </c>
      <c r="G1455" s="131">
        <v>1</v>
      </c>
      <c r="H1455" s="129"/>
    </row>
    <row r="1456" spans="2:8" ht="14.5" x14ac:dyDescent="0.35">
      <c r="B1456" s="495"/>
      <c r="C1456" s="496"/>
      <c r="D1456" s="497"/>
      <c r="E1456"/>
      <c r="F1456" s="146" t="s">
        <v>1617</v>
      </c>
      <c r="G1456" s="131">
        <v>1</v>
      </c>
      <c r="H1456" s="129"/>
    </row>
    <row r="1457" spans="1:9" ht="14.5" x14ac:dyDescent="0.35">
      <c r="B1457" s="495"/>
      <c r="C1457" s="496"/>
      <c r="D1457" s="497"/>
      <c r="E1457"/>
      <c r="F1457" s="146" t="s">
        <v>1207</v>
      </c>
      <c r="G1457" s="131">
        <v>1</v>
      </c>
      <c r="H1457" s="129"/>
    </row>
    <row r="1458" spans="1:9" ht="14.5" x14ac:dyDescent="0.35">
      <c r="B1458" s="495"/>
      <c r="C1458" s="496"/>
      <c r="D1458" s="497"/>
      <c r="E1458"/>
      <c r="F1458" s="146" t="s">
        <v>1077</v>
      </c>
      <c r="G1458" s="131">
        <v>1</v>
      </c>
      <c r="H1458" s="129"/>
    </row>
    <row r="1459" spans="1:9" ht="14.5" x14ac:dyDescent="0.35">
      <c r="B1459" s="495"/>
      <c r="C1459" s="496"/>
      <c r="D1459" s="497"/>
      <c r="E1459"/>
      <c r="F1459" s="256" t="s">
        <v>337</v>
      </c>
      <c r="G1459" s="226">
        <v>1</v>
      </c>
      <c r="H1459" s="129"/>
    </row>
    <row r="1460" spans="1:9" ht="14.5" x14ac:dyDescent="0.35">
      <c r="B1460" s="495"/>
      <c r="C1460" s="496"/>
      <c r="D1460" s="497"/>
      <c r="E1460"/>
      <c r="F1460" s="146" t="s">
        <v>1094</v>
      </c>
      <c r="G1460" s="131">
        <v>1</v>
      </c>
      <c r="H1460" s="129"/>
    </row>
    <row r="1461" spans="1:9" ht="14.5" x14ac:dyDescent="0.35">
      <c r="B1461" s="495"/>
      <c r="C1461" s="496"/>
      <c r="D1461" s="497"/>
      <c r="E1461"/>
      <c r="F1461" s="146" t="s">
        <v>1580</v>
      </c>
      <c r="G1461" s="131">
        <v>1</v>
      </c>
      <c r="H1461" s="129"/>
    </row>
    <row r="1462" spans="1:9" ht="14.5" x14ac:dyDescent="0.35">
      <c r="B1462" s="495"/>
      <c r="C1462" s="496"/>
      <c r="D1462" s="497"/>
      <c r="E1462"/>
      <c r="F1462" s="146" t="s">
        <v>1599</v>
      </c>
      <c r="G1462" s="131">
        <v>1</v>
      </c>
      <c r="H1462" s="129"/>
    </row>
    <row r="1463" spans="1:9" ht="14.5" x14ac:dyDescent="0.35">
      <c r="B1463" s="495"/>
      <c r="C1463" s="496"/>
      <c r="D1463" s="497"/>
      <c r="E1463"/>
      <c r="F1463" s="146" t="s">
        <v>1123</v>
      </c>
      <c r="G1463" s="131">
        <v>1</v>
      </c>
      <c r="H1463" s="129"/>
    </row>
    <row r="1464" spans="1:9" ht="14.5" x14ac:dyDescent="0.35">
      <c r="B1464" s="495"/>
      <c r="C1464" s="496"/>
      <c r="D1464" s="497"/>
      <c r="E1464"/>
      <c r="F1464" s="146" t="s">
        <v>1060</v>
      </c>
      <c r="G1464" s="131">
        <v>1</v>
      </c>
      <c r="H1464" s="129"/>
    </row>
    <row r="1465" spans="1:9" ht="14.5" x14ac:dyDescent="0.35">
      <c r="B1465" s="498"/>
      <c r="C1465" s="499"/>
      <c r="D1465" s="500"/>
      <c r="E1465"/>
      <c r="F1465" s="146" t="s">
        <v>408</v>
      </c>
      <c r="G1465" s="131">
        <v>2</v>
      </c>
      <c r="H1465" s="129"/>
    </row>
    <row r="1466" spans="1:9" ht="14.5" x14ac:dyDescent="0.35">
      <c r="E1466" t="s">
        <v>1677</v>
      </c>
      <c r="F1466"/>
      <c r="G1466" s="131">
        <v>80</v>
      </c>
      <c r="H1466" s="129"/>
    </row>
    <row r="1467" spans="1:9" ht="14.5" x14ac:dyDescent="0.35">
      <c r="E1467"/>
      <c r="F1467"/>
      <c r="G1467" s="132"/>
      <c r="H1467" s="129"/>
    </row>
    <row r="1468" spans="1:9" ht="14.5" x14ac:dyDescent="0.35">
      <c r="E1468"/>
      <c r="F1468"/>
      <c r="G1468" s="132"/>
      <c r="H1468" s="129"/>
    </row>
    <row r="1469" spans="1:9" ht="14.5" x14ac:dyDescent="0.35">
      <c r="E1469"/>
      <c r="F1469"/>
      <c r="G1469" s="132"/>
      <c r="H1469" s="129"/>
    </row>
    <row r="1470" spans="1:9" ht="14.5" x14ac:dyDescent="0.35">
      <c r="E1470"/>
      <c r="F1470"/>
      <c r="G1470" s="132"/>
      <c r="H1470" s="129"/>
    </row>
    <row r="1471" spans="1:9" ht="14.5" x14ac:dyDescent="0.35">
      <c r="E1471"/>
      <c r="F1471"/>
      <c r="G1471" s="132"/>
      <c r="H1471" s="129"/>
    </row>
    <row r="1472" spans="1:9" x14ac:dyDescent="0.3">
      <c r="A1472" s="118"/>
      <c r="B1472" s="118" t="s">
        <v>1812</v>
      </c>
      <c r="C1472" s="118"/>
      <c r="D1472" s="118"/>
      <c r="E1472" s="118"/>
      <c r="F1472" s="118"/>
      <c r="G1472" s="119"/>
      <c r="H1472" s="120"/>
      <c r="I1472" s="118"/>
    </row>
    <row r="1473" spans="2:8" ht="14.5" x14ac:dyDescent="0.35">
      <c r="E1473"/>
      <c r="F1473"/>
      <c r="G1473" s="132"/>
      <c r="H1473" s="129"/>
    </row>
    <row r="1474" spans="2:8" ht="14.5" x14ac:dyDescent="0.35">
      <c r="B1474" s="112" t="s">
        <v>1813</v>
      </c>
      <c r="E1474"/>
      <c r="F1474"/>
      <c r="G1474" s="132"/>
      <c r="H1474" s="129"/>
    </row>
    <row r="1475" spans="2:8" ht="14.5" x14ac:dyDescent="0.35">
      <c r="E1475"/>
      <c r="F1475"/>
      <c r="G1475" s="132"/>
      <c r="H1475" s="129"/>
    </row>
    <row r="1476" spans="2:8" ht="14.5" x14ac:dyDescent="0.35">
      <c r="B1476" s="130" t="s">
        <v>1679</v>
      </c>
      <c r="C1476" s="136">
        <f>COUNTA(KII_Consommateurs_Tampon!BR6:BR85)</f>
        <v>73</v>
      </c>
      <c r="E1476"/>
      <c r="F1476"/>
      <c r="G1476" s="132"/>
      <c r="H1476" s="129"/>
    </row>
    <row r="1477" spans="2:8" ht="14.5" x14ac:dyDescent="0.35">
      <c r="B1477" s="130"/>
      <c r="C1477" s="138"/>
      <c r="D1477" s="139"/>
      <c r="E1477"/>
      <c r="F1477"/>
      <c r="G1477" s="132"/>
      <c r="H1477" s="129"/>
    </row>
    <row r="1478" spans="2:8" ht="14.5" x14ac:dyDescent="0.35">
      <c r="B1478" s="140"/>
      <c r="C1478" s="339" t="s">
        <v>1667</v>
      </c>
      <c r="D1478" s="339" t="s">
        <v>1668</v>
      </c>
      <c r="E1478"/>
      <c r="F1478"/>
      <c r="G1478" s="132"/>
      <c r="H1478" s="129"/>
    </row>
    <row r="1479" spans="2:8" ht="14.5" x14ac:dyDescent="0.35">
      <c r="B1479" s="123" t="s">
        <v>288</v>
      </c>
      <c r="C1479" s="142">
        <f>COUNTIF(KII_Consommateurs_Tampon!BS6:BS86,"1")</f>
        <v>60</v>
      </c>
      <c r="D1479" s="125">
        <f>C1479/$C$1476</f>
        <v>0.82191780821917804</v>
      </c>
      <c r="E1479"/>
      <c r="F1479"/>
      <c r="G1479" s="132"/>
      <c r="H1479" s="129"/>
    </row>
    <row r="1480" spans="2:8" ht="14.5" x14ac:dyDescent="0.35">
      <c r="B1480" s="130" t="s">
        <v>1814</v>
      </c>
      <c r="D1480" s="142">
        <f>COUNTIF(KII_Consommateurs_Tampon!BT6:BT85,"1")</f>
        <v>16</v>
      </c>
      <c r="E1480"/>
      <c r="F1480"/>
      <c r="G1480" s="132"/>
      <c r="H1480" s="129"/>
    </row>
    <row r="1481" spans="2:8" ht="14.5" x14ac:dyDescent="0.35">
      <c r="E1481"/>
      <c r="F1481"/>
      <c r="G1481" s="132"/>
      <c r="H1481" s="129"/>
    </row>
    <row r="1482" spans="2:8" ht="14.5" x14ac:dyDescent="0.3">
      <c r="G1482" s="132"/>
      <c r="H1482" s="129"/>
    </row>
    <row r="1483" spans="2:8" ht="14.5" x14ac:dyDescent="0.3">
      <c r="G1483" s="132"/>
      <c r="H1483" s="129"/>
    </row>
    <row r="1484" spans="2:8" ht="14.5" x14ac:dyDescent="0.3">
      <c r="G1484" s="132"/>
      <c r="H1484" s="129"/>
    </row>
    <row r="1485" spans="2:8" ht="14.5" x14ac:dyDescent="0.35">
      <c r="B1485" s="484" t="s">
        <v>1682</v>
      </c>
      <c r="C1485" s="484"/>
      <c r="D1485" s="484"/>
      <c r="E1485" t="s">
        <v>1638</v>
      </c>
      <c r="F1485" t="s">
        <v>250</v>
      </c>
      <c r="G1485" t="s">
        <v>1671</v>
      </c>
      <c r="H1485" s="129"/>
    </row>
    <row r="1486" spans="2:8" ht="14.5" x14ac:dyDescent="0.35">
      <c r="B1486" s="518" t="s">
        <v>1815</v>
      </c>
      <c r="C1486" s="518"/>
      <c r="D1486" s="518"/>
      <c r="E1486" t="s">
        <v>40</v>
      </c>
      <c r="F1486" s="159" t="s">
        <v>648</v>
      </c>
      <c r="G1486" s="131">
        <v>1</v>
      </c>
      <c r="H1486" s="129"/>
    </row>
    <row r="1487" spans="2:8" ht="29" x14ac:dyDescent="0.35">
      <c r="B1487" s="518"/>
      <c r="C1487" s="518"/>
      <c r="D1487" s="518"/>
      <c r="E1487"/>
      <c r="F1487" s="159" t="s">
        <v>862</v>
      </c>
      <c r="G1487" s="131">
        <v>1</v>
      </c>
      <c r="H1487" s="129"/>
    </row>
    <row r="1488" spans="2:8" ht="14.5" x14ac:dyDescent="0.35">
      <c r="B1488" s="518"/>
      <c r="C1488" s="518"/>
      <c r="D1488" s="518"/>
      <c r="E1488"/>
      <c r="F1488" s="159" t="s">
        <v>288</v>
      </c>
      <c r="G1488" s="131">
        <v>9</v>
      </c>
      <c r="H1488" s="129"/>
    </row>
    <row r="1489" spans="2:8" ht="29" x14ac:dyDescent="0.35">
      <c r="B1489" s="518"/>
      <c r="C1489" s="518"/>
      <c r="D1489" s="518"/>
      <c r="E1489"/>
      <c r="F1489" s="159" t="s">
        <v>518</v>
      </c>
      <c r="G1489" s="131">
        <v>3</v>
      </c>
      <c r="H1489" s="129"/>
    </row>
    <row r="1490" spans="2:8" ht="29" x14ac:dyDescent="0.35">
      <c r="B1490" s="518"/>
      <c r="C1490" s="518"/>
      <c r="D1490" s="518"/>
      <c r="E1490"/>
      <c r="F1490" s="159" t="s">
        <v>807</v>
      </c>
      <c r="G1490" s="131">
        <v>1</v>
      </c>
      <c r="H1490" s="129"/>
    </row>
    <row r="1491" spans="2:8" ht="29" x14ac:dyDescent="0.35">
      <c r="B1491" s="518"/>
      <c r="C1491" s="518"/>
      <c r="D1491" s="518"/>
      <c r="E1491"/>
      <c r="F1491" s="159" t="s">
        <v>921</v>
      </c>
      <c r="G1491" s="131">
        <v>1</v>
      </c>
      <c r="H1491" s="129"/>
    </row>
    <row r="1492" spans="2:8" ht="14.5" x14ac:dyDescent="0.35">
      <c r="B1492" s="518"/>
      <c r="C1492" s="518"/>
      <c r="D1492" s="518"/>
      <c r="E1492"/>
      <c r="F1492" s="159" t="s">
        <v>773</v>
      </c>
      <c r="G1492" s="131">
        <v>1</v>
      </c>
      <c r="H1492" s="129"/>
    </row>
    <row r="1493" spans="2:8" ht="14.5" x14ac:dyDescent="0.35">
      <c r="B1493" s="518"/>
      <c r="C1493" s="518"/>
      <c r="D1493" s="518"/>
      <c r="E1493"/>
      <c r="F1493" s="159" t="s">
        <v>668</v>
      </c>
      <c r="G1493" s="131">
        <v>1</v>
      </c>
      <c r="H1493" s="129"/>
    </row>
    <row r="1494" spans="2:8" ht="14.5" x14ac:dyDescent="0.35">
      <c r="B1494" s="518"/>
      <c r="C1494" s="518"/>
      <c r="D1494" s="518"/>
      <c r="E1494"/>
      <c r="F1494" s="255" t="s">
        <v>1816</v>
      </c>
      <c r="G1494" s="226">
        <v>2</v>
      </c>
      <c r="H1494" s="129"/>
    </row>
    <row r="1495" spans="2:8" ht="14.5" x14ac:dyDescent="0.35">
      <c r="B1495" s="481" t="s">
        <v>1817</v>
      </c>
      <c r="C1495" s="481"/>
      <c r="D1495" s="481"/>
      <c r="E1495" t="s">
        <v>42</v>
      </c>
      <c r="F1495" s="159" t="s">
        <v>288</v>
      </c>
      <c r="G1495" s="131">
        <v>11</v>
      </c>
      <c r="H1495" s="129"/>
    </row>
    <row r="1496" spans="2:8" ht="29" x14ac:dyDescent="0.35">
      <c r="B1496" s="481"/>
      <c r="C1496" s="481"/>
      <c r="D1496" s="481"/>
      <c r="E1496"/>
      <c r="F1496" s="159" t="s">
        <v>518</v>
      </c>
      <c r="G1496" s="131">
        <v>2</v>
      </c>
      <c r="H1496" s="129"/>
    </row>
    <row r="1497" spans="2:8" ht="14.5" x14ac:dyDescent="0.35">
      <c r="B1497" s="481"/>
      <c r="C1497" s="481"/>
      <c r="D1497" s="481"/>
      <c r="E1497"/>
      <c r="F1497" s="159" t="s">
        <v>313</v>
      </c>
      <c r="G1497" s="131">
        <v>1</v>
      </c>
      <c r="H1497" s="129"/>
    </row>
    <row r="1498" spans="2:8" ht="14.5" x14ac:dyDescent="0.35">
      <c r="B1498" s="481"/>
      <c r="C1498" s="481"/>
      <c r="D1498" s="481"/>
      <c r="E1498"/>
      <c r="F1498" s="159" t="s">
        <v>331</v>
      </c>
      <c r="G1498" s="131">
        <v>1</v>
      </c>
      <c r="H1498" s="129"/>
    </row>
    <row r="1499" spans="2:8" ht="14.5" x14ac:dyDescent="0.35">
      <c r="B1499" s="481"/>
      <c r="C1499" s="481"/>
      <c r="D1499" s="481"/>
      <c r="E1499"/>
      <c r="F1499" s="159" t="s">
        <v>572</v>
      </c>
      <c r="G1499" s="131">
        <v>1</v>
      </c>
      <c r="H1499" s="129"/>
    </row>
    <row r="1500" spans="2:8" ht="14.5" x14ac:dyDescent="0.35">
      <c r="B1500" s="481"/>
      <c r="C1500" s="481"/>
      <c r="D1500" s="481"/>
      <c r="E1500"/>
      <c r="F1500" s="159" t="s">
        <v>554</v>
      </c>
      <c r="G1500" s="131">
        <v>1</v>
      </c>
      <c r="H1500" s="129"/>
    </row>
    <row r="1501" spans="2:8" ht="14.5" x14ac:dyDescent="0.35">
      <c r="B1501" s="481"/>
      <c r="C1501" s="481"/>
      <c r="D1501" s="481"/>
      <c r="E1501"/>
      <c r="F1501" s="255" t="s">
        <v>1816</v>
      </c>
      <c r="G1501" s="226">
        <v>3</v>
      </c>
      <c r="H1501" s="129"/>
    </row>
    <row r="1502" spans="2:8" ht="43.5" x14ac:dyDescent="0.35">
      <c r="B1502" s="481" t="s">
        <v>1818</v>
      </c>
      <c r="C1502" s="481"/>
      <c r="D1502" s="481"/>
      <c r="E1502" t="s">
        <v>41</v>
      </c>
      <c r="F1502" s="159" t="s">
        <v>1282</v>
      </c>
      <c r="G1502" s="131">
        <v>1</v>
      </c>
      <c r="H1502" s="129"/>
    </row>
    <row r="1503" spans="2:8" ht="14.5" x14ac:dyDescent="0.35">
      <c r="B1503" s="481"/>
      <c r="C1503" s="481"/>
      <c r="D1503" s="481"/>
      <c r="E1503"/>
      <c r="F1503" s="159" t="s">
        <v>288</v>
      </c>
      <c r="G1503" s="131">
        <v>9</v>
      </c>
      <c r="H1503" s="129"/>
    </row>
    <row r="1504" spans="2:8" ht="29" x14ac:dyDescent="0.35">
      <c r="B1504" s="481"/>
      <c r="C1504" s="481"/>
      <c r="D1504" s="481"/>
      <c r="E1504"/>
      <c r="F1504" s="159" t="s">
        <v>518</v>
      </c>
      <c r="G1504" s="131">
        <v>4</v>
      </c>
      <c r="H1504" s="129"/>
    </row>
    <row r="1505" spans="2:8" ht="43.5" x14ac:dyDescent="0.35">
      <c r="B1505" s="481"/>
      <c r="C1505" s="481"/>
      <c r="D1505" s="481"/>
      <c r="E1505"/>
      <c r="F1505" s="159" t="s">
        <v>1433</v>
      </c>
      <c r="G1505" s="131">
        <v>1</v>
      </c>
      <c r="H1505" s="129"/>
    </row>
    <row r="1506" spans="2:8" ht="29" x14ac:dyDescent="0.35">
      <c r="B1506" s="481"/>
      <c r="C1506" s="481"/>
      <c r="D1506" s="481"/>
      <c r="E1506"/>
      <c r="F1506" s="159" t="s">
        <v>1449</v>
      </c>
      <c r="G1506" s="131">
        <v>1</v>
      </c>
      <c r="H1506" s="129"/>
    </row>
    <row r="1507" spans="2:8" ht="43.5" x14ac:dyDescent="0.35">
      <c r="B1507" s="481"/>
      <c r="C1507" s="481"/>
      <c r="D1507" s="481"/>
      <c r="E1507"/>
      <c r="F1507" s="159" t="s">
        <v>1363</v>
      </c>
      <c r="G1507" s="131">
        <v>1</v>
      </c>
      <c r="H1507" s="129"/>
    </row>
    <row r="1508" spans="2:8" ht="29" x14ac:dyDescent="0.35">
      <c r="B1508" s="481"/>
      <c r="C1508" s="481"/>
      <c r="D1508" s="481"/>
      <c r="E1508"/>
      <c r="F1508" s="159" t="s">
        <v>1417</v>
      </c>
      <c r="G1508" s="131">
        <v>1</v>
      </c>
      <c r="H1508" s="129"/>
    </row>
    <row r="1509" spans="2:8" ht="43.5" x14ac:dyDescent="0.35">
      <c r="B1509" s="481"/>
      <c r="C1509" s="481"/>
      <c r="D1509" s="481"/>
      <c r="E1509"/>
      <c r="F1509" s="159" t="s">
        <v>1398</v>
      </c>
      <c r="G1509" s="131">
        <v>1</v>
      </c>
      <c r="H1509" s="129"/>
    </row>
    <row r="1510" spans="2:8" ht="14.5" x14ac:dyDescent="0.35">
      <c r="B1510" s="481"/>
      <c r="C1510" s="481"/>
      <c r="D1510" s="481"/>
      <c r="E1510"/>
      <c r="F1510" s="159" t="s">
        <v>1564</v>
      </c>
      <c r="G1510" s="131">
        <v>1</v>
      </c>
      <c r="H1510" s="129"/>
    </row>
    <row r="1511" spans="2:8" ht="14.5" x14ac:dyDescent="0.35">
      <c r="B1511" s="481" t="s">
        <v>1819</v>
      </c>
      <c r="C1511" s="481"/>
      <c r="D1511" s="481"/>
      <c r="E1511" t="s">
        <v>43</v>
      </c>
      <c r="F1511" s="159" t="s">
        <v>1013</v>
      </c>
      <c r="G1511" s="131">
        <v>1</v>
      </c>
      <c r="H1511" s="129"/>
    </row>
    <row r="1512" spans="2:8" ht="14.5" x14ac:dyDescent="0.35">
      <c r="B1512" s="481"/>
      <c r="C1512" s="481"/>
      <c r="D1512" s="481"/>
      <c r="E1512"/>
      <c r="F1512" s="159" t="s">
        <v>1600</v>
      </c>
      <c r="G1512" s="131">
        <v>1</v>
      </c>
      <c r="H1512" s="129"/>
    </row>
    <row r="1513" spans="2:8" ht="14.5" x14ac:dyDescent="0.35">
      <c r="B1513" s="481"/>
      <c r="C1513" s="481"/>
      <c r="D1513" s="481"/>
      <c r="E1513"/>
      <c r="F1513" s="159" t="s">
        <v>1581</v>
      </c>
      <c r="G1513" s="131">
        <v>1</v>
      </c>
      <c r="H1513" s="129"/>
    </row>
    <row r="1514" spans="2:8" ht="14.5" x14ac:dyDescent="0.35">
      <c r="B1514" s="481"/>
      <c r="C1514" s="481"/>
      <c r="D1514" s="481"/>
      <c r="E1514"/>
      <c r="F1514" s="159" t="s">
        <v>289</v>
      </c>
      <c r="G1514" s="131">
        <v>1</v>
      </c>
      <c r="H1514" s="129"/>
    </row>
    <row r="1515" spans="2:8" ht="14.5" x14ac:dyDescent="0.35">
      <c r="B1515" s="481"/>
      <c r="C1515" s="481"/>
      <c r="D1515" s="481"/>
      <c r="E1515"/>
      <c r="F1515" s="159" t="s">
        <v>288</v>
      </c>
      <c r="G1515" s="131">
        <v>9</v>
      </c>
      <c r="H1515" s="129"/>
    </row>
    <row r="1516" spans="2:8" ht="29" x14ac:dyDescent="0.35">
      <c r="B1516" s="481"/>
      <c r="C1516" s="481"/>
      <c r="D1516" s="481"/>
      <c r="E1516"/>
      <c r="F1516" s="159" t="s">
        <v>518</v>
      </c>
      <c r="G1516" s="131">
        <v>5</v>
      </c>
      <c r="H1516" s="129"/>
    </row>
    <row r="1517" spans="2:8" ht="14.5" x14ac:dyDescent="0.35">
      <c r="B1517" s="481"/>
      <c r="C1517" s="481"/>
      <c r="D1517" s="481"/>
      <c r="E1517"/>
      <c r="F1517" s="255" t="s">
        <v>1816</v>
      </c>
      <c r="G1517" s="226">
        <v>2</v>
      </c>
      <c r="H1517" s="129"/>
    </row>
    <row r="1518" spans="2:8" ht="14.5" x14ac:dyDescent="0.35">
      <c r="E1518" t="s">
        <v>1677</v>
      </c>
      <c r="F1518"/>
      <c r="G1518" s="131">
        <v>80</v>
      </c>
      <c r="H1518" s="129"/>
    </row>
    <row r="1519" spans="2:8" ht="14.5" x14ac:dyDescent="0.35">
      <c r="E1519"/>
      <c r="F1519"/>
      <c r="G1519" s="132"/>
      <c r="H1519" s="129"/>
    </row>
    <row r="1520" spans="2:8" ht="14.5" x14ac:dyDescent="0.35">
      <c r="E1520"/>
      <c r="F1520"/>
      <c r="G1520" s="132"/>
      <c r="H1520" s="129"/>
    </row>
    <row r="1521" spans="2:8" ht="14.5" x14ac:dyDescent="0.35">
      <c r="E1521"/>
      <c r="F1521"/>
      <c r="G1521" s="132"/>
      <c r="H1521" s="129"/>
    </row>
    <row r="1522" spans="2:8" ht="14.5" x14ac:dyDescent="0.3">
      <c r="B1522" s="112" t="s">
        <v>1820</v>
      </c>
      <c r="G1522" s="132"/>
      <c r="H1522" s="129"/>
    </row>
    <row r="1523" spans="2:8" ht="14.5" x14ac:dyDescent="0.3">
      <c r="G1523" s="132"/>
      <c r="H1523" s="129"/>
    </row>
    <row r="1524" spans="2:8" ht="14.5" x14ac:dyDescent="0.3">
      <c r="G1524" s="132"/>
      <c r="H1524" s="129"/>
    </row>
    <row r="1525" spans="2:8" ht="14.5" x14ac:dyDescent="0.35">
      <c r="B1525" s="484" t="s">
        <v>1682</v>
      </c>
      <c r="C1525" s="484"/>
      <c r="D1525" s="484"/>
      <c r="E1525" t="s">
        <v>1638</v>
      </c>
      <c r="F1525" t="s">
        <v>251</v>
      </c>
      <c r="G1525" t="s">
        <v>1671</v>
      </c>
      <c r="H1525" s="129"/>
    </row>
    <row r="1526" spans="2:8" ht="14.5" x14ac:dyDescent="0.35">
      <c r="B1526" s="519" t="s">
        <v>1821</v>
      </c>
      <c r="C1526" s="520"/>
      <c r="D1526" s="521"/>
      <c r="E1526" t="s">
        <v>40</v>
      </c>
      <c r="F1526" s="246"/>
      <c r="G1526" s="226">
        <v>3</v>
      </c>
      <c r="H1526" s="129"/>
    </row>
    <row r="1527" spans="2:8" ht="14.5" x14ac:dyDescent="0.35">
      <c r="B1527" s="522"/>
      <c r="C1527" s="523"/>
      <c r="D1527" s="524"/>
      <c r="E1527"/>
      <c r="F1527" t="s">
        <v>897</v>
      </c>
      <c r="G1527" s="131">
        <v>1</v>
      </c>
      <c r="H1527" s="129"/>
    </row>
    <row r="1528" spans="2:8" ht="14.5" x14ac:dyDescent="0.35">
      <c r="B1528" s="522"/>
      <c r="C1528" s="523"/>
      <c r="D1528" s="524"/>
      <c r="E1528"/>
      <c r="F1528" t="s">
        <v>289</v>
      </c>
      <c r="G1528" s="131">
        <v>16</v>
      </c>
      <c r="H1528" s="129"/>
    </row>
    <row r="1529" spans="2:8" ht="14.5" x14ac:dyDescent="0.35">
      <c r="B1529" s="522"/>
      <c r="C1529" s="523"/>
      <c r="D1529" s="524"/>
      <c r="E1529" t="s">
        <v>42</v>
      </c>
      <c r="F1529" s="246"/>
      <c r="G1529" s="226">
        <v>1</v>
      </c>
      <c r="H1529" s="129"/>
    </row>
    <row r="1530" spans="2:8" ht="14.5" x14ac:dyDescent="0.35">
      <c r="B1530" s="522"/>
      <c r="C1530" s="523"/>
      <c r="D1530" s="524"/>
      <c r="E1530"/>
      <c r="F1530" t="s">
        <v>289</v>
      </c>
      <c r="G1530" s="131">
        <v>19</v>
      </c>
      <c r="H1530" s="129"/>
    </row>
    <row r="1531" spans="2:8" ht="14.5" x14ac:dyDescent="0.35">
      <c r="B1531" s="522"/>
      <c r="C1531" s="523"/>
      <c r="D1531" s="524"/>
      <c r="E1531" t="s">
        <v>41</v>
      </c>
      <c r="F1531" t="s">
        <v>289</v>
      </c>
      <c r="G1531" s="131">
        <v>19</v>
      </c>
      <c r="H1531" s="129"/>
    </row>
    <row r="1532" spans="2:8" ht="14.5" x14ac:dyDescent="0.35">
      <c r="B1532" s="522"/>
      <c r="C1532" s="523"/>
      <c r="D1532" s="524"/>
      <c r="E1532"/>
      <c r="F1532" t="s">
        <v>1418</v>
      </c>
      <c r="G1532" s="131">
        <v>1</v>
      </c>
      <c r="H1532" s="129"/>
    </row>
    <row r="1533" spans="2:8" ht="14.5" x14ac:dyDescent="0.35">
      <c r="B1533" s="522"/>
      <c r="C1533" s="523"/>
      <c r="D1533" s="524"/>
      <c r="E1533" t="s">
        <v>43</v>
      </c>
      <c r="F1533" s="246"/>
      <c r="G1533" s="226">
        <v>1</v>
      </c>
      <c r="H1533" s="129"/>
    </row>
    <row r="1534" spans="2:8" ht="14.5" x14ac:dyDescent="0.35">
      <c r="B1534" s="525"/>
      <c r="C1534" s="526"/>
      <c r="D1534" s="527"/>
      <c r="E1534"/>
      <c r="F1534" t="s">
        <v>289</v>
      </c>
      <c r="G1534" s="131">
        <v>19</v>
      </c>
      <c r="H1534" s="129"/>
    </row>
    <row r="1535" spans="2:8" ht="14.5" x14ac:dyDescent="0.35">
      <c r="E1535" t="s">
        <v>1677</v>
      </c>
      <c r="F1535"/>
      <c r="G1535" s="131">
        <v>80</v>
      </c>
      <c r="H1535" s="129"/>
    </row>
    <row r="1536" spans="2:8" ht="14.5" x14ac:dyDescent="0.35">
      <c r="E1536"/>
      <c r="F1536"/>
      <c r="G1536" s="132"/>
      <c r="H1536" s="129"/>
    </row>
    <row r="1537" spans="2:8" ht="14.5" x14ac:dyDescent="0.35">
      <c r="E1537"/>
      <c r="F1537"/>
      <c r="G1537" s="132"/>
      <c r="H1537" s="129"/>
    </row>
    <row r="1538" spans="2:8" ht="14.5" x14ac:dyDescent="0.35">
      <c r="B1538" s="112" t="s">
        <v>1822</v>
      </c>
      <c r="E1538"/>
      <c r="F1538"/>
      <c r="G1538" s="132"/>
      <c r="H1538" s="129"/>
    </row>
    <row r="1539" spans="2:8" ht="14.5" x14ac:dyDescent="0.35">
      <c r="E1539"/>
      <c r="F1539"/>
      <c r="G1539" s="132"/>
      <c r="H1539" s="129"/>
    </row>
    <row r="1540" spans="2:8" ht="29" x14ac:dyDescent="0.35">
      <c r="B1540" s="484" t="s">
        <v>1682</v>
      </c>
      <c r="C1540" s="484"/>
      <c r="D1540" s="484"/>
      <c r="E1540" t="s">
        <v>1638</v>
      </c>
      <c r="F1540" s="159" t="s">
        <v>252</v>
      </c>
      <c r="G1540" t="s">
        <v>1671</v>
      </c>
      <c r="H1540" s="129"/>
    </row>
    <row r="1541" spans="2:8" ht="14.5" x14ac:dyDescent="0.35">
      <c r="B1541" s="540" t="s">
        <v>1823</v>
      </c>
      <c r="C1541" s="540"/>
      <c r="D1541" s="540"/>
      <c r="E1541" t="s">
        <v>40</v>
      </c>
      <c r="F1541" s="159" t="s">
        <v>741</v>
      </c>
      <c r="G1541" s="131">
        <v>1</v>
      </c>
      <c r="H1541" s="129"/>
    </row>
    <row r="1542" spans="2:8" ht="29" x14ac:dyDescent="0.35">
      <c r="B1542" s="540"/>
      <c r="C1542" s="540"/>
      <c r="D1542" s="540"/>
      <c r="E1542"/>
      <c r="F1542" s="257" t="s">
        <v>774</v>
      </c>
      <c r="G1542" s="131">
        <v>1</v>
      </c>
      <c r="H1542" s="129"/>
    </row>
    <row r="1543" spans="2:8" ht="58" x14ac:dyDescent="0.35">
      <c r="B1543" s="540"/>
      <c r="C1543" s="540"/>
      <c r="D1543" s="540"/>
      <c r="E1543"/>
      <c r="F1543" s="257" t="s">
        <v>687</v>
      </c>
      <c r="G1543" s="131">
        <v>1</v>
      </c>
      <c r="H1543" s="129"/>
    </row>
    <row r="1544" spans="2:8" ht="58" x14ac:dyDescent="0.35">
      <c r="B1544" s="540"/>
      <c r="C1544" s="540"/>
      <c r="D1544" s="540"/>
      <c r="E1544"/>
      <c r="F1544" s="257" t="s">
        <v>922</v>
      </c>
      <c r="G1544" s="131">
        <v>1</v>
      </c>
      <c r="H1544" s="129"/>
    </row>
    <row r="1545" spans="2:8" ht="14.5" x14ac:dyDescent="0.35">
      <c r="B1545" s="540"/>
      <c r="C1545" s="540"/>
      <c r="D1545" s="540"/>
      <c r="E1545"/>
      <c r="F1545" s="257" t="s">
        <v>790</v>
      </c>
      <c r="G1545" s="131">
        <v>1</v>
      </c>
      <c r="H1545" s="129"/>
    </row>
    <row r="1546" spans="2:8" ht="58" x14ac:dyDescent="0.35">
      <c r="B1546" s="540"/>
      <c r="C1546" s="540"/>
      <c r="D1546" s="540"/>
      <c r="E1546"/>
      <c r="F1546" s="159" t="s">
        <v>976</v>
      </c>
      <c r="G1546" s="131">
        <v>1</v>
      </c>
      <c r="H1546" s="129"/>
    </row>
    <row r="1547" spans="2:8" ht="29" x14ac:dyDescent="0.35">
      <c r="B1547" s="540"/>
      <c r="C1547" s="540"/>
      <c r="D1547" s="540"/>
      <c r="E1547"/>
      <c r="F1547" s="159" t="s">
        <v>898</v>
      </c>
      <c r="G1547" s="131">
        <v>1</v>
      </c>
      <c r="H1547" s="129"/>
    </row>
    <row r="1548" spans="2:8" ht="29" x14ac:dyDescent="0.35">
      <c r="B1548" s="540"/>
      <c r="C1548" s="540"/>
      <c r="D1548" s="540"/>
      <c r="E1548"/>
      <c r="F1548" s="159" t="s">
        <v>880</v>
      </c>
      <c r="G1548" s="131">
        <v>1</v>
      </c>
      <c r="H1548" s="129"/>
    </row>
    <row r="1549" spans="2:8" ht="58" x14ac:dyDescent="0.35">
      <c r="B1549" s="540"/>
      <c r="C1549" s="540"/>
      <c r="D1549" s="540"/>
      <c r="E1549"/>
      <c r="F1549" s="159" t="s">
        <v>940</v>
      </c>
      <c r="G1549" s="131">
        <v>1</v>
      </c>
      <c r="H1549" s="129"/>
    </row>
    <row r="1550" spans="2:8" ht="14.5" x14ac:dyDescent="0.35">
      <c r="B1550" s="540"/>
      <c r="C1550" s="540"/>
      <c r="D1550" s="540"/>
      <c r="E1550"/>
      <c r="F1550" s="159" t="s">
        <v>649</v>
      </c>
      <c r="G1550" s="131">
        <v>1</v>
      </c>
      <c r="H1550" s="129"/>
    </row>
    <row r="1551" spans="2:8" ht="29" x14ac:dyDescent="0.35">
      <c r="B1551" s="540"/>
      <c r="C1551" s="540"/>
      <c r="D1551" s="540"/>
      <c r="E1551"/>
      <c r="F1551" s="159" t="s">
        <v>808</v>
      </c>
      <c r="G1551" s="131">
        <v>1</v>
      </c>
      <c r="H1551" s="129"/>
    </row>
    <row r="1552" spans="2:8" ht="29" x14ac:dyDescent="0.35">
      <c r="B1552" s="540"/>
      <c r="C1552" s="540"/>
      <c r="D1552" s="540"/>
      <c r="E1552"/>
      <c r="F1552" s="159" t="s">
        <v>669</v>
      </c>
      <c r="G1552" s="131">
        <v>1</v>
      </c>
      <c r="H1552" s="129"/>
    </row>
    <row r="1553" spans="2:8" ht="43.5" x14ac:dyDescent="0.35">
      <c r="B1553" s="540"/>
      <c r="C1553" s="540"/>
      <c r="D1553" s="540"/>
      <c r="E1553"/>
      <c r="F1553" s="159" t="s">
        <v>824</v>
      </c>
      <c r="G1553" s="131">
        <v>1</v>
      </c>
      <c r="H1553" s="129"/>
    </row>
    <row r="1554" spans="2:8" ht="14.5" x14ac:dyDescent="0.35">
      <c r="B1554" s="540"/>
      <c r="C1554" s="540"/>
      <c r="D1554" s="540"/>
      <c r="E1554"/>
      <c r="F1554" s="159" t="s">
        <v>759</v>
      </c>
      <c r="G1554" s="131">
        <v>1</v>
      </c>
      <c r="H1554" s="129"/>
    </row>
    <row r="1555" spans="2:8" ht="43.5" x14ac:dyDescent="0.35">
      <c r="B1555" s="540"/>
      <c r="C1555" s="540"/>
      <c r="D1555" s="540"/>
      <c r="E1555"/>
      <c r="F1555" s="159" t="s">
        <v>994</v>
      </c>
      <c r="G1555" s="131">
        <v>1</v>
      </c>
      <c r="H1555" s="129"/>
    </row>
    <row r="1556" spans="2:8" ht="14.5" x14ac:dyDescent="0.35">
      <c r="B1556" s="540"/>
      <c r="C1556" s="540"/>
      <c r="D1556" s="540"/>
      <c r="E1556"/>
      <c r="F1556" s="159" t="s">
        <v>724</v>
      </c>
      <c r="G1556" s="131">
        <v>1</v>
      </c>
      <c r="H1556" s="129"/>
    </row>
    <row r="1557" spans="2:8" ht="29" x14ac:dyDescent="0.35">
      <c r="B1557" s="540"/>
      <c r="C1557" s="540"/>
      <c r="D1557" s="540"/>
      <c r="E1557"/>
      <c r="F1557" s="159" t="s">
        <v>842</v>
      </c>
      <c r="G1557" s="131">
        <v>1</v>
      </c>
      <c r="H1557" s="129"/>
    </row>
    <row r="1558" spans="2:8" ht="29" x14ac:dyDescent="0.35">
      <c r="B1558" s="540"/>
      <c r="C1558" s="540"/>
      <c r="D1558" s="540"/>
      <c r="E1558"/>
      <c r="F1558" s="159" t="s">
        <v>863</v>
      </c>
      <c r="G1558" s="131">
        <v>1</v>
      </c>
      <c r="H1558" s="129"/>
    </row>
    <row r="1559" spans="2:8" ht="58" x14ac:dyDescent="0.35">
      <c r="B1559" s="540"/>
      <c r="C1559" s="540"/>
      <c r="D1559" s="540"/>
      <c r="E1559"/>
      <c r="F1559" s="159" t="s">
        <v>957</v>
      </c>
      <c r="G1559" s="131">
        <v>1</v>
      </c>
      <c r="H1559" s="129"/>
    </row>
    <row r="1560" spans="2:8" ht="29" x14ac:dyDescent="0.35">
      <c r="B1560" s="540"/>
      <c r="C1560" s="540"/>
      <c r="D1560" s="540"/>
      <c r="E1560"/>
      <c r="F1560" s="159" t="s">
        <v>705</v>
      </c>
      <c r="G1560" s="131">
        <v>1</v>
      </c>
      <c r="H1560" s="129"/>
    </row>
    <row r="1561" spans="2:8" ht="14.5" x14ac:dyDescent="0.35">
      <c r="B1561" s="541" t="s">
        <v>1824</v>
      </c>
      <c r="C1561" s="541"/>
      <c r="D1561" s="541"/>
      <c r="E1561" t="s">
        <v>42</v>
      </c>
      <c r="F1561" s="159"/>
      <c r="G1561" s="131">
        <v>14</v>
      </c>
      <c r="H1561" s="129"/>
    </row>
    <row r="1562" spans="2:8" ht="29" x14ac:dyDescent="0.35">
      <c r="B1562" s="541"/>
      <c r="C1562" s="541"/>
      <c r="D1562" s="541"/>
      <c r="E1562"/>
      <c r="F1562" s="159" t="s">
        <v>388</v>
      </c>
      <c r="G1562" s="131">
        <v>1</v>
      </c>
      <c r="H1562" s="129"/>
    </row>
    <row r="1563" spans="2:8" ht="29" x14ac:dyDescent="0.35">
      <c r="B1563" s="541"/>
      <c r="C1563" s="541"/>
      <c r="D1563" s="541"/>
      <c r="E1563"/>
      <c r="F1563" s="159" t="s">
        <v>463</v>
      </c>
      <c r="G1563" s="131">
        <v>1</v>
      </c>
      <c r="H1563" s="129"/>
    </row>
    <row r="1564" spans="2:8" ht="43.5" x14ac:dyDescent="0.35">
      <c r="B1564" s="541"/>
      <c r="C1564" s="541"/>
      <c r="D1564" s="541"/>
      <c r="E1564"/>
      <c r="F1564" s="159" t="s">
        <v>290</v>
      </c>
      <c r="G1564" s="131">
        <v>1</v>
      </c>
      <c r="H1564" s="129"/>
    </row>
    <row r="1565" spans="2:8" ht="14.5" x14ac:dyDescent="0.35">
      <c r="B1565" s="541"/>
      <c r="C1565" s="541"/>
      <c r="D1565" s="541"/>
      <c r="E1565"/>
      <c r="F1565" s="159" t="s">
        <v>372</v>
      </c>
      <c r="G1565" s="131">
        <v>1</v>
      </c>
      <c r="H1565" s="129"/>
    </row>
    <row r="1566" spans="2:8" ht="29" x14ac:dyDescent="0.35">
      <c r="B1566" s="541"/>
      <c r="C1566" s="541"/>
      <c r="D1566" s="541"/>
      <c r="E1566"/>
      <c r="F1566" s="159" t="s">
        <v>314</v>
      </c>
      <c r="G1566" s="131">
        <v>1</v>
      </c>
      <c r="H1566" s="129"/>
    </row>
    <row r="1567" spans="2:8" ht="29" x14ac:dyDescent="0.35">
      <c r="B1567" s="541"/>
      <c r="C1567" s="541"/>
      <c r="D1567" s="541"/>
      <c r="E1567"/>
      <c r="F1567" s="159" t="s">
        <v>494</v>
      </c>
      <c r="G1567" s="131">
        <v>1</v>
      </c>
      <c r="H1567" s="129"/>
    </row>
    <row r="1568" spans="2:8" ht="29" x14ac:dyDescent="0.35">
      <c r="B1568" s="541" t="s">
        <v>1825</v>
      </c>
      <c r="C1568" s="541"/>
      <c r="D1568" s="541"/>
      <c r="E1568" t="s">
        <v>41</v>
      </c>
      <c r="F1568" s="159" t="s">
        <v>1477</v>
      </c>
      <c r="G1568" s="131">
        <v>1</v>
      </c>
      <c r="H1568" s="129"/>
    </row>
    <row r="1569" spans="2:8" ht="43.5" x14ac:dyDescent="0.35">
      <c r="B1569" s="541"/>
      <c r="C1569" s="541"/>
      <c r="D1569" s="541"/>
      <c r="E1569"/>
      <c r="F1569" s="159" t="s">
        <v>1283</v>
      </c>
      <c r="G1569" s="131">
        <v>1</v>
      </c>
      <c r="H1569" s="129"/>
    </row>
    <row r="1570" spans="2:8" ht="58" x14ac:dyDescent="0.35">
      <c r="B1570" s="541"/>
      <c r="C1570" s="541"/>
      <c r="D1570" s="541"/>
      <c r="E1570"/>
      <c r="F1570" s="159" t="s">
        <v>1262</v>
      </c>
      <c r="G1570" s="131">
        <v>1</v>
      </c>
      <c r="H1570" s="129"/>
    </row>
    <row r="1571" spans="2:8" ht="29" x14ac:dyDescent="0.35">
      <c r="B1571" s="541"/>
      <c r="C1571" s="541"/>
      <c r="D1571" s="541"/>
      <c r="E1571"/>
      <c r="F1571" s="159" t="s">
        <v>1494</v>
      </c>
      <c r="G1571" s="131">
        <v>1</v>
      </c>
      <c r="H1571" s="129"/>
    </row>
    <row r="1572" spans="2:8" ht="58" x14ac:dyDescent="0.35">
      <c r="B1572" s="541"/>
      <c r="C1572" s="541"/>
      <c r="D1572" s="541"/>
      <c r="E1572"/>
      <c r="F1572" s="159" t="s">
        <v>1346</v>
      </c>
      <c r="G1572" s="131">
        <v>1</v>
      </c>
      <c r="H1572" s="129"/>
    </row>
    <row r="1573" spans="2:8" ht="29" x14ac:dyDescent="0.35">
      <c r="B1573" s="541"/>
      <c r="C1573" s="541"/>
      <c r="D1573" s="541"/>
      <c r="E1573"/>
      <c r="F1573" s="159" t="s">
        <v>1465</v>
      </c>
      <c r="G1573" s="131">
        <v>1</v>
      </c>
      <c r="H1573" s="129"/>
    </row>
    <row r="1574" spans="2:8" ht="14.5" x14ac:dyDescent="0.35">
      <c r="B1574" s="541"/>
      <c r="C1574" s="541"/>
      <c r="D1574" s="541"/>
      <c r="E1574"/>
      <c r="F1574" s="159" t="s">
        <v>1450</v>
      </c>
      <c r="G1574" s="131">
        <v>1</v>
      </c>
      <c r="H1574" s="129"/>
    </row>
    <row r="1575" spans="2:8" ht="43.5" x14ac:dyDescent="0.35">
      <c r="B1575" s="541"/>
      <c r="C1575" s="541"/>
      <c r="D1575" s="541"/>
      <c r="E1575"/>
      <c r="F1575" s="159" t="s">
        <v>1520</v>
      </c>
      <c r="G1575" s="131">
        <v>1</v>
      </c>
      <c r="H1575" s="129"/>
    </row>
    <row r="1576" spans="2:8" ht="29" x14ac:dyDescent="0.35">
      <c r="B1576" s="541"/>
      <c r="C1576" s="541"/>
      <c r="D1576" s="541"/>
      <c r="E1576"/>
      <c r="F1576" s="159" t="s">
        <v>1506</v>
      </c>
      <c r="G1576" s="131">
        <v>1</v>
      </c>
      <c r="H1576" s="129"/>
    </row>
    <row r="1577" spans="2:8" ht="29" x14ac:dyDescent="0.35">
      <c r="B1577" s="541"/>
      <c r="C1577" s="541"/>
      <c r="D1577" s="541"/>
      <c r="E1577"/>
      <c r="F1577" s="159" t="s">
        <v>1434</v>
      </c>
      <c r="G1577" s="131">
        <v>1</v>
      </c>
      <c r="H1577" s="129"/>
    </row>
    <row r="1578" spans="2:8" ht="43.5" x14ac:dyDescent="0.35">
      <c r="B1578" s="541"/>
      <c r="C1578" s="541"/>
      <c r="D1578" s="541"/>
      <c r="E1578"/>
      <c r="F1578" s="159" t="s">
        <v>1548</v>
      </c>
      <c r="G1578" s="131">
        <v>1</v>
      </c>
      <c r="H1578" s="129"/>
    </row>
    <row r="1579" spans="2:8" ht="43.5" x14ac:dyDescent="0.35">
      <c r="B1579" s="541"/>
      <c r="C1579" s="541"/>
      <c r="D1579" s="541"/>
      <c r="E1579"/>
      <c r="F1579" s="159" t="s">
        <v>1535</v>
      </c>
      <c r="G1579" s="131">
        <v>1</v>
      </c>
      <c r="H1579" s="129"/>
    </row>
    <row r="1580" spans="2:8" ht="43.5" x14ac:dyDescent="0.35">
      <c r="B1580" s="541"/>
      <c r="C1580" s="541"/>
      <c r="D1580" s="541"/>
      <c r="E1580"/>
      <c r="F1580" s="159" t="s">
        <v>1399</v>
      </c>
      <c r="G1580" s="131">
        <v>1</v>
      </c>
      <c r="H1580" s="129"/>
    </row>
    <row r="1581" spans="2:8" ht="43.5" x14ac:dyDescent="0.35">
      <c r="B1581" s="541"/>
      <c r="C1581" s="541"/>
      <c r="D1581" s="541"/>
      <c r="E1581"/>
      <c r="F1581" s="159" t="s">
        <v>1297</v>
      </c>
      <c r="G1581" s="131">
        <v>1</v>
      </c>
      <c r="H1581" s="129"/>
    </row>
    <row r="1582" spans="2:8" ht="14.5" x14ac:dyDescent="0.35">
      <c r="B1582" s="541"/>
      <c r="C1582" s="541"/>
      <c r="D1582" s="541"/>
      <c r="E1582"/>
      <c r="F1582" s="159" t="s">
        <v>1312</v>
      </c>
      <c r="G1582" s="131">
        <v>1</v>
      </c>
      <c r="H1582" s="129"/>
    </row>
    <row r="1583" spans="2:8" ht="29" x14ac:dyDescent="0.35">
      <c r="B1583" s="541"/>
      <c r="C1583" s="541"/>
      <c r="D1583" s="541"/>
      <c r="E1583"/>
      <c r="F1583" s="159" t="s">
        <v>1565</v>
      </c>
      <c r="G1583" s="131">
        <v>1</v>
      </c>
      <c r="H1583" s="129"/>
    </row>
    <row r="1584" spans="2:8" ht="43.5" x14ac:dyDescent="0.35">
      <c r="B1584" s="541"/>
      <c r="C1584" s="541"/>
      <c r="D1584" s="541"/>
      <c r="E1584"/>
      <c r="F1584" s="159" t="s">
        <v>1364</v>
      </c>
      <c r="G1584" s="131">
        <v>1</v>
      </c>
      <c r="H1584" s="129"/>
    </row>
    <row r="1585" spans="2:8" ht="29" x14ac:dyDescent="0.35">
      <c r="B1585" s="541"/>
      <c r="C1585" s="541"/>
      <c r="D1585" s="541"/>
      <c r="E1585"/>
      <c r="F1585" s="159" t="s">
        <v>1419</v>
      </c>
      <c r="G1585" s="131">
        <v>1</v>
      </c>
      <c r="H1585" s="129"/>
    </row>
    <row r="1586" spans="2:8" ht="29" x14ac:dyDescent="0.35">
      <c r="B1586" s="541"/>
      <c r="C1586" s="541"/>
      <c r="D1586" s="541"/>
      <c r="E1586"/>
      <c r="F1586" s="159" t="s">
        <v>1382</v>
      </c>
      <c r="G1586" s="131">
        <v>1</v>
      </c>
      <c r="H1586" s="129"/>
    </row>
    <row r="1587" spans="2:8" ht="29" x14ac:dyDescent="0.35">
      <c r="B1587" s="541"/>
      <c r="C1587" s="541"/>
      <c r="D1587" s="541"/>
      <c r="E1587"/>
      <c r="F1587" s="159" t="s">
        <v>1330</v>
      </c>
      <c r="G1587" s="131">
        <v>1</v>
      </c>
      <c r="H1587" s="129"/>
    </row>
    <row r="1588" spans="2:8" ht="14.5" x14ac:dyDescent="0.35">
      <c r="B1588" s="542" t="s">
        <v>1825</v>
      </c>
      <c r="C1588" s="542"/>
      <c r="D1588" s="542"/>
      <c r="E1588" t="s">
        <v>43</v>
      </c>
      <c r="F1588" s="159"/>
      <c r="G1588" s="131">
        <v>6</v>
      </c>
      <c r="H1588" s="129"/>
    </row>
    <row r="1589" spans="2:8" ht="14.5" x14ac:dyDescent="0.35">
      <c r="B1589" s="542"/>
      <c r="C1589" s="542"/>
      <c r="D1589" s="542"/>
      <c r="E1589"/>
      <c r="F1589" s="159" t="s">
        <v>1582</v>
      </c>
      <c r="G1589" s="131">
        <v>1</v>
      </c>
      <c r="H1589" s="129"/>
    </row>
    <row r="1590" spans="2:8" ht="14.5" x14ac:dyDescent="0.35">
      <c r="B1590" s="542"/>
      <c r="C1590" s="542"/>
      <c r="D1590" s="542"/>
      <c r="E1590"/>
      <c r="F1590" s="159" t="s">
        <v>1045</v>
      </c>
      <c r="G1590" s="131">
        <v>1</v>
      </c>
      <c r="H1590" s="129"/>
    </row>
    <row r="1591" spans="2:8" ht="14.5" x14ac:dyDescent="0.35">
      <c r="B1591" s="542"/>
      <c r="C1591" s="542"/>
      <c r="D1591" s="542"/>
      <c r="E1591"/>
      <c r="F1591" s="159" t="s">
        <v>1030</v>
      </c>
      <c r="G1591" s="131">
        <v>1</v>
      </c>
      <c r="H1591" s="129"/>
    </row>
    <row r="1592" spans="2:8" ht="29" x14ac:dyDescent="0.35">
      <c r="B1592" s="542"/>
      <c r="C1592" s="542"/>
      <c r="D1592" s="542"/>
      <c r="E1592"/>
      <c r="F1592" s="159" t="s">
        <v>1061</v>
      </c>
      <c r="G1592" s="131">
        <v>1</v>
      </c>
      <c r="H1592" s="129"/>
    </row>
    <row r="1593" spans="2:8" ht="14.5" x14ac:dyDescent="0.35">
      <c r="B1593" s="542"/>
      <c r="C1593" s="542"/>
      <c r="D1593" s="542"/>
      <c r="E1593"/>
      <c r="F1593" s="159" t="s">
        <v>1601</v>
      </c>
      <c r="G1593" s="131">
        <v>1</v>
      </c>
      <c r="H1593" s="129"/>
    </row>
    <row r="1594" spans="2:8" ht="29" x14ac:dyDescent="0.35">
      <c r="B1594" s="542"/>
      <c r="C1594" s="542"/>
      <c r="D1594" s="542"/>
      <c r="E1594"/>
      <c r="F1594" s="159" t="s">
        <v>2866</v>
      </c>
      <c r="G1594" s="131">
        <v>1</v>
      </c>
      <c r="H1594" s="129"/>
    </row>
    <row r="1595" spans="2:8" ht="14.5" x14ac:dyDescent="0.35">
      <c r="B1595" s="542"/>
      <c r="C1595" s="542"/>
      <c r="D1595" s="542"/>
      <c r="E1595"/>
      <c r="F1595" s="159" t="s">
        <v>1095</v>
      </c>
      <c r="G1595" s="131">
        <v>1</v>
      </c>
      <c r="H1595" s="129"/>
    </row>
    <row r="1596" spans="2:8" ht="29" x14ac:dyDescent="0.35">
      <c r="B1596" s="542"/>
      <c r="C1596" s="542"/>
      <c r="D1596" s="542"/>
      <c r="E1596"/>
      <c r="F1596" s="159" t="s">
        <v>1618</v>
      </c>
      <c r="G1596" s="131">
        <v>1</v>
      </c>
      <c r="H1596" s="129"/>
    </row>
    <row r="1597" spans="2:8" ht="43.5" x14ac:dyDescent="0.35">
      <c r="B1597" s="542"/>
      <c r="C1597" s="542"/>
      <c r="D1597" s="542"/>
      <c r="E1597"/>
      <c r="F1597" s="159" t="s">
        <v>1208</v>
      </c>
      <c r="G1597" s="131">
        <v>1</v>
      </c>
      <c r="H1597" s="129"/>
    </row>
    <row r="1598" spans="2:8" ht="14.5" x14ac:dyDescent="0.35">
      <c r="B1598" s="542"/>
      <c r="C1598" s="542"/>
      <c r="D1598" s="542"/>
      <c r="E1598"/>
      <c r="F1598" s="159" t="s">
        <v>1014</v>
      </c>
      <c r="G1598" s="131">
        <v>1</v>
      </c>
      <c r="H1598" s="129"/>
    </row>
    <row r="1599" spans="2:8" ht="14.5" x14ac:dyDescent="0.35">
      <c r="B1599" s="542"/>
      <c r="C1599" s="542"/>
      <c r="D1599" s="542"/>
      <c r="E1599"/>
      <c r="F1599" s="159" t="s">
        <v>1078</v>
      </c>
      <c r="G1599" s="131">
        <v>1</v>
      </c>
      <c r="H1599" s="129"/>
    </row>
    <row r="1600" spans="2:8" ht="14.5" x14ac:dyDescent="0.35">
      <c r="B1600" s="542"/>
      <c r="C1600" s="542"/>
      <c r="D1600" s="542"/>
      <c r="E1600"/>
      <c r="F1600" s="159" t="s">
        <v>1166</v>
      </c>
      <c r="G1600" s="131">
        <v>1</v>
      </c>
      <c r="H1600" s="129"/>
    </row>
    <row r="1601" spans="2:8" ht="14.5" x14ac:dyDescent="0.35">
      <c r="B1601" s="542"/>
      <c r="C1601" s="542"/>
      <c r="D1601" s="542"/>
      <c r="E1601"/>
      <c r="F1601" s="159" t="s">
        <v>1124</v>
      </c>
      <c r="G1601" s="131">
        <v>1</v>
      </c>
      <c r="H1601" s="129"/>
    </row>
    <row r="1602" spans="2:8" ht="14.5" x14ac:dyDescent="0.35">
      <c r="B1602" s="542"/>
      <c r="C1602" s="542"/>
      <c r="D1602" s="542"/>
      <c r="E1602"/>
      <c r="F1602" s="159" t="s">
        <v>1179</v>
      </c>
      <c r="G1602" s="131">
        <v>1</v>
      </c>
      <c r="H1602" s="129"/>
    </row>
    <row r="1603" spans="2:8" ht="14.5" x14ac:dyDescent="0.35">
      <c r="E1603" t="s">
        <v>1677</v>
      </c>
      <c r="F1603"/>
      <c r="G1603" s="131">
        <v>80</v>
      </c>
      <c r="H1603" s="129"/>
    </row>
    <row r="1604" spans="2:8" ht="14.5" x14ac:dyDescent="0.35">
      <c r="E1604"/>
      <c r="F1604"/>
      <c r="G1604" s="132"/>
      <c r="H1604" s="129"/>
    </row>
    <row r="1605" spans="2:8" ht="14.5" x14ac:dyDescent="0.35">
      <c r="E1605"/>
      <c r="F1605"/>
      <c r="G1605" s="132"/>
      <c r="H1605" s="129"/>
    </row>
    <row r="1606" spans="2:8" ht="14.5" x14ac:dyDescent="0.35">
      <c r="E1606"/>
      <c r="F1606"/>
      <c r="G1606" s="132"/>
      <c r="H1606" s="129"/>
    </row>
    <row r="1607" spans="2:8" ht="14.5" x14ac:dyDescent="0.35">
      <c r="E1607"/>
      <c r="F1607"/>
      <c r="G1607" s="132"/>
      <c r="H1607" s="129"/>
    </row>
    <row r="1608" spans="2:8" ht="14.5" x14ac:dyDescent="0.35">
      <c r="E1608"/>
      <c r="F1608"/>
      <c r="G1608" s="132"/>
      <c r="H1608" s="129"/>
    </row>
    <row r="1609" spans="2:8" ht="14.5" x14ac:dyDescent="0.35">
      <c r="E1609"/>
      <c r="F1609"/>
      <c r="G1609" s="132"/>
      <c r="H1609" s="129"/>
    </row>
    <row r="1610" spans="2:8" ht="14.5" x14ac:dyDescent="0.35">
      <c r="E1610"/>
      <c r="F1610"/>
      <c r="G1610" s="132"/>
      <c r="H1610" s="129"/>
    </row>
    <row r="1611" spans="2:8" ht="14.5" x14ac:dyDescent="0.35">
      <c r="E1611"/>
      <c r="F1611"/>
      <c r="G1611" s="132"/>
      <c r="H1611" s="129"/>
    </row>
    <row r="1612" spans="2:8" ht="14.5" x14ac:dyDescent="0.35">
      <c r="E1612"/>
      <c r="F1612"/>
      <c r="G1612" s="132"/>
      <c r="H1612" s="129"/>
    </row>
    <row r="1613" spans="2:8" ht="14.5" x14ac:dyDescent="0.35">
      <c r="E1613"/>
      <c r="F1613"/>
      <c r="G1613" s="132"/>
      <c r="H1613" s="129"/>
    </row>
  </sheetData>
  <mergeCells count="108">
    <mergeCell ref="B144:D155"/>
    <mergeCell ref="B156:D171"/>
    <mergeCell ref="B172:D180"/>
    <mergeCell ref="B181:D191"/>
    <mergeCell ref="E207:F207"/>
    <mergeCell ref="G207:H207"/>
    <mergeCell ref="B58:D58"/>
    <mergeCell ref="B59:D77"/>
    <mergeCell ref="B78:D96"/>
    <mergeCell ref="B97:D114"/>
    <mergeCell ref="B115:D134"/>
    <mergeCell ref="B143:D143"/>
    <mergeCell ref="B303:D303"/>
    <mergeCell ref="B304:D323"/>
    <mergeCell ref="B324:D338"/>
    <mergeCell ref="B339:D358"/>
    <mergeCell ref="B359:D375"/>
    <mergeCell ref="B376:D378"/>
    <mergeCell ref="I207:J207"/>
    <mergeCell ref="K207:L207"/>
    <mergeCell ref="E253:F253"/>
    <mergeCell ref="G253:H253"/>
    <mergeCell ref="I253:J253"/>
    <mergeCell ref="K253:L253"/>
    <mergeCell ref="B472:D472"/>
    <mergeCell ref="B473:D492"/>
    <mergeCell ref="B493:D512"/>
    <mergeCell ref="B513:D531"/>
    <mergeCell ref="B532:D551"/>
    <mergeCell ref="B552:D553"/>
    <mergeCell ref="B386:D386"/>
    <mergeCell ref="B387:D406"/>
    <mergeCell ref="B407:D421"/>
    <mergeCell ref="B422:D441"/>
    <mergeCell ref="B442:D459"/>
    <mergeCell ref="B460:D463"/>
    <mergeCell ref="B726:D736"/>
    <mergeCell ref="B737:D737"/>
    <mergeCell ref="B738:D742"/>
    <mergeCell ref="B750:D750"/>
    <mergeCell ref="B751:D763"/>
    <mergeCell ref="B764:D775"/>
    <mergeCell ref="B559:D559"/>
    <mergeCell ref="B560:D627"/>
    <mergeCell ref="B635:D635"/>
    <mergeCell ref="B636:D705"/>
    <mergeCell ref="B715:D715"/>
    <mergeCell ref="B716:D725"/>
    <mergeCell ref="B849:D865"/>
    <mergeCell ref="B890:D890"/>
    <mergeCell ref="B891:D910"/>
    <mergeCell ref="B919:D919"/>
    <mergeCell ref="B920:D970"/>
    <mergeCell ref="B978:D978"/>
    <mergeCell ref="B776:D782"/>
    <mergeCell ref="B783:D789"/>
    <mergeCell ref="B800:D800"/>
    <mergeCell ref="B801:D819"/>
    <mergeCell ref="B820:D838"/>
    <mergeCell ref="B839:D848"/>
    <mergeCell ref="B1035:D1035"/>
    <mergeCell ref="B1036:D1050"/>
    <mergeCell ref="B1051:D1069"/>
    <mergeCell ref="B1070:D1083"/>
    <mergeCell ref="B1084:D1100"/>
    <mergeCell ref="B1108:D1108"/>
    <mergeCell ref="B979:D985"/>
    <mergeCell ref="B994:D994"/>
    <mergeCell ref="B995:D1000"/>
    <mergeCell ref="B1001:D1009"/>
    <mergeCell ref="B1010:D1012"/>
    <mergeCell ref="B1013:D1026"/>
    <mergeCell ref="B1200:D1215"/>
    <mergeCell ref="B1216:D1234"/>
    <mergeCell ref="B1235:D1253"/>
    <mergeCell ref="B1262:D1262"/>
    <mergeCell ref="B1263:D1271"/>
    <mergeCell ref="B1272:D1280"/>
    <mergeCell ref="B1109:D1115"/>
    <mergeCell ref="B1116:D1135"/>
    <mergeCell ref="B1136:D1153"/>
    <mergeCell ref="B1154:D1172"/>
    <mergeCell ref="B1181:D1181"/>
    <mergeCell ref="B1182:D1199"/>
    <mergeCell ref="B1360:D1378"/>
    <mergeCell ref="B1387:D1387"/>
    <mergeCell ref="B1388:D1407"/>
    <mergeCell ref="B1408:D1426"/>
    <mergeCell ref="B1427:D1446"/>
    <mergeCell ref="B1447:D1465"/>
    <mergeCell ref="B1281:D1288"/>
    <mergeCell ref="B1289:D1297"/>
    <mergeCell ref="B1305:D1305"/>
    <mergeCell ref="B1306:D1323"/>
    <mergeCell ref="B1324:D1341"/>
    <mergeCell ref="B1342:D1359"/>
    <mergeCell ref="B1526:D1534"/>
    <mergeCell ref="B1540:D1540"/>
    <mergeCell ref="B1541:D1560"/>
    <mergeCell ref="B1561:D1567"/>
    <mergeCell ref="B1568:D1587"/>
    <mergeCell ref="B1588:D1602"/>
    <mergeCell ref="B1485:D1485"/>
    <mergeCell ref="B1486:D1494"/>
    <mergeCell ref="B1495:D1501"/>
    <mergeCell ref="B1502:D1510"/>
    <mergeCell ref="B1511:D1517"/>
    <mergeCell ref="B1525:D1525"/>
  </mergeCells>
  <pageMargins left="0.7" right="0.7" top="0.75" bottom="0.75" header="0.3" footer="0.3"/>
  <pageSetup paperSize="9" orientation="portrait" horizontalDpi="300" verticalDpi="300" r:id="rId27"/>
  <legacyDrawing r:id="rId2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K7"/>
  <sheetViews>
    <sheetView workbookViewId="0">
      <selection activeCell="A19" sqref="A19:B19"/>
    </sheetView>
  </sheetViews>
  <sheetFormatPr defaultRowHeight="14.5" x14ac:dyDescent="0.35"/>
  <cols>
    <col min="1" max="3" width="15" style="98" bestFit="1" customWidth="1"/>
  </cols>
  <sheetData>
    <row r="1" spans="1:63" x14ac:dyDescent="0.35">
      <c r="A1" s="98" t="s">
        <v>219</v>
      </c>
      <c r="B1" s="98" t="s">
        <v>220</v>
      </c>
      <c r="C1" s="98" t="s">
        <v>221</v>
      </c>
      <c r="D1" t="s">
        <v>222</v>
      </c>
      <c r="E1" t="s">
        <v>223</v>
      </c>
      <c r="F1" t="s">
        <v>2607</v>
      </c>
      <c r="G1" t="s">
        <v>1831</v>
      </c>
      <c r="H1" t="s">
        <v>2608</v>
      </c>
      <c r="I1" t="s">
        <v>2609</v>
      </c>
      <c r="J1" t="s">
        <v>2610</v>
      </c>
      <c r="K1" t="s">
        <v>2611</v>
      </c>
      <c r="L1" t="s">
        <v>2612</v>
      </c>
      <c r="M1" t="s">
        <v>2611</v>
      </c>
      <c r="N1" t="s">
        <v>2613</v>
      </c>
      <c r="O1" t="s">
        <v>2611</v>
      </c>
      <c r="P1" t="s">
        <v>2614</v>
      </c>
      <c r="Q1" t="s">
        <v>2615</v>
      </c>
      <c r="R1" t="s">
        <v>2616</v>
      </c>
      <c r="S1" t="s">
        <v>2617</v>
      </c>
      <c r="T1" t="s">
        <v>2618</v>
      </c>
      <c r="U1" t="s">
        <v>2619</v>
      </c>
      <c r="V1" t="s">
        <v>2620</v>
      </c>
      <c r="W1" t="s">
        <v>2621</v>
      </c>
      <c r="X1" t="s">
        <v>2622</v>
      </c>
      <c r="Y1" t="s">
        <v>2623</v>
      </c>
      <c r="Z1" t="s">
        <v>2624</v>
      </c>
      <c r="AA1" t="s">
        <v>2625</v>
      </c>
      <c r="AB1" t="s">
        <v>2626</v>
      </c>
      <c r="AC1" t="s">
        <v>2627</v>
      </c>
      <c r="AD1" t="s">
        <v>2628</v>
      </c>
      <c r="AE1" t="s">
        <v>2629</v>
      </c>
      <c r="AF1" t="s">
        <v>2630</v>
      </c>
      <c r="AG1" t="s">
        <v>2631</v>
      </c>
      <c r="AH1" t="s">
        <v>2632</v>
      </c>
      <c r="AI1" t="s">
        <v>2633</v>
      </c>
      <c r="AJ1" t="s">
        <v>2634</v>
      </c>
      <c r="AK1" t="s">
        <v>2635</v>
      </c>
      <c r="AL1" t="s">
        <v>2636</v>
      </c>
      <c r="AM1" t="s">
        <v>2611</v>
      </c>
      <c r="AN1" t="s">
        <v>2637</v>
      </c>
      <c r="AO1" t="s">
        <v>2638</v>
      </c>
      <c r="AP1" t="s">
        <v>2639</v>
      </c>
      <c r="AQ1" t="s">
        <v>2640</v>
      </c>
      <c r="AR1" t="s">
        <v>2641</v>
      </c>
      <c r="AS1" t="s">
        <v>2642</v>
      </c>
      <c r="AT1" t="s">
        <v>2643</v>
      </c>
      <c r="AU1" t="s">
        <v>2644</v>
      </c>
      <c r="AV1" t="s">
        <v>2645</v>
      </c>
      <c r="AW1" t="s">
        <v>2646</v>
      </c>
      <c r="AX1" t="s">
        <v>2647</v>
      </c>
      <c r="AY1" t="s">
        <v>2648</v>
      </c>
      <c r="AZ1" t="s">
        <v>2611</v>
      </c>
      <c r="BA1" t="s">
        <v>2649</v>
      </c>
      <c r="BB1" t="s">
        <v>252</v>
      </c>
      <c r="BC1" t="s">
        <v>253</v>
      </c>
      <c r="BD1" t="s">
        <v>254</v>
      </c>
      <c r="BE1" t="s">
        <v>255</v>
      </c>
      <c r="BF1" t="s">
        <v>256</v>
      </c>
      <c r="BG1" t="s">
        <v>257</v>
      </c>
      <c r="BH1" t="s">
        <v>258</v>
      </c>
      <c r="BI1" t="s">
        <v>259</v>
      </c>
      <c r="BJ1" t="s">
        <v>260</v>
      </c>
      <c r="BK1" t="s">
        <v>261</v>
      </c>
    </row>
    <row r="2" spans="1:63" x14ac:dyDescent="0.35">
      <c r="A2" s="98">
        <v>44502.430358715283</v>
      </c>
      <c r="B2" s="98">
        <v>44502.441990590283</v>
      </c>
      <c r="C2" s="98">
        <v>44502</v>
      </c>
      <c r="D2" t="s">
        <v>262</v>
      </c>
      <c r="E2" t="s">
        <v>263</v>
      </c>
      <c r="F2" t="s">
        <v>264</v>
      </c>
      <c r="G2" t="s">
        <v>1907</v>
      </c>
      <c r="H2" t="s">
        <v>42</v>
      </c>
      <c r="I2" t="s">
        <v>2650</v>
      </c>
      <c r="J2" t="s">
        <v>2651</v>
      </c>
      <c r="K2" t="s">
        <v>2652</v>
      </c>
      <c r="L2" t="s">
        <v>263</v>
      </c>
      <c r="M2" t="s">
        <v>263</v>
      </c>
      <c r="N2" t="s">
        <v>263</v>
      </c>
      <c r="O2" t="s">
        <v>263</v>
      </c>
      <c r="P2" t="s">
        <v>2653</v>
      </c>
      <c r="Q2" t="s">
        <v>281</v>
      </c>
      <c r="R2" t="s">
        <v>268</v>
      </c>
      <c r="S2" t="s">
        <v>177</v>
      </c>
      <c r="T2" t="s">
        <v>263</v>
      </c>
      <c r="U2" t="s">
        <v>2654</v>
      </c>
      <c r="V2" t="s">
        <v>281</v>
      </c>
      <c r="W2" t="s">
        <v>2652</v>
      </c>
      <c r="X2" t="s">
        <v>2655</v>
      </c>
      <c r="Y2" t="s">
        <v>2656</v>
      </c>
      <c r="Z2" t="s">
        <v>2657</v>
      </c>
      <c r="AA2" t="s">
        <v>2658</v>
      </c>
      <c r="AB2" t="s">
        <v>2043</v>
      </c>
      <c r="AC2" t="s">
        <v>1949</v>
      </c>
      <c r="AD2" t="s">
        <v>268</v>
      </c>
      <c r="AE2" t="s">
        <v>2659</v>
      </c>
      <c r="AF2" t="s">
        <v>263</v>
      </c>
      <c r="AG2" t="s">
        <v>2660</v>
      </c>
      <c r="AH2">
        <v>0</v>
      </c>
      <c r="AI2">
        <v>1</v>
      </c>
      <c r="AJ2">
        <v>0</v>
      </c>
      <c r="AK2">
        <v>0</v>
      </c>
      <c r="AL2">
        <v>0</v>
      </c>
      <c r="AM2" t="s">
        <v>263</v>
      </c>
      <c r="AN2" t="s">
        <v>263</v>
      </c>
      <c r="AO2" t="s">
        <v>263</v>
      </c>
      <c r="AP2" t="s">
        <v>263</v>
      </c>
      <c r="AQ2" t="s">
        <v>2661</v>
      </c>
      <c r="AR2" t="s">
        <v>268</v>
      </c>
      <c r="AS2" t="s">
        <v>263</v>
      </c>
      <c r="AT2" t="s">
        <v>263</v>
      </c>
      <c r="AU2" t="s">
        <v>263</v>
      </c>
      <c r="AV2" t="s">
        <v>263</v>
      </c>
      <c r="AW2" t="s">
        <v>263</v>
      </c>
      <c r="AX2" t="s">
        <v>263</v>
      </c>
      <c r="AY2" t="s">
        <v>263</v>
      </c>
      <c r="AZ2" t="s">
        <v>263</v>
      </c>
      <c r="BA2" t="s">
        <v>263</v>
      </c>
      <c r="BB2" t="s">
        <v>2662</v>
      </c>
      <c r="BC2">
        <v>228758131</v>
      </c>
      <c r="BD2" t="s">
        <v>2663</v>
      </c>
      <c r="BE2">
        <v>44502.730428240742</v>
      </c>
      <c r="BF2" t="s">
        <v>263</v>
      </c>
      <c r="BG2" t="s">
        <v>263</v>
      </c>
      <c r="BH2" t="s">
        <v>292</v>
      </c>
      <c r="BI2" t="s">
        <v>263</v>
      </c>
      <c r="BJ2" t="s">
        <v>263</v>
      </c>
      <c r="BK2">
        <v>1</v>
      </c>
    </row>
    <row r="3" spans="1:63" x14ac:dyDescent="0.35">
      <c r="A3" s="98">
        <v>44502.474809444437</v>
      </c>
      <c r="B3" s="98">
        <v>44502.480364085648</v>
      </c>
      <c r="C3" s="98">
        <v>44502</v>
      </c>
      <c r="D3" t="s">
        <v>496</v>
      </c>
      <c r="E3" t="s">
        <v>263</v>
      </c>
      <c r="F3" t="s">
        <v>264</v>
      </c>
      <c r="G3" t="s">
        <v>1907</v>
      </c>
      <c r="H3" t="s">
        <v>42</v>
      </c>
      <c r="I3" t="s">
        <v>2664</v>
      </c>
      <c r="J3" t="s">
        <v>2651</v>
      </c>
      <c r="K3" t="s">
        <v>2660</v>
      </c>
      <c r="L3" t="s">
        <v>263</v>
      </c>
      <c r="M3" t="s">
        <v>263</v>
      </c>
      <c r="N3" t="s">
        <v>263</v>
      </c>
      <c r="O3" t="s">
        <v>263</v>
      </c>
      <c r="P3" t="s">
        <v>2653</v>
      </c>
      <c r="Q3" t="s">
        <v>2665</v>
      </c>
      <c r="R3" t="s">
        <v>281</v>
      </c>
      <c r="S3" t="s">
        <v>263</v>
      </c>
      <c r="T3" t="s">
        <v>263</v>
      </c>
      <c r="U3" t="s">
        <v>263</v>
      </c>
      <c r="V3" t="s">
        <v>263</v>
      </c>
      <c r="W3" t="s">
        <v>2666</v>
      </c>
      <c r="X3" t="s">
        <v>2667</v>
      </c>
      <c r="Y3" t="s">
        <v>2668</v>
      </c>
      <c r="Z3" t="s">
        <v>2657</v>
      </c>
      <c r="AA3" t="s">
        <v>2669</v>
      </c>
      <c r="AB3" t="s">
        <v>2670</v>
      </c>
      <c r="AC3" t="s">
        <v>337</v>
      </c>
      <c r="AD3" t="s">
        <v>268</v>
      </c>
      <c r="AE3" t="s">
        <v>2671</v>
      </c>
      <c r="AF3" t="s">
        <v>263</v>
      </c>
      <c r="AG3" t="s">
        <v>2660</v>
      </c>
      <c r="AH3">
        <v>0</v>
      </c>
      <c r="AI3">
        <v>1</v>
      </c>
      <c r="AJ3">
        <v>0</v>
      </c>
      <c r="AK3">
        <v>0</v>
      </c>
      <c r="AL3">
        <v>0</v>
      </c>
      <c r="AM3" t="s">
        <v>263</v>
      </c>
      <c r="AN3" t="s">
        <v>263</v>
      </c>
      <c r="AO3" t="s">
        <v>263</v>
      </c>
      <c r="AP3" t="s">
        <v>263</v>
      </c>
      <c r="AQ3" t="s">
        <v>263</v>
      </c>
      <c r="AR3" t="s">
        <v>2672</v>
      </c>
      <c r="AS3" t="s">
        <v>263</v>
      </c>
      <c r="AT3" t="s">
        <v>263</v>
      </c>
      <c r="AU3" t="s">
        <v>263</v>
      </c>
      <c r="AV3" t="s">
        <v>263</v>
      </c>
      <c r="AW3" t="s">
        <v>263</v>
      </c>
      <c r="AX3" t="s">
        <v>263</v>
      </c>
      <c r="AY3" t="s">
        <v>263</v>
      </c>
      <c r="AZ3" t="s">
        <v>263</v>
      </c>
      <c r="BA3" t="s">
        <v>263</v>
      </c>
      <c r="BB3" t="s">
        <v>263</v>
      </c>
      <c r="BC3">
        <v>228758269</v>
      </c>
      <c r="BD3" t="s">
        <v>2673</v>
      </c>
      <c r="BE3">
        <v>44502.731053240743</v>
      </c>
      <c r="BF3" t="s">
        <v>263</v>
      </c>
      <c r="BG3" t="s">
        <v>263</v>
      </c>
      <c r="BH3" t="s">
        <v>292</v>
      </c>
      <c r="BI3" t="s">
        <v>263</v>
      </c>
      <c r="BJ3" t="s">
        <v>263</v>
      </c>
      <c r="BK3">
        <v>2</v>
      </c>
    </row>
    <row r="4" spans="1:63" x14ac:dyDescent="0.35">
      <c r="A4" s="98">
        <v>44502.627482986107</v>
      </c>
      <c r="B4" s="98">
        <v>44502.650975729157</v>
      </c>
      <c r="C4" s="98">
        <v>44502</v>
      </c>
      <c r="D4" t="s">
        <v>496</v>
      </c>
      <c r="E4" t="s">
        <v>263</v>
      </c>
      <c r="F4" t="s">
        <v>264</v>
      </c>
      <c r="G4" t="s">
        <v>1907</v>
      </c>
      <c r="H4" t="s">
        <v>357</v>
      </c>
      <c r="I4" t="s">
        <v>2674</v>
      </c>
      <c r="J4" t="s">
        <v>2651</v>
      </c>
      <c r="K4" t="s">
        <v>2660</v>
      </c>
      <c r="L4" t="s">
        <v>263</v>
      </c>
      <c r="M4" t="s">
        <v>263</v>
      </c>
      <c r="N4" t="s">
        <v>263</v>
      </c>
      <c r="O4" t="s">
        <v>263</v>
      </c>
      <c r="P4" t="s">
        <v>2653</v>
      </c>
      <c r="Q4" t="s">
        <v>2675</v>
      </c>
      <c r="R4" t="s">
        <v>268</v>
      </c>
      <c r="S4" t="s">
        <v>177</v>
      </c>
      <c r="T4" t="s">
        <v>2676</v>
      </c>
      <c r="U4" t="s">
        <v>2677</v>
      </c>
      <c r="V4" t="s">
        <v>268</v>
      </c>
      <c r="W4" t="s">
        <v>2666</v>
      </c>
      <c r="X4" t="s">
        <v>2678</v>
      </c>
      <c r="Y4" t="s">
        <v>2679</v>
      </c>
      <c r="Z4" t="s">
        <v>2657</v>
      </c>
      <c r="AA4" t="s">
        <v>2680</v>
      </c>
      <c r="AB4" t="s">
        <v>2043</v>
      </c>
      <c r="AC4" t="s">
        <v>2681</v>
      </c>
      <c r="AD4" t="s">
        <v>268</v>
      </c>
      <c r="AE4" t="s">
        <v>2682</v>
      </c>
      <c r="AF4" t="s">
        <v>263</v>
      </c>
      <c r="AG4" t="s">
        <v>2660</v>
      </c>
      <c r="AH4">
        <v>0</v>
      </c>
      <c r="AI4">
        <v>1</v>
      </c>
      <c r="AJ4">
        <v>0</v>
      </c>
      <c r="AK4">
        <v>0</v>
      </c>
      <c r="AL4">
        <v>0</v>
      </c>
      <c r="AM4" t="s">
        <v>263</v>
      </c>
      <c r="AN4" t="s">
        <v>263</v>
      </c>
      <c r="AO4" t="s">
        <v>263</v>
      </c>
      <c r="AP4" t="s">
        <v>263</v>
      </c>
      <c r="AQ4" t="s">
        <v>2683</v>
      </c>
      <c r="AR4" t="s">
        <v>2684</v>
      </c>
      <c r="AS4" t="s">
        <v>263</v>
      </c>
      <c r="AT4" t="s">
        <v>263</v>
      </c>
      <c r="AU4" t="s">
        <v>263</v>
      </c>
      <c r="AV4" t="s">
        <v>263</v>
      </c>
      <c r="AW4" t="s">
        <v>263</v>
      </c>
      <c r="AX4" t="s">
        <v>263</v>
      </c>
      <c r="AY4" t="s">
        <v>263</v>
      </c>
      <c r="AZ4" t="s">
        <v>263</v>
      </c>
      <c r="BA4" t="s">
        <v>263</v>
      </c>
      <c r="BB4" t="s">
        <v>2685</v>
      </c>
      <c r="BC4">
        <v>228758320</v>
      </c>
      <c r="BD4" t="s">
        <v>2686</v>
      </c>
      <c r="BE4">
        <v>44502.731307870366</v>
      </c>
      <c r="BF4" t="s">
        <v>263</v>
      </c>
      <c r="BG4" t="s">
        <v>263</v>
      </c>
      <c r="BH4" t="s">
        <v>292</v>
      </c>
      <c r="BI4" t="s">
        <v>263</v>
      </c>
      <c r="BJ4" t="s">
        <v>263</v>
      </c>
      <c r="BK4">
        <v>3</v>
      </c>
    </row>
    <row r="5" spans="1:63" x14ac:dyDescent="0.35">
      <c r="A5" s="98">
        <v>44502.651071099543</v>
      </c>
      <c r="B5" s="98">
        <v>44502.672108391213</v>
      </c>
      <c r="C5" s="98">
        <v>44502</v>
      </c>
      <c r="D5" t="s">
        <v>390</v>
      </c>
      <c r="E5" t="s">
        <v>263</v>
      </c>
      <c r="F5" t="s">
        <v>264</v>
      </c>
      <c r="G5" t="s">
        <v>1907</v>
      </c>
      <c r="H5" t="s">
        <v>357</v>
      </c>
      <c r="I5" t="s">
        <v>2687</v>
      </c>
      <c r="J5" t="s">
        <v>2651</v>
      </c>
      <c r="K5" t="s">
        <v>263</v>
      </c>
      <c r="L5" t="s">
        <v>263</v>
      </c>
      <c r="M5" t="s">
        <v>263</v>
      </c>
      <c r="N5" t="s">
        <v>263</v>
      </c>
      <c r="O5" t="s">
        <v>263</v>
      </c>
      <c r="P5" t="s">
        <v>2653</v>
      </c>
      <c r="Q5" t="s">
        <v>281</v>
      </c>
      <c r="R5" t="s">
        <v>281</v>
      </c>
      <c r="S5" t="s">
        <v>263</v>
      </c>
      <c r="T5" t="s">
        <v>263</v>
      </c>
      <c r="U5" t="s">
        <v>263</v>
      </c>
      <c r="V5" t="s">
        <v>263</v>
      </c>
      <c r="W5" t="s">
        <v>2666</v>
      </c>
      <c r="X5" t="s">
        <v>263</v>
      </c>
      <c r="Y5" t="s">
        <v>2688</v>
      </c>
      <c r="Z5" t="s">
        <v>2689</v>
      </c>
      <c r="AA5" t="s">
        <v>2690</v>
      </c>
      <c r="AB5" t="s">
        <v>2691</v>
      </c>
      <c r="AC5" t="s">
        <v>2692</v>
      </c>
      <c r="AD5" t="s">
        <v>268</v>
      </c>
      <c r="AE5" t="s">
        <v>2693</v>
      </c>
      <c r="AF5" t="s">
        <v>263</v>
      </c>
      <c r="AG5" t="s">
        <v>2660</v>
      </c>
      <c r="AH5">
        <v>0</v>
      </c>
      <c r="AI5">
        <v>1</v>
      </c>
      <c r="AJ5">
        <v>0</v>
      </c>
      <c r="AK5">
        <v>0</v>
      </c>
      <c r="AL5">
        <v>0</v>
      </c>
      <c r="AM5" t="s">
        <v>263</v>
      </c>
      <c r="AN5" t="s">
        <v>263</v>
      </c>
      <c r="AO5" t="s">
        <v>263</v>
      </c>
      <c r="AP5" t="s">
        <v>263</v>
      </c>
      <c r="AQ5" t="s">
        <v>2694</v>
      </c>
      <c r="AR5" t="s">
        <v>268</v>
      </c>
      <c r="AS5" t="s">
        <v>263</v>
      </c>
      <c r="AT5" t="s">
        <v>263</v>
      </c>
      <c r="AU5" t="s">
        <v>263</v>
      </c>
      <c r="AV5" t="s">
        <v>263</v>
      </c>
      <c r="AW5" t="s">
        <v>263</v>
      </c>
      <c r="AX5" t="s">
        <v>263</v>
      </c>
      <c r="AY5" t="s">
        <v>263</v>
      </c>
      <c r="AZ5" t="s">
        <v>263</v>
      </c>
      <c r="BA5" t="s">
        <v>263</v>
      </c>
      <c r="BB5" t="s">
        <v>2695</v>
      </c>
      <c r="BC5">
        <v>229060309</v>
      </c>
      <c r="BD5" t="s">
        <v>2696</v>
      </c>
      <c r="BE5">
        <v>44503.680104166669</v>
      </c>
      <c r="BF5" t="s">
        <v>263</v>
      </c>
      <c r="BG5" t="s">
        <v>263</v>
      </c>
      <c r="BH5" t="s">
        <v>292</v>
      </c>
      <c r="BI5" t="s">
        <v>263</v>
      </c>
      <c r="BJ5" t="s">
        <v>263</v>
      </c>
      <c r="BK5">
        <v>4</v>
      </c>
    </row>
    <row r="6" spans="1:63" x14ac:dyDescent="0.35">
      <c r="A6" s="98">
        <v>44503.359687881937</v>
      </c>
      <c r="B6" s="98">
        <v>44503.366615891202</v>
      </c>
      <c r="C6" s="98">
        <v>44503</v>
      </c>
      <c r="D6" t="s">
        <v>262</v>
      </c>
      <c r="E6" t="s">
        <v>263</v>
      </c>
      <c r="F6" t="s">
        <v>264</v>
      </c>
      <c r="G6" t="s">
        <v>1907</v>
      </c>
      <c r="H6" t="s">
        <v>357</v>
      </c>
      <c r="I6" t="s">
        <v>2664</v>
      </c>
      <c r="J6" t="s">
        <v>2651</v>
      </c>
      <c r="K6" t="s">
        <v>2697</v>
      </c>
      <c r="L6" t="s">
        <v>263</v>
      </c>
      <c r="M6" t="s">
        <v>263</v>
      </c>
      <c r="N6" t="s">
        <v>263</v>
      </c>
      <c r="O6" t="s">
        <v>263</v>
      </c>
      <c r="P6" t="s">
        <v>2653</v>
      </c>
      <c r="Q6" t="s">
        <v>281</v>
      </c>
      <c r="R6" t="s">
        <v>281</v>
      </c>
      <c r="S6" t="s">
        <v>263</v>
      </c>
      <c r="T6" t="s">
        <v>263</v>
      </c>
      <c r="U6" t="s">
        <v>263</v>
      </c>
      <c r="V6" t="s">
        <v>263</v>
      </c>
      <c r="W6" t="s">
        <v>2698</v>
      </c>
      <c r="X6" t="s">
        <v>2699</v>
      </c>
      <c r="Y6" t="s">
        <v>2700</v>
      </c>
      <c r="Z6" t="s">
        <v>2657</v>
      </c>
      <c r="AA6" t="s">
        <v>263</v>
      </c>
      <c r="AB6" t="s">
        <v>2043</v>
      </c>
      <c r="AC6" t="s">
        <v>2701</v>
      </c>
      <c r="AD6" t="s">
        <v>268</v>
      </c>
      <c r="AE6" t="s">
        <v>2702</v>
      </c>
      <c r="AF6" t="s">
        <v>263</v>
      </c>
      <c r="AG6" t="s">
        <v>2660</v>
      </c>
      <c r="AH6">
        <v>0</v>
      </c>
      <c r="AI6">
        <v>1</v>
      </c>
      <c r="AJ6">
        <v>0</v>
      </c>
      <c r="AK6">
        <v>0</v>
      </c>
      <c r="AL6">
        <v>0</v>
      </c>
      <c r="AM6" t="s">
        <v>263</v>
      </c>
      <c r="AN6" t="s">
        <v>263</v>
      </c>
      <c r="AO6" t="s">
        <v>263</v>
      </c>
      <c r="AP6" t="s">
        <v>263</v>
      </c>
      <c r="AQ6" t="s">
        <v>2703</v>
      </c>
      <c r="AR6" t="s">
        <v>281</v>
      </c>
      <c r="AS6" t="s">
        <v>263</v>
      </c>
      <c r="AT6" t="s">
        <v>263</v>
      </c>
      <c r="AU6" t="s">
        <v>263</v>
      </c>
      <c r="AV6" t="s">
        <v>263</v>
      </c>
      <c r="AW6" t="s">
        <v>263</v>
      </c>
      <c r="AX6" t="s">
        <v>263</v>
      </c>
      <c r="AY6" t="s">
        <v>263</v>
      </c>
      <c r="AZ6" t="s">
        <v>263</v>
      </c>
      <c r="BA6" t="s">
        <v>263</v>
      </c>
      <c r="BB6" t="s">
        <v>2704</v>
      </c>
      <c r="BC6">
        <v>229060757</v>
      </c>
      <c r="BD6" t="s">
        <v>2705</v>
      </c>
      <c r="BE6">
        <v>44503.680972222217</v>
      </c>
      <c r="BF6" t="s">
        <v>263</v>
      </c>
      <c r="BG6" t="s">
        <v>263</v>
      </c>
      <c r="BH6" t="s">
        <v>292</v>
      </c>
      <c r="BI6" t="s">
        <v>263</v>
      </c>
      <c r="BJ6" t="s">
        <v>263</v>
      </c>
      <c r="BK6">
        <v>5</v>
      </c>
    </row>
    <row r="7" spans="1:63" x14ac:dyDescent="0.35">
      <c r="A7" s="98">
        <v>44515.62099304398</v>
      </c>
      <c r="B7" s="98">
        <v>44515.632620810182</v>
      </c>
      <c r="C7" s="98">
        <v>44515</v>
      </c>
      <c r="D7" t="s">
        <v>262</v>
      </c>
      <c r="E7" t="s">
        <v>263</v>
      </c>
      <c r="F7" t="s">
        <v>264</v>
      </c>
      <c r="G7" t="s">
        <v>1907</v>
      </c>
      <c r="H7" t="s">
        <v>2880</v>
      </c>
      <c r="I7" t="s">
        <v>2650</v>
      </c>
      <c r="J7" t="s">
        <v>2651</v>
      </c>
      <c r="K7" t="s">
        <v>2660</v>
      </c>
      <c r="L7" t="s">
        <v>263</v>
      </c>
      <c r="M7" t="s">
        <v>263</v>
      </c>
      <c r="N7" t="s">
        <v>263</v>
      </c>
      <c r="O7" t="s">
        <v>263</v>
      </c>
      <c r="P7" t="s">
        <v>2653</v>
      </c>
      <c r="Q7" t="s">
        <v>281</v>
      </c>
      <c r="R7" t="s">
        <v>268</v>
      </c>
      <c r="S7" t="s">
        <v>177</v>
      </c>
      <c r="T7" t="s">
        <v>263</v>
      </c>
      <c r="U7" t="s">
        <v>263</v>
      </c>
      <c r="V7" t="s">
        <v>281</v>
      </c>
      <c r="W7" t="s">
        <v>2706</v>
      </c>
      <c r="X7" t="s">
        <v>2707</v>
      </c>
      <c r="Y7" t="s">
        <v>2708</v>
      </c>
      <c r="Z7" t="s">
        <v>2657</v>
      </c>
      <c r="AA7" t="s">
        <v>2709</v>
      </c>
      <c r="AB7" t="s">
        <v>2710</v>
      </c>
      <c r="AC7" t="s">
        <v>2711</v>
      </c>
      <c r="AD7" t="s">
        <v>268</v>
      </c>
      <c r="AE7" t="s">
        <v>2712</v>
      </c>
      <c r="AF7" t="s">
        <v>263</v>
      </c>
      <c r="AG7" t="s">
        <v>2660</v>
      </c>
      <c r="AH7">
        <v>0</v>
      </c>
      <c r="AI7">
        <v>1</v>
      </c>
      <c r="AJ7">
        <v>0</v>
      </c>
      <c r="AK7">
        <v>0</v>
      </c>
      <c r="AL7">
        <v>0</v>
      </c>
      <c r="AM7" t="s">
        <v>263</v>
      </c>
      <c r="AN7" t="s">
        <v>263</v>
      </c>
      <c r="AO7" t="s">
        <v>263</v>
      </c>
      <c r="AP7" t="s">
        <v>263</v>
      </c>
      <c r="AQ7" t="s">
        <v>2713</v>
      </c>
      <c r="AR7" t="s">
        <v>281</v>
      </c>
      <c r="AS7" t="s">
        <v>263</v>
      </c>
      <c r="AT7" t="s">
        <v>263</v>
      </c>
      <c r="AU7" t="s">
        <v>263</v>
      </c>
      <c r="AV7" t="s">
        <v>263</v>
      </c>
      <c r="AW7" t="s">
        <v>263</v>
      </c>
      <c r="AX7" t="s">
        <v>263</v>
      </c>
      <c r="AY7" t="s">
        <v>263</v>
      </c>
      <c r="AZ7" t="s">
        <v>263</v>
      </c>
      <c r="BA7" t="s">
        <v>263</v>
      </c>
      <c r="BB7" t="s">
        <v>2714</v>
      </c>
      <c r="BC7">
        <v>232426288</v>
      </c>
      <c r="BD7" t="s">
        <v>2715</v>
      </c>
      <c r="BE7">
        <v>44515.639618055553</v>
      </c>
      <c r="BF7" t="s">
        <v>263</v>
      </c>
      <c r="BG7" t="s">
        <v>263</v>
      </c>
      <c r="BH7" t="s">
        <v>292</v>
      </c>
      <c r="BI7" t="s">
        <v>263</v>
      </c>
      <c r="BJ7" t="s">
        <v>263</v>
      </c>
      <c r="BK7">
        <v>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BU11"/>
  <sheetViews>
    <sheetView showGridLines="0" zoomScale="90" zoomScaleNormal="90" workbookViewId="0">
      <selection activeCell="BK5" sqref="BK5"/>
    </sheetView>
  </sheetViews>
  <sheetFormatPr defaultColWidth="8.7265625" defaultRowHeight="11.5" x14ac:dyDescent="0.25"/>
  <cols>
    <col min="1" max="3" width="16.26953125" style="103" bestFit="1" customWidth="1"/>
    <col min="4" max="13" width="8.7265625" style="99"/>
    <col min="14" max="14" width="19.26953125" style="99" customWidth="1"/>
    <col min="15" max="26" width="8.7265625" style="99"/>
    <col min="27" max="27" width="23.7265625" style="99" customWidth="1"/>
    <col min="28" max="31" width="10.26953125" style="99" customWidth="1"/>
    <col min="32" max="37" width="14.26953125" style="99" customWidth="1"/>
    <col min="38" max="38" width="8.7265625" style="99"/>
    <col min="39" max="39" width="33.7265625" style="99" customWidth="1"/>
    <col min="40" max="40" width="8.7265625" style="99"/>
    <col min="41" max="41" width="19.26953125" style="99" customWidth="1"/>
    <col min="42" max="46" width="8.7265625" style="99" bestFit="1" customWidth="1"/>
    <col min="47" max="64" width="8.7265625" style="99"/>
    <col min="65" max="65" width="10.7265625" style="99" bestFit="1" customWidth="1"/>
    <col min="66" max="66" width="8.7265625" style="99"/>
    <col min="67" max="67" width="8.7265625" style="99" bestFit="1" customWidth="1"/>
    <col min="68" max="72" width="8.7265625" style="99"/>
    <col min="73" max="73" width="8.7265625" style="99" bestFit="1" customWidth="1"/>
    <col min="74" max="16384" width="8.7265625" style="99"/>
  </cols>
  <sheetData>
    <row r="2" spans="1:73" x14ac:dyDescent="0.25">
      <c r="A2" s="567" t="s">
        <v>1637</v>
      </c>
      <c r="B2" s="567"/>
      <c r="C2" s="567"/>
    </row>
    <row r="4" spans="1:73" x14ac:dyDescent="0.25">
      <c r="A4" s="300" t="s">
        <v>219</v>
      </c>
      <c r="B4" s="300" t="s">
        <v>220</v>
      </c>
      <c r="C4" s="300" t="s">
        <v>221</v>
      </c>
      <c r="D4" s="301" t="s">
        <v>222</v>
      </c>
      <c r="E4" s="301" t="s">
        <v>223</v>
      </c>
      <c r="F4" s="301" t="s">
        <v>2607</v>
      </c>
      <c r="G4" s="301" t="s">
        <v>1831</v>
      </c>
      <c r="H4" s="301" t="s">
        <v>2608</v>
      </c>
      <c r="I4" s="302" t="s">
        <v>1638</v>
      </c>
      <c r="J4" s="301"/>
      <c r="K4" s="301" t="s">
        <v>2609</v>
      </c>
      <c r="L4" s="302" t="s">
        <v>2716</v>
      </c>
      <c r="M4" s="301" t="s">
        <v>2610</v>
      </c>
      <c r="N4" s="301" t="s">
        <v>2611</v>
      </c>
      <c r="O4" s="301" t="s">
        <v>2612</v>
      </c>
      <c r="P4" s="301" t="s">
        <v>2611</v>
      </c>
      <c r="Q4" s="301" t="s">
        <v>2613</v>
      </c>
      <c r="R4" s="301" t="s">
        <v>2611</v>
      </c>
      <c r="S4" s="301" t="s">
        <v>2614</v>
      </c>
      <c r="T4" s="301" t="s">
        <v>2615</v>
      </c>
      <c r="U4" s="302" t="s">
        <v>281</v>
      </c>
      <c r="V4" s="301" t="s">
        <v>2616</v>
      </c>
      <c r="W4" s="301" t="s">
        <v>2617</v>
      </c>
      <c r="X4" s="301" t="s">
        <v>2618</v>
      </c>
      <c r="Y4" s="301" t="s">
        <v>2619</v>
      </c>
      <c r="Z4" s="301" t="s">
        <v>2620</v>
      </c>
      <c r="AA4" s="301" t="s">
        <v>2621</v>
      </c>
      <c r="AB4" s="303" t="s">
        <v>2717</v>
      </c>
      <c r="AC4" s="303" t="s">
        <v>2718</v>
      </c>
      <c r="AD4" s="303" t="s">
        <v>2719</v>
      </c>
      <c r="AE4" s="303" t="s">
        <v>1645</v>
      </c>
      <c r="AF4" s="301" t="s">
        <v>2622</v>
      </c>
      <c r="AG4" s="301" t="s">
        <v>2623</v>
      </c>
      <c r="AH4" s="301" t="s">
        <v>2624</v>
      </c>
      <c r="AI4" s="301" t="s">
        <v>2625</v>
      </c>
      <c r="AJ4" s="301" t="s">
        <v>2626</v>
      </c>
      <c r="AK4" s="301" t="s">
        <v>2627</v>
      </c>
      <c r="AL4" s="301" t="s">
        <v>2628</v>
      </c>
      <c r="AM4" s="301" t="s">
        <v>2629</v>
      </c>
      <c r="AN4" s="301" t="s">
        <v>2630</v>
      </c>
      <c r="AO4" s="301" t="s">
        <v>2631</v>
      </c>
      <c r="AP4" s="301" t="s">
        <v>2632</v>
      </c>
      <c r="AQ4" s="301" t="s">
        <v>2633</v>
      </c>
      <c r="AR4" s="301" t="s">
        <v>2634</v>
      </c>
      <c r="AS4" s="301" t="s">
        <v>2635</v>
      </c>
      <c r="AT4" s="301" t="s">
        <v>2636</v>
      </c>
      <c r="AU4" s="301" t="s">
        <v>2611</v>
      </c>
      <c r="AV4" s="301" t="s">
        <v>2637</v>
      </c>
      <c r="AW4" s="301" t="s">
        <v>2638</v>
      </c>
      <c r="AX4" s="301" t="s">
        <v>2639</v>
      </c>
      <c r="AY4" s="301" t="s">
        <v>2640</v>
      </c>
      <c r="AZ4" s="301" t="s">
        <v>2641</v>
      </c>
      <c r="BA4" s="302" t="s">
        <v>268</v>
      </c>
      <c r="BB4" s="302" t="s">
        <v>281</v>
      </c>
      <c r="BC4" s="301" t="s">
        <v>2642</v>
      </c>
      <c r="BD4" s="301" t="s">
        <v>2643</v>
      </c>
      <c r="BE4" s="301" t="s">
        <v>2644</v>
      </c>
      <c r="BF4" s="301" t="s">
        <v>2645</v>
      </c>
      <c r="BG4" s="301" t="s">
        <v>2646</v>
      </c>
      <c r="BH4" s="301" t="s">
        <v>2647</v>
      </c>
      <c r="BI4" s="301" t="s">
        <v>2648</v>
      </c>
      <c r="BJ4" s="301" t="s">
        <v>2611</v>
      </c>
      <c r="BK4" s="301" t="s">
        <v>2649</v>
      </c>
      <c r="BL4" s="301" t="s">
        <v>252</v>
      </c>
      <c r="BM4" s="301" t="s">
        <v>253</v>
      </c>
      <c r="BN4" s="301" t="s">
        <v>254</v>
      </c>
      <c r="BO4" s="301" t="s">
        <v>255</v>
      </c>
      <c r="BP4" s="301" t="s">
        <v>256</v>
      </c>
      <c r="BQ4" s="301" t="s">
        <v>257</v>
      </c>
      <c r="BR4" s="301" t="s">
        <v>258</v>
      </c>
      <c r="BS4" s="301" t="s">
        <v>259</v>
      </c>
      <c r="BT4" s="301" t="s">
        <v>260</v>
      </c>
      <c r="BU4" s="301" t="s">
        <v>261</v>
      </c>
    </row>
    <row r="5" spans="1:73" x14ac:dyDescent="0.25">
      <c r="A5" s="105">
        <v>44502.430358715283</v>
      </c>
      <c r="B5" s="105">
        <v>44502.441990590283</v>
      </c>
      <c r="C5" s="105">
        <v>44502</v>
      </c>
      <c r="D5" s="106" t="s">
        <v>262</v>
      </c>
      <c r="E5" s="106" t="s">
        <v>263</v>
      </c>
      <c r="F5" s="106" t="s">
        <v>264</v>
      </c>
      <c r="G5" s="106" t="s">
        <v>1907</v>
      </c>
      <c r="H5" s="106" t="s">
        <v>42</v>
      </c>
      <c r="I5" s="304" t="s">
        <v>42</v>
      </c>
      <c r="J5" s="106"/>
      <c r="K5" s="106" t="s">
        <v>2650</v>
      </c>
      <c r="L5" s="304">
        <v>2</v>
      </c>
      <c r="M5" s="106" t="s">
        <v>2651</v>
      </c>
      <c r="N5" s="106" t="s">
        <v>2697</v>
      </c>
      <c r="O5" s="106" t="s">
        <v>263</v>
      </c>
      <c r="P5" s="106" t="s">
        <v>263</v>
      </c>
      <c r="Q5" s="106" t="s">
        <v>263</v>
      </c>
      <c r="R5" s="106" t="s">
        <v>263</v>
      </c>
      <c r="S5" s="106" t="s">
        <v>2653</v>
      </c>
      <c r="T5" s="106" t="s">
        <v>281</v>
      </c>
      <c r="U5" s="304">
        <v>1</v>
      </c>
      <c r="V5" s="106" t="s">
        <v>268</v>
      </c>
      <c r="W5" s="106" t="s">
        <v>177</v>
      </c>
      <c r="X5" s="106" t="s">
        <v>263</v>
      </c>
      <c r="Y5" s="106" t="s">
        <v>2654</v>
      </c>
      <c r="Z5" s="106" t="s">
        <v>281</v>
      </c>
      <c r="AA5" s="106" t="s">
        <v>2652</v>
      </c>
      <c r="AB5" s="305">
        <v>0</v>
      </c>
      <c r="AC5" s="305">
        <v>0</v>
      </c>
      <c r="AD5" s="305">
        <v>0</v>
      </c>
      <c r="AE5" s="305">
        <v>1</v>
      </c>
      <c r="AF5" s="106" t="s">
        <v>2655</v>
      </c>
      <c r="AG5" s="106" t="s">
        <v>2656</v>
      </c>
      <c r="AH5" s="106" t="s">
        <v>2657</v>
      </c>
      <c r="AI5" s="106" t="s">
        <v>2658</v>
      </c>
      <c r="AJ5" s="106" t="s">
        <v>2043</v>
      </c>
      <c r="AK5" s="106" t="s">
        <v>1949</v>
      </c>
      <c r="AL5" s="106" t="s">
        <v>268</v>
      </c>
      <c r="AM5" s="106" t="s">
        <v>2659</v>
      </c>
      <c r="AN5" s="106" t="s">
        <v>263</v>
      </c>
      <c r="AO5" s="106" t="s">
        <v>2660</v>
      </c>
      <c r="AP5" s="106">
        <v>0</v>
      </c>
      <c r="AQ5" s="106">
        <v>1</v>
      </c>
      <c r="AR5" s="106">
        <v>0</v>
      </c>
      <c r="AS5" s="106">
        <v>0</v>
      </c>
      <c r="AT5" s="106">
        <v>0</v>
      </c>
      <c r="AU5" s="106" t="s">
        <v>263</v>
      </c>
      <c r="AV5" s="106" t="s">
        <v>263</v>
      </c>
      <c r="AW5" s="106" t="s">
        <v>263</v>
      </c>
      <c r="AX5" s="106" t="s">
        <v>263</v>
      </c>
      <c r="AY5" s="106" t="s">
        <v>2661</v>
      </c>
      <c r="AZ5" s="106" t="s">
        <v>268</v>
      </c>
      <c r="BA5" s="304">
        <v>1</v>
      </c>
      <c r="BB5" s="304">
        <v>0</v>
      </c>
      <c r="BC5" s="106" t="s">
        <v>263</v>
      </c>
      <c r="BD5" s="106" t="s">
        <v>263</v>
      </c>
      <c r="BE5" s="106" t="s">
        <v>263</v>
      </c>
      <c r="BF5" s="106" t="s">
        <v>263</v>
      </c>
      <c r="BG5" s="106" t="s">
        <v>263</v>
      </c>
      <c r="BH5" s="106" t="s">
        <v>263</v>
      </c>
      <c r="BI5" s="106" t="s">
        <v>263</v>
      </c>
      <c r="BJ5" s="106" t="s">
        <v>263</v>
      </c>
      <c r="BK5" s="106" t="s">
        <v>263</v>
      </c>
      <c r="BL5" s="106" t="s">
        <v>2662</v>
      </c>
      <c r="BM5" s="106">
        <v>228758131</v>
      </c>
      <c r="BN5" s="106" t="s">
        <v>2663</v>
      </c>
      <c r="BO5" s="106">
        <v>44502.730428240742</v>
      </c>
      <c r="BP5" s="106" t="s">
        <v>263</v>
      </c>
      <c r="BQ5" s="106" t="s">
        <v>263</v>
      </c>
      <c r="BR5" s="106" t="s">
        <v>292</v>
      </c>
      <c r="BS5" s="106" t="s">
        <v>263</v>
      </c>
      <c r="BT5" s="106" t="s">
        <v>263</v>
      </c>
      <c r="BU5" s="106">
        <v>1</v>
      </c>
    </row>
    <row r="6" spans="1:73" x14ac:dyDescent="0.25">
      <c r="A6" s="105">
        <v>44502.474809444437</v>
      </c>
      <c r="B6" s="105">
        <v>44502.480364085648</v>
      </c>
      <c r="C6" s="105">
        <v>44502</v>
      </c>
      <c r="D6" s="106" t="s">
        <v>496</v>
      </c>
      <c r="E6" s="106" t="s">
        <v>263</v>
      </c>
      <c r="F6" s="106" t="s">
        <v>264</v>
      </c>
      <c r="G6" s="106" t="s">
        <v>1907</v>
      </c>
      <c r="H6" s="106" t="s">
        <v>42</v>
      </c>
      <c r="I6" s="304" t="s">
        <v>42</v>
      </c>
      <c r="J6" s="106"/>
      <c r="K6" s="106" t="s">
        <v>2664</v>
      </c>
      <c r="L6" s="304">
        <v>1</v>
      </c>
      <c r="M6" s="106" t="s">
        <v>2651</v>
      </c>
      <c r="N6" s="106" t="s">
        <v>2660</v>
      </c>
      <c r="O6" s="106" t="s">
        <v>263</v>
      </c>
      <c r="P6" s="106" t="s">
        <v>263</v>
      </c>
      <c r="Q6" s="106" t="s">
        <v>263</v>
      </c>
      <c r="R6" s="106" t="s">
        <v>263</v>
      </c>
      <c r="S6" s="106" t="s">
        <v>2653</v>
      </c>
      <c r="T6" s="106" t="s">
        <v>2665</v>
      </c>
      <c r="U6" s="304">
        <v>1</v>
      </c>
      <c r="V6" s="106" t="s">
        <v>281</v>
      </c>
      <c r="W6" s="106" t="s">
        <v>263</v>
      </c>
      <c r="X6" s="106" t="s">
        <v>263</v>
      </c>
      <c r="Y6" s="106" t="s">
        <v>263</v>
      </c>
      <c r="Z6" s="106" t="s">
        <v>263</v>
      </c>
      <c r="AA6" s="106" t="s">
        <v>2666</v>
      </c>
      <c r="AB6" s="305">
        <v>1</v>
      </c>
      <c r="AC6" s="305">
        <v>1</v>
      </c>
      <c r="AD6" s="305">
        <v>1</v>
      </c>
      <c r="AE6" s="305">
        <v>0</v>
      </c>
      <c r="AF6" s="106" t="s">
        <v>2667</v>
      </c>
      <c r="AG6" s="106" t="s">
        <v>2668</v>
      </c>
      <c r="AH6" s="106" t="s">
        <v>2657</v>
      </c>
      <c r="AI6" s="106" t="s">
        <v>2669</v>
      </c>
      <c r="AJ6" s="106" t="s">
        <v>2670</v>
      </c>
      <c r="AK6" s="106" t="s">
        <v>337</v>
      </c>
      <c r="AL6" s="106" t="s">
        <v>268</v>
      </c>
      <c r="AM6" s="106" t="s">
        <v>2671</v>
      </c>
      <c r="AN6" s="106" t="s">
        <v>263</v>
      </c>
      <c r="AO6" s="106" t="s">
        <v>2660</v>
      </c>
      <c r="AP6" s="106">
        <v>0</v>
      </c>
      <c r="AQ6" s="106">
        <v>1</v>
      </c>
      <c r="AR6" s="106">
        <v>0</v>
      </c>
      <c r="AS6" s="106">
        <v>0</v>
      </c>
      <c r="AT6" s="106">
        <v>0</v>
      </c>
      <c r="AU6" s="106" t="s">
        <v>263</v>
      </c>
      <c r="AV6" s="106" t="s">
        <v>263</v>
      </c>
      <c r="AW6" s="106" t="s">
        <v>263</v>
      </c>
      <c r="AX6" s="106" t="s">
        <v>263</v>
      </c>
      <c r="AY6" s="106" t="s">
        <v>263</v>
      </c>
      <c r="AZ6" s="106" t="s">
        <v>2672</v>
      </c>
      <c r="BA6" s="304">
        <v>1</v>
      </c>
      <c r="BB6" s="304">
        <v>0</v>
      </c>
      <c r="BC6" s="106" t="s">
        <v>263</v>
      </c>
      <c r="BD6" s="106" t="s">
        <v>263</v>
      </c>
      <c r="BE6" s="106" t="s">
        <v>263</v>
      </c>
      <c r="BF6" s="106" t="s">
        <v>263</v>
      </c>
      <c r="BG6" s="106" t="s">
        <v>263</v>
      </c>
      <c r="BH6" s="106" t="s">
        <v>263</v>
      </c>
      <c r="BI6" s="106" t="s">
        <v>263</v>
      </c>
      <c r="BJ6" s="106" t="s">
        <v>263</v>
      </c>
      <c r="BK6" s="106" t="s">
        <v>263</v>
      </c>
      <c r="BL6" s="106" t="s">
        <v>263</v>
      </c>
      <c r="BM6" s="106">
        <v>228758269</v>
      </c>
      <c r="BN6" s="106" t="s">
        <v>2673</v>
      </c>
      <c r="BO6" s="106">
        <v>44502.731053240743</v>
      </c>
      <c r="BP6" s="106" t="s">
        <v>263</v>
      </c>
      <c r="BQ6" s="106" t="s">
        <v>263</v>
      </c>
      <c r="BR6" s="106" t="s">
        <v>292</v>
      </c>
      <c r="BS6" s="106" t="s">
        <v>263</v>
      </c>
      <c r="BT6" s="106" t="s">
        <v>263</v>
      </c>
      <c r="BU6" s="106">
        <v>2</v>
      </c>
    </row>
    <row r="7" spans="1:73" x14ac:dyDescent="0.25">
      <c r="A7" s="105">
        <v>44502.627482986107</v>
      </c>
      <c r="B7" s="105">
        <v>44502.650975729157</v>
      </c>
      <c r="C7" s="105">
        <v>44502</v>
      </c>
      <c r="D7" s="106" t="s">
        <v>496</v>
      </c>
      <c r="E7" s="106" t="s">
        <v>263</v>
      </c>
      <c r="F7" s="106" t="s">
        <v>264</v>
      </c>
      <c r="G7" s="106" t="s">
        <v>1907</v>
      </c>
      <c r="H7" s="106" t="s">
        <v>357</v>
      </c>
      <c r="I7" s="304" t="s">
        <v>42</v>
      </c>
      <c r="J7" s="106"/>
      <c r="K7" s="106" t="s">
        <v>2674</v>
      </c>
      <c r="L7" s="304">
        <v>2</v>
      </c>
      <c r="M7" s="106" t="s">
        <v>2651</v>
      </c>
      <c r="N7" s="106" t="s">
        <v>2660</v>
      </c>
      <c r="O7" s="106" t="s">
        <v>263</v>
      </c>
      <c r="P7" s="106" t="s">
        <v>263</v>
      </c>
      <c r="Q7" s="106" t="s">
        <v>263</v>
      </c>
      <c r="R7" s="106" t="s">
        <v>263</v>
      </c>
      <c r="S7" s="106" t="s">
        <v>2653</v>
      </c>
      <c r="T7" s="106" t="s">
        <v>2675</v>
      </c>
      <c r="U7" s="304">
        <v>1</v>
      </c>
      <c r="V7" s="106" t="s">
        <v>268</v>
      </c>
      <c r="W7" s="106" t="s">
        <v>177</v>
      </c>
      <c r="X7" s="106" t="s">
        <v>2676</v>
      </c>
      <c r="Y7" s="106" t="s">
        <v>2677</v>
      </c>
      <c r="Z7" s="106" t="s">
        <v>268</v>
      </c>
      <c r="AA7" s="106" t="s">
        <v>2666</v>
      </c>
      <c r="AB7" s="305">
        <v>1</v>
      </c>
      <c r="AC7" s="305">
        <v>1</v>
      </c>
      <c r="AD7" s="305">
        <v>0</v>
      </c>
      <c r="AE7" s="305">
        <v>0</v>
      </c>
      <c r="AF7" s="106" t="s">
        <v>2678</v>
      </c>
      <c r="AG7" s="106" t="s">
        <v>2679</v>
      </c>
      <c r="AH7" s="106" t="s">
        <v>2657</v>
      </c>
      <c r="AI7" s="106" t="s">
        <v>2680</v>
      </c>
      <c r="AJ7" s="106" t="s">
        <v>2043</v>
      </c>
      <c r="AK7" s="106" t="s">
        <v>2681</v>
      </c>
      <c r="AL7" s="106" t="s">
        <v>268</v>
      </c>
      <c r="AM7" s="106" t="s">
        <v>2682</v>
      </c>
      <c r="AN7" s="106" t="s">
        <v>263</v>
      </c>
      <c r="AO7" s="106" t="s">
        <v>2660</v>
      </c>
      <c r="AP7" s="106">
        <v>0</v>
      </c>
      <c r="AQ7" s="106">
        <v>1</v>
      </c>
      <c r="AR7" s="106">
        <v>0</v>
      </c>
      <c r="AS7" s="106">
        <v>0</v>
      </c>
      <c r="AT7" s="106">
        <v>0</v>
      </c>
      <c r="AU7" s="106" t="s">
        <v>263</v>
      </c>
      <c r="AV7" s="106" t="s">
        <v>263</v>
      </c>
      <c r="AW7" s="106" t="s">
        <v>263</v>
      </c>
      <c r="AX7" s="106" t="s">
        <v>263</v>
      </c>
      <c r="AY7" s="106" t="s">
        <v>2683</v>
      </c>
      <c r="AZ7" s="106" t="s">
        <v>2684</v>
      </c>
      <c r="BA7" s="304">
        <v>0</v>
      </c>
      <c r="BB7" s="304">
        <v>1</v>
      </c>
      <c r="BC7" s="106" t="s">
        <v>263</v>
      </c>
      <c r="BD7" s="106" t="s">
        <v>263</v>
      </c>
      <c r="BE7" s="106" t="s">
        <v>263</v>
      </c>
      <c r="BF7" s="106" t="s">
        <v>263</v>
      </c>
      <c r="BG7" s="106" t="s">
        <v>263</v>
      </c>
      <c r="BH7" s="106" t="s">
        <v>263</v>
      </c>
      <c r="BI7" s="106" t="s">
        <v>263</v>
      </c>
      <c r="BJ7" s="106" t="s">
        <v>263</v>
      </c>
      <c r="BK7" s="106" t="s">
        <v>263</v>
      </c>
      <c r="BL7" s="106" t="s">
        <v>2685</v>
      </c>
      <c r="BM7" s="106">
        <v>228758320</v>
      </c>
      <c r="BN7" s="106" t="s">
        <v>2686</v>
      </c>
      <c r="BO7" s="106">
        <v>44502.731307870366</v>
      </c>
      <c r="BP7" s="106" t="s">
        <v>263</v>
      </c>
      <c r="BQ7" s="106" t="s">
        <v>263</v>
      </c>
      <c r="BR7" s="106" t="s">
        <v>292</v>
      </c>
      <c r="BS7" s="106" t="s">
        <v>263</v>
      </c>
      <c r="BT7" s="106" t="s">
        <v>263</v>
      </c>
      <c r="BU7" s="106">
        <v>3</v>
      </c>
    </row>
    <row r="8" spans="1:73" x14ac:dyDescent="0.25">
      <c r="A8" s="105">
        <v>44502.651071099543</v>
      </c>
      <c r="B8" s="105">
        <v>44502.672108391213</v>
      </c>
      <c r="C8" s="105">
        <v>44502</v>
      </c>
      <c r="D8" s="106" t="s">
        <v>390</v>
      </c>
      <c r="E8" s="106" t="s">
        <v>263</v>
      </c>
      <c r="F8" s="106" t="s">
        <v>264</v>
      </c>
      <c r="G8" s="106" t="s">
        <v>1907</v>
      </c>
      <c r="H8" s="106" t="s">
        <v>357</v>
      </c>
      <c r="I8" s="304" t="s">
        <v>42</v>
      </c>
      <c r="J8" s="106"/>
      <c r="K8" s="106" t="s">
        <v>2687</v>
      </c>
      <c r="L8" s="304">
        <v>3</v>
      </c>
      <c r="M8" s="106" t="s">
        <v>2651</v>
      </c>
      <c r="N8" s="106" t="s">
        <v>263</v>
      </c>
      <c r="O8" s="106" t="s">
        <v>263</v>
      </c>
      <c r="P8" s="106" t="s">
        <v>263</v>
      </c>
      <c r="Q8" s="106" t="s">
        <v>263</v>
      </c>
      <c r="R8" s="106" t="s">
        <v>263</v>
      </c>
      <c r="S8" s="106" t="s">
        <v>2653</v>
      </c>
      <c r="T8" s="106" t="s">
        <v>281</v>
      </c>
      <c r="U8" s="304">
        <v>1</v>
      </c>
      <c r="V8" s="106" t="s">
        <v>281</v>
      </c>
      <c r="W8" s="106" t="s">
        <v>263</v>
      </c>
      <c r="X8" s="106" t="s">
        <v>263</v>
      </c>
      <c r="Y8" s="106" t="s">
        <v>263</v>
      </c>
      <c r="Z8" s="106" t="s">
        <v>263</v>
      </c>
      <c r="AA8" s="106" t="s">
        <v>2666</v>
      </c>
      <c r="AB8" s="305">
        <v>1</v>
      </c>
      <c r="AC8" s="305">
        <v>1</v>
      </c>
      <c r="AD8" s="305">
        <v>1</v>
      </c>
      <c r="AE8" s="305">
        <v>0</v>
      </c>
      <c r="AF8" s="106" t="s">
        <v>263</v>
      </c>
      <c r="AG8" s="106" t="s">
        <v>2688</v>
      </c>
      <c r="AH8" s="106" t="s">
        <v>2689</v>
      </c>
      <c r="AI8" s="106" t="s">
        <v>2690</v>
      </c>
      <c r="AJ8" s="106" t="s">
        <v>2691</v>
      </c>
      <c r="AK8" s="106" t="s">
        <v>2692</v>
      </c>
      <c r="AL8" s="106" t="s">
        <v>268</v>
      </c>
      <c r="AM8" s="106" t="s">
        <v>2693</v>
      </c>
      <c r="AN8" s="106" t="s">
        <v>263</v>
      </c>
      <c r="AO8" s="106" t="s">
        <v>2660</v>
      </c>
      <c r="AP8" s="106">
        <v>0</v>
      </c>
      <c r="AQ8" s="106">
        <v>1</v>
      </c>
      <c r="AR8" s="106">
        <v>0</v>
      </c>
      <c r="AS8" s="106">
        <v>0</v>
      </c>
      <c r="AT8" s="106">
        <v>0</v>
      </c>
      <c r="AU8" s="106" t="s">
        <v>263</v>
      </c>
      <c r="AV8" s="106" t="s">
        <v>263</v>
      </c>
      <c r="AW8" s="106" t="s">
        <v>263</v>
      </c>
      <c r="AX8" s="106" t="s">
        <v>263</v>
      </c>
      <c r="AY8" s="106" t="s">
        <v>2694</v>
      </c>
      <c r="AZ8" s="106" t="s">
        <v>268</v>
      </c>
      <c r="BA8" s="304">
        <v>1</v>
      </c>
      <c r="BB8" s="304">
        <v>0</v>
      </c>
      <c r="BC8" s="106" t="s">
        <v>263</v>
      </c>
      <c r="BD8" s="106" t="s">
        <v>263</v>
      </c>
      <c r="BE8" s="106" t="s">
        <v>263</v>
      </c>
      <c r="BF8" s="106" t="s">
        <v>263</v>
      </c>
      <c r="BG8" s="106" t="s">
        <v>263</v>
      </c>
      <c r="BH8" s="106" t="s">
        <v>263</v>
      </c>
      <c r="BI8" s="106" t="s">
        <v>263</v>
      </c>
      <c r="BJ8" s="106" t="s">
        <v>263</v>
      </c>
      <c r="BK8" s="106" t="s">
        <v>263</v>
      </c>
      <c r="BL8" s="106" t="s">
        <v>2695</v>
      </c>
      <c r="BM8" s="106">
        <v>229060309</v>
      </c>
      <c r="BN8" s="106" t="s">
        <v>2696</v>
      </c>
      <c r="BO8" s="106">
        <v>44503.680104166669</v>
      </c>
      <c r="BP8" s="106" t="s">
        <v>263</v>
      </c>
      <c r="BQ8" s="106" t="s">
        <v>263</v>
      </c>
      <c r="BR8" s="106" t="s">
        <v>292</v>
      </c>
      <c r="BS8" s="106" t="s">
        <v>263</v>
      </c>
      <c r="BT8" s="106" t="s">
        <v>263</v>
      </c>
      <c r="BU8" s="106">
        <v>4</v>
      </c>
    </row>
    <row r="9" spans="1:73" x14ac:dyDescent="0.25">
      <c r="A9" s="105">
        <v>44503.359687881937</v>
      </c>
      <c r="B9" s="105">
        <v>44503.366615891202</v>
      </c>
      <c r="C9" s="105">
        <v>44503</v>
      </c>
      <c r="D9" s="106" t="s">
        <v>262</v>
      </c>
      <c r="E9" s="106" t="s">
        <v>263</v>
      </c>
      <c r="F9" s="106" t="s">
        <v>264</v>
      </c>
      <c r="G9" s="106" t="s">
        <v>1907</v>
      </c>
      <c r="H9" s="106" t="s">
        <v>357</v>
      </c>
      <c r="I9" s="304" t="s">
        <v>42</v>
      </c>
      <c r="J9" s="106"/>
      <c r="K9" s="106" t="s">
        <v>2664</v>
      </c>
      <c r="L9" s="304">
        <v>1</v>
      </c>
      <c r="M9" s="106" t="s">
        <v>2651</v>
      </c>
      <c r="N9" s="106" t="s">
        <v>2697</v>
      </c>
      <c r="O9" s="106" t="s">
        <v>263</v>
      </c>
      <c r="P9" s="106" t="s">
        <v>263</v>
      </c>
      <c r="Q9" s="106" t="s">
        <v>263</v>
      </c>
      <c r="R9" s="106" t="s">
        <v>263</v>
      </c>
      <c r="S9" s="106" t="s">
        <v>2653</v>
      </c>
      <c r="T9" s="106" t="s">
        <v>281</v>
      </c>
      <c r="U9" s="304">
        <v>1</v>
      </c>
      <c r="V9" s="106" t="s">
        <v>281</v>
      </c>
      <c r="W9" s="106" t="s">
        <v>263</v>
      </c>
      <c r="X9" s="106" t="s">
        <v>263</v>
      </c>
      <c r="Y9" s="106" t="s">
        <v>263</v>
      </c>
      <c r="Z9" s="106" t="s">
        <v>263</v>
      </c>
      <c r="AA9" s="106" t="s">
        <v>2720</v>
      </c>
      <c r="AB9" s="305">
        <v>0</v>
      </c>
      <c r="AC9" s="305">
        <v>0</v>
      </c>
      <c r="AD9" s="305">
        <v>1</v>
      </c>
      <c r="AE9" s="305">
        <v>0</v>
      </c>
      <c r="AF9" s="106" t="s">
        <v>2699</v>
      </c>
      <c r="AG9" s="106" t="s">
        <v>2700</v>
      </c>
      <c r="AH9" s="106" t="s">
        <v>2657</v>
      </c>
      <c r="AI9" s="106" t="s">
        <v>263</v>
      </c>
      <c r="AJ9" s="106" t="s">
        <v>2043</v>
      </c>
      <c r="AK9" s="106" t="s">
        <v>2701</v>
      </c>
      <c r="AL9" s="106" t="s">
        <v>268</v>
      </c>
      <c r="AM9" s="106" t="s">
        <v>2702</v>
      </c>
      <c r="AN9" s="106" t="s">
        <v>263</v>
      </c>
      <c r="AO9" s="106" t="s">
        <v>2660</v>
      </c>
      <c r="AP9" s="106">
        <v>0</v>
      </c>
      <c r="AQ9" s="106">
        <v>1</v>
      </c>
      <c r="AR9" s="106">
        <v>0</v>
      </c>
      <c r="AS9" s="106">
        <v>0</v>
      </c>
      <c r="AT9" s="106">
        <v>0</v>
      </c>
      <c r="AU9" s="106" t="s">
        <v>263</v>
      </c>
      <c r="AV9" s="106" t="s">
        <v>263</v>
      </c>
      <c r="AW9" s="106" t="s">
        <v>263</v>
      </c>
      <c r="AX9" s="106" t="s">
        <v>263</v>
      </c>
      <c r="AY9" s="106" t="s">
        <v>2703</v>
      </c>
      <c r="AZ9" s="106" t="s">
        <v>281</v>
      </c>
      <c r="BA9" s="304">
        <v>0</v>
      </c>
      <c r="BB9" s="304">
        <v>1</v>
      </c>
      <c r="BC9" s="106" t="s">
        <v>263</v>
      </c>
      <c r="BD9" s="106" t="s">
        <v>263</v>
      </c>
      <c r="BE9" s="106" t="s">
        <v>263</v>
      </c>
      <c r="BF9" s="106" t="s">
        <v>263</v>
      </c>
      <c r="BG9" s="106" t="s">
        <v>263</v>
      </c>
      <c r="BH9" s="106" t="s">
        <v>263</v>
      </c>
      <c r="BI9" s="106" t="s">
        <v>263</v>
      </c>
      <c r="BJ9" s="106" t="s">
        <v>263</v>
      </c>
      <c r="BK9" s="106" t="s">
        <v>263</v>
      </c>
      <c r="BL9" s="106" t="s">
        <v>2704</v>
      </c>
      <c r="BM9" s="106">
        <v>229060757</v>
      </c>
      <c r="BN9" s="106" t="s">
        <v>2705</v>
      </c>
      <c r="BO9" s="106">
        <v>44503.680972222217</v>
      </c>
      <c r="BP9" s="106" t="s">
        <v>263</v>
      </c>
      <c r="BQ9" s="106" t="s">
        <v>263</v>
      </c>
      <c r="BR9" s="106" t="s">
        <v>292</v>
      </c>
      <c r="BS9" s="106" t="s">
        <v>263</v>
      </c>
      <c r="BT9" s="106" t="s">
        <v>263</v>
      </c>
      <c r="BU9" s="106">
        <v>5</v>
      </c>
    </row>
    <row r="10" spans="1:73" x14ac:dyDescent="0.25">
      <c r="A10" s="105">
        <v>44515.62099304398</v>
      </c>
      <c r="B10" s="105">
        <v>44515.632620810182</v>
      </c>
      <c r="C10" s="105">
        <v>44515</v>
      </c>
      <c r="D10" s="106" t="s">
        <v>262</v>
      </c>
      <c r="E10" s="106" t="s">
        <v>263</v>
      </c>
      <c r="F10" s="106" t="s">
        <v>264</v>
      </c>
      <c r="G10" s="106" t="s">
        <v>1907</v>
      </c>
      <c r="H10" s="106" t="s">
        <v>2880</v>
      </c>
      <c r="I10" s="304" t="s">
        <v>43</v>
      </c>
      <c r="J10" s="106"/>
      <c r="K10" s="106" t="s">
        <v>2650</v>
      </c>
      <c r="L10" s="304">
        <v>2</v>
      </c>
      <c r="M10" s="106" t="s">
        <v>2651</v>
      </c>
      <c r="N10" s="106" t="s">
        <v>2660</v>
      </c>
      <c r="O10" s="106" t="s">
        <v>263</v>
      </c>
      <c r="P10" s="106" t="s">
        <v>263</v>
      </c>
      <c r="Q10" s="106" t="s">
        <v>263</v>
      </c>
      <c r="R10" s="106" t="s">
        <v>263</v>
      </c>
      <c r="S10" s="106" t="s">
        <v>2653</v>
      </c>
      <c r="T10" s="106" t="s">
        <v>281</v>
      </c>
      <c r="U10" s="304">
        <v>1</v>
      </c>
      <c r="V10" s="106" t="s">
        <v>268</v>
      </c>
      <c r="W10" s="106" t="s">
        <v>177</v>
      </c>
      <c r="X10" s="106" t="s">
        <v>263</v>
      </c>
      <c r="Y10" s="106" t="s">
        <v>263</v>
      </c>
      <c r="Z10" s="106" t="s">
        <v>281</v>
      </c>
      <c r="AA10" s="106" t="s">
        <v>2706</v>
      </c>
      <c r="AB10" s="305">
        <v>1</v>
      </c>
      <c r="AC10" s="305">
        <v>1</v>
      </c>
      <c r="AD10" s="305">
        <v>0</v>
      </c>
      <c r="AE10" s="305">
        <v>0</v>
      </c>
      <c r="AF10" s="106" t="s">
        <v>2707</v>
      </c>
      <c r="AG10" s="106" t="s">
        <v>2708</v>
      </c>
      <c r="AH10" s="106" t="s">
        <v>2657</v>
      </c>
      <c r="AI10" s="106" t="s">
        <v>2709</v>
      </c>
      <c r="AJ10" s="106" t="s">
        <v>2710</v>
      </c>
      <c r="AK10" s="106" t="s">
        <v>2711</v>
      </c>
      <c r="AL10" s="106" t="s">
        <v>268</v>
      </c>
      <c r="AM10" s="106" t="s">
        <v>2712</v>
      </c>
      <c r="AN10" s="106" t="s">
        <v>263</v>
      </c>
      <c r="AO10" s="106" t="s">
        <v>2660</v>
      </c>
      <c r="AP10" s="106">
        <v>0</v>
      </c>
      <c r="AQ10" s="106">
        <v>1</v>
      </c>
      <c r="AR10" s="106">
        <v>0</v>
      </c>
      <c r="AS10" s="106">
        <v>0</v>
      </c>
      <c r="AT10" s="106">
        <v>0</v>
      </c>
      <c r="AU10" s="106" t="s">
        <v>263</v>
      </c>
      <c r="AV10" s="106" t="s">
        <v>263</v>
      </c>
      <c r="AW10" s="106" t="s">
        <v>263</v>
      </c>
      <c r="AX10" s="106" t="s">
        <v>263</v>
      </c>
      <c r="AY10" s="106" t="s">
        <v>2713</v>
      </c>
      <c r="AZ10" s="106" t="s">
        <v>281</v>
      </c>
      <c r="BA10" s="304">
        <v>0</v>
      </c>
      <c r="BB10" s="304">
        <v>1</v>
      </c>
      <c r="BC10" s="106" t="s">
        <v>263</v>
      </c>
      <c r="BD10" s="106" t="s">
        <v>263</v>
      </c>
      <c r="BE10" s="106" t="s">
        <v>263</v>
      </c>
      <c r="BF10" s="106" t="s">
        <v>263</v>
      </c>
      <c r="BG10" s="106" t="s">
        <v>263</v>
      </c>
      <c r="BH10" s="106" t="s">
        <v>263</v>
      </c>
      <c r="BI10" s="106" t="s">
        <v>263</v>
      </c>
      <c r="BJ10" s="106" t="s">
        <v>263</v>
      </c>
      <c r="BK10" s="106" t="s">
        <v>263</v>
      </c>
      <c r="BL10" s="106" t="s">
        <v>2714</v>
      </c>
      <c r="BM10" s="106">
        <v>232426288</v>
      </c>
      <c r="BN10" s="106" t="s">
        <v>2715</v>
      </c>
      <c r="BO10" s="106">
        <v>44515.639618055553</v>
      </c>
      <c r="BP10" s="106" t="s">
        <v>263</v>
      </c>
      <c r="BQ10" s="106" t="s">
        <v>263</v>
      </c>
      <c r="BR10" s="106" t="s">
        <v>292</v>
      </c>
      <c r="BS10" s="106" t="s">
        <v>263</v>
      </c>
      <c r="BT10" s="106" t="s">
        <v>263</v>
      </c>
      <c r="BU10" s="106">
        <v>6</v>
      </c>
    </row>
    <row r="11" spans="1:73" x14ac:dyDescent="0.25">
      <c r="AB11" s="295"/>
      <c r="AC11" s="295"/>
      <c r="AD11" s="295"/>
      <c r="AE11" s="295"/>
    </row>
  </sheetData>
  <mergeCells count="1">
    <mergeCell ref="A2:C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208"/>
  <sheetViews>
    <sheetView showGridLines="0" zoomScale="80" zoomScaleNormal="80" workbookViewId="0">
      <selection activeCell="E14" sqref="E14"/>
    </sheetView>
  </sheetViews>
  <sheetFormatPr defaultColWidth="8.7265625" defaultRowHeight="13" x14ac:dyDescent="0.3"/>
  <cols>
    <col min="1" max="1" width="8.7265625" style="111"/>
    <col min="2" max="2" width="24.54296875" style="111" customWidth="1"/>
    <col min="3" max="4" width="16.453125" style="111" customWidth="1"/>
    <col min="5" max="5" width="71.1796875" style="111" customWidth="1"/>
    <col min="6" max="16384" width="8.7265625" style="111"/>
  </cols>
  <sheetData>
    <row r="1" spans="1:10" ht="13.5" thickBot="1" x14ac:dyDescent="0.35">
      <c r="B1" s="112"/>
      <c r="C1" s="112"/>
      <c r="G1" s="113"/>
      <c r="H1" s="114"/>
    </row>
    <row r="2" spans="1:10" ht="13.5" thickBot="1" x14ac:dyDescent="0.35">
      <c r="A2" s="115"/>
      <c r="B2" s="116" t="s">
        <v>1664</v>
      </c>
      <c r="C2" s="117">
        <f>COUNTA(KII_PSF_Tampon!F5:F10)</f>
        <v>6</v>
      </c>
      <c r="D2" s="115"/>
      <c r="E2" s="115"/>
      <c r="F2" s="115"/>
      <c r="G2" s="113"/>
      <c r="H2" s="114"/>
      <c r="I2" s="115"/>
      <c r="J2" s="115"/>
    </row>
    <row r="3" spans="1:10" x14ac:dyDescent="0.3">
      <c r="G3" s="113"/>
      <c r="H3" s="114"/>
    </row>
    <row r="4" spans="1:10" x14ac:dyDescent="0.3">
      <c r="A4" s="118"/>
      <c r="B4" s="118" t="s">
        <v>1665</v>
      </c>
      <c r="C4" s="118"/>
      <c r="D4" s="118"/>
      <c r="E4" s="118"/>
      <c r="F4" s="118"/>
      <c r="G4" s="119"/>
      <c r="H4" s="120"/>
      <c r="I4" s="118"/>
    </row>
    <row r="5" spans="1:10" x14ac:dyDescent="0.3">
      <c r="C5" s="121"/>
      <c r="D5" s="121"/>
      <c r="G5" s="113"/>
      <c r="H5" s="114"/>
    </row>
    <row r="6" spans="1:10" x14ac:dyDescent="0.3">
      <c r="B6" s="112" t="s">
        <v>1666</v>
      </c>
      <c r="C6" s="121"/>
      <c r="D6" s="121"/>
      <c r="G6" s="113"/>
      <c r="H6" s="114"/>
    </row>
    <row r="7" spans="1:10" x14ac:dyDescent="0.3">
      <c r="B7" s="112"/>
      <c r="C7" s="121"/>
      <c r="D7" s="121"/>
      <c r="G7" s="113"/>
      <c r="H7" s="114"/>
    </row>
    <row r="8" spans="1:10" x14ac:dyDescent="0.3">
      <c r="C8" s="122" t="s">
        <v>1667</v>
      </c>
      <c r="D8" s="122" t="s">
        <v>1668</v>
      </c>
      <c r="G8" s="113"/>
      <c r="H8" s="114"/>
    </row>
    <row r="9" spans="1:10" x14ac:dyDescent="0.3">
      <c r="B9" s="123" t="s">
        <v>17</v>
      </c>
      <c r="C9" s="124">
        <f>COUNTIF(KII_PSF_Tampon!$F$5:$F$10,"Homme")</f>
        <v>6</v>
      </c>
      <c r="D9" s="125">
        <f>C9/$C$2</f>
        <v>1</v>
      </c>
      <c r="G9" s="113"/>
      <c r="H9" s="114"/>
    </row>
    <row r="10" spans="1:10" x14ac:dyDescent="0.3">
      <c r="B10" s="123" t="s">
        <v>18</v>
      </c>
      <c r="C10" s="124">
        <f>COUNTIF(KII_PSF_Tampon!$F$5:$F$10,"Femme")</f>
        <v>0</v>
      </c>
      <c r="D10" s="125">
        <f>C10/$C$2</f>
        <v>0</v>
      </c>
      <c r="G10" s="113"/>
      <c r="H10" s="114"/>
    </row>
    <row r="11" spans="1:10" x14ac:dyDescent="0.3">
      <c r="C11" s="354">
        <f>SUM(C9:C10)</f>
        <v>6</v>
      </c>
      <c r="D11" s="355">
        <f>SUM(D9:D10)</f>
        <v>1</v>
      </c>
      <c r="G11" s="113"/>
      <c r="H11" s="114"/>
    </row>
    <row r="12" spans="1:10" x14ac:dyDescent="0.3">
      <c r="C12" s="121"/>
      <c r="D12" s="126"/>
      <c r="G12" s="113"/>
      <c r="H12" s="114"/>
    </row>
    <row r="13" spans="1:10" x14ac:dyDescent="0.3">
      <c r="B13" s="127" t="s">
        <v>1669</v>
      </c>
      <c r="C13" s="121"/>
      <c r="D13" s="121"/>
      <c r="G13" s="113"/>
      <c r="H13" s="114"/>
    </row>
    <row r="15" spans="1:10" x14ac:dyDescent="0.3">
      <c r="C15" s="122" t="s">
        <v>1667</v>
      </c>
      <c r="D15" s="122" t="s">
        <v>1668</v>
      </c>
    </row>
    <row r="16" spans="1:10" x14ac:dyDescent="0.3">
      <c r="B16" s="123" t="s">
        <v>42</v>
      </c>
      <c r="C16" s="124">
        <f>COUNTIF(KII_PSF_Tampon!$I$5:$I$10,"Bria")</f>
        <v>5</v>
      </c>
      <c r="D16" s="125">
        <f>C16/$C$2</f>
        <v>0.83333333333333337</v>
      </c>
    </row>
    <row r="17" spans="2:4" x14ac:dyDescent="0.3">
      <c r="B17" s="123" t="s">
        <v>43</v>
      </c>
      <c r="C17" s="124">
        <f>COUNTIF(KII_PSF_Tampon!$I$5:$I$10,"Zémio")</f>
        <v>1</v>
      </c>
      <c r="D17" s="125">
        <f>C17/$C$2</f>
        <v>0.16666666666666666</v>
      </c>
    </row>
    <row r="18" spans="2:4" x14ac:dyDescent="0.3">
      <c r="C18" s="354">
        <f>SUM(C16:C17)</f>
        <v>6</v>
      </c>
      <c r="D18" s="355">
        <f>SUM(D16:D17)</f>
        <v>1</v>
      </c>
    </row>
    <row r="21" spans="2:4" x14ac:dyDescent="0.3">
      <c r="B21" s="112" t="s">
        <v>2721</v>
      </c>
    </row>
    <row r="23" spans="2:4" x14ac:dyDescent="0.3">
      <c r="C23" s="122" t="s">
        <v>1667</v>
      </c>
      <c r="D23" s="122" t="s">
        <v>1668</v>
      </c>
    </row>
    <row r="24" spans="2:4" x14ac:dyDescent="0.3">
      <c r="B24" s="123" t="s">
        <v>2664</v>
      </c>
      <c r="C24" s="124">
        <f>COUNTIF(KII_PSF_Tampon!$L$5:$L$10,"1")</f>
        <v>2</v>
      </c>
      <c r="D24" s="125">
        <f>C24/$C$2</f>
        <v>0.33333333333333331</v>
      </c>
    </row>
    <row r="25" spans="2:4" x14ac:dyDescent="0.3">
      <c r="B25" s="123" t="s">
        <v>2650</v>
      </c>
      <c r="C25" s="124">
        <f>COUNTIF(KII_PSF_Tampon!$L$5:$L$10,"2")</f>
        <v>3</v>
      </c>
      <c r="D25" s="125">
        <f>C25/$C$2</f>
        <v>0.5</v>
      </c>
    </row>
    <row r="26" spans="2:4" x14ac:dyDescent="0.3">
      <c r="B26" s="123" t="s">
        <v>2722</v>
      </c>
      <c r="C26" s="124">
        <f>COUNTIF(KII_PSF_Tampon!$L$5:$L$10,"3")</f>
        <v>1</v>
      </c>
      <c r="D26" s="125">
        <f>C26/$C$2</f>
        <v>0.16666666666666666</v>
      </c>
    </row>
    <row r="27" spans="2:4" x14ac:dyDescent="0.3">
      <c r="C27" s="354">
        <f>SUM(C24:C26)</f>
        <v>6</v>
      </c>
      <c r="D27" s="355">
        <f>SUM(D24:D26)</f>
        <v>0.99999999999999989</v>
      </c>
    </row>
    <row r="28" spans="2:4" x14ac:dyDescent="0.3">
      <c r="C28" s="138"/>
      <c r="D28" s="306"/>
    </row>
    <row r="29" spans="2:4" x14ac:dyDescent="0.3">
      <c r="C29" s="138"/>
      <c r="D29" s="306"/>
    </row>
    <row r="30" spans="2:4" x14ac:dyDescent="0.3">
      <c r="B30" s="112" t="s">
        <v>2723</v>
      </c>
    </row>
    <row r="32" spans="2:4" x14ac:dyDescent="0.3">
      <c r="C32" s="122" t="s">
        <v>1667</v>
      </c>
      <c r="D32" s="122" t="s">
        <v>1668</v>
      </c>
    </row>
    <row r="33" spans="2:4" x14ac:dyDescent="0.3">
      <c r="B33" s="123" t="s">
        <v>2697</v>
      </c>
      <c r="C33" s="124">
        <f>COUNTIF(KII_PSF_Tampon!$N$5:$N$10,"Orange money")</f>
        <v>2</v>
      </c>
      <c r="D33" s="125">
        <f>C33/$C$35</f>
        <v>0.4</v>
      </c>
    </row>
    <row r="34" spans="2:4" x14ac:dyDescent="0.3">
      <c r="B34" s="123" t="s">
        <v>2660</v>
      </c>
      <c r="C34" s="124">
        <f>COUNTIF(KII_PSF_Tampon!$N$5:$N$10,"Mobile money")</f>
        <v>3</v>
      </c>
      <c r="D34" s="125">
        <f>C34/$C$35</f>
        <v>0.6</v>
      </c>
    </row>
    <row r="35" spans="2:4" x14ac:dyDescent="0.3">
      <c r="C35" s="354">
        <f>SUM(C33:C34)</f>
        <v>5</v>
      </c>
      <c r="D35" s="355">
        <f>SUM(D33:D34)</f>
        <v>1</v>
      </c>
    </row>
    <row r="37" spans="2:4" x14ac:dyDescent="0.3">
      <c r="B37" s="112" t="s">
        <v>2724</v>
      </c>
    </row>
    <row r="39" spans="2:4" x14ac:dyDescent="0.3">
      <c r="C39" s="122" t="s">
        <v>1667</v>
      </c>
      <c r="D39" s="122" t="s">
        <v>1668</v>
      </c>
    </row>
    <row r="40" spans="2:4" x14ac:dyDescent="0.3">
      <c r="B40" s="123" t="s">
        <v>2653</v>
      </c>
      <c r="C40" s="124">
        <f>COUNTIF(KII_PSF_Tampon!S5:S10,"Locale")</f>
        <v>6</v>
      </c>
      <c r="D40" s="125">
        <f>C40/$C$2</f>
        <v>1</v>
      </c>
    </row>
    <row r="43" spans="2:4" x14ac:dyDescent="0.3">
      <c r="B43" s="112" t="s">
        <v>2725</v>
      </c>
    </row>
    <row r="45" spans="2:4" x14ac:dyDescent="0.3">
      <c r="C45" s="122" t="s">
        <v>1667</v>
      </c>
      <c r="D45" s="122" t="s">
        <v>1668</v>
      </c>
    </row>
    <row r="46" spans="2:4" x14ac:dyDescent="0.3">
      <c r="B46" s="123" t="s">
        <v>281</v>
      </c>
      <c r="C46" s="124">
        <f>COUNTIF(KII_PSF_Tampon!U5:U10,"1")</f>
        <v>6</v>
      </c>
      <c r="D46" s="125">
        <f>C46/$C$2</f>
        <v>1</v>
      </c>
    </row>
    <row r="48" spans="2:4" x14ac:dyDescent="0.3">
      <c r="B48" s="130" t="s">
        <v>2726</v>
      </c>
    </row>
    <row r="50" spans="2:5" x14ac:dyDescent="0.3">
      <c r="B50" s="112" t="s">
        <v>2727</v>
      </c>
    </row>
    <row r="53" spans="2:5" x14ac:dyDescent="0.3">
      <c r="C53" s="122" t="s">
        <v>1667</v>
      </c>
      <c r="D53" s="122" t="s">
        <v>1668</v>
      </c>
    </row>
    <row r="54" spans="2:5" x14ac:dyDescent="0.3">
      <c r="B54" s="123" t="s">
        <v>268</v>
      </c>
      <c r="C54" s="124">
        <f>COUNTIF(KII_PSF_Tampon!$V$5:$V$10,"Oui")</f>
        <v>3</v>
      </c>
      <c r="D54" s="125">
        <f>C54/$C$2</f>
        <v>0.5</v>
      </c>
      <c r="E54" s="111" t="s">
        <v>2728</v>
      </c>
    </row>
    <row r="55" spans="2:5" x14ac:dyDescent="0.3">
      <c r="B55" s="123" t="s">
        <v>281</v>
      </c>
      <c r="C55" s="124">
        <f>COUNTIF(KII_PSF_Tampon!$V$5:$V$10,"Non")</f>
        <v>3</v>
      </c>
      <c r="D55" s="125">
        <f>C55/$C$2</f>
        <v>0.5</v>
      </c>
    </row>
    <row r="56" spans="2:5" x14ac:dyDescent="0.3">
      <c r="C56" s="354">
        <f>SUM(C54:C55)</f>
        <v>6</v>
      </c>
      <c r="D56" s="355">
        <f>SUM(D54:D55)</f>
        <v>1</v>
      </c>
    </row>
    <row r="58" spans="2:5" x14ac:dyDescent="0.3">
      <c r="B58" s="307" t="s">
        <v>2729</v>
      </c>
    </row>
    <row r="59" spans="2:5" x14ac:dyDescent="0.3">
      <c r="B59" s="307"/>
    </row>
    <row r="60" spans="2:5" x14ac:dyDescent="0.3">
      <c r="B60" s="111" t="s">
        <v>2730</v>
      </c>
    </row>
    <row r="61" spans="2:5" x14ac:dyDescent="0.3">
      <c r="B61" s="308" t="s">
        <v>2676</v>
      </c>
    </row>
    <row r="63" spans="2:5" x14ac:dyDescent="0.3">
      <c r="B63" s="307" t="s">
        <v>2731</v>
      </c>
    </row>
    <row r="64" spans="2:5" x14ac:dyDescent="0.3">
      <c r="B64" s="307"/>
    </row>
    <row r="65" spans="1:9" x14ac:dyDescent="0.3">
      <c r="B65" s="309" t="s">
        <v>2732</v>
      </c>
    </row>
    <row r="66" spans="1:9" x14ac:dyDescent="0.3">
      <c r="B66" s="130" t="s">
        <v>2654</v>
      </c>
    </row>
    <row r="67" spans="1:9" x14ac:dyDescent="0.3">
      <c r="B67" s="130" t="s">
        <v>2677</v>
      </c>
    </row>
    <row r="69" spans="1:9" x14ac:dyDescent="0.3">
      <c r="B69" s="307" t="s">
        <v>2733</v>
      </c>
    </row>
    <row r="71" spans="1:9" x14ac:dyDescent="0.3">
      <c r="C71" s="122" t="s">
        <v>1667</v>
      </c>
      <c r="D71" s="122" t="s">
        <v>1668</v>
      </c>
    </row>
    <row r="72" spans="1:9" x14ac:dyDescent="0.3">
      <c r="B72" s="123" t="s">
        <v>268</v>
      </c>
      <c r="C72" s="124">
        <v>1</v>
      </c>
      <c r="D72" s="125">
        <f>C72/$C$74</f>
        <v>0.33333333333333331</v>
      </c>
    </row>
    <row r="73" spans="1:9" x14ac:dyDescent="0.3">
      <c r="B73" s="123" t="s">
        <v>281</v>
      </c>
      <c r="C73" s="124">
        <v>2</v>
      </c>
      <c r="D73" s="125">
        <f>C73/$C$74</f>
        <v>0.66666666666666663</v>
      </c>
    </row>
    <row r="74" spans="1:9" x14ac:dyDescent="0.3">
      <c r="C74" s="354">
        <f>SUM(C72:C73)</f>
        <v>3</v>
      </c>
      <c r="D74" s="355">
        <f>SUM(D72:D73)</f>
        <v>1</v>
      </c>
    </row>
    <row r="76" spans="1:9" x14ac:dyDescent="0.3">
      <c r="A76" s="118"/>
      <c r="B76" s="118" t="s">
        <v>2734</v>
      </c>
      <c r="C76" s="118"/>
      <c r="D76" s="118"/>
      <c r="E76" s="118"/>
      <c r="F76" s="118"/>
      <c r="G76" s="119"/>
      <c r="H76" s="120"/>
      <c r="I76" s="118"/>
    </row>
    <row r="77" spans="1:9" x14ac:dyDescent="0.3">
      <c r="B77" s="310"/>
    </row>
    <row r="78" spans="1:9" x14ac:dyDescent="0.3">
      <c r="B78" s="310" t="s">
        <v>2818</v>
      </c>
    </row>
    <row r="79" spans="1:9" x14ac:dyDescent="0.3">
      <c r="B79" s="310"/>
    </row>
    <row r="80" spans="1:9" x14ac:dyDescent="0.3">
      <c r="B80" s="311" t="s">
        <v>2735</v>
      </c>
      <c r="D80" s="111">
        <f>COUNTA(KII_PSF_Tampon!AA5:AA10)</f>
        <v>6</v>
      </c>
    </row>
    <row r="82" spans="2:5" x14ac:dyDescent="0.3">
      <c r="C82" s="122" t="s">
        <v>1667</v>
      </c>
      <c r="D82" s="122" t="s">
        <v>1668</v>
      </c>
    </row>
    <row r="83" spans="2:5" x14ac:dyDescent="0.3">
      <c r="B83" s="123" t="s">
        <v>2717</v>
      </c>
      <c r="C83" s="124">
        <f>COUNTIF(KII_PSF_Tampon!AB5:AB10,"1")</f>
        <v>4</v>
      </c>
      <c r="D83" s="125">
        <f>C83/$D$80</f>
        <v>0.66666666666666663</v>
      </c>
    </row>
    <row r="84" spans="2:5" x14ac:dyDescent="0.3">
      <c r="B84" s="123" t="s">
        <v>2718</v>
      </c>
      <c r="C84" s="124">
        <f>COUNTIF(KII_PSF_Tampon!AC5:AC10,"1")</f>
        <v>4</v>
      </c>
      <c r="D84" s="125">
        <f>C84/$D$80</f>
        <v>0.66666666666666663</v>
      </c>
    </row>
    <row r="85" spans="2:5" x14ac:dyDescent="0.3">
      <c r="B85" s="123" t="s">
        <v>2719</v>
      </c>
      <c r="C85" s="124">
        <f>COUNTIF(KII_PSF_Tampon!AD5:AD10,"1")</f>
        <v>3</v>
      </c>
      <c r="D85" s="125">
        <f>C85/$D$80</f>
        <v>0.5</v>
      </c>
    </row>
    <row r="86" spans="2:5" x14ac:dyDescent="0.3">
      <c r="B86" s="123" t="s">
        <v>1645</v>
      </c>
      <c r="C86" s="124">
        <f>COUNTIF(KII_PSF_Tampon!AE5:AE10,"1")</f>
        <v>1</v>
      </c>
      <c r="D86" s="125">
        <f>C86/$D$80</f>
        <v>0.16666666666666666</v>
      </c>
    </row>
    <row r="87" spans="2:5" x14ac:dyDescent="0.3">
      <c r="C87" s="138"/>
      <c r="D87" s="306"/>
    </row>
    <row r="92" spans="2:5" x14ac:dyDescent="0.3">
      <c r="B92" s="310" t="s">
        <v>2622</v>
      </c>
      <c r="C92" s="133"/>
      <c r="D92" s="133"/>
    </row>
    <row r="94" spans="2:5" x14ac:dyDescent="0.3">
      <c r="B94" s="568" t="s">
        <v>1682</v>
      </c>
      <c r="C94" s="568"/>
      <c r="D94" s="568"/>
      <c r="E94" s="312" t="s">
        <v>51</v>
      </c>
    </row>
    <row r="95" spans="2:5" x14ac:dyDescent="0.3">
      <c r="B95" s="492" t="s">
        <v>2736</v>
      </c>
      <c r="C95" s="493"/>
      <c r="D95" s="494"/>
      <c r="E95" s="313" t="s">
        <v>2655</v>
      </c>
    </row>
    <row r="96" spans="2:5" x14ac:dyDescent="0.3">
      <c r="B96" s="495"/>
      <c r="C96" s="496"/>
      <c r="D96" s="497"/>
      <c r="E96" s="106" t="s">
        <v>2667</v>
      </c>
    </row>
    <row r="97" spans="2:6" x14ac:dyDescent="0.3">
      <c r="B97" s="495"/>
      <c r="C97" s="496"/>
      <c r="D97" s="497"/>
      <c r="E97" s="106" t="s">
        <v>2678</v>
      </c>
    </row>
    <row r="98" spans="2:6" x14ac:dyDescent="0.3">
      <c r="B98" s="495"/>
      <c r="C98" s="496"/>
      <c r="D98" s="497"/>
      <c r="E98" s="106" t="s">
        <v>263</v>
      </c>
    </row>
    <row r="99" spans="2:6" x14ac:dyDescent="0.3">
      <c r="B99" s="495"/>
      <c r="C99" s="496"/>
      <c r="D99" s="497"/>
      <c r="E99" s="106" t="s">
        <v>2699</v>
      </c>
    </row>
    <row r="100" spans="2:6" x14ac:dyDescent="0.3">
      <c r="B100" s="498"/>
      <c r="C100" s="499"/>
      <c r="D100" s="500"/>
      <c r="E100" s="106" t="s">
        <v>2707</v>
      </c>
    </row>
    <row r="104" spans="2:6" x14ac:dyDescent="0.3">
      <c r="B104" s="310" t="s">
        <v>2623</v>
      </c>
    </row>
    <row r="105" spans="2:6" x14ac:dyDescent="0.3">
      <c r="B105" s="310"/>
    </row>
    <row r="106" spans="2:6" x14ac:dyDescent="0.3">
      <c r="B106" s="568" t="s">
        <v>1682</v>
      </c>
      <c r="C106" s="568"/>
      <c r="D106" s="568"/>
      <c r="E106" s="312" t="s">
        <v>51</v>
      </c>
    </row>
    <row r="107" spans="2:6" x14ac:dyDescent="0.3">
      <c r="B107" s="492" t="s">
        <v>2737</v>
      </c>
      <c r="C107" s="493"/>
      <c r="D107" s="494"/>
      <c r="E107" s="314" t="s">
        <v>2656</v>
      </c>
    </row>
    <row r="108" spans="2:6" x14ac:dyDescent="0.3">
      <c r="B108" s="495"/>
      <c r="C108" s="496"/>
      <c r="D108" s="497"/>
      <c r="E108" s="315" t="s">
        <v>2668</v>
      </c>
    </row>
    <row r="109" spans="2:6" ht="23.5" x14ac:dyDescent="0.3">
      <c r="B109" s="495"/>
      <c r="C109" s="496"/>
      <c r="D109" s="497"/>
      <c r="E109" s="315" t="s">
        <v>2679</v>
      </c>
    </row>
    <row r="110" spans="2:6" x14ac:dyDescent="0.3">
      <c r="B110" s="495"/>
      <c r="C110" s="496"/>
      <c r="D110" s="497"/>
      <c r="E110" s="315" t="s">
        <v>2688</v>
      </c>
    </row>
    <row r="111" spans="2:6" x14ac:dyDescent="0.3">
      <c r="B111" s="495"/>
      <c r="C111" s="496"/>
      <c r="D111" s="497"/>
      <c r="E111" s="315" t="s">
        <v>2700</v>
      </c>
    </row>
    <row r="112" spans="2:6" ht="23.5" x14ac:dyDescent="0.3">
      <c r="B112" s="498"/>
      <c r="C112" s="499"/>
      <c r="D112" s="500"/>
      <c r="E112" s="315" t="s">
        <v>2708</v>
      </c>
      <c r="F112" s="130" t="s">
        <v>43</v>
      </c>
    </row>
    <row r="114" spans="2:5" x14ac:dyDescent="0.3">
      <c r="B114" s="310" t="s">
        <v>2624</v>
      </c>
    </row>
    <row r="116" spans="2:5" x14ac:dyDescent="0.3">
      <c r="B116" s="568" t="s">
        <v>1682</v>
      </c>
      <c r="C116" s="568"/>
      <c r="D116" s="568"/>
      <c r="E116" s="312" t="s">
        <v>51</v>
      </c>
    </row>
    <row r="117" spans="2:5" x14ac:dyDescent="0.3">
      <c r="B117" s="492" t="s">
        <v>2738</v>
      </c>
      <c r="C117" s="493"/>
      <c r="D117" s="494"/>
      <c r="E117" s="313" t="s">
        <v>2657</v>
      </c>
    </row>
    <row r="118" spans="2:5" x14ac:dyDescent="0.3">
      <c r="B118" s="495"/>
      <c r="C118" s="496"/>
      <c r="D118" s="497"/>
      <c r="E118" s="106" t="s">
        <v>2657</v>
      </c>
    </row>
    <row r="119" spans="2:5" x14ac:dyDescent="0.3">
      <c r="B119" s="495"/>
      <c r="C119" s="496"/>
      <c r="D119" s="497"/>
      <c r="E119" s="106" t="s">
        <v>2657</v>
      </c>
    </row>
    <row r="120" spans="2:5" x14ac:dyDescent="0.3">
      <c r="B120" s="495"/>
      <c r="C120" s="496"/>
      <c r="D120" s="497"/>
      <c r="E120" s="106" t="s">
        <v>2689</v>
      </c>
    </row>
    <row r="121" spans="2:5" x14ac:dyDescent="0.3">
      <c r="B121" s="495"/>
      <c r="C121" s="496"/>
      <c r="D121" s="497"/>
      <c r="E121" s="106" t="s">
        <v>2657</v>
      </c>
    </row>
    <row r="122" spans="2:5" x14ac:dyDescent="0.3">
      <c r="B122" s="498"/>
      <c r="C122" s="499"/>
      <c r="D122" s="500"/>
      <c r="E122" s="106" t="s">
        <v>2657</v>
      </c>
    </row>
    <row r="123" spans="2:5" x14ac:dyDescent="0.3">
      <c r="B123" s="284"/>
      <c r="C123" s="284"/>
      <c r="D123" s="284"/>
      <c r="E123" s="316"/>
    </row>
    <row r="124" spans="2:5" x14ac:dyDescent="0.3">
      <c r="B124" s="284"/>
      <c r="C124" s="284"/>
      <c r="D124" s="284"/>
      <c r="E124" s="316"/>
    </row>
    <row r="125" spans="2:5" x14ac:dyDescent="0.3">
      <c r="B125" s="310" t="s">
        <v>2625</v>
      </c>
    </row>
    <row r="126" spans="2:5" x14ac:dyDescent="0.3">
      <c r="B126" s="310"/>
    </row>
    <row r="127" spans="2:5" x14ac:dyDescent="0.3">
      <c r="B127" s="568" t="s">
        <v>1682</v>
      </c>
      <c r="C127" s="568"/>
      <c r="D127" s="568"/>
      <c r="E127" s="312" t="s">
        <v>51</v>
      </c>
    </row>
    <row r="128" spans="2:5" x14ac:dyDescent="0.3">
      <c r="B128" s="492" t="s">
        <v>2739</v>
      </c>
      <c r="C128" s="493"/>
      <c r="D128" s="494"/>
      <c r="E128" s="313" t="s">
        <v>2658</v>
      </c>
    </row>
    <row r="129" spans="2:5" x14ac:dyDescent="0.3">
      <c r="B129" s="495"/>
      <c r="C129" s="496"/>
      <c r="D129" s="497"/>
      <c r="E129" s="106" t="s">
        <v>2669</v>
      </c>
    </row>
    <row r="130" spans="2:5" x14ac:dyDescent="0.3">
      <c r="B130" s="495"/>
      <c r="C130" s="496"/>
      <c r="D130" s="497"/>
      <c r="E130" s="106" t="s">
        <v>2680</v>
      </c>
    </row>
    <row r="131" spans="2:5" x14ac:dyDescent="0.3">
      <c r="B131" s="495"/>
      <c r="C131" s="496"/>
      <c r="D131" s="497"/>
      <c r="E131" s="106" t="s">
        <v>2690</v>
      </c>
    </row>
    <row r="132" spans="2:5" x14ac:dyDescent="0.3">
      <c r="B132" s="495"/>
      <c r="C132" s="496"/>
      <c r="D132" s="497"/>
      <c r="E132" s="106" t="s">
        <v>263</v>
      </c>
    </row>
    <row r="133" spans="2:5" x14ac:dyDescent="0.3">
      <c r="B133" s="498"/>
      <c r="C133" s="499"/>
      <c r="D133" s="500"/>
      <c r="E133" s="106" t="s">
        <v>2709</v>
      </c>
    </row>
    <row r="136" spans="2:5" x14ac:dyDescent="0.3">
      <c r="B136" s="310" t="s">
        <v>2626</v>
      </c>
    </row>
    <row r="137" spans="2:5" x14ac:dyDescent="0.3">
      <c r="B137" s="310"/>
    </row>
    <row r="138" spans="2:5" x14ac:dyDescent="0.3">
      <c r="B138" s="568" t="s">
        <v>1682</v>
      </c>
      <c r="C138" s="568"/>
      <c r="D138" s="568"/>
      <c r="E138" s="312" t="s">
        <v>51</v>
      </c>
    </row>
    <row r="139" spans="2:5" x14ac:dyDescent="0.3">
      <c r="B139" s="485" t="s">
        <v>2740</v>
      </c>
      <c r="C139" s="486"/>
      <c r="D139" s="487"/>
      <c r="E139" s="313" t="s">
        <v>2043</v>
      </c>
    </row>
    <row r="140" spans="2:5" x14ac:dyDescent="0.3">
      <c r="B140" s="515"/>
      <c r="C140" s="516"/>
      <c r="D140" s="517"/>
      <c r="E140" s="106" t="s">
        <v>2670</v>
      </c>
    </row>
    <row r="141" spans="2:5" x14ac:dyDescent="0.3">
      <c r="B141" s="515"/>
      <c r="C141" s="516"/>
      <c r="D141" s="517"/>
      <c r="E141" s="106" t="s">
        <v>2043</v>
      </c>
    </row>
    <row r="142" spans="2:5" x14ac:dyDescent="0.3">
      <c r="B142" s="515"/>
      <c r="C142" s="516"/>
      <c r="D142" s="517"/>
      <c r="E142" s="106" t="s">
        <v>2691</v>
      </c>
    </row>
    <row r="143" spans="2:5" x14ac:dyDescent="0.3">
      <c r="B143" s="515"/>
      <c r="C143" s="516"/>
      <c r="D143" s="517"/>
      <c r="E143" s="106" t="s">
        <v>2043</v>
      </c>
    </row>
    <row r="144" spans="2:5" x14ac:dyDescent="0.3">
      <c r="B144" s="488"/>
      <c r="C144" s="489"/>
      <c r="D144" s="490"/>
      <c r="E144" s="106" t="s">
        <v>2710</v>
      </c>
    </row>
    <row r="146" spans="2:5" x14ac:dyDescent="0.3">
      <c r="B146" s="310" t="s">
        <v>2627</v>
      </c>
    </row>
    <row r="147" spans="2:5" x14ac:dyDescent="0.3">
      <c r="B147" s="310"/>
    </row>
    <row r="148" spans="2:5" x14ac:dyDescent="0.3">
      <c r="B148" s="568" t="s">
        <v>1682</v>
      </c>
      <c r="C148" s="568"/>
      <c r="D148" s="568"/>
      <c r="E148" s="312" t="s">
        <v>51</v>
      </c>
    </row>
    <row r="149" spans="2:5" x14ac:dyDescent="0.3">
      <c r="B149" s="492" t="s">
        <v>2737</v>
      </c>
      <c r="C149" s="493"/>
      <c r="D149" s="494"/>
      <c r="E149" s="314" t="s">
        <v>1949</v>
      </c>
    </row>
    <row r="150" spans="2:5" x14ac:dyDescent="0.3">
      <c r="B150" s="495"/>
      <c r="C150" s="496"/>
      <c r="D150" s="497"/>
      <c r="E150" s="315" t="s">
        <v>337</v>
      </c>
    </row>
    <row r="151" spans="2:5" ht="23.5" x14ac:dyDescent="0.3">
      <c r="B151" s="495"/>
      <c r="C151" s="496"/>
      <c r="D151" s="497"/>
      <c r="E151" s="315" t="s">
        <v>2681</v>
      </c>
    </row>
    <row r="152" spans="2:5" ht="23.5" x14ac:dyDescent="0.3">
      <c r="B152" s="495"/>
      <c r="C152" s="496"/>
      <c r="D152" s="497"/>
      <c r="E152" s="315" t="s">
        <v>2692</v>
      </c>
    </row>
    <row r="153" spans="2:5" x14ac:dyDescent="0.3">
      <c r="B153" s="495"/>
      <c r="C153" s="496"/>
      <c r="D153" s="497"/>
      <c r="E153" s="315" t="s">
        <v>2701</v>
      </c>
    </row>
    <row r="154" spans="2:5" x14ac:dyDescent="0.3">
      <c r="B154" s="498"/>
      <c r="C154" s="499"/>
      <c r="D154" s="500"/>
      <c r="E154" s="315" t="s">
        <v>2711</v>
      </c>
    </row>
    <row r="158" spans="2:5" x14ac:dyDescent="0.3">
      <c r="B158" s="310" t="s">
        <v>2628</v>
      </c>
    </row>
    <row r="160" spans="2:5" x14ac:dyDescent="0.3">
      <c r="C160" s="122" t="s">
        <v>1667</v>
      </c>
      <c r="D160" s="122" t="s">
        <v>1668</v>
      </c>
    </row>
    <row r="161" spans="2:5" x14ac:dyDescent="0.3">
      <c r="B161" s="123" t="s">
        <v>268</v>
      </c>
      <c r="C161" s="124">
        <f>COUNTIF(KII_PSF_Tampon!$AL$5:$AL$10,"Oui")</f>
        <v>6</v>
      </c>
      <c r="D161" s="125">
        <f>C161/$C$2</f>
        <v>1</v>
      </c>
    </row>
    <row r="162" spans="2:5" x14ac:dyDescent="0.3">
      <c r="C162" s="138"/>
      <c r="D162" s="306"/>
    </row>
    <row r="165" spans="2:5" x14ac:dyDescent="0.3">
      <c r="B165" s="307" t="s">
        <v>2741</v>
      </c>
    </row>
    <row r="167" spans="2:5" x14ac:dyDescent="0.3">
      <c r="B167" s="568" t="s">
        <v>1682</v>
      </c>
      <c r="C167" s="568"/>
      <c r="D167" s="568"/>
      <c r="E167" s="312" t="s">
        <v>51</v>
      </c>
    </row>
    <row r="168" spans="2:5" x14ac:dyDescent="0.3">
      <c r="B168" s="492" t="s">
        <v>2737</v>
      </c>
      <c r="C168" s="493"/>
      <c r="D168" s="494"/>
      <c r="E168" s="314" t="s">
        <v>2659</v>
      </c>
    </row>
    <row r="169" spans="2:5" x14ac:dyDescent="0.3">
      <c r="B169" s="495"/>
      <c r="C169" s="496"/>
      <c r="D169" s="497"/>
      <c r="E169" s="315" t="s">
        <v>2671</v>
      </c>
    </row>
    <row r="170" spans="2:5" x14ac:dyDescent="0.3">
      <c r="B170" s="495"/>
      <c r="C170" s="496"/>
      <c r="D170" s="497"/>
      <c r="E170" s="315" t="s">
        <v>2682</v>
      </c>
    </row>
    <row r="171" spans="2:5" ht="23.5" x14ac:dyDescent="0.3">
      <c r="B171" s="495"/>
      <c r="C171" s="496"/>
      <c r="D171" s="497"/>
      <c r="E171" s="315" t="s">
        <v>2693</v>
      </c>
    </row>
    <row r="172" spans="2:5" x14ac:dyDescent="0.3">
      <c r="B172" s="495"/>
      <c r="C172" s="496"/>
      <c r="D172" s="497"/>
      <c r="E172" s="315" t="s">
        <v>2702</v>
      </c>
    </row>
    <row r="173" spans="2:5" x14ac:dyDescent="0.3">
      <c r="B173" s="498"/>
      <c r="C173" s="499"/>
      <c r="D173" s="500"/>
      <c r="E173" s="315" t="s">
        <v>2712</v>
      </c>
    </row>
    <row r="177" spans="2:5" x14ac:dyDescent="0.3">
      <c r="B177" s="310" t="s">
        <v>2631</v>
      </c>
    </row>
    <row r="179" spans="2:5" x14ac:dyDescent="0.3">
      <c r="C179" s="122" t="s">
        <v>1667</v>
      </c>
      <c r="D179" s="122" t="s">
        <v>1668</v>
      </c>
    </row>
    <row r="180" spans="2:5" x14ac:dyDescent="0.3">
      <c r="B180" s="123" t="s">
        <v>2660</v>
      </c>
      <c r="C180" s="124">
        <f>COUNTIF(KII_PSF_Tampon!AO5:AO10,"Mobile money")</f>
        <v>6</v>
      </c>
      <c r="D180" s="125">
        <f>C180/$C$2</f>
        <v>1</v>
      </c>
    </row>
    <row r="183" spans="2:5" x14ac:dyDescent="0.3">
      <c r="B183" s="112" t="s">
        <v>2640</v>
      </c>
    </row>
    <row r="185" spans="2:5" x14ac:dyDescent="0.3">
      <c r="B185" s="568" t="s">
        <v>1682</v>
      </c>
      <c r="C185" s="568"/>
      <c r="D185" s="568"/>
      <c r="E185" s="312" t="s">
        <v>51</v>
      </c>
    </row>
    <row r="186" spans="2:5" x14ac:dyDescent="0.3">
      <c r="B186" s="492" t="s">
        <v>2742</v>
      </c>
      <c r="C186" s="493"/>
      <c r="D186" s="494"/>
      <c r="E186" s="314" t="s">
        <v>2661</v>
      </c>
    </row>
    <row r="187" spans="2:5" x14ac:dyDescent="0.3">
      <c r="B187" s="495"/>
      <c r="C187" s="496"/>
      <c r="D187" s="497"/>
      <c r="E187" s="315" t="s">
        <v>2683</v>
      </c>
    </row>
    <row r="188" spans="2:5" x14ac:dyDescent="0.3">
      <c r="B188" s="495"/>
      <c r="C188" s="496"/>
      <c r="D188" s="497"/>
      <c r="E188" s="315" t="s">
        <v>2694</v>
      </c>
    </row>
    <row r="189" spans="2:5" x14ac:dyDescent="0.3">
      <c r="B189" s="495"/>
      <c r="C189" s="496"/>
      <c r="D189" s="497"/>
      <c r="E189" s="315" t="s">
        <v>2703</v>
      </c>
    </row>
    <row r="190" spans="2:5" x14ac:dyDescent="0.3">
      <c r="B190" s="498"/>
      <c r="C190" s="499"/>
      <c r="D190" s="500"/>
      <c r="E190" s="315" t="s">
        <v>2713</v>
      </c>
    </row>
    <row r="192" spans="2:5" x14ac:dyDescent="0.3">
      <c r="B192" s="112" t="s">
        <v>2641</v>
      </c>
    </row>
    <row r="194" spans="2:5" x14ac:dyDescent="0.3">
      <c r="C194" s="122" t="s">
        <v>1667</v>
      </c>
      <c r="D194" s="122" t="s">
        <v>1668</v>
      </c>
    </row>
    <row r="195" spans="2:5" x14ac:dyDescent="0.3">
      <c r="B195" s="123" t="s">
        <v>268</v>
      </c>
      <c r="C195" s="124">
        <f>COUNTIF(KII_PSF_Tampon!BA5:BA10,"1")</f>
        <v>3</v>
      </c>
      <c r="D195" s="125">
        <f>C195/$C$2</f>
        <v>0.5</v>
      </c>
    </row>
    <row r="196" spans="2:5" x14ac:dyDescent="0.3">
      <c r="B196" s="123" t="s">
        <v>281</v>
      </c>
      <c r="C196" s="124">
        <f>COUNTIF(KII_PSF_Tampon!BB5:BB10,"1")</f>
        <v>3</v>
      </c>
      <c r="D196" s="125">
        <f>C196/$C$2</f>
        <v>0.5</v>
      </c>
    </row>
    <row r="197" spans="2:5" x14ac:dyDescent="0.3">
      <c r="C197" s="354">
        <f>SUM(C195:C196)</f>
        <v>6</v>
      </c>
      <c r="D197" s="355">
        <f>SUM(D195:D196)</f>
        <v>1</v>
      </c>
    </row>
    <row r="200" spans="2:5" x14ac:dyDescent="0.3">
      <c r="B200" s="112" t="s">
        <v>252</v>
      </c>
    </row>
    <row r="203" spans="2:5" x14ac:dyDescent="0.3">
      <c r="B203" s="568" t="s">
        <v>1682</v>
      </c>
      <c r="C203" s="568"/>
      <c r="D203" s="568"/>
      <c r="E203" s="312" t="s">
        <v>51</v>
      </c>
    </row>
    <row r="204" spans="2:5" ht="35" x14ac:dyDescent="0.3">
      <c r="B204" s="492" t="s">
        <v>2743</v>
      </c>
      <c r="C204" s="493"/>
      <c r="D204" s="494"/>
      <c r="E204" s="314" t="s">
        <v>2662</v>
      </c>
    </row>
    <row r="205" spans="2:5" ht="23.5" x14ac:dyDescent="0.3">
      <c r="B205" s="495"/>
      <c r="C205" s="496"/>
      <c r="D205" s="497"/>
      <c r="E205" s="315" t="s">
        <v>2685</v>
      </c>
    </row>
    <row r="206" spans="2:5" ht="23.5" x14ac:dyDescent="0.3">
      <c r="B206" s="495"/>
      <c r="C206" s="496"/>
      <c r="D206" s="497"/>
      <c r="E206" s="315" t="s">
        <v>2695</v>
      </c>
    </row>
    <row r="207" spans="2:5" x14ac:dyDescent="0.3">
      <c r="B207" s="495"/>
      <c r="C207" s="496"/>
      <c r="D207" s="497"/>
      <c r="E207" s="315" t="s">
        <v>2704</v>
      </c>
    </row>
    <row r="208" spans="2:5" ht="23.5" x14ac:dyDescent="0.3">
      <c r="B208" s="498"/>
      <c r="C208" s="499"/>
      <c r="D208" s="500"/>
      <c r="E208" s="315" t="s">
        <v>2714</v>
      </c>
    </row>
  </sheetData>
  <mergeCells count="18">
    <mergeCell ref="B117:D122"/>
    <mergeCell ref="B94:D94"/>
    <mergeCell ref="B95:D100"/>
    <mergeCell ref="B106:D106"/>
    <mergeCell ref="B107:D112"/>
    <mergeCell ref="B116:D116"/>
    <mergeCell ref="B204:D208"/>
    <mergeCell ref="B127:D127"/>
    <mergeCell ref="B128:D133"/>
    <mergeCell ref="B138:D138"/>
    <mergeCell ref="B139:D144"/>
    <mergeCell ref="B148:D148"/>
    <mergeCell ref="B149:D154"/>
    <mergeCell ref="B167:D167"/>
    <mergeCell ref="B168:D173"/>
    <mergeCell ref="B185:D185"/>
    <mergeCell ref="B186:D190"/>
    <mergeCell ref="B203:D20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35"/>
  <sheetViews>
    <sheetView zoomScale="80" zoomScaleNormal="80" workbookViewId="0">
      <selection activeCell="A36" sqref="A36"/>
    </sheetView>
  </sheetViews>
  <sheetFormatPr defaultColWidth="8.81640625" defaultRowHeight="14" x14ac:dyDescent="0.3"/>
  <cols>
    <col min="1" max="1" width="100.7265625" style="3" customWidth="1"/>
    <col min="2" max="2" width="105" style="3" customWidth="1"/>
    <col min="3" max="16384" width="8.81640625" style="3"/>
  </cols>
  <sheetData>
    <row r="1" spans="1:2" ht="39" customHeight="1" x14ac:dyDescent="0.3">
      <c r="A1" s="410" t="s">
        <v>14</v>
      </c>
      <c r="B1" s="409"/>
    </row>
    <row r="2" spans="1:2" ht="14.5" thickBot="1" x14ac:dyDescent="0.35">
      <c r="A2" s="409"/>
      <c r="B2" s="409"/>
    </row>
    <row r="3" spans="1:2" ht="216.75" customHeight="1" thickBot="1" x14ac:dyDescent="0.35">
      <c r="A3" s="407" t="s">
        <v>16</v>
      </c>
      <c r="B3" s="408"/>
    </row>
    <row r="4" spans="1:2" x14ac:dyDescent="0.3">
      <c r="A4" s="401" t="s">
        <v>1</v>
      </c>
      <c r="B4" s="402"/>
    </row>
    <row r="5" spans="1:2" ht="41.65" customHeight="1" x14ac:dyDescent="0.3">
      <c r="A5" s="403" t="s">
        <v>34</v>
      </c>
      <c r="B5" s="404"/>
    </row>
    <row r="6" spans="1:2" ht="29.5" customHeight="1" x14ac:dyDescent="0.3">
      <c r="A6" s="399" t="s">
        <v>218</v>
      </c>
      <c r="B6" s="400"/>
    </row>
    <row r="7" spans="1:2" ht="14.5" thickBot="1" x14ac:dyDescent="0.35">
      <c r="A7" s="4"/>
      <c r="B7" s="5"/>
    </row>
    <row r="8" spans="1:2" x14ac:dyDescent="0.3">
      <c r="A8" s="401" t="s">
        <v>2</v>
      </c>
      <c r="B8" s="402"/>
    </row>
    <row r="9" spans="1:2" ht="55.15" customHeight="1" x14ac:dyDescent="0.3">
      <c r="A9" s="403" t="s">
        <v>35</v>
      </c>
      <c r="B9" s="404"/>
    </row>
    <row r="10" spans="1:2" ht="78.650000000000006" customHeight="1" x14ac:dyDescent="0.3">
      <c r="A10" s="399" t="s">
        <v>2800</v>
      </c>
      <c r="B10" s="400"/>
    </row>
    <row r="11" spans="1:2" ht="14.5" thickBot="1" x14ac:dyDescent="0.35">
      <c r="A11" s="4"/>
      <c r="B11" s="5"/>
    </row>
    <row r="12" spans="1:2" x14ac:dyDescent="0.3">
      <c r="A12" s="401" t="s">
        <v>3</v>
      </c>
      <c r="B12" s="402"/>
    </row>
    <row r="13" spans="1:2" x14ac:dyDescent="0.3">
      <c r="A13" s="405" t="s">
        <v>4</v>
      </c>
      <c r="B13" s="406"/>
    </row>
    <row r="14" spans="1:2" ht="44.65" customHeight="1" x14ac:dyDescent="0.3">
      <c r="A14" s="403" t="s">
        <v>36</v>
      </c>
      <c r="B14" s="404"/>
    </row>
    <row r="15" spans="1:2" x14ac:dyDescent="0.3">
      <c r="A15" s="399" t="s">
        <v>33</v>
      </c>
      <c r="B15" s="400"/>
    </row>
    <row r="16" spans="1:2" ht="14.5" thickBot="1" x14ac:dyDescent="0.35">
      <c r="A16" s="4"/>
      <c r="B16" s="5"/>
    </row>
    <row r="17" spans="1:2" x14ac:dyDescent="0.3">
      <c r="A17" s="401" t="s">
        <v>5</v>
      </c>
      <c r="B17" s="402"/>
    </row>
    <row r="18" spans="1:2" ht="34.15" customHeight="1" x14ac:dyDescent="0.3">
      <c r="A18" s="403" t="s">
        <v>37</v>
      </c>
      <c r="B18" s="404"/>
    </row>
    <row r="19" spans="1:2" s="388" customFormat="1" ht="98" customHeight="1" x14ac:dyDescent="0.3">
      <c r="A19" s="411" t="s">
        <v>2881</v>
      </c>
      <c r="B19" s="412"/>
    </row>
    <row r="20" spans="1:2" ht="14.5" thickBot="1" x14ac:dyDescent="0.35">
      <c r="A20" s="7"/>
      <c r="B20" s="8"/>
    </row>
    <row r="21" spans="1:2" x14ac:dyDescent="0.3">
      <c r="A21" s="401" t="s">
        <v>6</v>
      </c>
      <c r="B21" s="402"/>
    </row>
    <row r="22" spans="1:2" ht="31.5" customHeight="1" x14ac:dyDescent="0.3">
      <c r="A22" s="403" t="s">
        <v>38</v>
      </c>
      <c r="B22" s="404"/>
    </row>
    <row r="23" spans="1:2" ht="325" customHeight="1" x14ac:dyDescent="0.3">
      <c r="A23" s="415" t="s">
        <v>2827</v>
      </c>
      <c r="B23" s="416"/>
    </row>
    <row r="24" spans="1:2" ht="42.5" thickBot="1" x14ac:dyDescent="0.35">
      <c r="A24" s="387" t="s">
        <v>2799</v>
      </c>
      <c r="B24" s="5"/>
    </row>
    <row r="25" spans="1:2" x14ac:dyDescent="0.3">
      <c r="A25" s="413" t="s">
        <v>15</v>
      </c>
      <c r="B25" s="9" t="s">
        <v>32</v>
      </c>
    </row>
    <row r="26" spans="1:2" ht="14.5" thickBot="1" x14ac:dyDescent="0.35">
      <c r="A26" s="414"/>
      <c r="B26" s="10" t="s">
        <v>8</v>
      </c>
    </row>
    <row r="27" spans="1:2" ht="14.5" thickBot="1" x14ac:dyDescent="0.35">
      <c r="A27" s="11" t="s">
        <v>9</v>
      </c>
      <c r="B27" s="11" t="s">
        <v>10</v>
      </c>
    </row>
    <row r="28" spans="1:2" ht="69" customHeight="1" x14ac:dyDescent="0.3">
      <c r="A28" s="12" t="s">
        <v>11</v>
      </c>
    </row>
    <row r="29" spans="1:2" ht="28.15" customHeight="1" x14ac:dyDescent="0.3">
      <c r="A29" s="13" t="s">
        <v>2748</v>
      </c>
    </row>
    <row r="30" spans="1:2" x14ac:dyDescent="0.3">
      <c r="A30" s="6"/>
    </row>
    <row r="31" spans="1:2" x14ac:dyDescent="0.3">
      <c r="A31" s="14" t="s">
        <v>12</v>
      </c>
    </row>
    <row r="32" spans="1:2" x14ac:dyDescent="0.3">
      <c r="A32" s="13" t="s">
        <v>7</v>
      </c>
    </row>
    <row r="33" spans="1:1" x14ac:dyDescent="0.3">
      <c r="A33" s="6"/>
    </row>
    <row r="34" spans="1:1" x14ac:dyDescent="0.3">
      <c r="A34" s="14" t="s">
        <v>13</v>
      </c>
    </row>
    <row r="35" spans="1:1" ht="14.5" thickBot="1" x14ac:dyDescent="0.35">
      <c r="A35" s="392">
        <v>44701</v>
      </c>
    </row>
  </sheetData>
  <mergeCells count="20">
    <mergeCell ref="A18:B18"/>
    <mergeCell ref="A19:B19"/>
    <mergeCell ref="A21:B21"/>
    <mergeCell ref="A14:B14"/>
    <mergeCell ref="A25:A26"/>
    <mergeCell ref="A22:B22"/>
    <mergeCell ref="A23:B23"/>
    <mergeCell ref="A15:B15"/>
    <mergeCell ref="A17:B17"/>
    <mergeCell ref="A3:B3"/>
    <mergeCell ref="A2:B2"/>
    <mergeCell ref="A1:B1"/>
    <mergeCell ref="A4:B4"/>
    <mergeCell ref="A5:B5"/>
    <mergeCell ref="A6:B6"/>
    <mergeCell ref="A8:B8"/>
    <mergeCell ref="A9:B9"/>
    <mergeCell ref="A10:B10"/>
    <mergeCell ref="A13:B13"/>
    <mergeCell ref="A12:B12"/>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Y113"/>
  <sheetViews>
    <sheetView showGridLines="0" zoomScale="50" zoomScaleNormal="50" workbookViewId="0">
      <pane ySplit="5" topLeftCell="A6" activePane="bottomLeft" state="frozen"/>
      <selection activeCell="A15" sqref="A15:B15"/>
      <selection pane="bottomLeft" activeCell="B2" sqref="B2"/>
    </sheetView>
  </sheetViews>
  <sheetFormatPr defaultColWidth="8.81640625" defaultRowHeight="13" x14ac:dyDescent="0.3"/>
  <cols>
    <col min="1" max="1" width="8.81640625" style="42"/>
    <col min="2" max="2" width="20.54296875" style="42" customWidth="1"/>
    <col min="3" max="3" width="43.453125" style="95" customWidth="1"/>
    <col min="4" max="4" width="9.1796875" style="42" customWidth="1"/>
    <col min="5" max="11" width="9.1796875" style="96" customWidth="1"/>
    <col min="12" max="12" width="13.81640625" style="96" customWidth="1"/>
    <col min="13" max="13" width="119.453125" style="42" customWidth="1"/>
    <col min="14" max="14" width="9.36328125" style="40" customWidth="1"/>
    <col min="15" max="18" width="8.81640625" style="40"/>
    <col min="19" max="20" width="9.81640625" style="40" customWidth="1"/>
    <col min="21" max="597" width="8.81640625" style="40"/>
    <col min="598" max="16384" width="8.81640625" style="42"/>
  </cols>
  <sheetData>
    <row r="1" spans="1:597" s="41" customFormat="1" ht="13.5" thickBot="1" x14ac:dyDescent="0.35">
      <c r="A1" s="34"/>
      <c r="B1" s="34"/>
      <c r="C1" s="35"/>
      <c r="D1" s="36"/>
      <c r="E1" s="37"/>
      <c r="F1" s="37"/>
      <c r="G1" s="37"/>
      <c r="H1" s="37"/>
      <c r="I1" s="37"/>
      <c r="J1" s="37"/>
      <c r="K1" s="37"/>
      <c r="L1" s="38"/>
      <c r="M1" s="39"/>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c r="JX1" s="40"/>
      <c r="JY1" s="40"/>
      <c r="JZ1" s="40"/>
      <c r="KA1" s="40"/>
      <c r="KB1" s="40"/>
      <c r="KC1" s="40"/>
      <c r="KD1" s="40"/>
      <c r="KE1" s="40"/>
      <c r="KF1" s="40"/>
      <c r="KG1" s="40"/>
      <c r="KH1" s="40"/>
      <c r="KI1" s="40"/>
      <c r="KJ1" s="40"/>
      <c r="KK1" s="40"/>
      <c r="KL1" s="40"/>
      <c r="KM1" s="40"/>
      <c r="KN1" s="40"/>
      <c r="KO1" s="40"/>
      <c r="KP1" s="40"/>
      <c r="KQ1" s="40"/>
      <c r="KR1" s="40"/>
      <c r="KS1" s="40"/>
      <c r="KT1" s="40"/>
      <c r="KU1" s="40"/>
      <c r="KV1" s="40"/>
      <c r="KW1" s="40"/>
      <c r="KX1" s="40"/>
      <c r="KY1" s="40"/>
      <c r="KZ1" s="40"/>
      <c r="LA1" s="40"/>
      <c r="LB1" s="40"/>
      <c r="LC1" s="40"/>
      <c r="LD1" s="40"/>
      <c r="LE1" s="40"/>
      <c r="LF1" s="40"/>
      <c r="LG1" s="40"/>
      <c r="LH1" s="40"/>
      <c r="LI1" s="40"/>
      <c r="LJ1" s="40"/>
      <c r="LK1" s="40"/>
      <c r="LL1" s="40"/>
      <c r="LM1" s="40"/>
      <c r="LN1" s="40"/>
      <c r="LO1" s="40"/>
      <c r="LP1" s="40"/>
      <c r="LQ1" s="40"/>
      <c r="LR1" s="40"/>
      <c r="LS1" s="40"/>
      <c r="LT1" s="40"/>
      <c r="LU1" s="40"/>
      <c r="LV1" s="40"/>
      <c r="LW1" s="40"/>
      <c r="LX1" s="40"/>
      <c r="LY1" s="40"/>
      <c r="LZ1" s="40"/>
      <c r="MA1" s="40"/>
      <c r="MB1" s="40"/>
      <c r="MC1" s="40"/>
      <c r="MD1" s="40"/>
      <c r="ME1" s="40"/>
      <c r="MF1" s="40"/>
      <c r="MG1" s="40"/>
      <c r="MH1" s="40"/>
      <c r="MI1" s="40"/>
      <c r="MJ1" s="40"/>
      <c r="MK1" s="40"/>
      <c r="ML1" s="40"/>
      <c r="MM1" s="40"/>
      <c r="MN1" s="40"/>
      <c r="MO1" s="40"/>
      <c r="MP1" s="40"/>
      <c r="MQ1" s="40"/>
      <c r="MR1" s="40"/>
      <c r="MS1" s="40"/>
      <c r="MT1" s="40"/>
      <c r="MU1" s="40"/>
      <c r="MV1" s="40"/>
      <c r="MW1" s="40"/>
      <c r="MX1" s="40"/>
      <c r="MY1" s="40"/>
      <c r="MZ1" s="40"/>
      <c r="NA1" s="40"/>
      <c r="NB1" s="40"/>
      <c r="NC1" s="40"/>
      <c r="ND1" s="40"/>
      <c r="NE1" s="40"/>
      <c r="NF1" s="40"/>
      <c r="NG1" s="40"/>
      <c r="NH1" s="40"/>
      <c r="NI1" s="40"/>
      <c r="NJ1" s="40"/>
      <c r="NK1" s="40"/>
      <c r="NL1" s="40"/>
      <c r="NM1" s="40"/>
      <c r="NN1" s="40"/>
      <c r="NO1" s="40"/>
      <c r="NP1" s="40"/>
      <c r="NQ1" s="40"/>
      <c r="NR1" s="40"/>
      <c r="NS1" s="40"/>
      <c r="NT1" s="40"/>
      <c r="NU1" s="40"/>
      <c r="NV1" s="40"/>
      <c r="NW1" s="40"/>
      <c r="NX1" s="40"/>
      <c r="NY1" s="40"/>
      <c r="NZ1" s="40"/>
      <c r="OA1" s="40"/>
      <c r="OB1" s="40"/>
      <c r="OC1" s="40"/>
      <c r="OD1" s="40"/>
      <c r="OE1" s="40"/>
      <c r="OF1" s="40"/>
      <c r="OG1" s="40"/>
      <c r="OH1" s="40"/>
      <c r="OI1" s="40"/>
      <c r="OJ1" s="40"/>
      <c r="OK1" s="40"/>
      <c r="OL1" s="40"/>
      <c r="OM1" s="40"/>
      <c r="ON1" s="40"/>
      <c r="OO1" s="40"/>
      <c r="OP1" s="40"/>
      <c r="OQ1" s="40"/>
      <c r="OR1" s="40"/>
      <c r="OS1" s="40"/>
      <c r="OT1" s="40"/>
      <c r="OU1" s="40"/>
      <c r="OV1" s="40"/>
      <c r="OW1" s="40"/>
      <c r="OX1" s="40"/>
      <c r="OY1" s="40"/>
      <c r="OZ1" s="40"/>
      <c r="PA1" s="40"/>
      <c r="PB1" s="40"/>
      <c r="PC1" s="40"/>
      <c r="PD1" s="40"/>
      <c r="PE1" s="40"/>
      <c r="PF1" s="40"/>
      <c r="PG1" s="40"/>
      <c r="PH1" s="40"/>
      <c r="PI1" s="40"/>
      <c r="PJ1" s="40"/>
      <c r="PK1" s="40"/>
      <c r="PL1" s="40"/>
      <c r="PM1" s="40"/>
      <c r="PN1" s="40"/>
      <c r="PO1" s="40"/>
      <c r="PP1" s="40"/>
      <c r="PQ1" s="40"/>
      <c r="PR1" s="40"/>
      <c r="PS1" s="40"/>
      <c r="PT1" s="40"/>
      <c r="PU1" s="40"/>
      <c r="PV1" s="40"/>
      <c r="PW1" s="40"/>
      <c r="PX1" s="40"/>
      <c r="PY1" s="40"/>
      <c r="PZ1" s="40"/>
      <c r="QA1" s="40"/>
      <c r="QB1" s="40"/>
      <c r="QC1" s="40"/>
      <c r="QD1" s="40"/>
      <c r="QE1" s="40"/>
      <c r="QF1" s="40"/>
      <c r="QG1" s="40"/>
      <c r="QH1" s="40"/>
      <c r="QI1" s="40"/>
      <c r="QJ1" s="40"/>
      <c r="QK1" s="40"/>
      <c r="QL1" s="40"/>
      <c r="QM1" s="40"/>
      <c r="QN1" s="40"/>
      <c r="QO1" s="40"/>
      <c r="QP1" s="40"/>
      <c r="QQ1" s="40"/>
      <c r="QR1" s="40"/>
      <c r="QS1" s="40"/>
      <c r="QT1" s="40"/>
      <c r="QU1" s="40"/>
      <c r="QV1" s="40"/>
      <c r="QW1" s="40"/>
      <c r="QX1" s="40"/>
      <c r="QY1" s="40"/>
      <c r="QZ1" s="40"/>
      <c r="RA1" s="40"/>
      <c r="RB1" s="40"/>
      <c r="RC1" s="40"/>
      <c r="RD1" s="40"/>
      <c r="RE1" s="40"/>
      <c r="RF1" s="40"/>
      <c r="RG1" s="40"/>
      <c r="RH1" s="40"/>
      <c r="RI1" s="40"/>
      <c r="RJ1" s="40"/>
      <c r="RK1" s="40"/>
      <c r="RL1" s="40"/>
      <c r="RM1" s="40"/>
      <c r="RN1" s="40"/>
      <c r="RO1" s="40"/>
      <c r="RP1" s="40"/>
      <c r="RQ1" s="40"/>
      <c r="RR1" s="40"/>
      <c r="RS1" s="40"/>
      <c r="RT1" s="40"/>
      <c r="RU1" s="40"/>
      <c r="RV1" s="40"/>
      <c r="RW1" s="40"/>
      <c r="RX1" s="40"/>
      <c r="RY1" s="40"/>
      <c r="RZ1" s="40"/>
      <c r="SA1" s="40"/>
      <c r="SB1" s="40"/>
      <c r="SC1" s="40"/>
      <c r="SD1" s="40"/>
      <c r="SE1" s="40"/>
      <c r="SF1" s="40"/>
      <c r="SG1" s="40"/>
      <c r="SH1" s="40"/>
      <c r="SI1" s="40"/>
      <c r="SJ1" s="40"/>
      <c r="SK1" s="40"/>
      <c r="SL1" s="40"/>
      <c r="SM1" s="40"/>
      <c r="SN1" s="40"/>
      <c r="SO1" s="40"/>
      <c r="SP1" s="40"/>
      <c r="SQ1" s="40"/>
      <c r="SR1" s="40"/>
      <c r="SS1" s="40"/>
      <c r="ST1" s="40"/>
      <c r="SU1" s="40"/>
      <c r="SV1" s="40"/>
      <c r="SW1" s="40"/>
      <c r="SX1" s="40"/>
      <c r="SY1" s="40"/>
      <c r="SZ1" s="40"/>
      <c r="TA1" s="40"/>
      <c r="TB1" s="40"/>
      <c r="TC1" s="40"/>
      <c r="TD1" s="40"/>
      <c r="TE1" s="40"/>
      <c r="TF1" s="40"/>
      <c r="TG1" s="40"/>
      <c r="TH1" s="40"/>
      <c r="TI1" s="40"/>
      <c r="TJ1" s="40"/>
      <c r="TK1" s="40"/>
      <c r="TL1" s="40"/>
      <c r="TM1" s="40"/>
      <c r="TN1" s="40"/>
      <c r="TO1" s="40"/>
      <c r="TP1" s="40"/>
      <c r="TQ1" s="40"/>
      <c r="TR1" s="40"/>
      <c r="TS1" s="40"/>
      <c r="TT1" s="40"/>
      <c r="TU1" s="40"/>
      <c r="TV1" s="40"/>
      <c r="TW1" s="40"/>
      <c r="TX1" s="40"/>
      <c r="TY1" s="40"/>
      <c r="TZ1" s="40"/>
      <c r="UA1" s="40"/>
      <c r="UB1" s="40"/>
      <c r="UC1" s="40"/>
      <c r="UD1" s="40"/>
      <c r="UE1" s="40"/>
      <c r="UF1" s="40"/>
      <c r="UG1" s="40"/>
      <c r="UH1" s="40"/>
      <c r="UI1" s="40"/>
      <c r="UJ1" s="40"/>
      <c r="UK1" s="40"/>
      <c r="UL1" s="40"/>
      <c r="UM1" s="40"/>
      <c r="UN1" s="40"/>
      <c r="UO1" s="40"/>
      <c r="UP1" s="40"/>
      <c r="UQ1" s="40"/>
      <c r="UR1" s="40"/>
      <c r="US1" s="40"/>
      <c r="UT1" s="40"/>
      <c r="UU1" s="40"/>
      <c r="UV1" s="40"/>
      <c r="UW1" s="40"/>
      <c r="UX1" s="40"/>
      <c r="UY1" s="40"/>
      <c r="UZ1" s="40"/>
      <c r="VA1" s="40"/>
      <c r="VB1" s="40"/>
      <c r="VC1" s="40"/>
      <c r="VD1" s="40"/>
      <c r="VE1" s="40"/>
      <c r="VF1" s="40"/>
      <c r="VG1" s="40"/>
      <c r="VH1" s="40"/>
      <c r="VI1" s="40"/>
      <c r="VJ1" s="40"/>
      <c r="VK1" s="40"/>
      <c r="VL1" s="40"/>
      <c r="VM1" s="40"/>
      <c r="VN1" s="40"/>
      <c r="VO1" s="40"/>
      <c r="VP1" s="40"/>
      <c r="VQ1" s="40"/>
      <c r="VR1" s="40"/>
      <c r="VS1" s="40"/>
      <c r="VT1" s="40"/>
      <c r="VU1" s="40"/>
      <c r="VV1" s="40"/>
      <c r="VW1" s="40"/>
      <c r="VX1" s="40"/>
      <c r="VY1" s="40"/>
    </row>
    <row r="2" spans="1:597" ht="13.4" customHeight="1" x14ac:dyDescent="0.3">
      <c r="A2" s="54"/>
      <c r="B2" s="54"/>
      <c r="C2" s="43" t="s">
        <v>52</v>
      </c>
      <c r="D2" s="44" t="s">
        <v>53</v>
      </c>
      <c r="E2" s="44" t="s">
        <v>54</v>
      </c>
      <c r="F2" s="44" t="s">
        <v>55</v>
      </c>
      <c r="G2" s="44" t="s">
        <v>56</v>
      </c>
      <c r="H2" s="44" t="s">
        <v>57</v>
      </c>
      <c r="I2" s="44" t="s">
        <v>58</v>
      </c>
      <c r="J2" s="44" t="s">
        <v>59</v>
      </c>
      <c r="K2" s="359" t="s">
        <v>60</v>
      </c>
      <c r="L2" s="417" t="s">
        <v>30</v>
      </c>
      <c r="M2" s="417" t="s">
        <v>31</v>
      </c>
      <c r="O2" s="367" t="s">
        <v>2784</v>
      </c>
    </row>
    <row r="3" spans="1:597" ht="16.399999999999999" customHeight="1" x14ac:dyDescent="0.3">
      <c r="A3" s="54"/>
      <c r="B3" s="54"/>
      <c r="C3" s="45" t="s">
        <v>0</v>
      </c>
      <c r="D3" s="46">
        <v>6</v>
      </c>
      <c r="E3" s="46">
        <v>6</v>
      </c>
      <c r="F3" s="46">
        <v>6</v>
      </c>
      <c r="G3" s="46">
        <v>6</v>
      </c>
      <c r="H3" s="46">
        <v>8</v>
      </c>
      <c r="I3" s="46">
        <v>7</v>
      </c>
      <c r="J3" s="46">
        <v>6</v>
      </c>
      <c r="K3" s="360">
        <v>6</v>
      </c>
      <c r="L3" s="418"/>
      <c r="M3" s="420"/>
      <c r="O3" s="376" t="s">
        <v>2785</v>
      </c>
      <c r="P3" s="373" t="s">
        <v>2787</v>
      </c>
      <c r="Q3" s="369"/>
      <c r="R3" s="369"/>
      <c r="S3" s="370"/>
    </row>
    <row r="4" spans="1:597" ht="16.399999999999999" customHeight="1" x14ac:dyDescent="0.3">
      <c r="A4" s="54"/>
      <c r="B4" s="54"/>
      <c r="C4" s="47" t="s">
        <v>61</v>
      </c>
      <c r="D4" s="48" t="s">
        <v>40</v>
      </c>
      <c r="E4" s="48" t="s">
        <v>40</v>
      </c>
      <c r="F4" s="48" t="s">
        <v>41</v>
      </c>
      <c r="G4" s="48" t="s">
        <v>41</v>
      </c>
      <c r="H4" s="48" t="s">
        <v>42</v>
      </c>
      <c r="I4" s="48" t="s">
        <v>42</v>
      </c>
      <c r="J4" s="48" t="s">
        <v>43</v>
      </c>
      <c r="K4" s="361" t="s">
        <v>43</v>
      </c>
      <c r="L4" s="418"/>
      <c r="M4" s="420"/>
      <c r="O4" s="374" t="s">
        <v>2786</v>
      </c>
      <c r="P4" s="375" t="s">
        <v>2788</v>
      </c>
      <c r="Q4" s="371"/>
      <c r="R4" s="371"/>
      <c r="S4" s="372"/>
    </row>
    <row r="5" spans="1:597" ht="22" customHeight="1" thickBot="1" x14ac:dyDescent="0.35">
      <c r="A5" s="54"/>
      <c r="B5" s="54"/>
      <c r="C5" s="362" t="s">
        <v>62</v>
      </c>
      <c r="D5" s="363" t="s">
        <v>17</v>
      </c>
      <c r="E5" s="363" t="s">
        <v>18</v>
      </c>
      <c r="F5" s="363" t="s">
        <v>17</v>
      </c>
      <c r="G5" s="363" t="s">
        <v>18</v>
      </c>
      <c r="H5" s="363" t="s">
        <v>17</v>
      </c>
      <c r="I5" s="363" t="s">
        <v>18</v>
      </c>
      <c r="J5" s="363" t="s">
        <v>17</v>
      </c>
      <c r="K5" s="364" t="s">
        <v>18</v>
      </c>
      <c r="L5" s="419"/>
      <c r="M5" s="421"/>
      <c r="O5" s="368"/>
    </row>
    <row r="6" spans="1:597" s="54" customFormat="1" ht="86" customHeight="1" thickBot="1" x14ac:dyDescent="0.35">
      <c r="A6" s="422"/>
      <c r="B6" s="425" t="s">
        <v>63</v>
      </c>
      <c r="C6" s="356" t="s">
        <v>188</v>
      </c>
      <c r="D6" s="357"/>
      <c r="E6" s="357"/>
      <c r="F6" s="357">
        <v>1</v>
      </c>
      <c r="G6" s="357">
        <v>1</v>
      </c>
      <c r="H6" s="357">
        <v>1</v>
      </c>
      <c r="I6" s="357">
        <v>1</v>
      </c>
      <c r="J6" s="357">
        <v>1</v>
      </c>
      <c r="K6" s="358">
        <v>1</v>
      </c>
      <c r="L6" s="52">
        <f t="shared" ref="L6:L16" si="0">SUM(D6:K6)</f>
        <v>6</v>
      </c>
      <c r="M6" s="428" t="s">
        <v>2792</v>
      </c>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53"/>
      <c r="KV6" s="53"/>
      <c r="KW6" s="53"/>
      <c r="KX6" s="53"/>
      <c r="KY6" s="53"/>
      <c r="KZ6" s="53"/>
      <c r="LA6" s="53"/>
      <c r="LB6" s="53"/>
      <c r="LC6" s="53"/>
      <c r="LD6" s="53"/>
      <c r="LE6" s="53"/>
      <c r="LF6" s="53"/>
      <c r="LG6" s="53"/>
      <c r="LH6" s="53"/>
      <c r="LI6" s="53"/>
      <c r="LJ6" s="53"/>
      <c r="LK6" s="53"/>
      <c r="LL6" s="53"/>
      <c r="LM6" s="53"/>
      <c r="LN6" s="53"/>
      <c r="LO6" s="53"/>
      <c r="LP6" s="53"/>
      <c r="LQ6" s="53"/>
      <c r="LR6" s="53"/>
      <c r="LS6" s="53"/>
      <c r="LT6" s="53"/>
      <c r="LU6" s="53"/>
      <c r="LV6" s="53"/>
      <c r="LW6" s="53"/>
      <c r="LX6" s="53"/>
      <c r="LY6" s="53"/>
      <c r="LZ6" s="53"/>
      <c r="MA6" s="53"/>
      <c r="MB6" s="53"/>
      <c r="MC6" s="53"/>
      <c r="MD6" s="53"/>
      <c r="ME6" s="53"/>
      <c r="MF6" s="53"/>
      <c r="MG6" s="53"/>
      <c r="MH6" s="53"/>
      <c r="MI6" s="53"/>
      <c r="MJ6" s="53"/>
      <c r="MK6" s="53"/>
      <c r="ML6" s="53"/>
      <c r="MM6" s="53"/>
      <c r="MN6" s="53"/>
      <c r="MO6" s="53"/>
      <c r="MP6" s="53"/>
      <c r="MQ6" s="53"/>
      <c r="MR6" s="53"/>
      <c r="MS6" s="53"/>
      <c r="MT6" s="53"/>
      <c r="MU6" s="53"/>
      <c r="MV6" s="53"/>
      <c r="MW6" s="53"/>
      <c r="MX6" s="53"/>
      <c r="MY6" s="53"/>
      <c r="MZ6" s="53"/>
      <c r="NA6" s="53"/>
      <c r="NB6" s="53"/>
      <c r="NC6" s="53"/>
      <c r="ND6" s="53"/>
      <c r="NE6" s="53"/>
      <c r="NF6" s="53"/>
      <c r="NG6" s="53"/>
      <c r="NH6" s="53"/>
      <c r="NI6" s="53"/>
      <c r="NJ6" s="53"/>
      <c r="NK6" s="53"/>
      <c r="NL6" s="53"/>
      <c r="NM6" s="53"/>
      <c r="NN6" s="53"/>
      <c r="NO6" s="53"/>
      <c r="NP6" s="53"/>
      <c r="NQ6" s="53"/>
      <c r="NR6" s="53"/>
      <c r="NS6" s="53"/>
      <c r="NT6" s="53"/>
      <c r="NU6" s="53"/>
      <c r="NV6" s="53"/>
      <c r="NW6" s="53"/>
      <c r="NX6" s="53"/>
      <c r="NY6" s="53"/>
      <c r="NZ6" s="53"/>
      <c r="OA6" s="53"/>
      <c r="OB6" s="53"/>
      <c r="OC6" s="53"/>
      <c r="OD6" s="53"/>
      <c r="OE6" s="53"/>
      <c r="OF6" s="53"/>
      <c r="OG6" s="53"/>
      <c r="OH6" s="53"/>
      <c r="OI6" s="53"/>
      <c r="OJ6" s="53"/>
      <c r="OK6" s="53"/>
      <c r="OL6" s="53"/>
      <c r="OM6" s="53"/>
      <c r="ON6" s="53"/>
      <c r="OO6" s="53"/>
      <c r="OP6" s="53"/>
      <c r="OQ6" s="53"/>
      <c r="OR6" s="53"/>
      <c r="OS6" s="53"/>
      <c r="OT6" s="53"/>
      <c r="OU6" s="53"/>
      <c r="OV6" s="53"/>
      <c r="OW6" s="53"/>
      <c r="OX6" s="53"/>
      <c r="OY6" s="53"/>
      <c r="OZ6" s="53"/>
      <c r="PA6" s="53"/>
      <c r="PB6" s="53"/>
      <c r="PC6" s="53"/>
      <c r="PD6" s="53"/>
      <c r="PE6" s="53"/>
      <c r="PF6" s="53"/>
      <c r="PG6" s="53"/>
      <c r="PH6" s="53"/>
      <c r="PI6" s="53"/>
      <c r="PJ6" s="53"/>
      <c r="PK6" s="53"/>
      <c r="PL6" s="53"/>
      <c r="PM6" s="53"/>
      <c r="PN6" s="53"/>
      <c r="PO6" s="53"/>
      <c r="PP6" s="53"/>
      <c r="PQ6" s="53"/>
      <c r="PR6" s="53"/>
      <c r="PS6" s="53"/>
      <c r="PT6" s="53"/>
      <c r="PU6" s="53"/>
      <c r="PV6" s="53"/>
      <c r="PW6" s="53"/>
      <c r="PX6" s="53"/>
      <c r="PY6" s="53"/>
      <c r="PZ6" s="53"/>
      <c r="QA6" s="53"/>
      <c r="QB6" s="53"/>
      <c r="QC6" s="53"/>
      <c r="QD6" s="53"/>
      <c r="QE6" s="53"/>
      <c r="QF6" s="53"/>
      <c r="QG6" s="53"/>
      <c r="QH6" s="53"/>
      <c r="QI6" s="53"/>
      <c r="QJ6" s="53"/>
      <c r="QK6" s="53"/>
      <c r="QL6" s="53"/>
      <c r="QM6" s="53"/>
      <c r="QN6" s="53"/>
      <c r="QO6" s="53"/>
      <c r="QP6" s="53"/>
      <c r="QQ6" s="53"/>
      <c r="QR6" s="53"/>
      <c r="QS6" s="53"/>
      <c r="QT6" s="53"/>
      <c r="QU6" s="53"/>
      <c r="QV6" s="53"/>
      <c r="QW6" s="53"/>
      <c r="QX6" s="53"/>
      <c r="QY6" s="53"/>
      <c r="QZ6" s="53"/>
      <c r="RA6" s="53"/>
      <c r="RB6" s="53"/>
      <c r="RC6" s="53"/>
      <c r="RD6" s="53"/>
      <c r="RE6" s="53"/>
      <c r="RF6" s="53"/>
      <c r="RG6" s="53"/>
      <c r="RH6" s="53"/>
      <c r="RI6" s="53"/>
      <c r="RJ6" s="53"/>
      <c r="RK6" s="53"/>
      <c r="RL6" s="53"/>
      <c r="RM6" s="53"/>
      <c r="RN6" s="53"/>
      <c r="RO6" s="53"/>
      <c r="RP6" s="53"/>
      <c r="RQ6" s="53"/>
      <c r="RR6" s="53"/>
      <c r="RS6" s="53"/>
      <c r="RT6" s="53"/>
      <c r="RU6" s="53"/>
      <c r="RV6" s="53"/>
      <c r="RW6" s="53"/>
      <c r="RX6" s="53"/>
      <c r="RY6" s="53"/>
      <c r="RZ6" s="53"/>
      <c r="SA6" s="53"/>
      <c r="SB6" s="53"/>
      <c r="SC6" s="53"/>
      <c r="SD6" s="53"/>
      <c r="SE6" s="53"/>
      <c r="SF6" s="53"/>
      <c r="SG6" s="53"/>
      <c r="SH6" s="53"/>
      <c r="SI6" s="53"/>
      <c r="SJ6" s="53"/>
      <c r="SK6" s="53"/>
      <c r="SL6" s="53"/>
      <c r="SM6" s="53"/>
      <c r="SN6" s="53"/>
      <c r="SO6" s="53"/>
      <c r="SP6" s="53"/>
      <c r="SQ6" s="53"/>
      <c r="SR6" s="53"/>
      <c r="SS6" s="53"/>
      <c r="ST6" s="53"/>
      <c r="SU6" s="53"/>
      <c r="SV6" s="53"/>
      <c r="SW6" s="53"/>
      <c r="SX6" s="53"/>
      <c r="SY6" s="53"/>
      <c r="SZ6" s="53"/>
      <c r="TA6" s="53"/>
      <c r="TB6" s="53"/>
      <c r="TC6" s="53"/>
      <c r="TD6" s="53"/>
      <c r="TE6" s="53"/>
      <c r="TF6" s="53"/>
      <c r="TG6" s="53"/>
      <c r="TH6" s="53"/>
      <c r="TI6" s="53"/>
      <c r="TJ6" s="53"/>
      <c r="TK6" s="53"/>
      <c r="TL6" s="53"/>
      <c r="TM6" s="53"/>
      <c r="TN6" s="53"/>
      <c r="TO6" s="53"/>
      <c r="TP6" s="53"/>
      <c r="TQ6" s="53"/>
      <c r="TR6" s="53"/>
      <c r="TS6" s="53"/>
      <c r="TT6" s="53"/>
      <c r="TU6" s="53"/>
      <c r="TV6" s="53"/>
      <c r="TW6" s="53"/>
      <c r="TX6" s="53"/>
      <c r="TY6" s="53"/>
      <c r="TZ6" s="53"/>
      <c r="UA6" s="53"/>
      <c r="UB6" s="53"/>
      <c r="UC6" s="53"/>
      <c r="UD6" s="53"/>
      <c r="UE6" s="53"/>
      <c r="UF6" s="53"/>
      <c r="UG6" s="53"/>
      <c r="UH6" s="53"/>
      <c r="UI6" s="53"/>
      <c r="UJ6" s="53"/>
      <c r="UK6" s="53"/>
      <c r="UL6" s="53"/>
      <c r="UM6" s="53"/>
      <c r="UN6" s="53"/>
      <c r="UO6" s="53"/>
      <c r="UP6" s="53"/>
      <c r="UQ6" s="53"/>
      <c r="UR6" s="53"/>
      <c r="US6" s="53"/>
      <c r="UT6" s="53"/>
      <c r="UU6" s="53"/>
      <c r="UV6" s="53"/>
      <c r="UW6" s="53"/>
      <c r="UX6" s="53"/>
      <c r="UY6" s="53"/>
      <c r="UZ6" s="53"/>
      <c r="VA6" s="53"/>
      <c r="VB6" s="53"/>
      <c r="VC6" s="53"/>
      <c r="VD6" s="53"/>
      <c r="VE6" s="53"/>
      <c r="VF6" s="53"/>
      <c r="VG6" s="53"/>
      <c r="VH6" s="53"/>
      <c r="VI6" s="53"/>
      <c r="VJ6" s="53"/>
      <c r="VK6" s="53"/>
      <c r="VL6" s="53"/>
      <c r="VM6" s="53"/>
      <c r="VN6" s="53"/>
      <c r="VO6" s="53"/>
      <c r="VP6" s="53"/>
      <c r="VQ6" s="53"/>
      <c r="VR6" s="53"/>
      <c r="VS6" s="53"/>
      <c r="VT6" s="53"/>
      <c r="VU6" s="53"/>
      <c r="VV6" s="53"/>
      <c r="VW6" s="53"/>
      <c r="VX6" s="53"/>
      <c r="VY6" s="53"/>
    </row>
    <row r="7" spans="1:597" s="54" customFormat="1" ht="86" customHeight="1" thickBot="1" x14ac:dyDescent="0.35">
      <c r="A7" s="423"/>
      <c r="B7" s="426"/>
      <c r="C7" s="55" t="s">
        <v>191</v>
      </c>
      <c r="D7" s="56">
        <v>1</v>
      </c>
      <c r="E7" s="56">
        <v>1</v>
      </c>
      <c r="F7" s="56">
        <v>1</v>
      </c>
      <c r="G7" s="56">
        <v>1</v>
      </c>
      <c r="H7" s="56">
        <v>1</v>
      </c>
      <c r="I7" s="56">
        <v>1</v>
      </c>
      <c r="J7" s="56">
        <v>1</v>
      </c>
      <c r="K7" s="57">
        <v>1</v>
      </c>
      <c r="L7" s="52">
        <f t="shared" si="0"/>
        <v>8</v>
      </c>
      <c r="M7" s="429"/>
      <c r="N7" s="466"/>
      <c r="O7" s="466"/>
      <c r="P7" s="466"/>
      <c r="Q7" s="466"/>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c r="IW7" s="53"/>
      <c r="IX7" s="53"/>
      <c r="IY7" s="53"/>
      <c r="IZ7" s="53"/>
      <c r="JA7" s="53"/>
      <c r="JB7" s="53"/>
      <c r="JC7" s="53"/>
      <c r="JD7" s="53"/>
      <c r="JE7" s="53"/>
      <c r="JF7" s="53"/>
      <c r="JG7" s="53"/>
      <c r="JH7" s="53"/>
      <c r="JI7" s="53"/>
      <c r="JJ7" s="53"/>
      <c r="JK7" s="53"/>
      <c r="JL7" s="53"/>
      <c r="JM7" s="53"/>
      <c r="JN7" s="53"/>
      <c r="JO7" s="53"/>
      <c r="JP7" s="53"/>
      <c r="JQ7" s="53"/>
      <c r="JR7" s="53"/>
      <c r="JS7" s="53"/>
      <c r="JT7" s="53"/>
      <c r="JU7" s="53"/>
      <c r="JV7" s="53"/>
      <c r="JW7" s="53"/>
      <c r="JX7" s="53"/>
      <c r="JY7" s="53"/>
      <c r="JZ7" s="53"/>
      <c r="KA7" s="53"/>
      <c r="KB7" s="53"/>
      <c r="KC7" s="53"/>
      <c r="KD7" s="53"/>
      <c r="KE7" s="53"/>
      <c r="KF7" s="53"/>
      <c r="KG7" s="53"/>
      <c r="KH7" s="53"/>
      <c r="KI7" s="53"/>
      <c r="KJ7" s="53"/>
      <c r="KK7" s="53"/>
      <c r="KL7" s="53"/>
      <c r="KM7" s="53"/>
      <c r="KN7" s="53"/>
      <c r="KO7" s="53"/>
      <c r="KP7" s="53"/>
      <c r="KQ7" s="53"/>
      <c r="KR7" s="53"/>
      <c r="KS7" s="53"/>
      <c r="KT7" s="53"/>
      <c r="KU7" s="53"/>
      <c r="KV7" s="53"/>
      <c r="KW7" s="53"/>
      <c r="KX7" s="53"/>
      <c r="KY7" s="53"/>
      <c r="KZ7" s="53"/>
      <c r="LA7" s="53"/>
      <c r="LB7" s="53"/>
      <c r="LC7" s="53"/>
      <c r="LD7" s="53"/>
      <c r="LE7" s="53"/>
      <c r="LF7" s="53"/>
      <c r="LG7" s="53"/>
      <c r="LH7" s="53"/>
      <c r="LI7" s="53"/>
      <c r="LJ7" s="53"/>
      <c r="LK7" s="53"/>
      <c r="LL7" s="53"/>
      <c r="LM7" s="53"/>
      <c r="LN7" s="53"/>
      <c r="LO7" s="53"/>
      <c r="LP7" s="53"/>
      <c r="LQ7" s="53"/>
      <c r="LR7" s="53"/>
      <c r="LS7" s="53"/>
      <c r="LT7" s="53"/>
      <c r="LU7" s="53"/>
      <c r="LV7" s="53"/>
      <c r="LW7" s="53"/>
      <c r="LX7" s="53"/>
      <c r="LY7" s="53"/>
      <c r="LZ7" s="53"/>
      <c r="MA7" s="53"/>
      <c r="MB7" s="53"/>
      <c r="MC7" s="53"/>
      <c r="MD7" s="53"/>
      <c r="ME7" s="53"/>
      <c r="MF7" s="53"/>
      <c r="MG7" s="53"/>
      <c r="MH7" s="53"/>
      <c r="MI7" s="53"/>
      <c r="MJ7" s="53"/>
      <c r="MK7" s="53"/>
      <c r="ML7" s="53"/>
      <c r="MM7" s="53"/>
      <c r="MN7" s="53"/>
      <c r="MO7" s="53"/>
      <c r="MP7" s="53"/>
      <c r="MQ7" s="53"/>
      <c r="MR7" s="53"/>
      <c r="MS7" s="53"/>
      <c r="MT7" s="53"/>
      <c r="MU7" s="53"/>
      <c r="MV7" s="53"/>
      <c r="MW7" s="53"/>
      <c r="MX7" s="53"/>
      <c r="MY7" s="53"/>
      <c r="MZ7" s="53"/>
      <c r="NA7" s="53"/>
      <c r="NB7" s="53"/>
      <c r="NC7" s="53"/>
      <c r="ND7" s="53"/>
      <c r="NE7" s="53"/>
      <c r="NF7" s="53"/>
      <c r="NG7" s="53"/>
      <c r="NH7" s="53"/>
      <c r="NI7" s="53"/>
      <c r="NJ7" s="53"/>
      <c r="NK7" s="53"/>
      <c r="NL7" s="53"/>
      <c r="NM7" s="53"/>
      <c r="NN7" s="53"/>
      <c r="NO7" s="53"/>
      <c r="NP7" s="53"/>
      <c r="NQ7" s="53"/>
      <c r="NR7" s="53"/>
      <c r="NS7" s="53"/>
      <c r="NT7" s="53"/>
      <c r="NU7" s="53"/>
      <c r="NV7" s="53"/>
      <c r="NW7" s="53"/>
      <c r="NX7" s="53"/>
      <c r="NY7" s="53"/>
      <c r="NZ7" s="53"/>
      <c r="OA7" s="53"/>
      <c r="OB7" s="53"/>
      <c r="OC7" s="53"/>
      <c r="OD7" s="53"/>
      <c r="OE7" s="53"/>
      <c r="OF7" s="53"/>
      <c r="OG7" s="53"/>
      <c r="OH7" s="53"/>
      <c r="OI7" s="53"/>
      <c r="OJ7" s="53"/>
      <c r="OK7" s="53"/>
      <c r="OL7" s="53"/>
      <c r="OM7" s="53"/>
      <c r="ON7" s="53"/>
      <c r="OO7" s="53"/>
      <c r="OP7" s="53"/>
      <c r="OQ7" s="53"/>
      <c r="OR7" s="53"/>
      <c r="OS7" s="53"/>
      <c r="OT7" s="53"/>
      <c r="OU7" s="53"/>
      <c r="OV7" s="53"/>
      <c r="OW7" s="53"/>
      <c r="OX7" s="53"/>
      <c r="OY7" s="53"/>
      <c r="OZ7" s="53"/>
      <c r="PA7" s="53"/>
      <c r="PB7" s="53"/>
      <c r="PC7" s="53"/>
      <c r="PD7" s="53"/>
      <c r="PE7" s="53"/>
      <c r="PF7" s="53"/>
      <c r="PG7" s="53"/>
      <c r="PH7" s="53"/>
      <c r="PI7" s="53"/>
      <c r="PJ7" s="53"/>
      <c r="PK7" s="53"/>
      <c r="PL7" s="53"/>
      <c r="PM7" s="53"/>
      <c r="PN7" s="53"/>
      <c r="PO7" s="53"/>
      <c r="PP7" s="53"/>
      <c r="PQ7" s="53"/>
      <c r="PR7" s="53"/>
      <c r="PS7" s="53"/>
      <c r="PT7" s="53"/>
      <c r="PU7" s="53"/>
      <c r="PV7" s="53"/>
      <c r="PW7" s="53"/>
      <c r="PX7" s="53"/>
      <c r="PY7" s="53"/>
      <c r="PZ7" s="53"/>
      <c r="QA7" s="53"/>
      <c r="QB7" s="53"/>
      <c r="QC7" s="53"/>
      <c r="QD7" s="53"/>
      <c r="QE7" s="53"/>
      <c r="QF7" s="53"/>
      <c r="QG7" s="53"/>
      <c r="QH7" s="53"/>
      <c r="QI7" s="53"/>
      <c r="QJ7" s="53"/>
      <c r="QK7" s="53"/>
      <c r="QL7" s="53"/>
      <c r="QM7" s="53"/>
      <c r="QN7" s="53"/>
      <c r="QO7" s="53"/>
      <c r="QP7" s="53"/>
      <c r="QQ7" s="53"/>
      <c r="QR7" s="53"/>
      <c r="QS7" s="53"/>
      <c r="QT7" s="53"/>
      <c r="QU7" s="53"/>
      <c r="QV7" s="53"/>
      <c r="QW7" s="53"/>
      <c r="QX7" s="53"/>
      <c r="QY7" s="53"/>
      <c r="QZ7" s="53"/>
      <c r="RA7" s="53"/>
      <c r="RB7" s="53"/>
      <c r="RC7" s="53"/>
      <c r="RD7" s="53"/>
      <c r="RE7" s="53"/>
      <c r="RF7" s="53"/>
      <c r="RG7" s="53"/>
      <c r="RH7" s="53"/>
      <c r="RI7" s="53"/>
      <c r="RJ7" s="53"/>
      <c r="RK7" s="53"/>
      <c r="RL7" s="53"/>
      <c r="RM7" s="53"/>
      <c r="RN7" s="53"/>
      <c r="RO7" s="53"/>
      <c r="RP7" s="53"/>
      <c r="RQ7" s="53"/>
      <c r="RR7" s="53"/>
      <c r="RS7" s="53"/>
      <c r="RT7" s="53"/>
      <c r="RU7" s="53"/>
      <c r="RV7" s="53"/>
      <c r="RW7" s="53"/>
      <c r="RX7" s="53"/>
      <c r="RY7" s="53"/>
      <c r="RZ7" s="53"/>
      <c r="SA7" s="53"/>
      <c r="SB7" s="53"/>
      <c r="SC7" s="53"/>
      <c r="SD7" s="53"/>
      <c r="SE7" s="53"/>
      <c r="SF7" s="53"/>
      <c r="SG7" s="53"/>
      <c r="SH7" s="53"/>
      <c r="SI7" s="53"/>
      <c r="SJ7" s="53"/>
      <c r="SK7" s="53"/>
      <c r="SL7" s="53"/>
      <c r="SM7" s="53"/>
      <c r="SN7" s="53"/>
      <c r="SO7" s="53"/>
      <c r="SP7" s="53"/>
      <c r="SQ7" s="53"/>
      <c r="SR7" s="53"/>
      <c r="SS7" s="53"/>
      <c r="ST7" s="53"/>
      <c r="SU7" s="53"/>
      <c r="SV7" s="53"/>
      <c r="SW7" s="53"/>
      <c r="SX7" s="53"/>
      <c r="SY7" s="53"/>
      <c r="SZ7" s="53"/>
      <c r="TA7" s="53"/>
      <c r="TB7" s="53"/>
      <c r="TC7" s="53"/>
      <c r="TD7" s="53"/>
      <c r="TE7" s="53"/>
      <c r="TF7" s="53"/>
      <c r="TG7" s="53"/>
      <c r="TH7" s="53"/>
      <c r="TI7" s="53"/>
      <c r="TJ7" s="53"/>
      <c r="TK7" s="53"/>
      <c r="TL7" s="53"/>
      <c r="TM7" s="53"/>
      <c r="TN7" s="53"/>
      <c r="TO7" s="53"/>
      <c r="TP7" s="53"/>
      <c r="TQ7" s="53"/>
      <c r="TR7" s="53"/>
      <c r="TS7" s="53"/>
      <c r="TT7" s="53"/>
      <c r="TU7" s="53"/>
      <c r="TV7" s="53"/>
      <c r="TW7" s="53"/>
      <c r="TX7" s="53"/>
      <c r="TY7" s="53"/>
      <c r="TZ7" s="53"/>
      <c r="UA7" s="53"/>
      <c r="UB7" s="53"/>
      <c r="UC7" s="53"/>
      <c r="UD7" s="53"/>
      <c r="UE7" s="53"/>
      <c r="UF7" s="53"/>
      <c r="UG7" s="53"/>
      <c r="UH7" s="53"/>
      <c r="UI7" s="53"/>
      <c r="UJ7" s="53"/>
      <c r="UK7" s="53"/>
      <c r="UL7" s="53"/>
      <c r="UM7" s="53"/>
      <c r="UN7" s="53"/>
      <c r="UO7" s="53"/>
      <c r="UP7" s="53"/>
      <c r="UQ7" s="53"/>
      <c r="UR7" s="53"/>
      <c r="US7" s="53"/>
      <c r="UT7" s="53"/>
      <c r="UU7" s="53"/>
      <c r="UV7" s="53"/>
      <c r="UW7" s="53"/>
      <c r="UX7" s="53"/>
      <c r="UY7" s="53"/>
      <c r="UZ7" s="53"/>
      <c r="VA7" s="53"/>
      <c r="VB7" s="53"/>
      <c r="VC7" s="53"/>
      <c r="VD7" s="53"/>
      <c r="VE7" s="53"/>
      <c r="VF7" s="53"/>
      <c r="VG7" s="53"/>
      <c r="VH7" s="53"/>
      <c r="VI7" s="53"/>
      <c r="VJ7" s="53"/>
      <c r="VK7" s="53"/>
      <c r="VL7" s="53"/>
      <c r="VM7" s="53"/>
      <c r="VN7" s="53"/>
      <c r="VO7" s="53"/>
      <c r="VP7" s="53"/>
      <c r="VQ7" s="53"/>
      <c r="VR7" s="53"/>
      <c r="VS7" s="53"/>
      <c r="VT7" s="53"/>
      <c r="VU7" s="53"/>
      <c r="VV7" s="53"/>
      <c r="VW7" s="53"/>
      <c r="VX7" s="53"/>
      <c r="VY7" s="53"/>
    </row>
    <row r="8" spans="1:597" s="54" customFormat="1" ht="86" customHeight="1" thickBot="1" x14ac:dyDescent="0.35">
      <c r="A8" s="423"/>
      <c r="B8" s="426"/>
      <c r="C8" s="55" t="s">
        <v>189</v>
      </c>
      <c r="D8" s="56"/>
      <c r="E8" s="56"/>
      <c r="F8" s="56"/>
      <c r="G8" s="56"/>
      <c r="H8" s="56">
        <v>1</v>
      </c>
      <c r="I8" s="56">
        <v>1</v>
      </c>
      <c r="J8" s="56"/>
      <c r="K8" s="57"/>
      <c r="L8" s="52">
        <f t="shared" si="0"/>
        <v>2</v>
      </c>
      <c r="M8" s="429"/>
      <c r="N8" s="466"/>
      <c r="O8" s="466"/>
      <c r="P8" s="466"/>
      <c r="Q8" s="466"/>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c r="IV8" s="53"/>
      <c r="IW8" s="53"/>
      <c r="IX8" s="53"/>
      <c r="IY8" s="53"/>
      <c r="IZ8" s="53"/>
      <c r="JA8" s="53"/>
      <c r="JB8" s="53"/>
      <c r="JC8" s="53"/>
      <c r="JD8" s="53"/>
      <c r="JE8" s="53"/>
      <c r="JF8" s="53"/>
      <c r="JG8" s="53"/>
      <c r="JH8" s="53"/>
      <c r="JI8" s="53"/>
      <c r="JJ8" s="53"/>
      <c r="JK8" s="53"/>
      <c r="JL8" s="53"/>
      <c r="JM8" s="53"/>
      <c r="JN8" s="53"/>
      <c r="JO8" s="53"/>
      <c r="JP8" s="53"/>
      <c r="JQ8" s="53"/>
      <c r="JR8" s="53"/>
      <c r="JS8" s="53"/>
      <c r="JT8" s="53"/>
      <c r="JU8" s="53"/>
      <c r="JV8" s="53"/>
      <c r="JW8" s="53"/>
      <c r="JX8" s="53"/>
      <c r="JY8" s="53"/>
      <c r="JZ8" s="53"/>
      <c r="KA8" s="53"/>
      <c r="KB8" s="53"/>
      <c r="KC8" s="53"/>
      <c r="KD8" s="53"/>
      <c r="KE8" s="53"/>
      <c r="KF8" s="53"/>
      <c r="KG8" s="53"/>
      <c r="KH8" s="53"/>
      <c r="KI8" s="53"/>
      <c r="KJ8" s="53"/>
      <c r="KK8" s="53"/>
      <c r="KL8" s="53"/>
      <c r="KM8" s="53"/>
      <c r="KN8" s="53"/>
      <c r="KO8" s="53"/>
      <c r="KP8" s="53"/>
      <c r="KQ8" s="53"/>
      <c r="KR8" s="53"/>
      <c r="KS8" s="53"/>
      <c r="KT8" s="53"/>
      <c r="KU8" s="53"/>
      <c r="KV8" s="53"/>
      <c r="KW8" s="53"/>
      <c r="KX8" s="53"/>
      <c r="KY8" s="53"/>
      <c r="KZ8" s="53"/>
      <c r="LA8" s="53"/>
      <c r="LB8" s="53"/>
      <c r="LC8" s="53"/>
      <c r="LD8" s="53"/>
      <c r="LE8" s="53"/>
      <c r="LF8" s="53"/>
      <c r="LG8" s="53"/>
      <c r="LH8" s="53"/>
      <c r="LI8" s="53"/>
      <c r="LJ8" s="53"/>
      <c r="LK8" s="53"/>
      <c r="LL8" s="53"/>
      <c r="LM8" s="53"/>
      <c r="LN8" s="53"/>
      <c r="LO8" s="53"/>
      <c r="LP8" s="53"/>
      <c r="LQ8" s="53"/>
      <c r="LR8" s="53"/>
      <c r="LS8" s="53"/>
      <c r="LT8" s="53"/>
      <c r="LU8" s="53"/>
      <c r="LV8" s="53"/>
      <c r="LW8" s="53"/>
      <c r="LX8" s="53"/>
      <c r="LY8" s="53"/>
      <c r="LZ8" s="53"/>
      <c r="MA8" s="53"/>
      <c r="MB8" s="53"/>
      <c r="MC8" s="53"/>
      <c r="MD8" s="53"/>
      <c r="ME8" s="53"/>
      <c r="MF8" s="53"/>
      <c r="MG8" s="53"/>
      <c r="MH8" s="53"/>
      <c r="MI8" s="53"/>
      <c r="MJ8" s="53"/>
      <c r="MK8" s="53"/>
      <c r="ML8" s="53"/>
      <c r="MM8" s="53"/>
      <c r="MN8" s="53"/>
      <c r="MO8" s="53"/>
      <c r="MP8" s="53"/>
      <c r="MQ8" s="53"/>
      <c r="MR8" s="53"/>
      <c r="MS8" s="53"/>
      <c r="MT8" s="53"/>
      <c r="MU8" s="53"/>
      <c r="MV8" s="53"/>
      <c r="MW8" s="53"/>
      <c r="MX8" s="53"/>
      <c r="MY8" s="53"/>
      <c r="MZ8" s="53"/>
      <c r="NA8" s="53"/>
      <c r="NB8" s="53"/>
      <c r="NC8" s="53"/>
      <c r="ND8" s="53"/>
      <c r="NE8" s="53"/>
      <c r="NF8" s="53"/>
      <c r="NG8" s="53"/>
      <c r="NH8" s="53"/>
      <c r="NI8" s="53"/>
      <c r="NJ8" s="53"/>
      <c r="NK8" s="53"/>
      <c r="NL8" s="53"/>
      <c r="NM8" s="53"/>
      <c r="NN8" s="53"/>
      <c r="NO8" s="53"/>
      <c r="NP8" s="53"/>
      <c r="NQ8" s="53"/>
      <c r="NR8" s="53"/>
      <c r="NS8" s="53"/>
      <c r="NT8" s="53"/>
      <c r="NU8" s="53"/>
      <c r="NV8" s="53"/>
      <c r="NW8" s="53"/>
      <c r="NX8" s="53"/>
      <c r="NY8" s="53"/>
      <c r="NZ8" s="53"/>
      <c r="OA8" s="53"/>
      <c r="OB8" s="53"/>
      <c r="OC8" s="53"/>
      <c r="OD8" s="53"/>
      <c r="OE8" s="53"/>
      <c r="OF8" s="53"/>
      <c r="OG8" s="53"/>
      <c r="OH8" s="53"/>
      <c r="OI8" s="53"/>
      <c r="OJ8" s="53"/>
      <c r="OK8" s="53"/>
      <c r="OL8" s="53"/>
      <c r="OM8" s="53"/>
      <c r="ON8" s="53"/>
      <c r="OO8" s="53"/>
      <c r="OP8" s="53"/>
      <c r="OQ8" s="53"/>
      <c r="OR8" s="53"/>
      <c r="OS8" s="53"/>
      <c r="OT8" s="53"/>
      <c r="OU8" s="53"/>
      <c r="OV8" s="53"/>
      <c r="OW8" s="53"/>
      <c r="OX8" s="53"/>
      <c r="OY8" s="53"/>
      <c r="OZ8" s="53"/>
      <c r="PA8" s="53"/>
      <c r="PB8" s="53"/>
      <c r="PC8" s="53"/>
      <c r="PD8" s="53"/>
      <c r="PE8" s="53"/>
      <c r="PF8" s="53"/>
      <c r="PG8" s="53"/>
      <c r="PH8" s="53"/>
      <c r="PI8" s="53"/>
      <c r="PJ8" s="53"/>
      <c r="PK8" s="53"/>
      <c r="PL8" s="53"/>
      <c r="PM8" s="53"/>
      <c r="PN8" s="53"/>
      <c r="PO8" s="53"/>
      <c r="PP8" s="53"/>
      <c r="PQ8" s="53"/>
      <c r="PR8" s="53"/>
      <c r="PS8" s="53"/>
      <c r="PT8" s="53"/>
      <c r="PU8" s="53"/>
      <c r="PV8" s="53"/>
      <c r="PW8" s="53"/>
      <c r="PX8" s="53"/>
      <c r="PY8" s="53"/>
      <c r="PZ8" s="53"/>
      <c r="QA8" s="53"/>
      <c r="QB8" s="53"/>
      <c r="QC8" s="53"/>
      <c r="QD8" s="53"/>
      <c r="QE8" s="53"/>
      <c r="QF8" s="53"/>
      <c r="QG8" s="53"/>
      <c r="QH8" s="53"/>
      <c r="QI8" s="53"/>
      <c r="QJ8" s="53"/>
      <c r="QK8" s="53"/>
      <c r="QL8" s="53"/>
      <c r="QM8" s="53"/>
      <c r="QN8" s="53"/>
      <c r="QO8" s="53"/>
      <c r="QP8" s="53"/>
      <c r="QQ8" s="53"/>
      <c r="QR8" s="53"/>
      <c r="QS8" s="53"/>
      <c r="QT8" s="53"/>
      <c r="QU8" s="53"/>
      <c r="QV8" s="53"/>
      <c r="QW8" s="53"/>
      <c r="QX8" s="53"/>
      <c r="QY8" s="53"/>
      <c r="QZ8" s="53"/>
      <c r="RA8" s="53"/>
      <c r="RB8" s="53"/>
      <c r="RC8" s="53"/>
      <c r="RD8" s="53"/>
      <c r="RE8" s="53"/>
      <c r="RF8" s="53"/>
      <c r="RG8" s="53"/>
      <c r="RH8" s="53"/>
      <c r="RI8" s="53"/>
      <c r="RJ8" s="53"/>
      <c r="RK8" s="53"/>
      <c r="RL8" s="53"/>
      <c r="RM8" s="53"/>
      <c r="RN8" s="53"/>
      <c r="RO8" s="53"/>
      <c r="RP8" s="53"/>
      <c r="RQ8" s="53"/>
      <c r="RR8" s="53"/>
      <c r="RS8" s="53"/>
      <c r="RT8" s="53"/>
      <c r="RU8" s="53"/>
      <c r="RV8" s="53"/>
      <c r="RW8" s="53"/>
      <c r="RX8" s="53"/>
      <c r="RY8" s="53"/>
      <c r="RZ8" s="53"/>
      <c r="SA8" s="53"/>
      <c r="SB8" s="53"/>
      <c r="SC8" s="53"/>
      <c r="SD8" s="53"/>
      <c r="SE8" s="53"/>
      <c r="SF8" s="53"/>
      <c r="SG8" s="53"/>
      <c r="SH8" s="53"/>
      <c r="SI8" s="53"/>
      <c r="SJ8" s="53"/>
      <c r="SK8" s="53"/>
      <c r="SL8" s="53"/>
      <c r="SM8" s="53"/>
      <c r="SN8" s="53"/>
      <c r="SO8" s="53"/>
      <c r="SP8" s="53"/>
      <c r="SQ8" s="53"/>
      <c r="SR8" s="53"/>
      <c r="SS8" s="53"/>
      <c r="ST8" s="53"/>
      <c r="SU8" s="53"/>
      <c r="SV8" s="53"/>
      <c r="SW8" s="53"/>
      <c r="SX8" s="53"/>
      <c r="SY8" s="53"/>
      <c r="SZ8" s="53"/>
      <c r="TA8" s="53"/>
      <c r="TB8" s="53"/>
      <c r="TC8" s="53"/>
      <c r="TD8" s="53"/>
      <c r="TE8" s="53"/>
      <c r="TF8" s="53"/>
      <c r="TG8" s="53"/>
      <c r="TH8" s="53"/>
      <c r="TI8" s="53"/>
      <c r="TJ8" s="53"/>
      <c r="TK8" s="53"/>
      <c r="TL8" s="53"/>
      <c r="TM8" s="53"/>
      <c r="TN8" s="53"/>
      <c r="TO8" s="53"/>
      <c r="TP8" s="53"/>
      <c r="TQ8" s="53"/>
      <c r="TR8" s="53"/>
      <c r="TS8" s="53"/>
      <c r="TT8" s="53"/>
      <c r="TU8" s="53"/>
      <c r="TV8" s="53"/>
      <c r="TW8" s="53"/>
      <c r="TX8" s="53"/>
      <c r="TY8" s="53"/>
      <c r="TZ8" s="53"/>
      <c r="UA8" s="53"/>
      <c r="UB8" s="53"/>
      <c r="UC8" s="53"/>
      <c r="UD8" s="53"/>
      <c r="UE8" s="53"/>
      <c r="UF8" s="53"/>
      <c r="UG8" s="53"/>
      <c r="UH8" s="53"/>
      <c r="UI8" s="53"/>
      <c r="UJ8" s="53"/>
      <c r="UK8" s="53"/>
      <c r="UL8" s="53"/>
      <c r="UM8" s="53"/>
      <c r="UN8" s="53"/>
      <c r="UO8" s="53"/>
      <c r="UP8" s="53"/>
      <c r="UQ8" s="53"/>
      <c r="UR8" s="53"/>
      <c r="US8" s="53"/>
      <c r="UT8" s="53"/>
      <c r="UU8" s="53"/>
      <c r="UV8" s="53"/>
      <c r="UW8" s="53"/>
      <c r="UX8" s="53"/>
      <c r="UY8" s="53"/>
      <c r="UZ8" s="53"/>
      <c r="VA8" s="53"/>
      <c r="VB8" s="53"/>
      <c r="VC8" s="53"/>
      <c r="VD8" s="53"/>
      <c r="VE8" s="53"/>
      <c r="VF8" s="53"/>
      <c r="VG8" s="53"/>
      <c r="VH8" s="53"/>
      <c r="VI8" s="53"/>
      <c r="VJ8" s="53"/>
      <c r="VK8" s="53"/>
      <c r="VL8" s="53"/>
      <c r="VM8" s="53"/>
      <c r="VN8" s="53"/>
      <c r="VO8" s="53"/>
      <c r="VP8" s="53"/>
      <c r="VQ8" s="53"/>
      <c r="VR8" s="53"/>
      <c r="VS8" s="53"/>
      <c r="VT8" s="53"/>
      <c r="VU8" s="53"/>
      <c r="VV8" s="53"/>
      <c r="VW8" s="53"/>
      <c r="VX8" s="53"/>
      <c r="VY8" s="53"/>
    </row>
    <row r="9" spans="1:597" s="54" customFormat="1" ht="86" customHeight="1" thickBot="1" x14ac:dyDescent="0.35">
      <c r="A9" s="423"/>
      <c r="B9" s="426"/>
      <c r="C9" s="55" t="s">
        <v>190</v>
      </c>
      <c r="D9" s="56">
        <v>1</v>
      </c>
      <c r="E9" s="56">
        <v>1</v>
      </c>
      <c r="F9" s="56">
        <v>1</v>
      </c>
      <c r="G9" s="56">
        <v>1</v>
      </c>
      <c r="H9" s="56">
        <v>1</v>
      </c>
      <c r="I9" s="56"/>
      <c r="J9" s="56"/>
      <c r="K9" s="57"/>
      <c r="L9" s="52">
        <f t="shared" si="0"/>
        <v>5</v>
      </c>
      <c r="M9" s="429"/>
      <c r="N9" s="466"/>
      <c r="O9" s="466"/>
      <c r="P9" s="466"/>
      <c r="Q9" s="466"/>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c r="IW9" s="53"/>
      <c r="IX9" s="53"/>
      <c r="IY9" s="53"/>
      <c r="IZ9" s="53"/>
      <c r="JA9" s="53"/>
      <c r="JB9" s="53"/>
      <c r="JC9" s="53"/>
      <c r="JD9" s="53"/>
      <c r="JE9" s="53"/>
      <c r="JF9" s="53"/>
      <c r="JG9" s="53"/>
      <c r="JH9" s="53"/>
      <c r="JI9" s="53"/>
      <c r="JJ9" s="53"/>
      <c r="JK9" s="53"/>
      <c r="JL9" s="53"/>
      <c r="JM9" s="53"/>
      <c r="JN9" s="53"/>
      <c r="JO9" s="53"/>
      <c r="JP9" s="53"/>
      <c r="JQ9" s="53"/>
      <c r="JR9" s="53"/>
      <c r="JS9" s="53"/>
      <c r="JT9" s="53"/>
      <c r="JU9" s="53"/>
      <c r="JV9" s="53"/>
      <c r="JW9" s="53"/>
      <c r="JX9" s="53"/>
      <c r="JY9" s="53"/>
      <c r="JZ9" s="53"/>
      <c r="KA9" s="53"/>
      <c r="KB9" s="53"/>
      <c r="KC9" s="53"/>
      <c r="KD9" s="53"/>
      <c r="KE9" s="53"/>
      <c r="KF9" s="53"/>
      <c r="KG9" s="53"/>
      <c r="KH9" s="53"/>
      <c r="KI9" s="53"/>
      <c r="KJ9" s="53"/>
      <c r="KK9" s="53"/>
      <c r="KL9" s="53"/>
      <c r="KM9" s="53"/>
      <c r="KN9" s="53"/>
      <c r="KO9" s="53"/>
      <c r="KP9" s="53"/>
      <c r="KQ9" s="53"/>
      <c r="KR9" s="53"/>
      <c r="KS9" s="53"/>
      <c r="KT9" s="53"/>
      <c r="KU9" s="53"/>
      <c r="KV9" s="53"/>
      <c r="KW9" s="53"/>
      <c r="KX9" s="53"/>
      <c r="KY9" s="53"/>
      <c r="KZ9" s="53"/>
      <c r="LA9" s="53"/>
      <c r="LB9" s="53"/>
      <c r="LC9" s="53"/>
      <c r="LD9" s="53"/>
      <c r="LE9" s="53"/>
      <c r="LF9" s="53"/>
      <c r="LG9" s="53"/>
      <c r="LH9" s="53"/>
      <c r="LI9" s="53"/>
      <c r="LJ9" s="53"/>
      <c r="LK9" s="53"/>
      <c r="LL9" s="53"/>
      <c r="LM9" s="53"/>
      <c r="LN9" s="53"/>
      <c r="LO9" s="53"/>
      <c r="LP9" s="53"/>
      <c r="LQ9" s="53"/>
      <c r="LR9" s="53"/>
      <c r="LS9" s="53"/>
      <c r="LT9" s="53"/>
      <c r="LU9" s="53"/>
      <c r="LV9" s="53"/>
      <c r="LW9" s="53"/>
      <c r="LX9" s="53"/>
      <c r="LY9" s="53"/>
      <c r="LZ9" s="53"/>
      <c r="MA9" s="53"/>
      <c r="MB9" s="53"/>
      <c r="MC9" s="53"/>
      <c r="MD9" s="53"/>
      <c r="ME9" s="53"/>
      <c r="MF9" s="53"/>
      <c r="MG9" s="53"/>
      <c r="MH9" s="53"/>
      <c r="MI9" s="53"/>
      <c r="MJ9" s="53"/>
      <c r="MK9" s="53"/>
      <c r="ML9" s="53"/>
      <c r="MM9" s="53"/>
      <c r="MN9" s="53"/>
      <c r="MO9" s="53"/>
      <c r="MP9" s="53"/>
      <c r="MQ9" s="53"/>
      <c r="MR9" s="53"/>
      <c r="MS9" s="53"/>
      <c r="MT9" s="53"/>
      <c r="MU9" s="53"/>
      <c r="MV9" s="53"/>
      <c r="MW9" s="53"/>
      <c r="MX9" s="53"/>
      <c r="MY9" s="53"/>
      <c r="MZ9" s="53"/>
      <c r="NA9" s="53"/>
      <c r="NB9" s="53"/>
      <c r="NC9" s="53"/>
      <c r="ND9" s="53"/>
      <c r="NE9" s="53"/>
      <c r="NF9" s="53"/>
      <c r="NG9" s="53"/>
      <c r="NH9" s="53"/>
      <c r="NI9" s="53"/>
      <c r="NJ9" s="53"/>
      <c r="NK9" s="53"/>
      <c r="NL9" s="53"/>
      <c r="NM9" s="53"/>
      <c r="NN9" s="53"/>
      <c r="NO9" s="53"/>
      <c r="NP9" s="53"/>
      <c r="NQ9" s="53"/>
      <c r="NR9" s="53"/>
      <c r="NS9" s="53"/>
      <c r="NT9" s="53"/>
      <c r="NU9" s="53"/>
      <c r="NV9" s="53"/>
      <c r="NW9" s="53"/>
      <c r="NX9" s="53"/>
      <c r="NY9" s="53"/>
      <c r="NZ9" s="53"/>
      <c r="OA9" s="53"/>
      <c r="OB9" s="53"/>
      <c r="OC9" s="53"/>
      <c r="OD9" s="53"/>
      <c r="OE9" s="53"/>
      <c r="OF9" s="53"/>
      <c r="OG9" s="53"/>
      <c r="OH9" s="53"/>
      <c r="OI9" s="53"/>
      <c r="OJ9" s="53"/>
      <c r="OK9" s="53"/>
      <c r="OL9" s="53"/>
      <c r="OM9" s="53"/>
      <c r="ON9" s="53"/>
      <c r="OO9" s="53"/>
      <c r="OP9" s="53"/>
      <c r="OQ9" s="53"/>
      <c r="OR9" s="53"/>
      <c r="OS9" s="53"/>
      <c r="OT9" s="53"/>
      <c r="OU9" s="53"/>
      <c r="OV9" s="53"/>
      <c r="OW9" s="53"/>
      <c r="OX9" s="53"/>
      <c r="OY9" s="53"/>
      <c r="OZ9" s="53"/>
      <c r="PA9" s="53"/>
      <c r="PB9" s="53"/>
      <c r="PC9" s="53"/>
      <c r="PD9" s="53"/>
      <c r="PE9" s="53"/>
      <c r="PF9" s="53"/>
      <c r="PG9" s="53"/>
      <c r="PH9" s="53"/>
      <c r="PI9" s="53"/>
      <c r="PJ9" s="53"/>
      <c r="PK9" s="53"/>
      <c r="PL9" s="53"/>
      <c r="PM9" s="53"/>
      <c r="PN9" s="53"/>
      <c r="PO9" s="53"/>
      <c r="PP9" s="53"/>
      <c r="PQ9" s="53"/>
      <c r="PR9" s="53"/>
      <c r="PS9" s="53"/>
      <c r="PT9" s="53"/>
      <c r="PU9" s="53"/>
      <c r="PV9" s="53"/>
      <c r="PW9" s="53"/>
      <c r="PX9" s="53"/>
      <c r="PY9" s="53"/>
      <c r="PZ9" s="53"/>
      <c r="QA9" s="53"/>
      <c r="QB9" s="53"/>
      <c r="QC9" s="53"/>
      <c r="QD9" s="53"/>
      <c r="QE9" s="53"/>
      <c r="QF9" s="53"/>
      <c r="QG9" s="53"/>
      <c r="QH9" s="53"/>
      <c r="QI9" s="53"/>
      <c r="QJ9" s="53"/>
      <c r="QK9" s="53"/>
      <c r="QL9" s="53"/>
      <c r="QM9" s="53"/>
      <c r="QN9" s="53"/>
      <c r="QO9" s="53"/>
      <c r="QP9" s="53"/>
      <c r="QQ9" s="53"/>
      <c r="QR9" s="53"/>
      <c r="QS9" s="53"/>
      <c r="QT9" s="53"/>
      <c r="QU9" s="53"/>
      <c r="QV9" s="53"/>
      <c r="QW9" s="53"/>
      <c r="QX9" s="53"/>
      <c r="QY9" s="53"/>
      <c r="QZ9" s="53"/>
      <c r="RA9" s="53"/>
      <c r="RB9" s="53"/>
      <c r="RC9" s="53"/>
      <c r="RD9" s="53"/>
      <c r="RE9" s="53"/>
      <c r="RF9" s="53"/>
      <c r="RG9" s="53"/>
      <c r="RH9" s="53"/>
      <c r="RI9" s="53"/>
      <c r="RJ9" s="53"/>
      <c r="RK9" s="53"/>
      <c r="RL9" s="53"/>
      <c r="RM9" s="53"/>
      <c r="RN9" s="53"/>
      <c r="RO9" s="53"/>
      <c r="RP9" s="53"/>
      <c r="RQ9" s="53"/>
      <c r="RR9" s="53"/>
      <c r="RS9" s="53"/>
      <c r="RT9" s="53"/>
      <c r="RU9" s="53"/>
      <c r="RV9" s="53"/>
      <c r="RW9" s="53"/>
      <c r="RX9" s="53"/>
      <c r="RY9" s="53"/>
      <c r="RZ9" s="53"/>
      <c r="SA9" s="53"/>
      <c r="SB9" s="53"/>
      <c r="SC9" s="53"/>
      <c r="SD9" s="53"/>
      <c r="SE9" s="53"/>
      <c r="SF9" s="53"/>
      <c r="SG9" s="53"/>
      <c r="SH9" s="53"/>
      <c r="SI9" s="53"/>
      <c r="SJ9" s="53"/>
      <c r="SK9" s="53"/>
      <c r="SL9" s="53"/>
      <c r="SM9" s="53"/>
      <c r="SN9" s="53"/>
      <c r="SO9" s="53"/>
      <c r="SP9" s="53"/>
      <c r="SQ9" s="53"/>
      <c r="SR9" s="53"/>
      <c r="SS9" s="53"/>
      <c r="ST9" s="53"/>
      <c r="SU9" s="53"/>
      <c r="SV9" s="53"/>
      <c r="SW9" s="53"/>
      <c r="SX9" s="53"/>
      <c r="SY9" s="53"/>
      <c r="SZ9" s="53"/>
      <c r="TA9" s="53"/>
      <c r="TB9" s="53"/>
      <c r="TC9" s="53"/>
      <c r="TD9" s="53"/>
      <c r="TE9" s="53"/>
      <c r="TF9" s="53"/>
      <c r="TG9" s="53"/>
      <c r="TH9" s="53"/>
      <c r="TI9" s="53"/>
      <c r="TJ9" s="53"/>
      <c r="TK9" s="53"/>
      <c r="TL9" s="53"/>
      <c r="TM9" s="53"/>
      <c r="TN9" s="53"/>
      <c r="TO9" s="53"/>
      <c r="TP9" s="53"/>
      <c r="TQ9" s="53"/>
      <c r="TR9" s="53"/>
      <c r="TS9" s="53"/>
      <c r="TT9" s="53"/>
      <c r="TU9" s="53"/>
      <c r="TV9" s="53"/>
      <c r="TW9" s="53"/>
      <c r="TX9" s="53"/>
      <c r="TY9" s="53"/>
      <c r="TZ9" s="53"/>
      <c r="UA9" s="53"/>
      <c r="UB9" s="53"/>
      <c r="UC9" s="53"/>
      <c r="UD9" s="53"/>
      <c r="UE9" s="53"/>
      <c r="UF9" s="53"/>
      <c r="UG9" s="53"/>
      <c r="UH9" s="53"/>
      <c r="UI9" s="53"/>
      <c r="UJ9" s="53"/>
      <c r="UK9" s="53"/>
      <c r="UL9" s="53"/>
      <c r="UM9" s="53"/>
      <c r="UN9" s="53"/>
      <c r="UO9" s="53"/>
      <c r="UP9" s="53"/>
      <c r="UQ9" s="53"/>
      <c r="UR9" s="53"/>
      <c r="US9" s="53"/>
      <c r="UT9" s="53"/>
      <c r="UU9" s="53"/>
      <c r="UV9" s="53"/>
      <c r="UW9" s="53"/>
      <c r="UX9" s="53"/>
      <c r="UY9" s="53"/>
      <c r="UZ9" s="53"/>
      <c r="VA9" s="53"/>
      <c r="VB9" s="53"/>
      <c r="VC9" s="53"/>
      <c r="VD9" s="53"/>
      <c r="VE9" s="53"/>
      <c r="VF9" s="53"/>
      <c r="VG9" s="53"/>
      <c r="VH9" s="53"/>
      <c r="VI9" s="53"/>
      <c r="VJ9" s="53"/>
      <c r="VK9" s="53"/>
      <c r="VL9" s="53"/>
      <c r="VM9" s="53"/>
      <c r="VN9" s="53"/>
      <c r="VO9" s="53"/>
      <c r="VP9" s="53"/>
      <c r="VQ9" s="53"/>
      <c r="VR9" s="53"/>
      <c r="VS9" s="53"/>
      <c r="VT9" s="53"/>
      <c r="VU9" s="53"/>
      <c r="VV9" s="53"/>
      <c r="VW9" s="53"/>
      <c r="VX9" s="53"/>
      <c r="VY9" s="53"/>
    </row>
    <row r="10" spans="1:597" s="54" customFormat="1" ht="86" customHeight="1" thickBot="1" x14ac:dyDescent="0.35">
      <c r="A10" s="423"/>
      <c r="B10" s="427"/>
      <c r="C10" s="58" t="s">
        <v>2803</v>
      </c>
      <c r="D10" s="59"/>
      <c r="E10" s="59"/>
      <c r="F10" s="59"/>
      <c r="G10" s="59"/>
      <c r="H10" s="59">
        <v>1</v>
      </c>
      <c r="I10" s="59">
        <v>1</v>
      </c>
      <c r="J10" s="59">
        <v>1</v>
      </c>
      <c r="K10" s="60">
        <v>1</v>
      </c>
      <c r="L10" s="52">
        <f t="shared" si="0"/>
        <v>4</v>
      </c>
      <c r="M10" s="430"/>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c r="IW10" s="53"/>
      <c r="IX10" s="53"/>
      <c r="IY10" s="53"/>
      <c r="IZ10" s="53"/>
      <c r="JA10" s="53"/>
      <c r="JB10" s="53"/>
      <c r="JC10" s="53"/>
      <c r="JD10" s="53"/>
      <c r="JE10" s="53"/>
      <c r="JF10" s="53"/>
      <c r="JG10" s="53"/>
      <c r="JH10" s="53"/>
      <c r="JI10" s="53"/>
      <c r="JJ10" s="53"/>
      <c r="JK10" s="53"/>
      <c r="JL10" s="53"/>
      <c r="JM10" s="53"/>
      <c r="JN10" s="53"/>
      <c r="JO10" s="53"/>
      <c r="JP10" s="53"/>
      <c r="JQ10" s="53"/>
      <c r="JR10" s="53"/>
      <c r="JS10" s="53"/>
      <c r="JT10" s="53"/>
      <c r="JU10" s="53"/>
      <c r="JV10" s="53"/>
      <c r="JW10" s="53"/>
      <c r="JX10" s="53"/>
      <c r="JY10" s="53"/>
      <c r="JZ10" s="53"/>
      <c r="KA10" s="53"/>
      <c r="KB10" s="53"/>
      <c r="KC10" s="53"/>
      <c r="KD10" s="53"/>
      <c r="KE10" s="53"/>
      <c r="KF10" s="53"/>
      <c r="KG10" s="53"/>
      <c r="KH10" s="53"/>
      <c r="KI10" s="53"/>
      <c r="KJ10" s="53"/>
      <c r="KK10" s="53"/>
      <c r="KL10" s="53"/>
      <c r="KM10" s="53"/>
      <c r="KN10" s="53"/>
      <c r="KO10" s="53"/>
      <c r="KP10" s="53"/>
      <c r="KQ10" s="53"/>
      <c r="KR10" s="53"/>
      <c r="KS10" s="53"/>
      <c r="KT10" s="53"/>
      <c r="KU10" s="53"/>
      <c r="KV10" s="53"/>
      <c r="KW10" s="53"/>
      <c r="KX10" s="53"/>
      <c r="KY10" s="53"/>
      <c r="KZ10" s="53"/>
      <c r="LA10" s="53"/>
      <c r="LB10" s="53"/>
      <c r="LC10" s="53"/>
      <c r="LD10" s="53"/>
      <c r="LE10" s="53"/>
      <c r="LF10" s="53"/>
      <c r="LG10" s="53"/>
      <c r="LH10" s="53"/>
      <c r="LI10" s="53"/>
      <c r="LJ10" s="53"/>
      <c r="LK10" s="53"/>
      <c r="LL10" s="53"/>
      <c r="LM10" s="53"/>
      <c r="LN10" s="53"/>
      <c r="LO10" s="53"/>
      <c r="LP10" s="53"/>
      <c r="LQ10" s="53"/>
      <c r="LR10" s="53"/>
      <c r="LS10" s="53"/>
      <c r="LT10" s="53"/>
      <c r="LU10" s="53"/>
      <c r="LV10" s="53"/>
      <c r="LW10" s="53"/>
      <c r="LX10" s="53"/>
      <c r="LY10" s="53"/>
      <c r="LZ10" s="53"/>
      <c r="MA10" s="53"/>
      <c r="MB10" s="53"/>
      <c r="MC10" s="53"/>
      <c r="MD10" s="53"/>
      <c r="ME10" s="53"/>
      <c r="MF10" s="53"/>
      <c r="MG10" s="53"/>
      <c r="MH10" s="53"/>
      <c r="MI10" s="53"/>
      <c r="MJ10" s="53"/>
      <c r="MK10" s="53"/>
      <c r="ML10" s="53"/>
      <c r="MM10" s="53"/>
      <c r="MN10" s="53"/>
      <c r="MO10" s="53"/>
      <c r="MP10" s="53"/>
      <c r="MQ10" s="53"/>
      <c r="MR10" s="53"/>
      <c r="MS10" s="53"/>
      <c r="MT10" s="53"/>
      <c r="MU10" s="53"/>
      <c r="MV10" s="53"/>
      <c r="MW10" s="53"/>
      <c r="MX10" s="53"/>
      <c r="MY10" s="53"/>
      <c r="MZ10" s="53"/>
      <c r="NA10" s="53"/>
      <c r="NB10" s="53"/>
      <c r="NC10" s="53"/>
      <c r="ND10" s="53"/>
      <c r="NE10" s="53"/>
      <c r="NF10" s="53"/>
      <c r="NG10" s="53"/>
      <c r="NH10" s="53"/>
      <c r="NI10" s="53"/>
      <c r="NJ10" s="53"/>
      <c r="NK10" s="53"/>
      <c r="NL10" s="53"/>
      <c r="NM10" s="53"/>
      <c r="NN10" s="53"/>
      <c r="NO10" s="53"/>
      <c r="NP10" s="53"/>
      <c r="NQ10" s="53"/>
      <c r="NR10" s="53"/>
      <c r="NS10" s="53"/>
      <c r="NT10" s="53"/>
      <c r="NU10" s="53"/>
      <c r="NV10" s="53"/>
      <c r="NW10" s="53"/>
      <c r="NX10" s="53"/>
      <c r="NY10" s="53"/>
      <c r="NZ10" s="53"/>
      <c r="OA10" s="53"/>
      <c r="OB10" s="53"/>
      <c r="OC10" s="53"/>
      <c r="OD10" s="53"/>
      <c r="OE10" s="53"/>
      <c r="OF10" s="53"/>
      <c r="OG10" s="53"/>
      <c r="OH10" s="53"/>
      <c r="OI10" s="53"/>
      <c r="OJ10" s="53"/>
      <c r="OK10" s="53"/>
      <c r="OL10" s="53"/>
      <c r="OM10" s="53"/>
      <c r="ON10" s="53"/>
      <c r="OO10" s="53"/>
      <c r="OP10" s="53"/>
      <c r="OQ10" s="53"/>
      <c r="OR10" s="53"/>
      <c r="OS10" s="53"/>
      <c r="OT10" s="53"/>
      <c r="OU10" s="53"/>
      <c r="OV10" s="53"/>
      <c r="OW10" s="53"/>
      <c r="OX10" s="53"/>
      <c r="OY10" s="53"/>
      <c r="OZ10" s="53"/>
      <c r="PA10" s="53"/>
      <c r="PB10" s="53"/>
      <c r="PC10" s="53"/>
      <c r="PD10" s="53"/>
      <c r="PE10" s="53"/>
      <c r="PF10" s="53"/>
      <c r="PG10" s="53"/>
      <c r="PH10" s="53"/>
      <c r="PI10" s="53"/>
      <c r="PJ10" s="53"/>
      <c r="PK10" s="53"/>
      <c r="PL10" s="53"/>
      <c r="PM10" s="53"/>
      <c r="PN10" s="53"/>
      <c r="PO10" s="53"/>
      <c r="PP10" s="53"/>
      <c r="PQ10" s="53"/>
      <c r="PR10" s="53"/>
      <c r="PS10" s="53"/>
      <c r="PT10" s="53"/>
      <c r="PU10" s="53"/>
      <c r="PV10" s="53"/>
      <c r="PW10" s="53"/>
      <c r="PX10" s="53"/>
      <c r="PY10" s="53"/>
      <c r="PZ10" s="53"/>
      <c r="QA10" s="53"/>
      <c r="QB10" s="53"/>
      <c r="QC10" s="53"/>
      <c r="QD10" s="53"/>
      <c r="QE10" s="53"/>
      <c r="QF10" s="53"/>
      <c r="QG10" s="53"/>
      <c r="QH10" s="53"/>
      <c r="QI10" s="53"/>
      <c r="QJ10" s="53"/>
      <c r="QK10" s="53"/>
      <c r="QL10" s="53"/>
      <c r="QM10" s="53"/>
      <c r="QN10" s="53"/>
      <c r="QO10" s="53"/>
      <c r="QP10" s="53"/>
      <c r="QQ10" s="53"/>
      <c r="QR10" s="53"/>
      <c r="QS10" s="53"/>
      <c r="QT10" s="53"/>
      <c r="QU10" s="53"/>
      <c r="QV10" s="53"/>
      <c r="QW10" s="53"/>
      <c r="QX10" s="53"/>
      <c r="QY10" s="53"/>
      <c r="QZ10" s="53"/>
      <c r="RA10" s="53"/>
      <c r="RB10" s="53"/>
      <c r="RC10" s="53"/>
      <c r="RD10" s="53"/>
      <c r="RE10" s="53"/>
      <c r="RF10" s="53"/>
      <c r="RG10" s="53"/>
      <c r="RH10" s="53"/>
      <c r="RI10" s="53"/>
      <c r="RJ10" s="53"/>
      <c r="RK10" s="53"/>
      <c r="RL10" s="53"/>
      <c r="RM10" s="53"/>
      <c r="RN10" s="53"/>
      <c r="RO10" s="53"/>
      <c r="RP10" s="53"/>
      <c r="RQ10" s="53"/>
      <c r="RR10" s="53"/>
      <c r="RS10" s="53"/>
      <c r="RT10" s="53"/>
      <c r="RU10" s="53"/>
      <c r="RV10" s="53"/>
      <c r="RW10" s="53"/>
      <c r="RX10" s="53"/>
      <c r="RY10" s="53"/>
      <c r="RZ10" s="53"/>
      <c r="SA10" s="53"/>
      <c r="SB10" s="53"/>
      <c r="SC10" s="53"/>
      <c r="SD10" s="53"/>
      <c r="SE10" s="53"/>
      <c r="SF10" s="53"/>
      <c r="SG10" s="53"/>
      <c r="SH10" s="53"/>
      <c r="SI10" s="53"/>
      <c r="SJ10" s="53"/>
      <c r="SK10" s="53"/>
      <c r="SL10" s="53"/>
      <c r="SM10" s="53"/>
      <c r="SN10" s="53"/>
      <c r="SO10" s="53"/>
      <c r="SP10" s="53"/>
      <c r="SQ10" s="53"/>
      <c r="SR10" s="53"/>
      <c r="SS10" s="53"/>
      <c r="ST10" s="53"/>
      <c r="SU10" s="53"/>
      <c r="SV10" s="53"/>
      <c r="SW10" s="53"/>
      <c r="SX10" s="53"/>
      <c r="SY10" s="53"/>
      <c r="SZ10" s="53"/>
      <c r="TA10" s="53"/>
      <c r="TB10" s="53"/>
      <c r="TC10" s="53"/>
      <c r="TD10" s="53"/>
      <c r="TE10" s="53"/>
      <c r="TF10" s="53"/>
      <c r="TG10" s="53"/>
      <c r="TH10" s="53"/>
      <c r="TI10" s="53"/>
      <c r="TJ10" s="53"/>
      <c r="TK10" s="53"/>
      <c r="TL10" s="53"/>
      <c r="TM10" s="53"/>
      <c r="TN10" s="53"/>
      <c r="TO10" s="53"/>
      <c r="TP10" s="53"/>
      <c r="TQ10" s="53"/>
      <c r="TR10" s="53"/>
      <c r="TS10" s="53"/>
      <c r="TT10" s="53"/>
      <c r="TU10" s="53"/>
      <c r="TV10" s="53"/>
      <c r="TW10" s="53"/>
      <c r="TX10" s="53"/>
      <c r="TY10" s="53"/>
      <c r="TZ10" s="53"/>
      <c r="UA10" s="53"/>
      <c r="UB10" s="53"/>
      <c r="UC10" s="53"/>
      <c r="UD10" s="53"/>
      <c r="UE10" s="53"/>
      <c r="UF10" s="53"/>
      <c r="UG10" s="53"/>
      <c r="UH10" s="53"/>
      <c r="UI10" s="53"/>
      <c r="UJ10" s="53"/>
      <c r="UK10" s="53"/>
      <c r="UL10" s="53"/>
      <c r="UM10" s="53"/>
      <c r="UN10" s="53"/>
      <c r="UO10" s="53"/>
      <c r="UP10" s="53"/>
      <c r="UQ10" s="53"/>
      <c r="UR10" s="53"/>
      <c r="US10" s="53"/>
      <c r="UT10" s="53"/>
      <c r="UU10" s="53"/>
      <c r="UV10" s="53"/>
      <c r="UW10" s="53"/>
      <c r="UX10" s="53"/>
      <c r="UY10" s="53"/>
      <c r="UZ10" s="53"/>
      <c r="VA10" s="53"/>
      <c r="VB10" s="53"/>
      <c r="VC10" s="53"/>
      <c r="VD10" s="53"/>
      <c r="VE10" s="53"/>
      <c r="VF10" s="53"/>
      <c r="VG10" s="53"/>
      <c r="VH10" s="53"/>
      <c r="VI10" s="53"/>
      <c r="VJ10" s="53"/>
      <c r="VK10" s="53"/>
      <c r="VL10" s="53"/>
      <c r="VM10" s="53"/>
      <c r="VN10" s="53"/>
      <c r="VO10" s="53"/>
      <c r="VP10" s="53"/>
      <c r="VQ10" s="53"/>
      <c r="VR10" s="53"/>
      <c r="VS10" s="53"/>
      <c r="VT10" s="53"/>
      <c r="VU10" s="53"/>
      <c r="VV10" s="53"/>
      <c r="VW10" s="53"/>
      <c r="VX10" s="53"/>
      <c r="VY10" s="53"/>
    </row>
    <row r="11" spans="1:597" ht="45.65" customHeight="1" thickBot="1" x14ac:dyDescent="0.35">
      <c r="A11" s="423"/>
      <c r="B11" s="431" t="s">
        <v>64</v>
      </c>
      <c r="C11" s="61" t="s">
        <v>65</v>
      </c>
      <c r="D11" s="62">
        <v>1</v>
      </c>
      <c r="E11" s="62">
        <v>1</v>
      </c>
      <c r="F11" s="62">
        <v>1</v>
      </c>
      <c r="G11" s="62">
        <v>1</v>
      </c>
      <c r="H11" s="62">
        <v>1</v>
      </c>
      <c r="I11" s="62">
        <v>1</v>
      </c>
      <c r="J11" s="62">
        <v>1</v>
      </c>
      <c r="K11" s="63">
        <v>1</v>
      </c>
      <c r="L11" s="64">
        <f t="shared" si="0"/>
        <v>8</v>
      </c>
      <c r="M11" s="434" t="s">
        <v>2778</v>
      </c>
    </row>
    <row r="12" spans="1:597" ht="45.65" customHeight="1" thickBot="1" x14ac:dyDescent="0.35">
      <c r="A12" s="423"/>
      <c r="B12" s="432"/>
      <c r="C12" s="65" t="s">
        <v>66</v>
      </c>
      <c r="D12" s="66">
        <v>1</v>
      </c>
      <c r="E12" s="66">
        <v>1</v>
      </c>
      <c r="F12" s="66">
        <v>1</v>
      </c>
      <c r="G12" s="66">
        <v>1</v>
      </c>
      <c r="H12" s="66">
        <v>1</v>
      </c>
      <c r="I12" s="66">
        <v>1</v>
      </c>
      <c r="J12" s="66">
        <v>1</v>
      </c>
      <c r="K12" s="67">
        <v>1</v>
      </c>
      <c r="L12" s="64">
        <f t="shared" si="0"/>
        <v>8</v>
      </c>
      <c r="M12" s="435"/>
    </row>
    <row r="13" spans="1:597" ht="45.65" customHeight="1" thickBot="1" x14ac:dyDescent="0.35">
      <c r="A13" s="423"/>
      <c r="B13" s="432"/>
      <c r="C13" s="65" t="s">
        <v>67</v>
      </c>
      <c r="D13" s="66"/>
      <c r="E13" s="66"/>
      <c r="F13" s="66"/>
      <c r="G13" s="66"/>
      <c r="H13" s="66">
        <v>1</v>
      </c>
      <c r="I13" s="66">
        <v>1</v>
      </c>
      <c r="J13" s="66">
        <v>1</v>
      </c>
      <c r="K13" s="67">
        <v>1</v>
      </c>
      <c r="L13" s="64">
        <f>SUM(D13:K13)</f>
        <v>4</v>
      </c>
      <c r="M13" s="435"/>
    </row>
    <row r="14" spans="1:597" ht="45.65" customHeight="1" thickBot="1" x14ac:dyDescent="0.35">
      <c r="A14" s="423"/>
      <c r="B14" s="432"/>
      <c r="C14" s="389" t="s">
        <v>2804</v>
      </c>
      <c r="D14" s="66">
        <v>1</v>
      </c>
      <c r="E14" s="66"/>
      <c r="F14" s="66"/>
      <c r="G14" s="66"/>
      <c r="H14" s="66">
        <v>1</v>
      </c>
      <c r="I14" s="66"/>
      <c r="J14" s="66"/>
      <c r="K14" s="67"/>
      <c r="L14" s="64">
        <f t="shared" si="0"/>
        <v>2</v>
      </c>
      <c r="M14" s="435"/>
    </row>
    <row r="15" spans="1:597" ht="45.65" customHeight="1" thickBot="1" x14ac:dyDescent="0.35">
      <c r="A15" s="424"/>
      <c r="B15" s="433"/>
      <c r="C15" s="68" t="s">
        <v>68</v>
      </c>
      <c r="D15" s="69">
        <v>1</v>
      </c>
      <c r="E15" s="69">
        <v>1</v>
      </c>
      <c r="F15" s="69">
        <v>1</v>
      </c>
      <c r="G15" s="69">
        <v>1</v>
      </c>
      <c r="H15" s="69">
        <v>1</v>
      </c>
      <c r="I15" s="69">
        <v>1</v>
      </c>
      <c r="J15" s="69">
        <v>1</v>
      </c>
      <c r="K15" s="70">
        <v>1</v>
      </c>
      <c r="L15" s="64">
        <f t="shared" si="0"/>
        <v>8</v>
      </c>
      <c r="M15" s="435"/>
    </row>
    <row r="16" spans="1:597" ht="67" customHeight="1" thickBot="1" x14ac:dyDescent="0.35">
      <c r="A16" s="436" t="s">
        <v>69</v>
      </c>
      <c r="B16" s="425" t="s">
        <v>70</v>
      </c>
      <c r="C16" s="49" t="s">
        <v>71</v>
      </c>
      <c r="D16" s="50">
        <v>1</v>
      </c>
      <c r="E16" s="50">
        <v>1</v>
      </c>
      <c r="F16" s="50">
        <v>1</v>
      </c>
      <c r="G16" s="50"/>
      <c r="H16" s="50">
        <v>1</v>
      </c>
      <c r="I16" s="50">
        <v>1</v>
      </c>
      <c r="J16" s="50">
        <v>1</v>
      </c>
      <c r="K16" s="51">
        <v>1</v>
      </c>
      <c r="L16" s="52">
        <f t="shared" si="0"/>
        <v>7</v>
      </c>
      <c r="M16" s="428" t="s">
        <v>2831</v>
      </c>
    </row>
    <row r="17" spans="1:13" s="40" customFormat="1" ht="67" customHeight="1" thickBot="1" x14ac:dyDescent="0.35">
      <c r="A17" s="437"/>
      <c r="B17" s="426"/>
      <c r="C17" s="55" t="s">
        <v>72</v>
      </c>
      <c r="D17" s="56"/>
      <c r="E17" s="56"/>
      <c r="F17" s="56">
        <v>1</v>
      </c>
      <c r="G17" s="56">
        <v>1</v>
      </c>
      <c r="H17" s="56">
        <v>1</v>
      </c>
      <c r="I17" s="56">
        <v>1</v>
      </c>
      <c r="J17" s="56">
        <v>1</v>
      </c>
      <c r="K17" s="57">
        <v>1</v>
      </c>
      <c r="L17" s="52">
        <f>SUM(D17:K17)</f>
        <v>6</v>
      </c>
      <c r="M17" s="438"/>
    </row>
    <row r="18" spans="1:13" s="40" customFormat="1" ht="67" customHeight="1" thickBot="1" x14ac:dyDescent="0.35">
      <c r="A18" s="437"/>
      <c r="B18" s="426"/>
      <c r="C18" s="55" t="s">
        <v>73</v>
      </c>
      <c r="D18" s="56">
        <v>1</v>
      </c>
      <c r="E18" s="56">
        <v>1</v>
      </c>
      <c r="F18" s="56">
        <v>1</v>
      </c>
      <c r="G18" s="56">
        <v>1</v>
      </c>
      <c r="H18" s="56">
        <v>1</v>
      </c>
      <c r="I18" s="56">
        <v>1</v>
      </c>
      <c r="J18" s="56">
        <v>1</v>
      </c>
      <c r="K18" s="57">
        <v>1</v>
      </c>
      <c r="L18" s="52">
        <f t="shared" ref="L18:L55" si="1">SUM(D18:K18)</f>
        <v>8</v>
      </c>
      <c r="M18" s="438"/>
    </row>
    <row r="19" spans="1:13" s="40" customFormat="1" ht="67" customHeight="1" thickBot="1" x14ac:dyDescent="0.35">
      <c r="A19" s="437"/>
      <c r="B19" s="426"/>
      <c r="C19" s="71" t="s">
        <v>74</v>
      </c>
      <c r="D19" s="56"/>
      <c r="E19" s="56"/>
      <c r="F19" s="56"/>
      <c r="G19" s="56"/>
      <c r="H19" s="56">
        <v>1</v>
      </c>
      <c r="I19" s="56">
        <v>1</v>
      </c>
      <c r="J19" s="56">
        <v>1</v>
      </c>
      <c r="K19" s="57">
        <v>1</v>
      </c>
      <c r="L19" s="52">
        <f t="shared" si="1"/>
        <v>4</v>
      </c>
      <c r="M19" s="438"/>
    </row>
    <row r="20" spans="1:13" s="40" customFormat="1" ht="67" customHeight="1" thickBot="1" x14ac:dyDescent="0.35">
      <c r="A20" s="437"/>
      <c r="B20" s="426"/>
      <c r="C20" s="55" t="s">
        <v>75</v>
      </c>
      <c r="D20" s="56">
        <v>1</v>
      </c>
      <c r="E20" s="56">
        <v>1</v>
      </c>
      <c r="F20" s="56">
        <v>1</v>
      </c>
      <c r="G20" s="56">
        <v>1</v>
      </c>
      <c r="H20" s="56">
        <v>1</v>
      </c>
      <c r="I20" s="56">
        <v>1</v>
      </c>
      <c r="J20" s="56">
        <v>1</v>
      </c>
      <c r="K20" s="57">
        <v>1</v>
      </c>
      <c r="L20" s="52">
        <f t="shared" si="1"/>
        <v>8</v>
      </c>
      <c r="M20" s="438"/>
    </row>
    <row r="21" spans="1:13" s="40" customFormat="1" ht="67" customHeight="1" thickBot="1" x14ac:dyDescent="0.35">
      <c r="A21" s="437"/>
      <c r="B21" s="426"/>
      <c r="C21" s="55" t="s">
        <v>2805</v>
      </c>
      <c r="D21" s="56">
        <v>1</v>
      </c>
      <c r="E21" s="56">
        <v>1</v>
      </c>
      <c r="F21" s="56"/>
      <c r="G21" s="56">
        <v>1</v>
      </c>
      <c r="H21" s="56">
        <v>1</v>
      </c>
      <c r="I21" s="56"/>
      <c r="J21" s="56"/>
      <c r="K21" s="57"/>
      <c r="L21" s="52">
        <f t="shared" si="1"/>
        <v>4</v>
      </c>
      <c r="M21" s="438"/>
    </row>
    <row r="22" spans="1:13" s="40" customFormat="1" ht="67" customHeight="1" thickBot="1" x14ac:dyDescent="0.35">
      <c r="A22" s="437"/>
      <c r="B22" s="426"/>
      <c r="C22" s="55" t="s">
        <v>76</v>
      </c>
      <c r="D22" s="56">
        <v>1</v>
      </c>
      <c r="E22" s="56"/>
      <c r="F22" s="56">
        <v>1</v>
      </c>
      <c r="G22" s="56"/>
      <c r="H22" s="56">
        <v>1</v>
      </c>
      <c r="I22" s="56">
        <v>1</v>
      </c>
      <c r="J22" s="56"/>
      <c r="K22" s="57">
        <v>1</v>
      </c>
      <c r="L22" s="52">
        <f t="shared" si="1"/>
        <v>5</v>
      </c>
      <c r="M22" s="438"/>
    </row>
    <row r="23" spans="1:13" s="40" customFormat="1" ht="67" customHeight="1" thickBot="1" x14ac:dyDescent="0.35">
      <c r="A23" s="437"/>
      <c r="B23" s="427"/>
      <c r="C23" s="58" t="s">
        <v>77</v>
      </c>
      <c r="D23" s="59">
        <v>1</v>
      </c>
      <c r="E23" s="59"/>
      <c r="F23" s="59"/>
      <c r="G23" s="59">
        <v>1</v>
      </c>
      <c r="H23" s="59">
        <v>1</v>
      </c>
      <c r="I23" s="59"/>
      <c r="J23" s="59"/>
      <c r="K23" s="60">
        <v>1</v>
      </c>
      <c r="L23" s="52">
        <f t="shared" si="1"/>
        <v>4</v>
      </c>
      <c r="M23" s="438"/>
    </row>
    <row r="24" spans="1:13" s="40" customFormat="1" ht="48" customHeight="1" thickBot="1" x14ac:dyDescent="0.35">
      <c r="A24" s="437"/>
      <c r="B24" s="439" t="s">
        <v>78</v>
      </c>
      <c r="C24" s="72" t="s">
        <v>79</v>
      </c>
      <c r="D24" s="73">
        <v>1</v>
      </c>
      <c r="E24" s="73">
        <v>1</v>
      </c>
      <c r="F24" s="73"/>
      <c r="G24" s="73">
        <v>1</v>
      </c>
      <c r="H24" s="73">
        <v>1</v>
      </c>
      <c r="I24" s="73"/>
      <c r="J24" s="73"/>
      <c r="K24" s="74"/>
      <c r="L24" s="64">
        <f t="shared" si="1"/>
        <v>4</v>
      </c>
      <c r="M24" s="442" t="s">
        <v>2757</v>
      </c>
    </row>
    <row r="25" spans="1:13" s="40" customFormat="1" ht="48" customHeight="1" thickBot="1" x14ac:dyDescent="0.35">
      <c r="A25" s="437"/>
      <c r="B25" s="440"/>
      <c r="C25" s="75" t="s">
        <v>80</v>
      </c>
      <c r="D25" s="66">
        <v>1</v>
      </c>
      <c r="E25" s="66"/>
      <c r="F25" s="66"/>
      <c r="G25" s="66"/>
      <c r="H25" s="66"/>
      <c r="I25" s="66"/>
      <c r="J25" s="66"/>
      <c r="K25" s="67"/>
      <c r="L25" s="64">
        <f t="shared" si="1"/>
        <v>1</v>
      </c>
      <c r="M25" s="443"/>
    </row>
    <row r="26" spans="1:13" s="40" customFormat="1" ht="48" customHeight="1" thickBot="1" x14ac:dyDescent="0.35">
      <c r="A26" s="437"/>
      <c r="B26" s="440"/>
      <c r="C26" s="75" t="s">
        <v>81</v>
      </c>
      <c r="D26" s="66">
        <v>1</v>
      </c>
      <c r="E26" s="66">
        <v>1</v>
      </c>
      <c r="F26" s="66">
        <v>1</v>
      </c>
      <c r="G26" s="66"/>
      <c r="H26" s="66">
        <v>1</v>
      </c>
      <c r="I26" s="66">
        <v>1</v>
      </c>
      <c r="J26" s="66"/>
      <c r="K26" s="67">
        <v>1</v>
      </c>
      <c r="L26" s="64">
        <f t="shared" si="1"/>
        <v>6</v>
      </c>
      <c r="M26" s="443"/>
    </row>
    <row r="27" spans="1:13" s="40" customFormat="1" ht="48" customHeight="1" thickBot="1" x14ac:dyDescent="0.35">
      <c r="A27" s="437"/>
      <c r="B27" s="440"/>
      <c r="C27" s="75" t="s">
        <v>82</v>
      </c>
      <c r="D27" s="66"/>
      <c r="E27" s="66"/>
      <c r="F27" s="66"/>
      <c r="G27" s="66"/>
      <c r="H27" s="66">
        <v>1</v>
      </c>
      <c r="I27" s="66">
        <v>1</v>
      </c>
      <c r="J27" s="66">
        <v>1</v>
      </c>
      <c r="K27" s="67"/>
      <c r="L27" s="64">
        <f t="shared" si="1"/>
        <v>3</v>
      </c>
      <c r="M27" s="443"/>
    </row>
    <row r="28" spans="1:13" s="40" customFormat="1" ht="48" customHeight="1" thickBot="1" x14ac:dyDescent="0.35">
      <c r="A28" s="437"/>
      <c r="B28" s="440"/>
      <c r="C28" s="75" t="s">
        <v>193</v>
      </c>
      <c r="D28" s="66">
        <v>1</v>
      </c>
      <c r="E28" s="66">
        <v>1</v>
      </c>
      <c r="F28" s="66">
        <v>1</v>
      </c>
      <c r="G28" s="66">
        <v>1</v>
      </c>
      <c r="H28" s="66">
        <v>1</v>
      </c>
      <c r="I28" s="66"/>
      <c r="J28" s="66"/>
      <c r="K28" s="67"/>
      <c r="L28" s="64">
        <f t="shared" si="1"/>
        <v>5</v>
      </c>
      <c r="M28" s="443"/>
    </row>
    <row r="29" spans="1:13" s="40" customFormat="1" ht="48" customHeight="1" thickBot="1" x14ac:dyDescent="0.35">
      <c r="A29" s="437"/>
      <c r="B29" s="440"/>
      <c r="C29" s="75" t="s">
        <v>192</v>
      </c>
      <c r="D29" s="66"/>
      <c r="E29" s="66"/>
      <c r="F29" s="66"/>
      <c r="G29" s="66"/>
      <c r="H29" s="66"/>
      <c r="I29" s="66">
        <v>1</v>
      </c>
      <c r="J29" s="66">
        <v>1</v>
      </c>
      <c r="K29" s="67">
        <v>1</v>
      </c>
      <c r="L29" s="64">
        <f t="shared" si="1"/>
        <v>3</v>
      </c>
      <c r="M29" s="443"/>
    </row>
    <row r="30" spans="1:13" s="40" customFormat="1" ht="48" customHeight="1" thickBot="1" x14ac:dyDescent="0.35">
      <c r="A30" s="437"/>
      <c r="B30" s="440"/>
      <c r="C30" s="75" t="s">
        <v>194</v>
      </c>
      <c r="D30" s="66">
        <v>1</v>
      </c>
      <c r="E30" s="66">
        <v>1</v>
      </c>
      <c r="F30" s="66">
        <v>1</v>
      </c>
      <c r="G30" s="66">
        <v>1</v>
      </c>
      <c r="H30" s="66">
        <v>1</v>
      </c>
      <c r="I30" s="66"/>
      <c r="J30" s="66">
        <v>1</v>
      </c>
      <c r="K30" s="67">
        <v>1</v>
      </c>
      <c r="L30" s="64">
        <f t="shared" si="1"/>
        <v>7</v>
      </c>
      <c r="M30" s="443"/>
    </row>
    <row r="31" spans="1:13" s="40" customFormat="1" ht="48" customHeight="1" thickBot="1" x14ac:dyDescent="0.35">
      <c r="A31" s="437"/>
      <c r="B31" s="440"/>
      <c r="C31" s="65" t="s">
        <v>195</v>
      </c>
      <c r="D31" s="76">
        <v>1</v>
      </c>
      <c r="E31" s="76">
        <v>1</v>
      </c>
      <c r="F31" s="76"/>
      <c r="G31" s="76"/>
      <c r="H31" s="76"/>
      <c r="I31" s="76"/>
      <c r="J31" s="76"/>
      <c r="K31" s="77"/>
      <c r="L31" s="64">
        <f t="shared" si="1"/>
        <v>2</v>
      </c>
      <c r="M31" s="443"/>
    </row>
    <row r="32" spans="1:13" s="40" customFormat="1" ht="48" customHeight="1" thickBot="1" x14ac:dyDescent="0.35">
      <c r="A32" s="437"/>
      <c r="B32" s="440"/>
      <c r="C32" s="65" t="s">
        <v>196</v>
      </c>
      <c r="D32" s="76"/>
      <c r="E32" s="76"/>
      <c r="F32" s="76">
        <v>1</v>
      </c>
      <c r="G32" s="76">
        <v>1</v>
      </c>
      <c r="H32" s="76"/>
      <c r="I32" s="76"/>
      <c r="J32" s="76"/>
      <c r="K32" s="77"/>
      <c r="L32" s="64">
        <f t="shared" si="1"/>
        <v>2</v>
      </c>
      <c r="M32" s="443"/>
    </row>
    <row r="33" spans="1:13" s="40" customFormat="1" ht="40" customHeight="1" thickBot="1" x14ac:dyDescent="0.35">
      <c r="A33" s="437"/>
      <c r="B33" s="440"/>
      <c r="C33" s="65" t="s">
        <v>198</v>
      </c>
      <c r="D33" s="76"/>
      <c r="E33" s="76">
        <v>1</v>
      </c>
      <c r="F33" s="76"/>
      <c r="G33" s="76"/>
      <c r="H33" s="76"/>
      <c r="I33" s="76"/>
      <c r="J33" s="76"/>
      <c r="K33" s="77"/>
      <c r="L33" s="64">
        <f t="shared" si="1"/>
        <v>1</v>
      </c>
      <c r="M33" s="443"/>
    </row>
    <row r="34" spans="1:13" s="40" customFormat="1" ht="48" customHeight="1" thickBot="1" x14ac:dyDescent="0.35">
      <c r="A34" s="437"/>
      <c r="B34" s="441"/>
      <c r="C34" s="68" t="s">
        <v>197</v>
      </c>
      <c r="D34" s="78"/>
      <c r="E34" s="78"/>
      <c r="F34" s="78"/>
      <c r="G34" s="78"/>
      <c r="H34" s="78"/>
      <c r="I34" s="78">
        <v>1</v>
      </c>
      <c r="J34" s="78"/>
      <c r="K34" s="79">
        <v>1</v>
      </c>
      <c r="L34" s="64">
        <f t="shared" si="1"/>
        <v>2</v>
      </c>
      <c r="M34" s="444"/>
    </row>
    <row r="35" spans="1:13" s="40" customFormat="1" ht="43.5" customHeight="1" thickBot="1" x14ac:dyDescent="0.35">
      <c r="A35" s="437"/>
      <c r="B35" s="445" t="s">
        <v>83</v>
      </c>
      <c r="C35" s="49" t="s">
        <v>84</v>
      </c>
      <c r="D35" s="50">
        <v>1</v>
      </c>
      <c r="E35" s="50"/>
      <c r="F35" s="50"/>
      <c r="G35" s="50"/>
      <c r="H35" s="50"/>
      <c r="I35" s="50">
        <v>1</v>
      </c>
      <c r="J35" s="50">
        <v>1</v>
      </c>
      <c r="K35" s="51"/>
      <c r="L35" s="52">
        <f t="shared" si="1"/>
        <v>3</v>
      </c>
      <c r="M35" s="448" t="s">
        <v>2826</v>
      </c>
    </row>
    <row r="36" spans="1:13" s="40" customFormat="1" ht="43.5" customHeight="1" thickBot="1" x14ac:dyDescent="0.35">
      <c r="A36" s="437"/>
      <c r="B36" s="446"/>
      <c r="C36" s="55" t="s">
        <v>85</v>
      </c>
      <c r="D36" s="80">
        <v>1</v>
      </c>
      <c r="E36" s="80"/>
      <c r="F36" s="80"/>
      <c r="G36" s="80"/>
      <c r="H36" s="80">
        <v>1</v>
      </c>
      <c r="I36" s="80">
        <v>1</v>
      </c>
      <c r="J36" s="80">
        <v>1</v>
      </c>
      <c r="K36" s="81">
        <v>1</v>
      </c>
      <c r="L36" s="52">
        <f t="shared" si="1"/>
        <v>5</v>
      </c>
      <c r="M36" s="449"/>
    </row>
    <row r="37" spans="1:13" s="40" customFormat="1" ht="43.5" customHeight="1" thickBot="1" x14ac:dyDescent="0.35">
      <c r="A37" s="437"/>
      <c r="B37" s="446"/>
      <c r="C37" s="55" t="s">
        <v>86</v>
      </c>
      <c r="D37" s="80"/>
      <c r="E37" s="80"/>
      <c r="F37" s="80"/>
      <c r="G37" s="80"/>
      <c r="H37" s="80">
        <v>1</v>
      </c>
      <c r="I37" s="80">
        <v>1</v>
      </c>
      <c r="J37" s="80"/>
      <c r="K37" s="81"/>
      <c r="L37" s="52">
        <f t="shared" si="1"/>
        <v>2</v>
      </c>
      <c r="M37" s="449"/>
    </row>
    <row r="38" spans="1:13" s="40" customFormat="1" ht="43.5" customHeight="1" thickBot="1" x14ac:dyDescent="0.35">
      <c r="A38" s="437"/>
      <c r="B38" s="446"/>
      <c r="C38" s="55" t="s">
        <v>87</v>
      </c>
      <c r="D38" s="80"/>
      <c r="E38" s="80">
        <v>1</v>
      </c>
      <c r="F38" s="80"/>
      <c r="G38" s="80"/>
      <c r="H38" s="80"/>
      <c r="I38" s="80"/>
      <c r="J38" s="80"/>
      <c r="K38" s="81"/>
      <c r="L38" s="52">
        <f t="shared" si="1"/>
        <v>1</v>
      </c>
      <c r="M38" s="449"/>
    </row>
    <row r="39" spans="1:13" s="40" customFormat="1" ht="43.5" customHeight="1" thickBot="1" x14ac:dyDescent="0.35">
      <c r="A39" s="437"/>
      <c r="B39" s="446"/>
      <c r="C39" s="55" t="s">
        <v>88</v>
      </c>
      <c r="D39" s="80"/>
      <c r="E39" s="80"/>
      <c r="F39" s="80"/>
      <c r="G39" s="80"/>
      <c r="H39" s="80"/>
      <c r="I39" s="80">
        <v>1</v>
      </c>
      <c r="J39" s="80">
        <v>1</v>
      </c>
      <c r="K39" s="81">
        <v>1</v>
      </c>
      <c r="L39" s="52">
        <f t="shared" si="1"/>
        <v>3</v>
      </c>
      <c r="M39" s="449"/>
    </row>
    <row r="40" spans="1:13" s="40" customFormat="1" ht="43.5" customHeight="1" thickBot="1" x14ac:dyDescent="0.35">
      <c r="A40" s="437"/>
      <c r="B40" s="447"/>
      <c r="C40" s="58" t="s">
        <v>89</v>
      </c>
      <c r="D40" s="82"/>
      <c r="E40" s="82"/>
      <c r="F40" s="82">
        <v>1</v>
      </c>
      <c r="G40" s="82"/>
      <c r="H40" s="82">
        <v>1</v>
      </c>
      <c r="I40" s="82"/>
      <c r="J40" s="82"/>
      <c r="K40" s="83"/>
      <c r="L40" s="52">
        <f t="shared" si="1"/>
        <v>2</v>
      </c>
      <c r="M40" s="450"/>
    </row>
    <row r="41" spans="1:13" s="40" customFormat="1" ht="65.5" customHeight="1" thickBot="1" x14ac:dyDescent="0.35">
      <c r="A41" s="454" t="s">
        <v>187</v>
      </c>
      <c r="B41" s="455" t="s">
        <v>90</v>
      </c>
      <c r="C41" s="84" t="s">
        <v>91</v>
      </c>
      <c r="D41" s="85"/>
      <c r="E41" s="85">
        <v>1</v>
      </c>
      <c r="F41" s="85">
        <v>1</v>
      </c>
      <c r="G41" s="85">
        <v>1</v>
      </c>
      <c r="H41" s="85">
        <v>1</v>
      </c>
      <c r="I41" s="85">
        <v>1</v>
      </c>
      <c r="J41" s="85">
        <v>1</v>
      </c>
      <c r="K41" s="86">
        <v>1</v>
      </c>
      <c r="L41" s="64">
        <f t="shared" si="1"/>
        <v>7</v>
      </c>
      <c r="M41" s="458" t="s">
        <v>2828</v>
      </c>
    </row>
    <row r="42" spans="1:13" s="40" customFormat="1" ht="65.5" customHeight="1" thickBot="1" x14ac:dyDescent="0.35">
      <c r="A42" s="454"/>
      <c r="B42" s="456"/>
      <c r="C42" s="65" t="s">
        <v>92</v>
      </c>
      <c r="D42" s="76">
        <v>1</v>
      </c>
      <c r="E42" s="76">
        <v>1</v>
      </c>
      <c r="F42" s="76">
        <v>1</v>
      </c>
      <c r="G42" s="76">
        <v>1</v>
      </c>
      <c r="H42" s="76">
        <v>1</v>
      </c>
      <c r="I42" s="76">
        <v>1</v>
      </c>
      <c r="J42" s="76">
        <v>1</v>
      </c>
      <c r="K42" s="77">
        <v>1</v>
      </c>
      <c r="L42" s="64">
        <f t="shared" si="1"/>
        <v>8</v>
      </c>
      <c r="M42" s="459"/>
    </row>
    <row r="43" spans="1:13" s="40" customFormat="1" ht="65.5" customHeight="1" thickBot="1" x14ac:dyDescent="0.35">
      <c r="A43" s="454"/>
      <c r="B43" s="456"/>
      <c r="C43" s="65" t="s">
        <v>93</v>
      </c>
      <c r="D43" s="76">
        <v>1</v>
      </c>
      <c r="E43" s="76">
        <v>1</v>
      </c>
      <c r="F43" s="76">
        <v>1</v>
      </c>
      <c r="G43" s="76"/>
      <c r="H43" s="76">
        <v>1</v>
      </c>
      <c r="I43" s="76">
        <v>1</v>
      </c>
      <c r="J43" s="76">
        <v>1</v>
      </c>
      <c r="K43" s="77">
        <v>1</v>
      </c>
      <c r="L43" s="64">
        <f t="shared" si="1"/>
        <v>7</v>
      </c>
      <c r="M43" s="459"/>
    </row>
    <row r="44" spans="1:13" s="40" customFormat="1" ht="65.5" customHeight="1" thickBot="1" x14ac:dyDescent="0.35">
      <c r="A44" s="454"/>
      <c r="B44" s="456"/>
      <c r="C44" s="65" t="s">
        <v>94</v>
      </c>
      <c r="D44" s="76"/>
      <c r="E44" s="76">
        <v>1</v>
      </c>
      <c r="F44" s="76"/>
      <c r="G44" s="76">
        <v>1</v>
      </c>
      <c r="H44" s="76">
        <v>1</v>
      </c>
      <c r="I44" s="76">
        <v>1</v>
      </c>
      <c r="J44" s="76"/>
      <c r="K44" s="77">
        <v>1</v>
      </c>
      <c r="L44" s="64">
        <f t="shared" si="1"/>
        <v>5</v>
      </c>
      <c r="M44" s="459"/>
    </row>
    <row r="45" spans="1:13" s="40" customFormat="1" ht="65.5" customHeight="1" thickBot="1" x14ac:dyDescent="0.35">
      <c r="A45" s="454"/>
      <c r="B45" s="456"/>
      <c r="C45" s="65" t="s">
        <v>2802</v>
      </c>
      <c r="D45" s="76">
        <v>1</v>
      </c>
      <c r="E45" s="76">
        <v>1</v>
      </c>
      <c r="F45" s="76"/>
      <c r="G45" s="76"/>
      <c r="H45" s="76"/>
      <c r="I45" s="76"/>
      <c r="J45" s="76"/>
      <c r="K45" s="77"/>
      <c r="L45" s="64">
        <f t="shared" si="1"/>
        <v>2</v>
      </c>
      <c r="M45" s="459"/>
    </row>
    <row r="46" spans="1:13" s="40" customFormat="1" ht="65.5" customHeight="1" thickBot="1" x14ac:dyDescent="0.35">
      <c r="A46" s="454"/>
      <c r="B46" s="456"/>
      <c r="C46" s="65" t="s">
        <v>95</v>
      </c>
      <c r="D46" s="76"/>
      <c r="E46" s="76"/>
      <c r="F46" s="76">
        <v>1</v>
      </c>
      <c r="G46" s="76">
        <v>1</v>
      </c>
      <c r="H46" s="76"/>
      <c r="I46" s="76">
        <v>1</v>
      </c>
      <c r="J46" s="76">
        <v>1</v>
      </c>
      <c r="K46" s="77"/>
      <c r="L46" s="64">
        <f t="shared" si="1"/>
        <v>4</v>
      </c>
      <c r="M46" s="459"/>
    </row>
    <row r="47" spans="1:13" s="40" customFormat="1" ht="65.5" customHeight="1" thickBot="1" x14ac:dyDescent="0.35">
      <c r="A47" s="454"/>
      <c r="B47" s="456"/>
      <c r="C47" s="65" t="s">
        <v>96</v>
      </c>
      <c r="D47" s="76">
        <v>1</v>
      </c>
      <c r="E47" s="76">
        <v>1</v>
      </c>
      <c r="F47" s="76"/>
      <c r="G47" s="76">
        <v>1</v>
      </c>
      <c r="H47" s="76">
        <v>1</v>
      </c>
      <c r="I47" s="76">
        <v>1</v>
      </c>
      <c r="J47" s="76">
        <v>1</v>
      </c>
      <c r="K47" s="77">
        <v>1</v>
      </c>
      <c r="L47" s="64">
        <f t="shared" si="1"/>
        <v>7</v>
      </c>
      <c r="M47" s="459"/>
    </row>
    <row r="48" spans="1:13" s="40" customFormat="1" ht="67.400000000000006" customHeight="1" thickBot="1" x14ac:dyDescent="0.35">
      <c r="A48" s="454"/>
      <c r="B48" s="457"/>
      <c r="C48" s="68" t="s">
        <v>97</v>
      </c>
      <c r="D48" s="78"/>
      <c r="E48" s="78"/>
      <c r="F48" s="78">
        <v>1</v>
      </c>
      <c r="G48" s="78"/>
      <c r="H48" s="78"/>
      <c r="I48" s="78"/>
      <c r="J48" s="78"/>
      <c r="K48" s="79"/>
      <c r="L48" s="64">
        <f t="shared" si="1"/>
        <v>1</v>
      </c>
      <c r="M48" s="460"/>
    </row>
    <row r="49" spans="1:13" s="40" customFormat="1" ht="62.5" customHeight="1" thickBot="1" x14ac:dyDescent="0.35">
      <c r="A49" s="422" t="s">
        <v>98</v>
      </c>
      <c r="B49" s="461" t="s">
        <v>99</v>
      </c>
      <c r="C49" s="87" t="s">
        <v>100</v>
      </c>
      <c r="D49" s="88"/>
      <c r="E49" s="88"/>
      <c r="F49" s="88">
        <v>1</v>
      </c>
      <c r="G49" s="88">
        <v>1</v>
      </c>
      <c r="H49" s="88"/>
      <c r="I49" s="88"/>
      <c r="J49" s="88"/>
      <c r="K49" s="89"/>
      <c r="L49" s="52">
        <f t="shared" si="1"/>
        <v>2</v>
      </c>
      <c r="M49" s="463" t="s">
        <v>2790</v>
      </c>
    </row>
    <row r="50" spans="1:13" s="40" customFormat="1" ht="62.5" customHeight="1" thickBot="1" x14ac:dyDescent="0.35">
      <c r="A50" s="423"/>
      <c r="B50" s="462"/>
      <c r="C50" s="71" t="s">
        <v>101</v>
      </c>
      <c r="D50" s="90">
        <v>1</v>
      </c>
      <c r="E50" s="90">
        <v>1</v>
      </c>
      <c r="F50" s="90">
        <v>1</v>
      </c>
      <c r="G50" s="90">
        <v>1</v>
      </c>
      <c r="H50" s="90">
        <v>1</v>
      </c>
      <c r="I50" s="90">
        <v>1</v>
      </c>
      <c r="J50" s="90">
        <v>1</v>
      </c>
      <c r="K50" s="91">
        <v>1</v>
      </c>
      <c r="L50" s="52">
        <f t="shared" si="1"/>
        <v>8</v>
      </c>
      <c r="M50" s="464"/>
    </row>
    <row r="51" spans="1:13" s="40" customFormat="1" ht="62.5" customHeight="1" thickBot="1" x14ac:dyDescent="0.35">
      <c r="A51" s="423"/>
      <c r="B51" s="462"/>
      <c r="C51" s="71" t="s">
        <v>102</v>
      </c>
      <c r="D51" s="90"/>
      <c r="E51" s="90"/>
      <c r="F51" s="90"/>
      <c r="G51" s="90"/>
      <c r="H51" s="90"/>
      <c r="I51" s="90"/>
      <c r="J51" s="90">
        <v>1</v>
      </c>
      <c r="K51" s="91"/>
      <c r="L51" s="52">
        <f t="shared" si="1"/>
        <v>1</v>
      </c>
      <c r="M51" s="464"/>
    </row>
    <row r="52" spans="1:13" s="40" customFormat="1" ht="62.5" customHeight="1" thickBot="1" x14ac:dyDescent="0.35">
      <c r="A52" s="423"/>
      <c r="B52" s="462"/>
      <c r="C52" s="71" t="s">
        <v>103</v>
      </c>
      <c r="D52" s="90">
        <v>1</v>
      </c>
      <c r="E52" s="90">
        <v>1</v>
      </c>
      <c r="F52" s="90">
        <v>1</v>
      </c>
      <c r="G52" s="90">
        <v>1</v>
      </c>
      <c r="H52" s="90">
        <v>1</v>
      </c>
      <c r="I52" s="90">
        <v>1</v>
      </c>
      <c r="J52" s="90">
        <v>1</v>
      </c>
      <c r="K52" s="91">
        <v>1</v>
      </c>
      <c r="L52" s="52">
        <f t="shared" si="1"/>
        <v>8</v>
      </c>
      <c r="M52" s="464"/>
    </row>
    <row r="53" spans="1:13" s="40" customFormat="1" ht="62.5" customHeight="1" thickBot="1" x14ac:dyDescent="0.35">
      <c r="A53" s="423"/>
      <c r="B53" s="462"/>
      <c r="C53" s="71" t="s">
        <v>104</v>
      </c>
      <c r="D53" s="90">
        <v>1</v>
      </c>
      <c r="E53" s="90">
        <v>1</v>
      </c>
      <c r="F53" s="90">
        <v>1</v>
      </c>
      <c r="G53" s="90"/>
      <c r="H53" s="90">
        <v>1</v>
      </c>
      <c r="I53" s="90">
        <v>1</v>
      </c>
      <c r="J53" s="90"/>
      <c r="K53" s="91"/>
      <c r="L53" s="52">
        <f t="shared" si="1"/>
        <v>5</v>
      </c>
      <c r="M53" s="464"/>
    </row>
    <row r="54" spans="1:13" s="40" customFormat="1" ht="62.5" customHeight="1" thickBot="1" x14ac:dyDescent="0.35">
      <c r="A54" s="423"/>
      <c r="B54" s="462"/>
      <c r="C54" s="71" t="s">
        <v>105</v>
      </c>
      <c r="D54" s="90"/>
      <c r="E54" s="90"/>
      <c r="F54" s="90"/>
      <c r="G54" s="90"/>
      <c r="H54" s="90">
        <v>1</v>
      </c>
      <c r="I54" s="90">
        <v>1</v>
      </c>
      <c r="J54" s="90"/>
      <c r="K54" s="91"/>
      <c r="L54" s="52">
        <f t="shared" si="1"/>
        <v>2</v>
      </c>
      <c r="M54" s="464"/>
    </row>
    <row r="55" spans="1:13" s="40" customFormat="1" ht="62.5" customHeight="1" thickBot="1" x14ac:dyDescent="0.35">
      <c r="A55" s="423"/>
      <c r="B55" s="462"/>
      <c r="C55" s="71" t="s">
        <v>106</v>
      </c>
      <c r="D55" s="90"/>
      <c r="E55" s="90"/>
      <c r="F55" s="90"/>
      <c r="G55" s="90"/>
      <c r="H55" s="90">
        <v>1</v>
      </c>
      <c r="I55" s="90"/>
      <c r="J55" s="90"/>
      <c r="K55" s="91"/>
      <c r="L55" s="52">
        <f t="shared" si="1"/>
        <v>1</v>
      </c>
      <c r="M55" s="464"/>
    </row>
    <row r="56" spans="1:13" s="40" customFormat="1" ht="62.5" customHeight="1" thickBot="1" x14ac:dyDescent="0.35">
      <c r="A56" s="423"/>
      <c r="B56" s="462"/>
      <c r="C56" s="71" t="s">
        <v>107</v>
      </c>
      <c r="D56" s="90"/>
      <c r="E56" s="90"/>
      <c r="F56" s="90"/>
      <c r="G56" s="90"/>
      <c r="H56" s="90">
        <v>1</v>
      </c>
      <c r="I56" s="90"/>
      <c r="J56" s="90">
        <v>1</v>
      </c>
      <c r="K56" s="91"/>
      <c r="L56" s="52">
        <f>SUM(D56:K56)</f>
        <v>2</v>
      </c>
      <c r="M56" s="464"/>
    </row>
    <row r="57" spans="1:13" s="40" customFormat="1" ht="62.5" customHeight="1" thickBot="1" x14ac:dyDescent="0.35">
      <c r="A57" s="424"/>
      <c r="B57" s="462"/>
      <c r="C57" s="92" t="s">
        <v>108</v>
      </c>
      <c r="D57" s="93">
        <v>1</v>
      </c>
      <c r="E57" s="93">
        <v>1</v>
      </c>
      <c r="F57" s="93">
        <v>1</v>
      </c>
      <c r="G57" s="93">
        <v>1</v>
      </c>
      <c r="H57" s="93">
        <v>1</v>
      </c>
      <c r="I57" s="93">
        <v>1</v>
      </c>
      <c r="J57" s="93">
        <v>1</v>
      </c>
      <c r="K57" s="94">
        <v>1</v>
      </c>
      <c r="L57" s="52">
        <f>SUM(D57:K57)</f>
        <v>8</v>
      </c>
      <c r="M57" s="465"/>
    </row>
    <row r="58" spans="1:13" s="40" customFormat="1" ht="40.75" customHeight="1" thickBot="1" x14ac:dyDescent="0.35">
      <c r="A58" s="422" t="s">
        <v>109</v>
      </c>
      <c r="B58" s="475" t="s">
        <v>110</v>
      </c>
      <c r="C58" s="84" t="s">
        <v>111</v>
      </c>
      <c r="D58" s="85"/>
      <c r="E58" s="85">
        <v>1</v>
      </c>
      <c r="F58" s="85"/>
      <c r="G58" s="85">
        <v>1</v>
      </c>
      <c r="H58" s="85">
        <v>1</v>
      </c>
      <c r="I58" s="85">
        <v>1</v>
      </c>
      <c r="J58" s="85"/>
      <c r="K58" s="86"/>
      <c r="L58" s="64">
        <f t="shared" ref="L58:L111" si="2">SUM(D58:K58)</f>
        <v>4</v>
      </c>
      <c r="M58" s="458" t="s">
        <v>2796</v>
      </c>
    </row>
    <row r="59" spans="1:13" s="40" customFormat="1" ht="40.75" customHeight="1" thickBot="1" x14ac:dyDescent="0.35">
      <c r="A59" s="423"/>
      <c r="B59" s="476"/>
      <c r="C59" s="65" t="s">
        <v>112</v>
      </c>
      <c r="D59" s="76">
        <v>1</v>
      </c>
      <c r="E59" s="76"/>
      <c r="F59" s="76"/>
      <c r="G59" s="76"/>
      <c r="H59" s="76">
        <v>1</v>
      </c>
      <c r="I59" s="76">
        <v>1</v>
      </c>
      <c r="J59" s="76">
        <v>1</v>
      </c>
      <c r="K59" s="77">
        <v>1</v>
      </c>
      <c r="L59" s="64">
        <f t="shared" si="2"/>
        <v>5</v>
      </c>
      <c r="M59" s="459"/>
    </row>
    <row r="60" spans="1:13" s="40" customFormat="1" ht="40.75" customHeight="1" thickBot="1" x14ac:dyDescent="0.35">
      <c r="A60" s="423"/>
      <c r="B60" s="476"/>
      <c r="C60" s="65" t="s">
        <v>113</v>
      </c>
      <c r="D60" s="76">
        <v>1</v>
      </c>
      <c r="E60" s="76"/>
      <c r="F60" s="76">
        <v>1</v>
      </c>
      <c r="G60" s="76"/>
      <c r="H60" s="76"/>
      <c r="I60" s="76">
        <v>1</v>
      </c>
      <c r="J60" s="76"/>
      <c r="K60" s="77"/>
      <c r="L60" s="64">
        <f t="shared" si="2"/>
        <v>3</v>
      </c>
      <c r="M60" s="459"/>
    </row>
    <row r="61" spans="1:13" s="40" customFormat="1" ht="40.75" customHeight="1" thickBot="1" x14ac:dyDescent="0.35">
      <c r="A61" s="423"/>
      <c r="B61" s="476"/>
      <c r="C61" s="65" t="s">
        <v>114</v>
      </c>
      <c r="D61" s="76"/>
      <c r="E61" s="76"/>
      <c r="F61" s="76"/>
      <c r="G61" s="76"/>
      <c r="H61" s="76"/>
      <c r="I61" s="76"/>
      <c r="J61" s="76"/>
      <c r="K61" s="77">
        <v>1</v>
      </c>
      <c r="L61" s="64">
        <f t="shared" si="2"/>
        <v>1</v>
      </c>
      <c r="M61" s="459"/>
    </row>
    <row r="62" spans="1:13" s="40" customFormat="1" ht="40.75" customHeight="1" thickBot="1" x14ac:dyDescent="0.35">
      <c r="A62" s="423"/>
      <c r="B62" s="476"/>
      <c r="C62" s="65" t="s">
        <v>115</v>
      </c>
      <c r="D62" s="76"/>
      <c r="E62" s="76"/>
      <c r="F62" s="76">
        <v>1</v>
      </c>
      <c r="G62" s="76"/>
      <c r="H62" s="76"/>
      <c r="I62" s="76"/>
      <c r="J62" s="76"/>
      <c r="K62" s="77"/>
      <c r="L62" s="64">
        <f t="shared" si="2"/>
        <v>1</v>
      </c>
      <c r="M62" s="459"/>
    </row>
    <row r="63" spans="1:13" s="40" customFormat="1" ht="40.75" customHeight="1" thickBot="1" x14ac:dyDescent="0.35">
      <c r="A63" s="423"/>
      <c r="B63" s="476"/>
      <c r="C63" s="65" t="s">
        <v>116</v>
      </c>
      <c r="D63" s="76"/>
      <c r="E63" s="76"/>
      <c r="F63" s="76">
        <v>1</v>
      </c>
      <c r="G63" s="76"/>
      <c r="H63" s="76"/>
      <c r="I63" s="76">
        <v>1</v>
      </c>
      <c r="J63" s="76"/>
      <c r="K63" s="77"/>
      <c r="L63" s="64">
        <f t="shared" si="2"/>
        <v>2</v>
      </c>
      <c r="M63" s="459"/>
    </row>
    <row r="64" spans="1:13" s="40" customFormat="1" ht="40.75" customHeight="1" thickBot="1" x14ac:dyDescent="0.35">
      <c r="A64" s="423"/>
      <c r="B64" s="476"/>
      <c r="C64" s="65" t="s">
        <v>2801</v>
      </c>
      <c r="D64" s="76"/>
      <c r="E64" s="76"/>
      <c r="F64" s="76">
        <v>1</v>
      </c>
      <c r="G64" s="76"/>
      <c r="H64" s="76"/>
      <c r="I64" s="76"/>
      <c r="J64" s="76"/>
      <c r="K64" s="77"/>
      <c r="L64" s="64">
        <f t="shared" si="2"/>
        <v>1</v>
      </c>
      <c r="M64" s="459"/>
    </row>
    <row r="65" spans="1:13" s="40" customFormat="1" ht="40.75" customHeight="1" thickBot="1" x14ac:dyDescent="0.35">
      <c r="A65" s="423"/>
      <c r="B65" s="476"/>
      <c r="C65" s="65" t="s">
        <v>117</v>
      </c>
      <c r="D65" s="76"/>
      <c r="E65" s="76"/>
      <c r="F65" s="76"/>
      <c r="G65" s="76"/>
      <c r="H65" s="76">
        <v>1</v>
      </c>
      <c r="I65" s="76"/>
      <c r="J65" s="76"/>
      <c r="K65" s="77"/>
      <c r="L65" s="64">
        <f t="shared" si="2"/>
        <v>1</v>
      </c>
      <c r="M65" s="459"/>
    </row>
    <row r="66" spans="1:13" s="40" customFormat="1" ht="40.75" customHeight="1" thickBot="1" x14ac:dyDescent="0.35">
      <c r="A66" s="423"/>
      <c r="B66" s="476"/>
      <c r="C66" s="65" t="s">
        <v>118</v>
      </c>
      <c r="D66" s="76"/>
      <c r="E66" s="76"/>
      <c r="F66" s="76"/>
      <c r="G66" s="76"/>
      <c r="H66" s="76"/>
      <c r="I66" s="76"/>
      <c r="J66" s="76">
        <v>1</v>
      </c>
      <c r="K66" s="77">
        <v>1</v>
      </c>
      <c r="L66" s="64">
        <f t="shared" si="2"/>
        <v>2</v>
      </c>
      <c r="M66" s="459"/>
    </row>
    <row r="67" spans="1:13" s="40" customFormat="1" ht="40.75" customHeight="1" thickBot="1" x14ac:dyDescent="0.35">
      <c r="A67" s="423"/>
      <c r="B67" s="476"/>
      <c r="C67" s="65" t="s">
        <v>119</v>
      </c>
      <c r="D67" s="76"/>
      <c r="E67" s="76"/>
      <c r="F67" s="76"/>
      <c r="G67" s="76"/>
      <c r="H67" s="76">
        <v>1</v>
      </c>
      <c r="I67" s="76"/>
      <c r="J67" s="76"/>
      <c r="K67" s="77">
        <v>1</v>
      </c>
      <c r="L67" s="64">
        <f t="shared" si="2"/>
        <v>2</v>
      </c>
      <c r="M67" s="459"/>
    </row>
    <row r="68" spans="1:13" s="40" customFormat="1" ht="40.75" customHeight="1" thickBot="1" x14ac:dyDescent="0.35">
      <c r="A68" s="423"/>
      <c r="B68" s="476"/>
      <c r="C68" s="65" t="s">
        <v>120</v>
      </c>
      <c r="D68" s="76"/>
      <c r="E68" s="76"/>
      <c r="F68" s="76"/>
      <c r="G68" s="76"/>
      <c r="H68" s="76"/>
      <c r="I68" s="76">
        <v>1</v>
      </c>
      <c r="J68" s="76"/>
      <c r="K68" s="77">
        <v>1</v>
      </c>
      <c r="L68" s="64">
        <f t="shared" si="2"/>
        <v>2</v>
      </c>
      <c r="M68" s="459"/>
    </row>
    <row r="69" spans="1:13" s="40" customFormat="1" ht="40.75" customHeight="1" thickBot="1" x14ac:dyDescent="0.35">
      <c r="A69" s="423"/>
      <c r="B69" s="476"/>
      <c r="C69" s="65" t="s">
        <v>121</v>
      </c>
      <c r="D69" s="76">
        <v>1</v>
      </c>
      <c r="E69" s="76"/>
      <c r="F69" s="76"/>
      <c r="G69" s="76"/>
      <c r="H69" s="76"/>
      <c r="I69" s="76"/>
      <c r="J69" s="76">
        <v>1</v>
      </c>
      <c r="K69" s="77">
        <v>1</v>
      </c>
      <c r="L69" s="64">
        <f t="shared" si="2"/>
        <v>3</v>
      </c>
      <c r="M69" s="459"/>
    </row>
    <row r="70" spans="1:13" s="40" customFormat="1" ht="40.75" customHeight="1" thickBot="1" x14ac:dyDescent="0.35">
      <c r="A70" s="423"/>
      <c r="B70" s="476"/>
      <c r="C70" s="65" t="s">
        <v>122</v>
      </c>
      <c r="D70" s="76">
        <v>1</v>
      </c>
      <c r="E70" s="76"/>
      <c r="F70" s="76">
        <v>1</v>
      </c>
      <c r="G70" s="76"/>
      <c r="H70" s="76"/>
      <c r="I70" s="76"/>
      <c r="J70" s="76"/>
      <c r="K70" s="77"/>
      <c r="L70" s="64">
        <f t="shared" si="2"/>
        <v>2</v>
      </c>
      <c r="M70" s="459"/>
    </row>
    <row r="71" spans="1:13" s="40" customFormat="1" ht="40.75" customHeight="1" thickBot="1" x14ac:dyDescent="0.35">
      <c r="A71" s="423"/>
      <c r="B71" s="476"/>
      <c r="C71" s="65" t="s">
        <v>123</v>
      </c>
      <c r="D71" s="76">
        <v>1</v>
      </c>
      <c r="E71" s="76"/>
      <c r="F71" s="76">
        <v>1</v>
      </c>
      <c r="G71" s="76"/>
      <c r="H71" s="76"/>
      <c r="I71" s="76"/>
      <c r="J71" s="76"/>
      <c r="K71" s="77"/>
      <c r="L71" s="64">
        <f t="shared" si="2"/>
        <v>2</v>
      </c>
      <c r="M71" s="459"/>
    </row>
    <row r="72" spans="1:13" s="40" customFormat="1" ht="40.75" customHeight="1" thickBot="1" x14ac:dyDescent="0.35">
      <c r="A72" s="423"/>
      <c r="B72" s="476"/>
      <c r="C72" s="65" t="s">
        <v>124</v>
      </c>
      <c r="D72" s="76"/>
      <c r="E72" s="76"/>
      <c r="F72" s="76"/>
      <c r="G72" s="76"/>
      <c r="H72" s="76"/>
      <c r="I72" s="76"/>
      <c r="J72" s="76"/>
      <c r="K72" s="77">
        <v>1</v>
      </c>
      <c r="L72" s="64">
        <f t="shared" si="2"/>
        <v>1</v>
      </c>
      <c r="M72" s="459"/>
    </row>
    <row r="73" spans="1:13" s="40" customFormat="1" ht="40.75" customHeight="1" thickBot="1" x14ac:dyDescent="0.35">
      <c r="A73" s="424"/>
      <c r="B73" s="477"/>
      <c r="C73" s="68" t="s">
        <v>125</v>
      </c>
      <c r="D73" s="78"/>
      <c r="E73" s="78"/>
      <c r="F73" s="78">
        <v>1</v>
      </c>
      <c r="G73" s="78"/>
      <c r="H73" s="78"/>
      <c r="I73" s="78">
        <v>1</v>
      </c>
      <c r="J73" s="78"/>
      <c r="K73" s="79"/>
      <c r="L73" s="64">
        <f t="shared" si="2"/>
        <v>2</v>
      </c>
      <c r="M73" s="460"/>
    </row>
    <row r="74" spans="1:13" s="40" customFormat="1" ht="93" customHeight="1" thickBot="1" x14ac:dyDescent="0.35">
      <c r="A74" s="469" t="s">
        <v>126</v>
      </c>
      <c r="B74" s="478" t="s">
        <v>199</v>
      </c>
      <c r="C74" s="87" t="s">
        <v>127</v>
      </c>
      <c r="D74" s="88">
        <v>1</v>
      </c>
      <c r="E74" s="88">
        <v>1</v>
      </c>
      <c r="F74" s="88">
        <v>1</v>
      </c>
      <c r="G74" s="88">
        <v>1</v>
      </c>
      <c r="H74" s="88">
        <v>1</v>
      </c>
      <c r="I74" s="88">
        <v>1</v>
      </c>
      <c r="J74" s="88">
        <v>1</v>
      </c>
      <c r="K74" s="89">
        <v>1</v>
      </c>
      <c r="L74" s="52">
        <f t="shared" si="2"/>
        <v>8</v>
      </c>
      <c r="M74" s="463" t="s">
        <v>2791</v>
      </c>
    </row>
    <row r="75" spans="1:13" s="40" customFormat="1" ht="93" customHeight="1" thickBot="1" x14ac:dyDescent="0.35">
      <c r="A75" s="470"/>
      <c r="B75" s="479"/>
      <c r="C75" s="71" t="s">
        <v>128</v>
      </c>
      <c r="D75" s="90">
        <v>1</v>
      </c>
      <c r="E75" s="90">
        <v>1</v>
      </c>
      <c r="F75" s="90">
        <v>1</v>
      </c>
      <c r="G75" s="90">
        <v>1</v>
      </c>
      <c r="H75" s="90">
        <v>1</v>
      </c>
      <c r="I75" s="90">
        <v>1</v>
      </c>
      <c r="J75" s="90">
        <v>1</v>
      </c>
      <c r="K75" s="91">
        <v>1</v>
      </c>
      <c r="L75" s="52">
        <f t="shared" si="2"/>
        <v>8</v>
      </c>
      <c r="M75" s="464"/>
    </row>
    <row r="76" spans="1:13" s="40" customFormat="1" ht="93" customHeight="1" thickBot="1" x14ac:dyDescent="0.35">
      <c r="A76" s="470"/>
      <c r="B76" s="479"/>
      <c r="C76" s="92" t="s">
        <v>129</v>
      </c>
      <c r="D76" s="93">
        <v>1</v>
      </c>
      <c r="E76" s="93">
        <v>1</v>
      </c>
      <c r="F76" s="93">
        <v>1</v>
      </c>
      <c r="G76" s="93"/>
      <c r="H76" s="93"/>
      <c r="I76" s="93"/>
      <c r="J76" s="93"/>
      <c r="K76" s="94">
        <v>1</v>
      </c>
      <c r="L76" s="52">
        <f t="shared" si="2"/>
        <v>4</v>
      </c>
      <c r="M76" s="465"/>
    </row>
    <row r="77" spans="1:13" s="40" customFormat="1" ht="28.5" customHeight="1" thickBot="1" x14ac:dyDescent="0.35">
      <c r="A77" s="470"/>
      <c r="B77" s="475" t="s">
        <v>130</v>
      </c>
      <c r="C77" s="84" t="s">
        <v>131</v>
      </c>
      <c r="D77" s="85">
        <v>1</v>
      </c>
      <c r="E77" s="85">
        <v>1</v>
      </c>
      <c r="F77" s="85">
        <v>1</v>
      </c>
      <c r="G77" s="85">
        <v>1</v>
      </c>
      <c r="H77" s="85"/>
      <c r="I77" s="85">
        <v>1</v>
      </c>
      <c r="J77" s="85"/>
      <c r="K77" s="86"/>
      <c r="L77" s="64">
        <f t="shared" si="2"/>
        <v>5</v>
      </c>
      <c r="M77" s="458" t="s">
        <v>2795</v>
      </c>
    </row>
    <row r="78" spans="1:13" s="40" customFormat="1" ht="28.5" customHeight="1" thickBot="1" x14ac:dyDescent="0.35">
      <c r="A78" s="470"/>
      <c r="B78" s="476"/>
      <c r="C78" s="65" t="s">
        <v>132</v>
      </c>
      <c r="D78" s="76"/>
      <c r="E78" s="76"/>
      <c r="F78" s="76"/>
      <c r="G78" s="76"/>
      <c r="H78" s="76">
        <v>1</v>
      </c>
      <c r="I78" s="76"/>
      <c r="J78" s="76">
        <v>1</v>
      </c>
      <c r="K78" s="77"/>
      <c r="L78" s="64">
        <f t="shared" si="2"/>
        <v>2</v>
      </c>
      <c r="M78" s="459"/>
    </row>
    <row r="79" spans="1:13" s="40" customFormat="1" ht="28.5" customHeight="1" thickBot="1" x14ac:dyDescent="0.35">
      <c r="A79" s="470"/>
      <c r="B79" s="476"/>
      <c r="C79" s="65" t="s">
        <v>133</v>
      </c>
      <c r="D79" s="76"/>
      <c r="E79" s="76"/>
      <c r="F79" s="76">
        <v>1</v>
      </c>
      <c r="G79" s="76">
        <v>1</v>
      </c>
      <c r="H79" s="76">
        <v>1</v>
      </c>
      <c r="I79" s="76"/>
      <c r="J79" s="76"/>
      <c r="K79" s="77"/>
      <c r="L79" s="64">
        <f t="shared" si="2"/>
        <v>3</v>
      </c>
      <c r="M79" s="459"/>
    </row>
    <row r="80" spans="1:13" s="40" customFormat="1" ht="28.5" customHeight="1" thickBot="1" x14ac:dyDescent="0.35">
      <c r="A80" s="470"/>
      <c r="B80" s="476"/>
      <c r="C80" s="65" t="s">
        <v>134</v>
      </c>
      <c r="D80" s="76"/>
      <c r="E80" s="76">
        <v>1</v>
      </c>
      <c r="F80" s="76"/>
      <c r="G80" s="76"/>
      <c r="H80" s="76"/>
      <c r="I80" s="76"/>
      <c r="J80" s="76"/>
      <c r="K80" s="77"/>
      <c r="L80" s="64">
        <f t="shared" si="2"/>
        <v>1</v>
      </c>
      <c r="M80" s="459"/>
    </row>
    <row r="81" spans="1:13" s="40" customFormat="1" ht="28.5" customHeight="1" thickBot="1" x14ac:dyDescent="0.35">
      <c r="A81" s="470"/>
      <c r="B81" s="476"/>
      <c r="C81" s="65" t="s">
        <v>135</v>
      </c>
      <c r="D81" s="76"/>
      <c r="E81" s="76"/>
      <c r="F81" s="76"/>
      <c r="G81" s="76"/>
      <c r="H81" s="76">
        <v>1</v>
      </c>
      <c r="I81" s="76"/>
      <c r="J81" s="76"/>
      <c r="K81" s="77">
        <v>1</v>
      </c>
      <c r="L81" s="64">
        <f t="shared" si="2"/>
        <v>2</v>
      </c>
      <c r="M81" s="459"/>
    </row>
    <row r="82" spans="1:13" s="40" customFormat="1" ht="28.5" customHeight="1" thickBot="1" x14ac:dyDescent="0.35">
      <c r="A82" s="470"/>
      <c r="B82" s="476"/>
      <c r="C82" s="65" t="s">
        <v>136</v>
      </c>
      <c r="D82" s="76"/>
      <c r="E82" s="76"/>
      <c r="F82" s="76"/>
      <c r="G82" s="76"/>
      <c r="H82" s="76"/>
      <c r="I82" s="76">
        <v>1</v>
      </c>
      <c r="J82" s="76">
        <v>1</v>
      </c>
      <c r="K82" s="77">
        <v>1</v>
      </c>
      <c r="L82" s="64">
        <f t="shared" si="2"/>
        <v>3</v>
      </c>
      <c r="M82" s="459"/>
    </row>
    <row r="83" spans="1:13" s="40" customFormat="1" ht="28.5" customHeight="1" thickBot="1" x14ac:dyDescent="0.35">
      <c r="A83" s="470"/>
      <c r="B83" s="476"/>
      <c r="C83" s="65" t="s">
        <v>137</v>
      </c>
      <c r="D83" s="76"/>
      <c r="E83" s="76"/>
      <c r="F83" s="76"/>
      <c r="G83" s="76"/>
      <c r="H83" s="76"/>
      <c r="I83" s="76">
        <v>1</v>
      </c>
      <c r="J83" s="76"/>
      <c r="K83" s="77"/>
      <c r="L83" s="64">
        <f t="shared" si="2"/>
        <v>1</v>
      </c>
      <c r="M83" s="459"/>
    </row>
    <row r="84" spans="1:13" s="40" customFormat="1" ht="28.5" customHeight="1" thickBot="1" x14ac:dyDescent="0.35">
      <c r="A84" s="470"/>
      <c r="B84" s="477"/>
      <c r="C84" s="68" t="s">
        <v>138</v>
      </c>
      <c r="D84" s="78"/>
      <c r="E84" s="78"/>
      <c r="F84" s="78"/>
      <c r="G84" s="78"/>
      <c r="H84" s="78"/>
      <c r="I84" s="78">
        <v>1</v>
      </c>
      <c r="J84" s="78"/>
      <c r="K84" s="79"/>
      <c r="L84" s="64">
        <f t="shared" si="2"/>
        <v>1</v>
      </c>
      <c r="M84" s="460"/>
    </row>
    <row r="85" spans="1:13" s="40" customFormat="1" ht="28.75" customHeight="1" thickBot="1" x14ac:dyDescent="0.35">
      <c r="A85" s="470"/>
      <c r="B85" s="478" t="s">
        <v>139</v>
      </c>
      <c r="C85" s="87" t="s">
        <v>140</v>
      </c>
      <c r="D85" s="88">
        <v>1</v>
      </c>
      <c r="E85" s="88"/>
      <c r="F85" s="88">
        <v>1</v>
      </c>
      <c r="G85" s="88">
        <v>1</v>
      </c>
      <c r="H85" s="88"/>
      <c r="I85" s="88"/>
      <c r="J85" s="88"/>
      <c r="K85" s="89"/>
      <c r="L85" s="52">
        <f t="shared" si="2"/>
        <v>3</v>
      </c>
      <c r="M85" s="451" t="s">
        <v>2793</v>
      </c>
    </row>
    <row r="86" spans="1:13" s="40" customFormat="1" ht="28.75" customHeight="1" thickBot="1" x14ac:dyDescent="0.35">
      <c r="A86" s="470"/>
      <c r="B86" s="479"/>
      <c r="C86" s="71" t="s">
        <v>141</v>
      </c>
      <c r="D86" s="90"/>
      <c r="E86" s="90">
        <v>1</v>
      </c>
      <c r="F86" s="90"/>
      <c r="G86" s="90"/>
      <c r="H86" s="90"/>
      <c r="I86" s="90"/>
      <c r="J86" s="90"/>
      <c r="K86" s="91"/>
      <c r="L86" s="52">
        <f t="shared" si="2"/>
        <v>1</v>
      </c>
      <c r="M86" s="452"/>
    </row>
    <row r="87" spans="1:13" s="40" customFormat="1" ht="28.75" customHeight="1" thickBot="1" x14ac:dyDescent="0.35">
      <c r="A87" s="470"/>
      <c r="B87" s="479"/>
      <c r="C87" s="71" t="s">
        <v>142</v>
      </c>
      <c r="D87" s="90"/>
      <c r="E87" s="90"/>
      <c r="F87" s="90">
        <v>1</v>
      </c>
      <c r="G87" s="90">
        <v>1</v>
      </c>
      <c r="H87" s="90"/>
      <c r="I87" s="90"/>
      <c r="J87" s="90"/>
      <c r="K87" s="91"/>
      <c r="L87" s="52">
        <f t="shared" si="2"/>
        <v>2</v>
      </c>
      <c r="M87" s="452"/>
    </row>
    <row r="88" spans="1:13" s="40" customFormat="1" ht="28.75" customHeight="1" thickBot="1" x14ac:dyDescent="0.35">
      <c r="A88" s="470"/>
      <c r="B88" s="479"/>
      <c r="C88" s="71" t="s">
        <v>143</v>
      </c>
      <c r="D88" s="90"/>
      <c r="E88" s="90">
        <v>1</v>
      </c>
      <c r="F88" s="90"/>
      <c r="G88" s="90"/>
      <c r="H88" s="90"/>
      <c r="I88" s="90"/>
      <c r="J88" s="90"/>
      <c r="K88" s="91"/>
      <c r="L88" s="52">
        <f t="shared" si="2"/>
        <v>1</v>
      </c>
      <c r="M88" s="452"/>
    </row>
    <row r="89" spans="1:13" s="40" customFormat="1" ht="28.75" customHeight="1" thickBot="1" x14ac:dyDescent="0.35">
      <c r="A89" s="471"/>
      <c r="B89" s="479"/>
      <c r="C89" s="92" t="s">
        <v>144</v>
      </c>
      <c r="D89" s="93">
        <v>1</v>
      </c>
      <c r="E89" s="93"/>
      <c r="F89" s="93"/>
      <c r="G89" s="93"/>
      <c r="H89" s="93"/>
      <c r="I89" s="93"/>
      <c r="J89" s="93"/>
      <c r="K89" s="94"/>
      <c r="L89" s="52">
        <f t="shared" si="2"/>
        <v>1</v>
      </c>
      <c r="M89" s="453"/>
    </row>
    <row r="90" spans="1:13" s="40" customFormat="1" ht="58.75" customHeight="1" thickBot="1" x14ac:dyDescent="0.35">
      <c r="A90" s="467" t="s">
        <v>145</v>
      </c>
      <c r="B90" s="431" t="s">
        <v>146</v>
      </c>
      <c r="C90" s="84" t="s">
        <v>147</v>
      </c>
      <c r="D90" s="85">
        <v>1</v>
      </c>
      <c r="E90" s="85"/>
      <c r="F90" s="85"/>
      <c r="G90" s="85"/>
      <c r="H90" s="85">
        <v>1</v>
      </c>
      <c r="I90" s="85">
        <v>1</v>
      </c>
      <c r="J90" s="85">
        <v>1</v>
      </c>
      <c r="K90" s="86">
        <v>1</v>
      </c>
      <c r="L90" s="64">
        <f t="shared" si="2"/>
        <v>5</v>
      </c>
      <c r="M90" s="458" t="s">
        <v>2789</v>
      </c>
    </row>
    <row r="91" spans="1:13" s="40" customFormat="1" ht="58.75" customHeight="1" thickBot="1" x14ac:dyDescent="0.35">
      <c r="A91" s="468"/>
      <c r="B91" s="432"/>
      <c r="C91" s="65" t="s">
        <v>148</v>
      </c>
      <c r="D91" s="76">
        <v>1</v>
      </c>
      <c r="E91" s="76">
        <v>1</v>
      </c>
      <c r="F91" s="76">
        <v>1</v>
      </c>
      <c r="G91" s="76">
        <v>1</v>
      </c>
      <c r="H91" s="76">
        <v>1</v>
      </c>
      <c r="I91" s="76">
        <v>1</v>
      </c>
      <c r="J91" s="76">
        <v>1</v>
      </c>
      <c r="K91" s="77">
        <v>1</v>
      </c>
      <c r="L91" s="64">
        <f t="shared" si="2"/>
        <v>8</v>
      </c>
      <c r="M91" s="459"/>
    </row>
    <row r="92" spans="1:13" s="40" customFormat="1" ht="58.75" customHeight="1" thickBot="1" x14ac:dyDescent="0.35">
      <c r="A92" s="468"/>
      <c r="B92" s="432"/>
      <c r="C92" s="65" t="s">
        <v>149</v>
      </c>
      <c r="D92" s="76">
        <v>1</v>
      </c>
      <c r="E92" s="76"/>
      <c r="F92" s="76"/>
      <c r="G92" s="76"/>
      <c r="H92" s="76">
        <v>1</v>
      </c>
      <c r="I92" s="76">
        <v>1</v>
      </c>
      <c r="J92" s="76">
        <v>1</v>
      </c>
      <c r="K92" s="77"/>
      <c r="L92" s="64">
        <f t="shared" si="2"/>
        <v>4</v>
      </c>
      <c r="M92" s="459"/>
    </row>
    <row r="93" spans="1:13" s="40" customFormat="1" ht="58.75" customHeight="1" thickBot="1" x14ac:dyDescent="0.35">
      <c r="A93" s="468"/>
      <c r="B93" s="432"/>
      <c r="C93" s="65" t="s">
        <v>150</v>
      </c>
      <c r="D93" s="76"/>
      <c r="E93" s="76">
        <v>1</v>
      </c>
      <c r="F93" s="76">
        <v>1</v>
      </c>
      <c r="G93" s="76">
        <v>1</v>
      </c>
      <c r="H93" s="76"/>
      <c r="I93" s="76"/>
      <c r="J93" s="76">
        <v>1</v>
      </c>
      <c r="K93" s="77"/>
      <c r="L93" s="64">
        <f t="shared" si="2"/>
        <v>4</v>
      </c>
      <c r="M93" s="459"/>
    </row>
    <row r="94" spans="1:13" s="40" customFormat="1" ht="58.75" customHeight="1" thickBot="1" x14ac:dyDescent="0.35">
      <c r="A94" s="468"/>
      <c r="B94" s="432"/>
      <c r="C94" s="65" t="s">
        <v>151</v>
      </c>
      <c r="D94" s="76">
        <v>1</v>
      </c>
      <c r="E94" s="76">
        <v>1</v>
      </c>
      <c r="F94" s="76">
        <v>1</v>
      </c>
      <c r="G94" s="76">
        <v>1</v>
      </c>
      <c r="H94" s="76"/>
      <c r="I94" s="76">
        <v>1</v>
      </c>
      <c r="J94" s="76"/>
      <c r="K94" s="77">
        <v>1</v>
      </c>
      <c r="L94" s="64">
        <f t="shared" si="2"/>
        <v>6</v>
      </c>
      <c r="M94" s="459"/>
    </row>
    <row r="95" spans="1:13" s="40" customFormat="1" ht="58.75" customHeight="1" thickBot="1" x14ac:dyDescent="0.35">
      <c r="A95" s="468"/>
      <c r="B95" s="432"/>
      <c r="C95" s="65" t="s">
        <v>152</v>
      </c>
      <c r="D95" s="76"/>
      <c r="E95" s="76"/>
      <c r="F95" s="76"/>
      <c r="G95" s="76"/>
      <c r="H95" s="76">
        <v>1</v>
      </c>
      <c r="I95" s="76"/>
      <c r="J95" s="76"/>
      <c r="K95" s="77"/>
      <c r="L95" s="64">
        <f t="shared" si="2"/>
        <v>1</v>
      </c>
      <c r="M95" s="459"/>
    </row>
    <row r="96" spans="1:13" s="40" customFormat="1" ht="58.75" customHeight="1" thickBot="1" x14ac:dyDescent="0.35">
      <c r="A96" s="468"/>
      <c r="B96" s="432"/>
      <c r="C96" s="65" t="s">
        <v>153</v>
      </c>
      <c r="D96" s="76"/>
      <c r="E96" s="76"/>
      <c r="F96" s="76">
        <v>1</v>
      </c>
      <c r="G96" s="76">
        <v>1</v>
      </c>
      <c r="H96" s="76"/>
      <c r="I96" s="76"/>
      <c r="J96" s="76"/>
      <c r="K96" s="77"/>
      <c r="L96" s="64">
        <f t="shared" si="2"/>
        <v>2</v>
      </c>
      <c r="M96" s="459"/>
    </row>
    <row r="97" spans="1:13" s="40" customFormat="1" ht="58.75" customHeight="1" thickBot="1" x14ac:dyDescent="0.35">
      <c r="A97" s="468"/>
      <c r="B97" s="432"/>
      <c r="C97" s="65" t="s">
        <v>154</v>
      </c>
      <c r="D97" s="76">
        <v>1</v>
      </c>
      <c r="E97" s="76">
        <v>1</v>
      </c>
      <c r="F97" s="76"/>
      <c r="G97" s="76"/>
      <c r="H97" s="76">
        <v>1</v>
      </c>
      <c r="I97" s="76"/>
      <c r="J97" s="76">
        <v>1</v>
      </c>
      <c r="K97" s="77">
        <v>1</v>
      </c>
      <c r="L97" s="64">
        <f t="shared" si="2"/>
        <v>5</v>
      </c>
      <c r="M97" s="459"/>
    </row>
    <row r="98" spans="1:13" s="40" customFormat="1" ht="58.75" customHeight="1" thickBot="1" x14ac:dyDescent="0.35">
      <c r="A98" s="468"/>
      <c r="B98" s="432"/>
      <c r="C98" s="65" t="s">
        <v>155</v>
      </c>
      <c r="D98" s="76"/>
      <c r="E98" s="76"/>
      <c r="F98" s="76"/>
      <c r="G98" s="76"/>
      <c r="H98" s="76"/>
      <c r="I98" s="76"/>
      <c r="J98" s="76"/>
      <c r="K98" s="77">
        <v>1</v>
      </c>
      <c r="L98" s="64">
        <f t="shared" si="2"/>
        <v>1</v>
      </c>
      <c r="M98" s="459"/>
    </row>
    <row r="99" spans="1:13" s="40" customFormat="1" ht="58.75" customHeight="1" thickBot="1" x14ac:dyDescent="0.35">
      <c r="A99" s="468"/>
      <c r="B99" s="432"/>
      <c r="C99" s="65" t="s">
        <v>156</v>
      </c>
      <c r="D99" s="76"/>
      <c r="E99" s="76"/>
      <c r="F99" s="76"/>
      <c r="G99" s="76"/>
      <c r="H99" s="76">
        <v>1</v>
      </c>
      <c r="I99" s="76">
        <v>1</v>
      </c>
      <c r="J99" s="76">
        <v>1</v>
      </c>
      <c r="K99" s="77">
        <v>1</v>
      </c>
      <c r="L99" s="64">
        <f t="shared" si="2"/>
        <v>4</v>
      </c>
      <c r="M99" s="459"/>
    </row>
    <row r="100" spans="1:13" s="40" customFormat="1" ht="58.75" customHeight="1" thickBot="1" x14ac:dyDescent="0.35">
      <c r="A100" s="468"/>
      <c r="B100" s="433"/>
      <c r="C100" s="68" t="s">
        <v>157</v>
      </c>
      <c r="D100" s="78">
        <v>1</v>
      </c>
      <c r="E100" s="78">
        <v>1</v>
      </c>
      <c r="F100" s="78">
        <v>1</v>
      </c>
      <c r="G100" s="78">
        <v>1</v>
      </c>
      <c r="H100" s="78">
        <v>1</v>
      </c>
      <c r="I100" s="78">
        <v>1</v>
      </c>
      <c r="J100" s="78">
        <v>1</v>
      </c>
      <c r="K100" s="79">
        <v>1</v>
      </c>
      <c r="L100" s="64">
        <f t="shared" si="2"/>
        <v>8</v>
      </c>
      <c r="M100" s="460"/>
    </row>
    <row r="101" spans="1:13" s="40" customFormat="1" ht="30.5" customHeight="1" thickBot="1" x14ac:dyDescent="0.35">
      <c r="A101" s="469" t="s">
        <v>158</v>
      </c>
      <c r="B101" s="472" t="s">
        <v>159</v>
      </c>
      <c r="C101" s="87" t="s">
        <v>160</v>
      </c>
      <c r="D101" s="88">
        <v>1</v>
      </c>
      <c r="E101" s="88">
        <v>1</v>
      </c>
      <c r="F101" s="88">
        <v>1</v>
      </c>
      <c r="G101" s="88">
        <v>1</v>
      </c>
      <c r="H101" s="88">
        <v>1</v>
      </c>
      <c r="I101" s="88">
        <v>1</v>
      </c>
      <c r="J101" s="88">
        <v>1</v>
      </c>
      <c r="K101" s="89"/>
      <c r="L101" s="52">
        <f t="shared" si="2"/>
        <v>7</v>
      </c>
      <c r="M101" s="451" t="s">
        <v>2794</v>
      </c>
    </row>
    <row r="102" spans="1:13" s="40" customFormat="1" ht="30.5" customHeight="1" thickBot="1" x14ac:dyDescent="0.35">
      <c r="A102" s="470"/>
      <c r="B102" s="473"/>
      <c r="C102" s="71" t="s">
        <v>161</v>
      </c>
      <c r="D102" s="90"/>
      <c r="E102" s="90">
        <v>1</v>
      </c>
      <c r="F102" s="90"/>
      <c r="G102" s="90">
        <v>1</v>
      </c>
      <c r="H102" s="90"/>
      <c r="I102" s="90"/>
      <c r="J102" s="90"/>
      <c r="K102" s="91"/>
      <c r="L102" s="52">
        <f t="shared" si="2"/>
        <v>2</v>
      </c>
      <c r="M102" s="452"/>
    </row>
    <row r="103" spans="1:13" s="40" customFormat="1" ht="30.5" customHeight="1" thickBot="1" x14ac:dyDescent="0.35">
      <c r="A103" s="470"/>
      <c r="B103" s="473"/>
      <c r="C103" s="71" t="s">
        <v>162</v>
      </c>
      <c r="D103" s="90"/>
      <c r="E103" s="90">
        <v>1</v>
      </c>
      <c r="F103" s="90">
        <v>1</v>
      </c>
      <c r="G103" s="90">
        <v>1</v>
      </c>
      <c r="H103" s="90">
        <v>1</v>
      </c>
      <c r="I103" s="90"/>
      <c r="J103" s="90">
        <v>1</v>
      </c>
      <c r="K103" s="91">
        <v>1</v>
      </c>
      <c r="L103" s="52">
        <f t="shared" si="2"/>
        <v>6</v>
      </c>
      <c r="M103" s="452"/>
    </row>
    <row r="104" spans="1:13" s="40" customFormat="1" ht="30.5" customHeight="1" thickBot="1" x14ac:dyDescent="0.35">
      <c r="A104" s="470"/>
      <c r="B104" s="473"/>
      <c r="C104" s="71" t="s">
        <v>163</v>
      </c>
      <c r="D104" s="90">
        <v>1</v>
      </c>
      <c r="E104" s="90"/>
      <c r="F104" s="90"/>
      <c r="G104" s="90"/>
      <c r="H104" s="90">
        <v>1</v>
      </c>
      <c r="I104" s="90"/>
      <c r="J104" s="90"/>
      <c r="K104" s="91"/>
      <c r="L104" s="52">
        <f t="shared" si="2"/>
        <v>2</v>
      </c>
      <c r="M104" s="452"/>
    </row>
    <row r="105" spans="1:13" s="40" customFormat="1" ht="30.5" customHeight="1" thickBot="1" x14ac:dyDescent="0.35">
      <c r="A105" s="470"/>
      <c r="B105" s="473"/>
      <c r="C105" s="71" t="s">
        <v>164</v>
      </c>
      <c r="D105" s="90"/>
      <c r="E105" s="90"/>
      <c r="F105" s="90"/>
      <c r="G105" s="90"/>
      <c r="H105" s="90">
        <v>1</v>
      </c>
      <c r="I105" s="90">
        <v>1</v>
      </c>
      <c r="J105" s="90"/>
      <c r="K105" s="91"/>
      <c r="L105" s="52">
        <f t="shared" si="2"/>
        <v>2</v>
      </c>
      <c r="M105" s="452"/>
    </row>
    <row r="106" spans="1:13" s="40" customFormat="1" ht="30.5" customHeight="1" thickBot="1" x14ac:dyDescent="0.35">
      <c r="A106" s="470"/>
      <c r="B106" s="473"/>
      <c r="C106" s="71" t="s">
        <v>165</v>
      </c>
      <c r="D106" s="90"/>
      <c r="E106" s="90"/>
      <c r="F106" s="90"/>
      <c r="G106" s="90"/>
      <c r="H106" s="90"/>
      <c r="I106" s="90">
        <v>1</v>
      </c>
      <c r="J106" s="90"/>
      <c r="K106" s="91">
        <v>1</v>
      </c>
      <c r="L106" s="52">
        <f t="shared" si="2"/>
        <v>2</v>
      </c>
      <c r="M106" s="452"/>
    </row>
    <row r="107" spans="1:13" s="40" customFormat="1" ht="30.5" customHeight="1" thickBot="1" x14ac:dyDescent="0.35">
      <c r="A107" s="470"/>
      <c r="B107" s="473"/>
      <c r="C107" s="71" t="s">
        <v>166</v>
      </c>
      <c r="D107" s="90"/>
      <c r="E107" s="90"/>
      <c r="F107" s="90"/>
      <c r="G107" s="90"/>
      <c r="H107" s="90">
        <v>1</v>
      </c>
      <c r="I107" s="90"/>
      <c r="J107" s="90"/>
      <c r="K107" s="91">
        <v>1</v>
      </c>
      <c r="L107" s="52">
        <f t="shared" si="2"/>
        <v>2</v>
      </c>
      <c r="M107" s="452"/>
    </row>
    <row r="108" spans="1:13" s="40" customFormat="1" ht="30.5" customHeight="1" thickBot="1" x14ac:dyDescent="0.35">
      <c r="A108" s="470"/>
      <c r="B108" s="473"/>
      <c r="C108" s="71" t="s">
        <v>167</v>
      </c>
      <c r="D108" s="90"/>
      <c r="E108" s="90"/>
      <c r="F108" s="90"/>
      <c r="G108" s="90"/>
      <c r="H108" s="90">
        <v>1</v>
      </c>
      <c r="I108" s="90">
        <v>1</v>
      </c>
      <c r="J108" s="90"/>
      <c r="K108" s="91">
        <v>1</v>
      </c>
      <c r="L108" s="52">
        <f t="shared" si="2"/>
        <v>3</v>
      </c>
      <c r="M108" s="452"/>
    </row>
    <row r="109" spans="1:13" s="40" customFormat="1" ht="30.5" customHeight="1" thickBot="1" x14ac:dyDescent="0.35">
      <c r="A109" s="470"/>
      <c r="B109" s="473"/>
      <c r="C109" s="71" t="s">
        <v>168</v>
      </c>
      <c r="D109" s="90"/>
      <c r="E109" s="90"/>
      <c r="F109" s="90"/>
      <c r="G109" s="90"/>
      <c r="H109" s="90">
        <v>1</v>
      </c>
      <c r="I109" s="90"/>
      <c r="J109" s="90">
        <v>1</v>
      </c>
      <c r="K109" s="91">
        <v>1</v>
      </c>
      <c r="L109" s="52">
        <f t="shared" si="2"/>
        <v>3</v>
      </c>
      <c r="M109" s="452"/>
    </row>
    <row r="110" spans="1:13" s="40" customFormat="1" ht="30.5" customHeight="1" thickBot="1" x14ac:dyDescent="0.35">
      <c r="A110" s="470"/>
      <c r="B110" s="473"/>
      <c r="C110" s="71" t="s">
        <v>169</v>
      </c>
      <c r="D110" s="90"/>
      <c r="E110" s="90">
        <v>1</v>
      </c>
      <c r="F110" s="90"/>
      <c r="G110" s="90"/>
      <c r="H110" s="90">
        <v>1</v>
      </c>
      <c r="I110" s="90"/>
      <c r="J110" s="90">
        <v>1</v>
      </c>
      <c r="K110" s="91">
        <v>1</v>
      </c>
      <c r="L110" s="52">
        <f t="shared" si="2"/>
        <v>4</v>
      </c>
      <c r="M110" s="452"/>
    </row>
    <row r="111" spans="1:13" s="40" customFormat="1" ht="30.5" customHeight="1" thickBot="1" x14ac:dyDescent="0.35">
      <c r="A111" s="471"/>
      <c r="B111" s="474"/>
      <c r="C111" s="92" t="s">
        <v>170</v>
      </c>
      <c r="D111" s="93"/>
      <c r="E111" s="93">
        <v>1</v>
      </c>
      <c r="F111" s="93"/>
      <c r="G111" s="93"/>
      <c r="H111" s="93">
        <v>1</v>
      </c>
      <c r="I111" s="93"/>
      <c r="J111" s="93">
        <v>1</v>
      </c>
      <c r="K111" s="94"/>
      <c r="L111" s="52">
        <f t="shared" si="2"/>
        <v>3</v>
      </c>
      <c r="M111" s="453"/>
    </row>
    <row r="112" spans="1:13" s="40" customFormat="1" x14ac:dyDescent="0.3">
      <c r="A112" s="42"/>
      <c r="B112" s="42"/>
      <c r="C112" s="95"/>
      <c r="D112" s="42"/>
      <c r="E112" s="96"/>
      <c r="F112" s="96"/>
      <c r="G112" s="96"/>
      <c r="H112" s="96"/>
      <c r="I112" s="96"/>
      <c r="J112" s="96"/>
      <c r="K112" s="96"/>
      <c r="L112" s="96"/>
      <c r="M112" s="97"/>
    </row>
    <row r="113" spans="3:13" s="40" customFormat="1" x14ac:dyDescent="0.3">
      <c r="C113" s="95"/>
      <c r="D113" s="42"/>
      <c r="E113" s="96"/>
      <c r="F113" s="96"/>
      <c r="G113" s="96"/>
      <c r="H113" s="96"/>
      <c r="I113" s="96"/>
      <c r="J113" s="96"/>
      <c r="K113" s="96"/>
      <c r="L113" s="96"/>
      <c r="M113" s="97"/>
    </row>
  </sheetData>
  <mergeCells count="37">
    <mergeCell ref="N7:Q9"/>
    <mergeCell ref="A90:A100"/>
    <mergeCell ref="B90:B100"/>
    <mergeCell ref="M90:M100"/>
    <mergeCell ref="A101:A111"/>
    <mergeCell ref="B101:B111"/>
    <mergeCell ref="M101:M111"/>
    <mergeCell ref="A58:A73"/>
    <mergeCell ref="B58:B73"/>
    <mergeCell ref="M58:M73"/>
    <mergeCell ref="A74:A89"/>
    <mergeCell ref="B74:B76"/>
    <mergeCell ref="M74:M76"/>
    <mergeCell ref="B77:B84"/>
    <mergeCell ref="M77:M84"/>
    <mergeCell ref="B85:B89"/>
    <mergeCell ref="M85:M89"/>
    <mergeCell ref="A41:A48"/>
    <mergeCell ref="B41:B48"/>
    <mergeCell ref="M41:M48"/>
    <mergeCell ref="A49:A57"/>
    <mergeCell ref="B49:B57"/>
    <mergeCell ref="M49:M57"/>
    <mergeCell ref="A16:A40"/>
    <mergeCell ref="B16:B23"/>
    <mergeCell ref="M16:M23"/>
    <mergeCell ref="B24:B34"/>
    <mergeCell ref="M24:M34"/>
    <mergeCell ref="B35:B40"/>
    <mergeCell ref="M35:M40"/>
    <mergeCell ref="L2:L5"/>
    <mergeCell ref="M2:M5"/>
    <mergeCell ref="A6:A15"/>
    <mergeCell ref="B6:B10"/>
    <mergeCell ref="M6:M10"/>
    <mergeCell ref="B11:B15"/>
    <mergeCell ref="M11:M15"/>
  </mergeCells>
  <conditionalFormatting sqref="L6:L111">
    <cfRule type="colorScale" priority="1">
      <colorScale>
        <cfvo type="min"/>
        <cfvo type="percentile" val="50"/>
        <cfvo type="max"/>
        <color rgb="FFE0EDF5"/>
        <color rgb="FF70AACF"/>
        <color rgb="FF0067A9"/>
      </colorScale>
    </cfRule>
  </conditionalFormatting>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F7"/>
  <sheetViews>
    <sheetView showGridLines="0" zoomScale="70" zoomScaleNormal="70" workbookViewId="0">
      <selection activeCell="D8" sqref="D8"/>
    </sheetView>
  </sheetViews>
  <sheetFormatPr defaultColWidth="8.7265625" defaultRowHeight="13" x14ac:dyDescent="0.3"/>
  <cols>
    <col min="1" max="1" width="8.7265625" style="111"/>
    <col min="2" max="2" width="23.54296875" style="111" customWidth="1"/>
    <col min="3" max="6" width="43" style="111" customWidth="1"/>
    <col min="7" max="16384" width="8.7265625" style="111"/>
  </cols>
  <sheetData>
    <row r="1" spans="2:6" ht="18" customHeight="1" x14ac:dyDescent="0.3"/>
    <row r="2" spans="2:6" ht="33.5" customHeight="1" x14ac:dyDescent="0.3">
      <c r="B2" s="480" t="s">
        <v>2779</v>
      </c>
      <c r="C2" s="480"/>
      <c r="D2" s="480"/>
      <c r="E2" s="480"/>
    </row>
    <row r="3" spans="2:6" ht="18" customHeight="1" x14ac:dyDescent="0.3">
      <c r="B3" s="130"/>
    </row>
    <row r="4" spans="2:6" s="115" customFormat="1" ht="18.5" customHeight="1" x14ac:dyDescent="0.35">
      <c r="C4" s="365" t="s">
        <v>40</v>
      </c>
      <c r="D4" s="365" t="s">
        <v>41</v>
      </c>
      <c r="E4" s="365" t="s">
        <v>42</v>
      </c>
      <c r="F4" s="365" t="s">
        <v>43</v>
      </c>
    </row>
    <row r="5" spans="2:6" ht="124.5" customHeight="1" x14ac:dyDescent="0.3">
      <c r="B5" s="336" t="s">
        <v>171</v>
      </c>
      <c r="C5" s="334" t="s">
        <v>2777</v>
      </c>
      <c r="D5" s="334" t="s">
        <v>184</v>
      </c>
      <c r="E5" s="331" t="s">
        <v>183</v>
      </c>
      <c r="F5" s="331" t="s">
        <v>182</v>
      </c>
    </row>
    <row r="6" spans="2:6" ht="124.5" customHeight="1" x14ac:dyDescent="0.3">
      <c r="B6" s="335" t="s">
        <v>172</v>
      </c>
      <c r="C6" s="331" t="s">
        <v>186</v>
      </c>
      <c r="D6" s="331" t="s">
        <v>2751</v>
      </c>
      <c r="E6" s="331" t="s">
        <v>185</v>
      </c>
      <c r="F6" s="331" t="s">
        <v>2750</v>
      </c>
    </row>
    <row r="7" spans="2:6" x14ac:dyDescent="0.3">
      <c r="B7" s="130"/>
    </row>
  </sheetData>
  <mergeCells count="1">
    <mergeCell ref="B2:E2"/>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O30"/>
  <sheetViews>
    <sheetView zoomScale="80" zoomScaleNormal="80" workbookViewId="0">
      <selection activeCell="C25" sqref="C25"/>
    </sheetView>
  </sheetViews>
  <sheetFormatPr defaultColWidth="8.7265625" defaultRowHeight="13" x14ac:dyDescent="0.3"/>
  <cols>
    <col min="1" max="3" width="15.81640625" style="258" bestFit="1" customWidth="1"/>
    <col min="4" max="9" width="8.7265625" style="111"/>
    <col min="10" max="10" width="8.7265625" style="111" bestFit="1" customWidth="1"/>
    <col min="11" max="13" width="8.7265625" style="111"/>
    <col min="14" max="19" width="8.7265625" style="111" bestFit="1" customWidth="1"/>
    <col min="20" max="20" width="8.7265625" style="111"/>
    <col min="21" max="21" width="8.7265625" style="111" bestFit="1" customWidth="1"/>
    <col min="22" max="29" width="8.7265625" style="111"/>
    <col min="30" max="30" width="44.81640625" style="111" customWidth="1"/>
    <col min="31" max="56" width="8.7265625" style="111"/>
    <col min="57" max="61" width="8.7265625" style="111" bestFit="1" customWidth="1"/>
    <col min="62" max="63" width="8.7265625" style="111"/>
    <col min="64" max="68" width="8.7265625" style="111" bestFit="1" customWidth="1"/>
    <col min="69" max="84" width="8.7265625" style="111"/>
    <col min="85" max="85" width="10.7265625" style="111" bestFit="1" customWidth="1"/>
    <col min="86" max="86" width="8.7265625" style="111"/>
    <col min="87" max="87" width="14.453125" style="258" bestFit="1" customWidth="1"/>
    <col min="88" max="92" width="8.7265625" style="111"/>
    <col min="93" max="93" width="8.7265625" style="111" bestFit="1" customWidth="1"/>
    <col min="94" max="16384" width="8.7265625" style="111"/>
  </cols>
  <sheetData>
    <row r="1" spans="1:93" x14ac:dyDescent="0.3">
      <c r="A1" s="258" t="s">
        <v>219</v>
      </c>
      <c r="B1" s="258" t="s">
        <v>220</v>
      </c>
      <c r="C1" s="258" t="s">
        <v>221</v>
      </c>
      <c r="D1" s="111" t="s">
        <v>222</v>
      </c>
      <c r="E1" s="111" t="s">
        <v>1829</v>
      </c>
      <c r="F1" s="111" t="s">
        <v>1830</v>
      </c>
      <c r="G1" s="111" t="s">
        <v>1831</v>
      </c>
      <c r="H1" s="111" t="s">
        <v>1832</v>
      </c>
      <c r="I1" s="111" t="s">
        <v>1833</v>
      </c>
      <c r="J1" s="111" t="s">
        <v>1834</v>
      </c>
      <c r="K1" s="111" t="s">
        <v>1835</v>
      </c>
      <c r="L1" s="111" t="s">
        <v>1836</v>
      </c>
      <c r="M1" s="111" t="s">
        <v>1837</v>
      </c>
      <c r="N1" s="111" t="s">
        <v>1838</v>
      </c>
      <c r="O1" s="111" t="s">
        <v>1839</v>
      </c>
      <c r="P1" s="111" t="s">
        <v>1840</v>
      </c>
      <c r="Q1" s="111" t="s">
        <v>1841</v>
      </c>
      <c r="R1" s="111" t="s">
        <v>1842</v>
      </c>
      <c r="S1" s="111" t="s">
        <v>1843</v>
      </c>
      <c r="T1" s="111" t="s">
        <v>1844</v>
      </c>
      <c r="U1" s="111" t="s">
        <v>1845</v>
      </c>
      <c r="V1" s="111" t="s">
        <v>1846</v>
      </c>
      <c r="W1" s="111" t="s">
        <v>1847</v>
      </c>
      <c r="X1" s="111" t="s">
        <v>1848</v>
      </c>
      <c r="Y1" s="111" t="s">
        <v>1849</v>
      </c>
      <c r="Z1" s="111" t="s">
        <v>1850</v>
      </c>
      <c r="AA1" s="111" t="s">
        <v>1851</v>
      </c>
      <c r="AB1" s="111" t="s">
        <v>1852</v>
      </c>
      <c r="AC1" s="111" t="s">
        <v>1853</v>
      </c>
      <c r="AD1" s="111" t="s">
        <v>1854</v>
      </c>
      <c r="AE1" s="111" t="s">
        <v>1855</v>
      </c>
      <c r="AF1" s="111" t="s">
        <v>1856</v>
      </c>
      <c r="AG1" s="111" t="s">
        <v>1857</v>
      </c>
      <c r="AH1" s="111" t="s">
        <v>1858</v>
      </c>
      <c r="AI1" s="111" t="s">
        <v>1859</v>
      </c>
      <c r="AJ1" s="111" t="s">
        <v>1860</v>
      </c>
      <c r="AK1" s="111" t="s">
        <v>1861</v>
      </c>
      <c r="AL1" s="111" t="s">
        <v>1862</v>
      </c>
      <c r="AM1" s="111" t="s">
        <v>1863</v>
      </c>
      <c r="AN1" s="111" t="s">
        <v>1864</v>
      </c>
      <c r="AO1" s="111" t="s">
        <v>1865</v>
      </c>
      <c r="AP1" s="111" t="s">
        <v>1866</v>
      </c>
      <c r="AQ1" s="111" t="s">
        <v>1867</v>
      </c>
      <c r="AR1" s="111" t="s">
        <v>1868</v>
      </c>
      <c r="AS1" s="111" t="s">
        <v>1869</v>
      </c>
      <c r="AT1" s="111" t="s">
        <v>1870</v>
      </c>
      <c r="AU1" s="111" t="s">
        <v>1871</v>
      </c>
      <c r="AV1" s="111" t="s">
        <v>1872</v>
      </c>
      <c r="AW1" s="111" t="s">
        <v>1873</v>
      </c>
      <c r="AX1" s="111" t="s">
        <v>1874</v>
      </c>
      <c r="AY1" s="111" t="s">
        <v>1875</v>
      </c>
      <c r="AZ1" s="111" t="s">
        <v>1876</v>
      </c>
      <c r="BA1" s="111" t="s">
        <v>1877</v>
      </c>
      <c r="BB1" s="111" t="s">
        <v>1878</v>
      </c>
      <c r="BC1" s="111" t="s">
        <v>1879</v>
      </c>
      <c r="BD1" s="111" t="s">
        <v>1880</v>
      </c>
      <c r="BE1" s="111" t="s">
        <v>1881</v>
      </c>
      <c r="BF1" s="111" t="s">
        <v>1882</v>
      </c>
      <c r="BG1" s="111" t="s">
        <v>1883</v>
      </c>
      <c r="BH1" s="111" t="s">
        <v>1884</v>
      </c>
      <c r="BI1" s="111" t="s">
        <v>1885</v>
      </c>
      <c r="BJ1" s="111" t="s">
        <v>1886</v>
      </c>
      <c r="BK1" s="111" t="s">
        <v>1887</v>
      </c>
      <c r="BL1" s="111" t="s">
        <v>1888</v>
      </c>
      <c r="BM1" s="111" t="s">
        <v>1889</v>
      </c>
      <c r="BN1" s="111" t="s">
        <v>1890</v>
      </c>
      <c r="BO1" s="111" t="s">
        <v>1891</v>
      </c>
      <c r="BP1" s="111" t="s">
        <v>1892</v>
      </c>
      <c r="BQ1" s="111" t="s">
        <v>1886</v>
      </c>
      <c r="BR1" s="111" t="s">
        <v>1893</v>
      </c>
      <c r="BS1" s="111" t="s">
        <v>1894</v>
      </c>
      <c r="BT1" s="111" t="s">
        <v>1895</v>
      </c>
      <c r="BU1" s="111" t="s">
        <v>1896</v>
      </c>
      <c r="BV1" s="111" t="s">
        <v>1897</v>
      </c>
      <c r="BW1" s="111" t="s">
        <v>1898</v>
      </c>
      <c r="BX1" s="111" t="s">
        <v>1899</v>
      </c>
      <c r="BY1" s="111" t="s">
        <v>1900</v>
      </c>
      <c r="BZ1" s="111" t="s">
        <v>1901</v>
      </c>
      <c r="CA1" s="111" t="s">
        <v>1902</v>
      </c>
      <c r="CB1" s="111" t="s">
        <v>1903</v>
      </c>
      <c r="CC1" s="111" t="s">
        <v>1904</v>
      </c>
      <c r="CD1" s="111" t="s">
        <v>1905</v>
      </c>
      <c r="CE1" s="111" t="s">
        <v>1906</v>
      </c>
      <c r="CF1" s="111" t="s">
        <v>252</v>
      </c>
      <c r="CG1" s="111" t="s">
        <v>253</v>
      </c>
      <c r="CH1" s="111" t="s">
        <v>254</v>
      </c>
      <c r="CI1" s="258" t="s">
        <v>255</v>
      </c>
      <c r="CJ1" s="111" t="s">
        <v>256</v>
      </c>
      <c r="CK1" s="111" t="s">
        <v>257</v>
      </c>
      <c r="CL1" s="111" t="s">
        <v>258</v>
      </c>
      <c r="CM1" s="111" t="s">
        <v>259</v>
      </c>
      <c r="CN1" s="111" t="s">
        <v>260</v>
      </c>
      <c r="CO1" s="111" t="s">
        <v>261</v>
      </c>
    </row>
    <row r="2" spans="1:93" x14ac:dyDescent="0.3">
      <c r="A2" s="258">
        <v>44502.398688796296</v>
      </c>
      <c r="B2" s="258">
        <v>44502.430305196758</v>
      </c>
      <c r="C2" s="258">
        <v>44502</v>
      </c>
      <c r="D2" s="111" t="s">
        <v>262</v>
      </c>
      <c r="E2" s="111" t="s">
        <v>263</v>
      </c>
      <c r="F2" s="111" t="s">
        <v>264</v>
      </c>
      <c r="G2" s="111" t="s">
        <v>1907</v>
      </c>
      <c r="H2" s="111" t="s">
        <v>263</v>
      </c>
      <c r="I2" s="111" t="s">
        <v>1673</v>
      </c>
      <c r="J2" s="111">
        <v>9</v>
      </c>
      <c r="K2" s="111" t="s">
        <v>268</v>
      </c>
      <c r="L2" s="111" t="s">
        <v>1908</v>
      </c>
      <c r="M2" s="111" t="s">
        <v>1909</v>
      </c>
      <c r="N2" s="111">
        <v>1</v>
      </c>
      <c r="O2" s="111">
        <v>1</v>
      </c>
      <c r="P2" s="111">
        <v>0</v>
      </c>
      <c r="Q2" s="111">
        <v>1</v>
      </c>
      <c r="R2" s="111">
        <v>1</v>
      </c>
      <c r="S2" s="111">
        <v>0</v>
      </c>
      <c r="T2" s="111" t="s">
        <v>263</v>
      </c>
      <c r="U2" s="111">
        <v>30</v>
      </c>
      <c r="V2" s="111" t="s">
        <v>1910</v>
      </c>
      <c r="W2" s="111" t="s">
        <v>177</v>
      </c>
      <c r="X2" s="111" t="s">
        <v>176</v>
      </c>
      <c r="Y2" s="111" t="s">
        <v>263</v>
      </c>
      <c r="Z2" s="111" t="s">
        <v>176</v>
      </c>
      <c r="AA2" s="111" t="s">
        <v>263</v>
      </c>
      <c r="AB2" s="111" t="s">
        <v>176</v>
      </c>
      <c r="AC2" s="111" t="s">
        <v>1911</v>
      </c>
      <c r="AD2" s="111" t="s">
        <v>1912</v>
      </c>
      <c r="AE2" s="111" t="s">
        <v>1912</v>
      </c>
      <c r="AF2" s="111" t="s">
        <v>263</v>
      </c>
      <c r="AG2" s="111" t="s">
        <v>1912</v>
      </c>
      <c r="AH2" s="111" t="s">
        <v>263</v>
      </c>
      <c r="AI2" s="111" t="s">
        <v>268</v>
      </c>
      <c r="AJ2" s="111" t="s">
        <v>1913</v>
      </c>
      <c r="AK2" s="111" t="s">
        <v>1914</v>
      </c>
      <c r="AL2" s="111" t="s">
        <v>1914</v>
      </c>
      <c r="AM2" s="111" t="s">
        <v>1915</v>
      </c>
      <c r="AN2" s="111" t="s">
        <v>1916</v>
      </c>
      <c r="AO2" s="111" t="s">
        <v>1917</v>
      </c>
      <c r="AP2" s="111" t="s">
        <v>883</v>
      </c>
      <c r="AQ2" s="111" t="s">
        <v>268</v>
      </c>
      <c r="AR2" s="111" t="s">
        <v>1918</v>
      </c>
      <c r="AS2" s="111" t="s">
        <v>1919</v>
      </c>
      <c r="AT2" s="111" t="s">
        <v>268</v>
      </c>
      <c r="AU2" s="111" t="s">
        <v>1920</v>
      </c>
      <c r="AV2" s="111" t="s">
        <v>1921</v>
      </c>
      <c r="AW2" s="111" t="s">
        <v>263</v>
      </c>
      <c r="AX2" s="111" t="s">
        <v>281</v>
      </c>
      <c r="AY2" s="111" t="s">
        <v>263</v>
      </c>
      <c r="AZ2" s="111" t="s">
        <v>263</v>
      </c>
      <c r="BA2" s="111" t="s">
        <v>1922</v>
      </c>
      <c r="BB2" s="111" t="s">
        <v>1923</v>
      </c>
      <c r="BC2" s="111" t="s">
        <v>1924</v>
      </c>
      <c r="BD2" s="111" t="s">
        <v>1925</v>
      </c>
      <c r="BE2" s="111">
        <v>1</v>
      </c>
      <c r="BF2" s="111">
        <v>0</v>
      </c>
      <c r="BG2" s="111">
        <v>0</v>
      </c>
      <c r="BH2" s="111">
        <v>0</v>
      </c>
      <c r="BI2" s="111">
        <v>0</v>
      </c>
      <c r="BJ2" s="111" t="s">
        <v>263</v>
      </c>
      <c r="BK2" s="111" t="s">
        <v>1925</v>
      </c>
      <c r="BL2" s="111">
        <v>1</v>
      </c>
      <c r="BM2" s="111">
        <v>0</v>
      </c>
      <c r="BN2" s="111">
        <v>0</v>
      </c>
      <c r="BO2" s="111">
        <v>0</v>
      </c>
      <c r="BP2" s="111">
        <v>0</v>
      </c>
      <c r="BQ2" s="111" t="s">
        <v>263</v>
      </c>
      <c r="BR2" s="111" t="s">
        <v>281</v>
      </c>
      <c r="BS2" s="111" t="s">
        <v>263</v>
      </c>
      <c r="BT2" s="111" t="s">
        <v>268</v>
      </c>
      <c r="BU2" s="111" t="s">
        <v>1926</v>
      </c>
      <c r="BV2" s="111" t="s">
        <v>1927</v>
      </c>
      <c r="BW2" s="111" t="s">
        <v>1928</v>
      </c>
      <c r="BX2" s="111" t="s">
        <v>1929</v>
      </c>
      <c r="BY2" s="111" t="s">
        <v>1930</v>
      </c>
      <c r="BZ2" s="111" t="s">
        <v>268</v>
      </c>
      <c r="CA2" s="111" t="s">
        <v>1931</v>
      </c>
      <c r="CB2" s="111" t="s">
        <v>1932</v>
      </c>
      <c r="CC2" s="111" t="s">
        <v>268</v>
      </c>
      <c r="CD2" s="111" t="s">
        <v>1933</v>
      </c>
      <c r="CE2" s="111" t="s">
        <v>1934</v>
      </c>
      <c r="CF2" s="111" t="s">
        <v>263</v>
      </c>
      <c r="CG2" s="111">
        <v>228758128</v>
      </c>
      <c r="CH2" s="111" t="s">
        <v>1935</v>
      </c>
      <c r="CI2" s="258">
        <v>44502.730416666673</v>
      </c>
      <c r="CJ2" s="111" t="s">
        <v>263</v>
      </c>
      <c r="CK2" s="111" t="s">
        <v>263</v>
      </c>
      <c r="CL2" s="111" t="s">
        <v>292</v>
      </c>
      <c r="CM2" s="111" t="s">
        <v>263</v>
      </c>
      <c r="CN2" s="111" t="s">
        <v>263</v>
      </c>
      <c r="CO2" s="111">
        <v>1</v>
      </c>
    </row>
    <row r="3" spans="1:93" x14ac:dyDescent="0.3">
      <c r="A3" s="258">
        <v>44502.456439085647</v>
      </c>
      <c r="B3" s="258">
        <v>44502.474768460648</v>
      </c>
      <c r="C3" s="258">
        <v>44502</v>
      </c>
      <c r="D3" s="111" t="s">
        <v>496</v>
      </c>
      <c r="E3" s="111" t="s">
        <v>263</v>
      </c>
      <c r="F3" s="111" t="s">
        <v>264</v>
      </c>
      <c r="G3" s="111" t="s">
        <v>1907</v>
      </c>
      <c r="H3" s="111" t="s">
        <v>263</v>
      </c>
      <c r="I3" s="111" t="s">
        <v>1673</v>
      </c>
      <c r="J3" s="111">
        <v>5</v>
      </c>
      <c r="K3" s="111" t="s">
        <v>268</v>
      </c>
      <c r="L3" s="111" t="s">
        <v>263</v>
      </c>
      <c r="M3" s="111" t="s">
        <v>1936</v>
      </c>
      <c r="N3" s="111">
        <v>1</v>
      </c>
      <c r="O3" s="111">
        <v>1</v>
      </c>
      <c r="P3" s="111">
        <v>0</v>
      </c>
      <c r="Q3" s="111">
        <v>1</v>
      </c>
      <c r="R3" s="111">
        <v>0</v>
      </c>
      <c r="S3" s="111">
        <v>0</v>
      </c>
      <c r="T3" s="111" t="s">
        <v>263</v>
      </c>
      <c r="U3" s="111">
        <v>32</v>
      </c>
      <c r="V3" s="111" t="s">
        <v>1937</v>
      </c>
      <c r="W3" s="111" t="s">
        <v>1938</v>
      </c>
      <c r="X3" s="111" t="s">
        <v>176</v>
      </c>
      <c r="Y3" s="111" t="s">
        <v>263</v>
      </c>
      <c r="Z3" s="111" t="s">
        <v>263</v>
      </c>
      <c r="AA3" s="111" t="s">
        <v>263</v>
      </c>
      <c r="AB3" s="111" t="s">
        <v>1939</v>
      </c>
      <c r="AC3" s="111" t="s">
        <v>1940</v>
      </c>
      <c r="AD3" s="111" t="s">
        <v>1941</v>
      </c>
      <c r="AE3" s="111" t="s">
        <v>1942</v>
      </c>
      <c r="AF3" s="111" t="s">
        <v>263</v>
      </c>
      <c r="AG3" s="111" t="s">
        <v>263</v>
      </c>
      <c r="AH3" s="111" t="s">
        <v>263</v>
      </c>
      <c r="AI3" s="111" t="s">
        <v>281</v>
      </c>
      <c r="AJ3" s="111" t="s">
        <v>263</v>
      </c>
      <c r="AK3" s="111" t="s">
        <v>263</v>
      </c>
      <c r="AL3" s="111" t="s">
        <v>263</v>
      </c>
      <c r="AM3" s="111" t="s">
        <v>1943</v>
      </c>
      <c r="AN3" s="111" t="s">
        <v>1916</v>
      </c>
      <c r="AO3" s="111" t="s">
        <v>1944</v>
      </c>
      <c r="AP3" s="111" t="s">
        <v>883</v>
      </c>
      <c r="AQ3" s="111" t="s">
        <v>268</v>
      </c>
      <c r="AR3" s="111" t="s">
        <v>1945</v>
      </c>
      <c r="AS3" s="111" t="s">
        <v>1946</v>
      </c>
      <c r="AT3" s="111" t="s">
        <v>268</v>
      </c>
      <c r="AU3" s="111" t="s">
        <v>1947</v>
      </c>
      <c r="AV3" s="111" t="s">
        <v>1948</v>
      </c>
      <c r="AW3" s="111" t="s">
        <v>263</v>
      </c>
      <c r="AX3" s="111" t="s">
        <v>281</v>
      </c>
      <c r="AY3" s="111" t="s">
        <v>263</v>
      </c>
      <c r="AZ3" s="111" t="s">
        <v>263</v>
      </c>
      <c r="BA3" s="111" t="s">
        <v>1949</v>
      </c>
      <c r="BB3" s="111" t="s">
        <v>1950</v>
      </c>
      <c r="BC3" s="111" t="s">
        <v>1951</v>
      </c>
      <c r="BD3" s="111" t="s">
        <v>1925</v>
      </c>
      <c r="BE3" s="111">
        <v>1</v>
      </c>
      <c r="BF3" s="111">
        <v>0</v>
      </c>
      <c r="BG3" s="111">
        <v>0</v>
      </c>
      <c r="BH3" s="111">
        <v>0</v>
      </c>
      <c r="BI3" s="111">
        <v>0</v>
      </c>
      <c r="BJ3" s="111" t="s">
        <v>263</v>
      </c>
      <c r="BK3" s="111" t="s">
        <v>1925</v>
      </c>
      <c r="BL3" s="111">
        <v>1</v>
      </c>
      <c r="BM3" s="111">
        <v>0</v>
      </c>
      <c r="BN3" s="111">
        <v>0</v>
      </c>
      <c r="BO3" s="111">
        <v>0</v>
      </c>
      <c r="BP3" s="111">
        <v>0</v>
      </c>
      <c r="BQ3" s="111" t="s">
        <v>263</v>
      </c>
      <c r="BR3" s="111" t="s">
        <v>281</v>
      </c>
      <c r="BS3" s="111" t="s">
        <v>263</v>
      </c>
      <c r="BT3" s="111" t="s">
        <v>268</v>
      </c>
      <c r="BU3" s="111" t="s">
        <v>1952</v>
      </c>
      <c r="BV3" s="111" t="s">
        <v>1953</v>
      </c>
      <c r="BW3" s="111" t="s">
        <v>1954</v>
      </c>
      <c r="BX3" s="111" t="s">
        <v>1955</v>
      </c>
      <c r="BY3" s="111" t="s">
        <v>1956</v>
      </c>
      <c r="BZ3" s="111" t="s">
        <v>268</v>
      </c>
      <c r="CA3" s="111" t="s">
        <v>1957</v>
      </c>
      <c r="CB3" s="111" t="s">
        <v>1958</v>
      </c>
      <c r="CC3" s="111" t="s">
        <v>281</v>
      </c>
      <c r="CD3" s="111" t="s">
        <v>263</v>
      </c>
      <c r="CE3" s="111" t="s">
        <v>263</v>
      </c>
      <c r="CF3" s="111" t="s">
        <v>263</v>
      </c>
      <c r="CG3" s="111">
        <v>228758228</v>
      </c>
      <c r="CH3" s="111" t="s">
        <v>1959</v>
      </c>
      <c r="CI3" s="258">
        <v>44502.730925925927</v>
      </c>
      <c r="CJ3" s="111" t="s">
        <v>263</v>
      </c>
      <c r="CK3" s="111" t="s">
        <v>263</v>
      </c>
      <c r="CL3" s="111" t="s">
        <v>292</v>
      </c>
      <c r="CM3" s="111" t="s">
        <v>263</v>
      </c>
      <c r="CN3" s="111" t="s">
        <v>263</v>
      </c>
      <c r="CO3" s="111">
        <v>2</v>
      </c>
    </row>
    <row r="4" spans="1:93" x14ac:dyDescent="0.3">
      <c r="A4" s="258">
        <v>44495.496306759262</v>
      </c>
      <c r="B4" s="258">
        <v>44496.682491898151</v>
      </c>
      <c r="C4" s="258">
        <v>44495</v>
      </c>
      <c r="D4" s="111" t="s">
        <v>630</v>
      </c>
      <c r="E4" s="111" t="s">
        <v>263</v>
      </c>
      <c r="F4" s="111" t="s">
        <v>264</v>
      </c>
      <c r="G4" s="111" t="s">
        <v>1907</v>
      </c>
      <c r="H4" s="111" t="s">
        <v>263</v>
      </c>
      <c r="I4" s="111" t="s">
        <v>1672</v>
      </c>
      <c r="J4" s="111">
        <v>33</v>
      </c>
      <c r="K4" s="111" t="s">
        <v>268</v>
      </c>
      <c r="L4" s="111" t="s">
        <v>1960</v>
      </c>
      <c r="M4" s="111" t="s">
        <v>1961</v>
      </c>
      <c r="N4" s="111">
        <v>1</v>
      </c>
      <c r="O4" s="111">
        <v>1</v>
      </c>
      <c r="P4" s="111">
        <v>0</v>
      </c>
      <c r="Q4" s="111">
        <v>1</v>
      </c>
      <c r="R4" s="111">
        <v>1</v>
      </c>
      <c r="S4" s="111">
        <v>0</v>
      </c>
      <c r="T4" s="111" t="s">
        <v>263</v>
      </c>
      <c r="U4" s="111">
        <v>80</v>
      </c>
      <c r="V4" s="111" t="s">
        <v>1962</v>
      </c>
      <c r="W4" s="111" t="s">
        <v>174</v>
      </c>
      <c r="X4" s="111" t="s">
        <v>1963</v>
      </c>
      <c r="Y4" s="111" t="s">
        <v>263</v>
      </c>
      <c r="Z4" s="111" t="s">
        <v>1964</v>
      </c>
      <c r="AA4" s="111" t="s">
        <v>263</v>
      </c>
      <c r="AB4" s="111" t="s">
        <v>1965</v>
      </c>
      <c r="AC4" s="111" t="s">
        <v>1966</v>
      </c>
      <c r="AD4" s="111" t="s">
        <v>1967</v>
      </c>
      <c r="AE4" s="111" t="s">
        <v>1968</v>
      </c>
      <c r="AF4" s="111" t="s">
        <v>263</v>
      </c>
      <c r="AG4" s="111" t="s">
        <v>1969</v>
      </c>
      <c r="AH4" s="111" t="s">
        <v>263</v>
      </c>
      <c r="AI4" s="111" t="s">
        <v>268</v>
      </c>
      <c r="AJ4" s="111" t="s">
        <v>1913</v>
      </c>
      <c r="AK4" s="111" t="s">
        <v>1968</v>
      </c>
      <c r="AL4" s="111" t="s">
        <v>298</v>
      </c>
      <c r="AM4" s="111" t="s">
        <v>1970</v>
      </c>
      <c r="AN4" s="111" t="s">
        <v>1971</v>
      </c>
      <c r="AO4" s="111" t="s">
        <v>1972</v>
      </c>
      <c r="AP4" s="111" t="s">
        <v>275</v>
      </c>
      <c r="AQ4" s="111" t="s">
        <v>281</v>
      </c>
      <c r="AR4" s="111" t="s">
        <v>263</v>
      </c>
      <c r="AS4" s="111" t="s">
        <v>1973</v>
      </c>
      <c r="AT4" s="111" t="s">
        <v>268</v>
      </c>
      <c r="AU4" s="111" t="s">
        <v>1947</v>
      </c>
      <c r="AV4" s="111" t="s">
        <v>1974</v>
      </c>
      <c r="AW4" s="111" t="s">
        <v>1975</v>
      </c>
      <c r="AX4" s="111" t="s">
        <v>281</v>
      </c>
      <c r="AY4" s="111" t="s">
        <v>263</v>
      </c>
      <c r="AZ4" s="111" t="s">
        <v>263</v>
      </c>
      <c r="BA4" s="111" t="s">
        <v>1976</v>
      </c>
      <c r="BB4" s="111" t="s">
        <v>1977</v>
      </c>
      <c r="BC4" s="111" t="s">
        <v>1978</v>
      </c>
      <c r="BD4" s="111" t="s">
        <v>1979</v>
      </c>
      <c r="BE4" s="111">
        <v>0</v>
      </c>
      <c r="BF4" s="111">
        <v>0</v>
      </c>
      <c r="BG4" s="111">
        <v>1</v>
      </c>
      <c r="BH4" s="111">
        <v>0</v>
      </c>
      <c r="BI4" s="111">
        <v>0</v>
      </c>
      <c r="BJ4" s="111" t="s">
        <v>263</v>
      </c>
      <c r="BK4" s="111" t="s">
        <v>1979</v>
      </c>
      <c r="BL4" s="111">
        <v>0</v>
      </c>
      <c r="BM4" s="111">
        <v>0</v>
      </c>
      <c r="BN4" s="111">
        <v>1</v>
      </c>
      <c r="BO4" s="111">
        <v>0</v>
      </c>
      <c r="BP4" s="111">
        <v>0</v>
      </c>
      <c r="BQ4" s="111" t="s">
        <v>263</v>
      </c>
      <c r="BR4" s="111" t="s">
        <v>268</v>
      </c>
      <c r="BS4" s="111" t="s">
        <v>1980</v>
      </c>
      <c r="BT4" s="111" t="s">
        <v>281</v>
      </c>
      <c r="BU4" s="111" t="s">
        <v>1981</v>
      </c>
      <c r="BV4" s="111" t="s">
        <v>263</v>
      </c>
      <c r="BW4" s="111" t="s">
        <v>1982</v>
      </c>
      <c r="BX4" s="111" t="s">
        <v>1983</v>
      </c>
      <c r="BY4" s="111" t="s">
        <v>1984</v>
      </c>
      <c r="BZ4" s="111" t="s">
        <v>281</v>
      </c>
      <c r="CA4" s="111" t="s">
        <v>263</v>
      </c>
      <c r="CB4" s="111" t="s">
        <v>263</v>
      </c>
      <c r="CC4" s="111" t="s">
        <v>263</v>
      </c>
      <c r="CD4" s="111" t="s">
        <v>263</v>
      </c>
      <c r="CE4" s="111" t="s">
        <v>263</v>
      </c>
      <c r="CF4" s="111" t="s">
        <v>1985</v>
      </c>
      <c r="CG4" s="111">
        <v>228918972</v>
      </c>
      <c r="CH4" s="111" t="s">
        <v>1986</v>
      </c>
      <c r="CI4" s="258">
        <v>44503.402418981481</v>
      </c>
      <c r="CJ4" s="111" t="s">
        <v>263</v>
      </c>
      <c r="CK4" s="111" t="s">
        <v>263</v>
      </c>
      <c r="CL4" s="111" t="s">
        <v>292</v>
      </c>
      <c r="CM4" s="111" t="s">
        <v>263</v>
      </c>
      <c r="CN4" s="111" t="s">
        <v>263</v>
      </c>
      <c r="CO4" s="111">
        <v>3</v>
      </c>
    </row>
    <row r="5" spans="1:93" x14ac:dyDescent="0.3">
      <c r="A5" s="258">
        <v>44494.588727569448</v>
      </c>
      <c r="B5" s="258">
        <v>44495.542295509258</v>
      </c>
      <c r="C5" s="258">
        <v>44494</v>
      </c>
      <c r="D5" s="111" t="s">
        <v>707</v>
      </c>
      <c r="E5" s="111" t="s">
        <v>263</v>
      </c>
      <c r="F5" s="111" t="s">
        <v>264</v>
      </c>
      <c r="G5" s="111" t="s">
        <v>1907</v>
      </c>
      <c r="H5" s="111" t="s">
        <v>263</v>
      </c>
      <c r="I5" s="111" t="s">
        <v>1672</v>
      </c>
      <c r="J5" s="111">
        <v>12</v>
      </c>
      <c r="K5" s="111" t="s">
        <v>268</v>
      </c>
      <c r="L5" s="111" t="s">
        <v>1908</v>
      </c>
      <c r="M5" s="111" t="s">
        <v>1987</v>
      </c>
      <c r="N5" s="111">
        <v>1</v>
      </c>
      <c r="O5" s="111">
        <v>1</v>
      </c>
      <c r="P5" s="111">
        <v>0</v>
      </c>
      <c r="Q5" s="111">
        <v>1</v>
      </c>
      <c r="R5" s="111">
        <v>1</v>
      </c>
      <c r="S5" s="111">
        <v>0</v>
      </c>
      <c r="T5" s="111" t="s">
        <v>263</v>
      </c>
      <c r="U5" s="111">
        <v>14</v>
      </c>
      <c r="V5" s="111" t="s">
        <v>1988</v>
      </c>
      <c r="W5" s="111" t="s">
        <v>174</v>
      </c>
      <c r="X5" s="111" t="s">
        <v>174</v>
      </c>
      <c r="Y5" s="111" t="s">
        <v>263</v>
      </c>
      <c r="Z5" s="111" t="s">
        <v>1989</v>
      </c>
      <c r="AA5" s="111" t="s">
        <v>263</v>
      </c>
      <c r="AB5" s="111" t="s">
        <v>174</v>
      </c>
      <c r="AC5" s="111" t="s">
        <v>1990</v>
      </c>
      <c r="AD5" s="111" t="s">
        <v>1991</v>
      </c>
      <c r="AE5" s="111" t="s">
        <v>1992</v>
      </c>
      <c r="AF5" s="111" t="s">
        <v>263</v>
      </c>
      <c r="AG5" s="111" t="s">
        <v>1993</v>
      </c>
      <c r="AH5" s="111" t="s">
        <v>263</v>
      </c>
      <c r="AI5" s="111" t="s">
        <v>268</v>
      </c>
      <c r="AJ5" s="111" t="s">
        <v>1913</v>
      </c>
      <c r="AK5" s="111" t="s">
        <v>1994</v>
      </c>
      <c r="AL5" s="111" t="s">
        <v>1115</v>
      </c>
      <c r="AM5" s="111" t="s">
        <v>1995</v>
      </c>
      <c r="AN5" s="111" t="s">
        <v>1996</v>
      </c>
      <c r="AO5" s="111" t="s">
        <v>1997</v>
      </c>
      <c r="AP5" s="111" t="s">
        <v>1998</v>
      </c>
      <c r="AQ5" s="111" t="s">
        <v>268</v>
      </c>
      <c r="AR5" s="111" t="s">
        <v>1999</v>
      </c>
      <c r="AS5" s="111" t="s">
        <v>2000</v>
      </c>
      <c r="AT5" s="111" t="s">
        <v>268</v>
      </c>
      <c r="AU5" s="111" t="s">
        <v>1947</v>
      </c>
      <c r="AV5" s="111" t="s">
        <v>2001</v>
      </c>
      <c r="AW5" s="111" t="s">
        <v>2002</v>
      </c>
      <c r="AX5" s="111" t="s">
        <v>281</v>
      </c>
      <c r="AY5" s="111" t="s">
        <v>263</v>
      </c>
      <c r="AZ5" s="111" t="s">
        <v>263</v>
      </c>
      <c r="BA5" s="111" t="s">
        <v>2003</v>
      </c>
      <c r="BB5" s="111" t="s">
        <v>281</v>
      </c>
      <c r="BC5" s="111" t="s">
        <v>1924</v>
      </c>
      <c r="BD5" s="111" t="s">
        <v>1925</v>
      </c>
      <c r="BE5" s="111">
        <v>1</v>
      </c>
      <c r="BF5" s="111">
        <v>0</v>
      </c>
      <c r="BG5" s="111">
        <v>0</v>
      </c>
      <c r="BH5" s="111">
        <v>0</v>
      </c>
      <c r="BI5" s="111">
        <v>0</v>
      </c>
      <c r="BJ5" s="111" t="s">
        <v>263</v>
      </c>
      <c r="BK5" s="111" t="s">
        <v>2004</v>
      </c>
      <c r="BL5" s="111">
        <v>0</v>
      </c>
      <c r="BM5" s="111">
        <v>1</v>
      </c>
      <c r="BN5" s="111">
        <v>0</v>
      </c>
      <c r="BO5" s="111">
        <v>0</v>
      </c>
      <c r="BP5" s="111">
        <v>1</v>
      </c>
      <c r="BQ5" s="111" t="s">
        <v>2005</v>
      </c>
      <c r="BR5" s="111" t="s">
        <v>268</v>
      </c>
      <c r="BS5" s="111" t="s">
        <v>1980</v>
      </c>
      <c r="BT5" s="111" t="s">
        <v>268</v>
      </c>
      <c r="BU5" s="111" t="s">
        <v>2006</v>
      </c>
      <c r="BV5" s="111" t="s">
        <v>2007</v>
      </c>
      <c r="BW5" s="111" t="s">
        <v>2008</v>
      </c>
      <c r="BX5" s="111" t="s">
        <v>1949</v>
      </c>
      <c r="BY5" s="111" t="s">
        <v>2009</v>
      </c>
      <c r="BZ5" s="111" t="s">
        <v>268</v>
      </c>
      <c r="CA5" s="111" t="s">
        <v>2010</v>
      </c>
      <c r="CB5" s="111" t="s">
        <v>2011</v>
      </c>
      <c r="CC5" s="111" t="s">
        <v>281</v>
      </c>
      <c r="CD5" s="111" t="s">
        <v>263</v>
      </c>
      <c r="CE5" s="111" t="s">
        <v>263</v>
      </c>
      <c r="CF5" s="111" t="s">
        <v>2012</v>
      </c>
      <c r="CG5" s="111">
        <v>228929468</v>
      </c>
      <c r="CH5" s="111" t="s">
        <v>2013</v>
      </c>
      <c r="CI5" s="258">
        <v>44503.420416666668</v>
      </c>
      <c r="CJ5" s="111" t="s">
        <v>263</v>
      </c>
      <c r="CK5" s="111" t="s">
        <v>263</v>
      </c>
      <c r="CL5" s="111" t="s">
        <v>292</v>
      </c>
      <c r="CM5" s="111" t="s">
        <v>263</v>
      </c>
      <c r="CN5" s="111" t="s">
        <v>263</v>
      </c>
      <c r="CO5" s="111">
        <v>4</v>
      </c>
    </row>
    <row r="6" spans="1:93" x14ac:dyDescent="0.3">
      <c r="A6" s="258">
        <v>44495.588568125</v>
      </c>
      <c r="B6" s="258">
        <v>44495.617785578703</v>
      </c>
      <c r="C6" s="258">
        <v>44495</v>
      </c>
      <c r="D6" s="111" t="s">
        <v>707</v>
      </c>
      <c r="E6" s="111" t="s">
        <v>263</v>
      </c>
      <c r="F6" s="111" t="s">
        <v>264</v>
      </c>
      <c r="G6" s="111" t="s">
        <v>1907</v>
      </c>
      <c r="H6" s="111" t="s">
        <v>263</v>
      </c>
      <c r="I6" s="111" t="s">
        <v>1672</v>
      </c>
      <c r="J6" s="111">
        <v>7</v>
      </c>
      <c r="K6" s="111" t="s">
        <v>268</v>
      </c>
      <c r="L6" s="111" t="s">
        <v>1908</v>
      </c>
      <c r="M6" s="111" t="s">
        <v>2014</v>
      </c>
      <c r="N6" s="111">
        <v>1</v>
      </c>
      <c r="O6" s="111">
        <v>1</v>
      </c>
      <c r="P6" s="111">
        <v>0</v>
      </c>
      <c r="Q6" s="111">
        <v>1</v>
      </c>
      <c r="R6" s="111">
        <v>0</v>
      </c>
      <c r="S6" s="111">
        <v>0</v>
      </c>
      <c r="T6" s="111" t="s">
        <v>263</v>
      </c>
      <c r="U6" s="111">
        <v>300</v>
      </c>
      <c r="V6" s="111" t="s">
        <v>2015</v>
      </c>
      <c r="W6" s="111" t="s">
        <v>174</v>
      </c>
      <c r="X6" s="111" t="s">
        <v>174</v>
      </c>
      <c r="Y6" s="111" t="s">
        <v>263</v>
      </c>
      <c r="Z6" s="111" t="s">
        <v>263</v>
      </c>
      <c r="AA6" s="111" t="s">
        <v>263</v>
      </c>
      <c r="AB6" s="111" t="s">
        <v>2016</v>
      </c>
      <c r="AC6" s="111" t="s">
        <v>2017</v>
      </c>
      <c r="AD6" s="111" t="s">
        <v>2018</v>
      </c>
      <c r="AE6" s="111" t="s">
        <v>2018</v>
      </c>
      <c r="AF6" s="111" t="s">
        <v>263</v>
      </c>
      <c r="AG6" s="111" t="s">
        <v>263</v>
      </c>
      <c r="AH6" s="111" t="s">
        <v>263</v>
      </c>
      <c r="AI6" s="111" t="s">
        <v>268</v>
      </c>
      <c r="AJ6" s="111" t="s">
        <v>1913</v>
      </c>
      <c r="AK6" s="111" t="s">
        <v>2019</v>
      </c>
      <c r="AL6" s="111" t="s">
        <v>298</v>
      </c>
      <c r="AM6" s="111" t="s">
        <v>2020</v>
      </c>
      <c r="AN6" s="111" t="s">
        <v>2021</v>
      </c>
      <c r="AO6" s="111" t="s">
        <v>2022</v>
      </c>
      <c r="AP6" s="111" t="s">
        <v>2023</v>
      </c>
      <c r="AQ6" s="111" t="s">
        <v>268</v>
      </c>
      <c r="AR6" s="111" t="s">
        <v>2024</v>
      </c>
      <c r="AS6" s="111" t="s">
        <v>2025</v>
      </c>
      <c r="AT6" s="111" t="s">
        <v>268</v>
      </c>
      <c r="AU6" s="111" t="s">
        <v>1947</v>
      </c>
      <c r="AV6" s="111" t="s">
        <v>2026</v>
      </c>
      <c r="AW6" s="111" t="s">
        <v>2027</v>
      </c>
      <c r="AX6" s="111" t="s">
        <v>281</v>
      </c>
      <c r="AY6" s="111" t="s">
        <v>263</v>
      </c>
      <c r="AZ6" s="111" t="s">
        <v>263</v>
      </c>
      <c r="BA6" s="111" t="s">
        <v>1922</v>
      </c>
      <c r="BB6" s="111" t="s">
        <v>1950</v>
      </c>
      <c r="BC6" s="111" t="s">
        <v>1924</v>
      </c>
      <c r="BD6" s="111" t="s">
        <v>2028</v>
      </c>
      <c r="BE6" s="111">
        <v>1</v>
      </c>
      <c r="BF6" s="111">
        <v>0</v>
      </c>
      <c r="BG6" s="111">
        <v>1</v>
      </c>
      <c r="BH6" s="111">
        <v>0</v>
      </c>
      <c r="BI6" s="111">
        <v>0</v>
      </c>
      <c r="BJ6" s="111" t="s">
        <v>263</v>
      </c>
      <c r="BK6" s="111" t="s">
        <v>2029</v>
      </c>
      <c r="BL6" s="111">
        <v>0</v>
      </c>
      <c r="BM6" s="111">
        <v>0</v>
      </c>
      <c r="BN6" s="111">
        <v>1</v>
      </c>
      <c r="BO6" s="111">
        <v>0</v>
      </c>
      <c r="BP6" s="111">
        <v>1</v>
      </c>
      <c r="BQ6" s="111" t="s">
        <v>2005</v>
      </c>
      <c r="BR6" s="111" t="s">
        <v>281</v>
      </c>
      <c r="BS6" s="111" t="s">
        <v>263</v>
      </c>
      <c r="BT6" s="111" t="s">
        <v>268</v>
      </c>
      <c r="BU6" s="111" t="s">
        <v>2030</v>
      </c>
      <c r="BV6" s="111" t="s">
        <v>2031</v>
      </c>
      <c r="BW6" s="111" t="s">
        <v>2032</v>
      </c>
      <c r="BX6" s="111" t="s">
        <v>1949</v>
      </c>
      <c r="BY6" s="111" t="s">
        <v>1984</v>
      </c>
      <c r="BZ6" s="111" t="s">
        <v>268</v>
      </c>
      <c r="CA6" s="111" t="s">
        <v>2033</v>
      </c>
      <c r="CB6" s="111" t="s">
        <v>2034</v>
      </c>
      <c r="CC6" s="111" t="s">
        <v>281</v>
      </c>
      <c r="CD6" s="111" t="s">
        <v>263</v>
      </c>
      <c r="CE6" s="111" t="s">
        <v>263</v>
      </c>
      <c r="CF6" s="111" t="s">
        <v>2035</v>
      </c>
      <c r="CG6" s="111">
        <v>228929495</v>
      </c>
      <c r="CH6" s="111" t="s">
        <v>2036</v>
      </c>
      <c r="CI6" s="258">
        <v>44503.420439814807</v>
      </c>
      <c r="CJ6" s="111" t="s">
        <v>263</v>
      </c>
      <c r="CK6" s="111" t="s">
        <v>263</v>
      </c>
      <c r="CL6" s="111" t="s">
        <v>292</v>
      </c>
      <c r="CM6" s="111" t="s">
        <v>263</v>
      </c>
      <c r="CN6" s="111" t="s">
        <v>263</v>
      </c>
      <c r="CO6" s="111">
        <v>5</v>
      </c>
    </row>
    <row r="7" spans="1:93" x14ac:dyDescent="0.3">
      <c r="A7" s="258">
        <v>44496.420096631948</v>
      </c>
      <c r="B7" s="258">
        <v>44496.457259953713</v>
      </c>
      <c r="C7" s="258">
        <v>44496</v>
      </c>
      <c r="D7" s="111" t="s">
        <v>707</v>
      </c>
      <c r="E7" s="111" t="s">
        <v>263</v>
      </c>
      <c r="F7" s="111" t="s">
        <v>264</v>
      </c>
      <c r="G7" s="111" t="s">
        <v>1907</v>
      </c>
      <c r="H7" s="111" t="s">
        <v>263</v>
      </c>
      <c r="I7" s="111" t="s">
        <v>1672</v>
      </c>
      <c r="J7" s="111">
        <v>5</v>
      </c>
      <c r="K7" s="111" t="s">
        <v>268</v>
      </c>
      <c r="L7" s="111" t="s">
        <v>1908</v>
      </c>
      <c r="M7" s="111" t="s">
        <v>2014</v>
      </c>
      <c r="N7" s="111">
        <v>1</v>
      </c>
      <c r="O7" s="111">
        <v>1</v>
      </c>
      <c r="P7" s="111">
        <v>0</v>
      </c>
      <c r="Q7" s="111">
        <v>1</v>
      </c>
      <c r="R7" s="111">
        <v>0</v>
      </c>
      <c r="S7" s="111">
        <v>0</v>
      </c>
      <c r="T7" s="111" t="s">
        <v>263</v>
      </c>
      <c r="U7" s="111">
        <v>10</v>
      </c>
      <c r="V7" s="111" t="s">
        <v>2037</v>
      </c>
      <c r="W7" s="111" t="s">
        <v>174</v>
      </c>
      <c r="X7" s="111" t="s">
        <v>2038</v>
      </c>
      <c r="Y7" s="111" t="s">
        <v>263</v>
      </c>
      <c r="Z7" s="111" t="s">
        <v>263</v>
      </c>
      <c r="AA7" s="111" t="s">
        <v>263</v>
      </c>
      <c r="AB7" s="111" t="s">
        <v>2038</v>
      </c>
      <c r="AC7" s="111" t="s">
        <v>2039</v>
      </c>
      <c r="AD7" s="111" t="s">
        <v>1974</v>
      </c>
      <c r="AE7" s="111" t="s">
        <v>1974</v>
      </c>
      <c r="AF7" s="111" t="s">
        <v>263</v>
      </c>
      <c r="AG7" s="111" t="s">
        <v>263</v>
      </c>
      <c r="AH7" s="111" t="s">
        <v>263</v>
      </c>
      <c r="AI7" s="111" t="s">
        <v>281</v>
      </c>
      <c r="AJ7" s="111" t="s">
        <v>263</v>
      </c>
      <c r="AK7" s="111" t="s">
        <v>263</v>
      </c>
      <c r="AL7" s="111" t="s">
        <v>263</v>
      </c>
      <c r="AM7" s="111" t="s">
        <v>2040</v>
      </c>
      <c r="AN7" s="111" t="s">
        <v>2041</v>
      </c>
      <c r="AO7" s="111" t="s">
        <v>1974</v>
      </c>
      <c r="AP7" s="111" t="s">
        <v>2023</v>
      </c>
      <c r="AQ7" s="111" t="s">
        <v>281</v>
      </c>
      <c r="AR7" s="111" t="s">
        <v>263</v>
      </c>
      <c r="AS7" s="111" t="s">
        <v>2042</v>
      </c>
      <c r="AT7" s="111" t="s">
        <v>268</v>
      </c>
      <c r="AU7" s="111" t="s">
        <v>1947</v>
      </c>
      <c r="AV7" s="111" t="s">
        <v>1974</v>
      </c>
      <c r="AW7" s="111" t="s">
        <v>2043</v>
      </c>
      <c r="AX7" s="111" t="s">
        <v>281</v>
      </c>
      <c r="AY7" s="111" t="s">
        <v>263</v>
      </c>
      <c r="AZ7" s="111" t="s">
        <v>263</v>
      </c>
      <c r="BA7" s="111" t="s">
        <v>2044</v>
      </c>
      <c r="BB7" s="111" t="s">
        <v>1950</v>
      </c>
      <c r="BC7" s="111" t="s">
        <v>1924</v>
      </c>
      <c r="BD7" s="111" t="s">
        <v>1979</v>
      </c>
      <c r="BE7" s="111">
        <v>0</v>
      </c>
      <c r="BF7" s="111">
        <v>0</v>
      </c>
      <c r="BG7" s="111">
        <v>1</v>
      </c>
      <c r="BH7" s="111">
        <v>0</v>
      </c>
      <c r="BI7" s="111">
        <v>0</v>
      </c>
      <c r="BJ7" s="111" t="s">
        <v>263</v>
      </c>
      <c r="BK7" s="111" t="s">
        <v>1979</v>
      </c>
      <c r="BL7" s="111">
        <v>0</v>
      </c>
      <c r="BM7" s="111">
        <v>0</v>
      </c>
      <c r="BN7" s="111">
        <v>1</v>
      </c>
      <c r="BO7" s="111">
        <v>0</v>
      </c>
      <c r="BP7" s="111">
        <v>0</v>
      </c>
      <c r="BQ7" s="111" t="s">
        <v>263</v>
      </c>
      <c r="BR7" s="111" t="s">
        <v>281</v>
      </c>
      <c r="BS7" s="111" t="s">
        <v>263</v>
      </c>
      <c r="BT7" s="111" t="s">
        <v>268</v>
      </c>
      <c r="BU7" s="111" t="s">
        <v>2045</v>
      </c>
      <c r="BV7" s="111" t="s">
        <v>2007</v>
      </c>
      <c r="BW7" s="111" t="s">
        <v>2032</v>
      </c>
      <c r="BX7" s="111" t="s">
        <v>1949</v>
      </c>
      <c r="BY7" s="111" t="s">
        <v>2009</v>
      </c>
      <c r="BZ7" s="111" t="s">
        <v>268</v>
      </c>
      <c r="CA7" s="111" t="s">
        <v>2046</v>
      </c>
      <c r="CB7" s="111" t="s">
        <v>2047</v>
      </c>
      <c r="CC7" s="111" t="s">
        <v>281</v>
      </c>
      <c r="CD7" s="111" t="s">
        <v>263</v>
      </c>
      <c r="CE7" s="111" t="s">
        <v>263</v>
      </c>
      <c r="CF7" s="111" t="s">
        <v>263</v>
      </c>
      <c r="CG7" s="111">
        <v>228929520</v>
      </c>
      <c r="CH7" s="111" t="s">
        <v>2048</v>
      </c>
      <c r="CI7" s="258">
        <v>44503.420451388891</v>
      </c>
      <c r="CJ7" s="111" t="s">
        <v>263</v>
      </c>
      <c r="CK7" s="111" t="s">
        <v>263</v>
      </c>
      <c r="CL7" s="111" t="s">
        <v>292</v>
      </c>
      <c r="CM7" s="111" t="s">
        <v>263</v>
      </c>
      <c r="CN7" s="111" t="s">
        <v>263</v>
      </c>
      <c r="CO7" s="111">
        <v>6</v>
      </c>
    </row>
    <row r="8" spans="1:93" x14ac:dyDescent="0.3">
      <c r="A8" s="258">
        <v>44496.498152048611</v>
      </c>
      <c r="B8" s="258">
        <v>44496.523522962962</v>
      </c>
      <c r="C8" s="258">
        <v>44496</v>
      </c>
      <c r="D8" s="111" t="s">
        <v>707</v>
      </c>
      <c r="E8" s="111" t="s">
        <v>263</v>
      </c>
      <c r="F8" s="111" t="s">
        <v>264</v>
      </c>
      <c r="G8" s="111" t="s">
        <v>1907</v>
      </c>
      <c r="H8" s="111" t="s">
        <v>263</v>
      </c>
      <c r="I8" s="111" t="s">
        <v>1672</v>
      </c>
      <c r="J8" s="111" t="s">
        <v>2049</v>
      </c>
      <c r="K8" s="111" t="s">
        <v>268</v>
      </c>
      <c r="L8" s="111" t="s">
        <v>1908</v>
      </c>
      <c r="M8" s="111" t="s">
        <v>2050</v>
      </c>
      <c r="N8" s="111">
        <v>1</v>
      </c>
      <c r="O8" s="111">
        <v>1</v>
      </c>
      <c r="P8" s="111">
        <v>1</v>
      </c>
      <c r="Q8" s="111">
        <v>1</v>
      </c>
      <c r="R8" s="111">
        <v>0</v>
      </c>
      <c r="S8" s="111">
        <v>0</v>
      </c>
      <c r="T8" s="111" t="s">
        <v>263</v>
      </c>
      <c r="U8" s="111">
        <v>20</v>
      </c>
      <c r="V8" s="111" t="s">
        <v>2051</v>
      </c>
      <c r="W8" s="111" t="s">
        <v>174</v>
      </c>
      <c r="X8" s="111" t="s">
        <v>174</v>
      </c>
      <c r="Y8" s="111" t="s">
        <v>2052</v>
      </c>
      <c r="Z8" s="111" t="s">
        <v>263</v>
      </c>
      <c r="AA8" s="111" t="s">
        <v>263</v>
      </c>
      <c r="AB8" s="111" t="s">
        <v>2053</v>
      </c>
      <c r="AC8" s="111" t="s">
        <v>2054</v>
      </c>
      <c r="AD8" s="111" t="s">
        <v>2055</v>
      </c>
      <c r="AE8" s="111" t="s">
        <v>2056</v>
      </c>
      <c r="AF8" s="111" t="s">
        <v>1974</v>
      </c>
      <c r="AG8" s="111" t="s">
        <v>263</v>
      </c>
      <c r="AH8" s="111" t="s">
        <v>263</v>
      </c>
      <c r="AI8" s="111" t="s">
        <v>268</v>
      </c>
      <c r="AJ8" s="111" t="s">
        <v>1913</v>
      </c>
      <c r="AK8" s="111" t="s">
        <v>2057</v>
      </c>
      <c r="AL8" s="111" t="s">
        <v>298</v>
      </c>
      <c r="AM8" s="111" t="s">
        <v>2058</v>
      </c>
      <c r="AN8" s="111" t="s">
        <v>2059</v>
      </c>
      <c r="AO8" s="111" t="s">
        <v>1974</v>
      </c>
      <c r="AP8" s="111" t="s">
        <v>275</v>
      </c>
      <c r="AQ8" s="111" t="s">
        <v>268</v>
      </c>
      <c r="AR8" s="111" t="s">
        <v>2060</v>
      </c>
      <c r="AS8" s="111" t="s">
        <v>2061</v>
      </c>
      <c r="AT8" s="111" t="s">
        <v>268</v>
      </c>
      <c r="AU8" s="111" t="s">
        <v>1947</v>
      </c>
      <c r="AV8" s="111" t="s">
        <v>2056</v>
      </c>
      <c r="AW8" s="111" t="s">
        <v>2062</v>
      </c>
      <c r="AX8" s="111" t="s">
        <v>281</v>
      </c>
      <c r="AY8" s="111" t="s">
        <v>263</v>
      </c>
      <c r="AZ8" s="111" t="s">
        <v>263</v>
      </c>
      <c r="BA8" s="111" t="s">
        <v>2063</v>
      </c>
      <c r="BB8" s="111" t="s">
        <v>281</v>
      </c>
      <c r="BC8" s="111" t="s">
        <v>2064</v>
      </c>
      <c r="BD8" s="111" t="s">
        <v>1925</v>
      </c>
      <c r="BE8" s="111">
        <v>1</v>
      </c>
      <c r="BF8" s="111">
        <v>0</v>
      </c>
      <c r="BG8" s="111">
        <v>0</v>
      </c>
      <c r="BH8" s="111">
        <v>0</v>
      </c>
      <c r="BI8" s="111">
        <v>0</v>
      </c>
      <c r="BJ8" s="111" t="s">
        <v>263</v>
      </c>
      <c r="BK8" s="111" t="s">
        <v>2029</v>
      </c>
      <c r="BL8" s="111">
        <v>0</v>
      </c>
      <c r="BM8" s="111">
        <v>0</v>
      </c>
      <c r="BN8" s="111">
        <v>1</v>
      </c>
      <c r="BO8" s="111">
        <v>0</v>
      </c>
      <c r="BP8" s="111">
        <v>1</v>
      </c>
      <c r="BQ8" s="111" t="s">
        <v>2005</v>
      </c>
      <c r="BR8" s="111" t="s">
        <v>281</v>
      </c>
      <c r="BS8" s="111" t="s">
        <v>263</v>
      </c>
      <c r="BT8" s="111" t="s">
        <v>268</v>
      </c>
      <c r="BU8" s="111" t="s">
        <v>2065</v>
      </c>
      <c r="BV8" s="111" t="s">
        <v>2007</v>
      </c>
      <c r="BW8" s="111" t="s">
        <v>2058</v>
      </c>
      <c r="BX8" s="111" t="s">
        <v>1949</v>
      </c>
      <c r="BY8" s="111" t="s">
        <v>2009</v>
      </c>
      <c r="BZ8" s="111" t="s">
        <v>268</v>
      </c>
      <c r="CA8" s="111" t="s">
        <v>2066</v>
      </c>
      <c r="CB8" s="111" t="s">
        <v>2067</v>
      </c>
      <c r="CC8" s="111" t="s">
        <v>281</v>
      </c>
      <c r="CD8" s="111" t="s">
        <v>263</v>
      </c>
      <c r="CE8" s="111" t="s">
        <v>263</v>
      </c>
      <c r="CF8" s="111" t="s">
        <v>2068</v>
      </c>
      <c r="CG8" s="111">
        <v>228929548</v>
      </c>
      <c r="CH8" s="111" t="s">
        <v>2069</v>
      </c>
      <c r="CI8" s="258">
        <v>44503.420474537037</v>
      </c>
      <c r="CJ8" s="111" t="s">
        <v>263</v>
      </c>
      <c r="CK8" s="111" t="s">
        <v>263</v>
      </c>
      <c r="CL8" s="111" t="s">
        <v>292</v>
      </c>
      <c r="CM8" s="111" t="s">
        <v>263</v>
      </c>
      <c r="CN8" s="111" t="s">
        <v>263</v>
      </c>
      <c r="CO8" s="111">
        <v>7</v>
      </c>
    </row>
    <row r="9" spans="1:93" x14ac:dyDescent="0.3">
      <c r="A9" s="258">
        <v>44496.424626388893</v>
      </c>
      <c r="B9" s="258">
        <v>44496.514605555552</v>
      </c>
      <c r="C9" s="258">
        <v>44496</v>
      </c>
      <c r="D9" s="111" t="s">
        <v>900</v>
      </c>
      <c r="E9" s="111" t="s">
        <v>263</v>
      </c>
      <c r="F9" s="111" t="s">
        <v>264</v>
      </c>
      <c r="G9" s="111" t="s">
        <v>1907</v>
      </c>
      <c r="H9" s="111" t="s">
        <v>263</v>
      </c>
      <c r="I9" s="111" t="s">
        <v>1672</v>
      </c>
      <c r="J9" s="111">
        <v>9</v>
      </c>
      <c r="K9" s="111" t="s">
        <v>268</v>
      </c>
      <c r="L9" s="111" t="s">
        <v>2070</v>
      </c>
      <c r="M9" s="111" t="s">
        <v>2071</v>
      </c>
      <c r="N9" s="111">
        <v>1</v>
      </c>
      <c r="O9" s="111">
        <v>1</v>
      </c>
      <c r="P9" s="111">
        <v>0</v>
      </c>
      <c r="Q9" s="111">
        <v>1</v>
      </c>
      <c r="R9" s="111">
        <v>1</v>
      </c>
      <c r="S9" s="111">
        <v>0</v>
      </c>
      <c r="T9" s="111" t="s">
        <v>263</v>
      </c>
      <c r="U9" s="111">
        <v>12</v>
      </c>
      <c r="V9" s="111" t="s">
        <v>2072</v>
      </c>
      <c r="W9" s="111" t="s">
        <v>2073</v>
      </c>
      <c r="X9" s="111" t="s">
        <v>2074</v>
      </c>
      <c r="Y9" s="111" t="s">
        <v>263</v>
      </c>
      <c r="Z9" s="111" t="s">
        <v>1989</v>
      </c>
      <c r="AA9" s="111" t="s">
        <v>263</v>
      </c>
      <c r="AB9" s="111" t="s">
        <v>2075</v>
      </c>
      <c r="AC9" s="111" t="s">
        <v>2076</v>
      </c>
      <c r="AD9" s="111" t="s">
        <v>2077</v>
      </c>
      <c r="AE9" s="111" t="s">
        <v>2078</v>
      </c>
      <c r="AF9" s="111" t="s">
        <v>263</v>
      </c>
      <c r="AG9" s="111" t="s">
        <v>2079</v>
      </c>
      <c r="AH9" s="111" t="s">
        <v>263</v>
      </c>
      <c r="AI9" s="111" t="s">
        <v>268</v>
      </c>
      <c r="AJ9" s="111" t="s">
        <v>1913</v>
      </c>
      <c r="AK9" s="111" t="s">
        <v>263</v>
      </c>
      <c r="AL9" s="111" t="s">
        <v>263</v>
      </c>
      <c r="AM9" s="111" t="s">
        <v>2080</v>
      </c>
      <c r="AN9" s="111" t="s">
        <v>2081</v>
      </c>
      <c r="AO9" s="111" t="s">
        <v>2082</v>
      </c>
      <c r="AP9" s="111" t="s">
        <v>2023</v>
      </c>
      <c r="AQ9" s="111" t="s">
        <v>268</v>
      </c>
      <c r="AR9" s="111" t="s">
        <v>2083</v>
      </c>
      <c r="AS9" s="111" t="s">
        <v>2084</v>
      </c>
      <c r="AT9" s="111" t="s">
        <v>268</v>
      </c>
      <c r="AU9" s="111" t="s">
        <v>2085</v>
      </c>
      <c r="AV9" s="111" t="s">
        <v>2086</v>
      </c>
      <c r="AW9" s="111" t="s">
        <v>2087</v>
      </c>
      <c r="AX9" s="111" t="s">
        <v>268</v>
      </c>
      <c r="AY9" s="111" t="s">
        <v>2088</v>
      </c>
      <c r="AZ9" s="111" t="s">
        <v>2089</v>
      </c>
      <c r="BA9" s="111" t="s">
        <v>2090</v>
      </c>
      <c r="BB9" s="111" t="s">
        <v>2091</v>
      </c>
      <c r="BC9" s="111" t="s">
        <v>2092</v>
      </c>
      <c r="BD9" s="111" t="s">
        <v>2028</v>
      </c>
      <c r="BE9" s="111">
        <v>1</v>
      </c>
      <c r="BF9" s="111">
        <v>0</v>
      </c>
      <c r="BG9" s="111">
        <v>1</v>
      </c>
      <c r="BH9" s="111">
        <v>0</v>
      </c>
      <c r="BI9" s="111">
        <v>0</v>
      </c>
      <c r="BJ9" s="111" t="s">
        <v>263</v>
      </c>
      <c r="BK9" s="111" t="s">
        <v>2093</v>
      </c>
      <c r="BL9" s="111">
        <v>1</v>
      </c>
      <c r="BM9" s="111">
        <v>0</v>
      </c>
      <c r="BN9" s="111">
        <v>1</v>
      </c>
      <c r="BO9" s="111">
        <v>0</v>
      </c>
      <c r="BP9" s="111">
        <v>0</v>
      </c>
      <c r="BQ9" s="111" t="s">
        <v>263</v>
      </c>
      <c r="BR9" s="111" t="s">
        <v>281</v>
      </c>
      <c r="BS9" s="111" t="s">
        <v>263</v>
      </c>
      <c r="BT9" s="111" t="s">
        <v>268</v>
      </c>
      <c r="BU9" s="111" t="s">
        <v>2094</v>
      </c>
      <c r="BV9" s="111" t="s">
        <v>2095</v>
      </c>
      <c r="BW9" s="111" t="s">
        <v>2096</v>
      </c>
      <c r="BX9" s="111" t="s">
        <v>2097</v>
      </c>
      <c r="BY9" s="111" t="s">
        <v>2009</v>
      </c>
      <c r="BZ9" s="111" t="s">
        <v>268</v>
      </c>
      <c r="CA9" s="111" t="s">
        <v>2098</v>
      </c>
      <c r="CB9" s="111" t="s">
        <v>2099</v>
      </c>
      <c r="CC9" s="111" t="s">
        <v>281</v>
      </c>
      <c r="CD9" s="111" t="s">
        <v>263</v>
      </c>
      <c r="CE9" s="111" t="s">
        <v>263</v>
      </c>
      <c r="CF9" s="111" t="s">
        <v>2100</v>
      </c>
      <c r="CG9" s="111">
        <v>228930933</v>
      </c>
      <c r="CH9" s="111" t="s">
        <v>2101</v>
      </c>
      <c r="CI9" s="258">
        <v>44503.422592592593</v>
      </c>
      <c r="CJ9" s="111" t="s">
        <v>263</v>
      </c>
      <c r="CK9" s="111" t="s">
        <v>263</v>
      </c>
      <c r="CL9" s="111" t="s">
        <v>292</v>
      </c>
      <c r="CM9" s="111" t="s">
        <v>263</v>
      </c>
      <c r="CN9" s="111" t="s">
        <v>263</v>
      </c>
      <c r="CO9" s="111">
        <v>8</v>
      </c>
    </row>
    <row r="10" spans="1:93" x14ac:dyDescent="0.3">
      <c r="A10" s="258">
        <v>44496.516275682872</v>
      </c>
      <c r="B10" s="258">
        <v>44496.566025428241</v>
      </c>
      <c r="C10" s="258">
        <v>44496</v>
      </c>
      <c r="D10" s="111" t="s">
        <v>900</v>
      </c>
      <c r="E10" s="111" t="s">
        <v>263</v>
      </c>
      <c r="F10" s="111" t="s">
        <v>264</v>
      </c>
      <c r="G10" s="111" t="s">
        <v>1907</v>
      </c>
      <c r="H10" s="111" t="s">
        <v>263</v>
      </c>
      <c r="I10" s="111" t="s">
        <v>1672</v>
      </c>
      <c r="J10" s="111">
        <v>6</v>
      </c>
      <c r="K10" s="111" t="s">
        <v>268</v>
      </c>
      <c r="L10" s="111" t="s">
        <v>2102</v>
      </c>
      <c r="M10" s="111" t="s">
        <v>46</v>
      </c>
      <c r="N10" s="111">
        <v>0</v>
      </c>
      <c r="O10" s="111">
        <v>0</v>
      </c>
      <c r="P10" s="111">
        <v>0</v>
      </c>
      <c r="Q10" s="111">
        <v>1</v>
      </c>
      <c r="R10" s="111">
        <v>0</v>
      </c>
      <c r="S10" s="111">
        <v>0</v>
      </c>
      <c r="T10" s="111" t="s">
        <v>263</v>
      </c>
      <c r="U10" s="111">
        <v>17</v>
      </c>
      <c r="V10" s="111" t="s">
        <v>263</v>
      </c>
      <c r="W10" s="111" t="s">
        <v>263</v>
      </c>
      <c r="X10" s="111" t="s">
        <v>174</v>
      </c>
      <c r="Y10" s="111" t="s">
        <v>263</v>
      </c>
      <c r="Z10" s="111" t="s">
        <v>263</v>
      </c>
      <c r="AA10" s="111" t="s">
        <v>263</v>
      </c>
      <c r="AB10" s="111" t="s">
        <v>337</v>
      </c>
      <c r="AC10" s="111" t="s">
        <v>263</v>
      </c>
      <c r="AD10" s="111" t="s">
        <v>263</v>
      </c>
      <c r="AE10" s="111" t="s">
        <v>2103</v>
      </c>
      <c r="AF10" s="111" t="s">
        <v>263</v>
      </c>
      <c r="AG10" s="111" t="s">
        <v>263</v>
      </c>
      <c r="AH10" s="111" t="s">
        <v>263</v>
      </c>
      <c r="AI10" s="111" t="s">
        <v>268</v>
      </c>
      <c r="AJ10" s="111" t="s">
        <v>2104</v>
      </c>
      <c r="AK10" s="111" t="s">
        <v>2105</v>
      </c>
      <c r="AL10" s="111" t="s">
        <v>298</v>
      </c>
      <c r="AM10" s="111" t="s">
        <v>2106</v>
      </c>
      <c r="AN10" s="111" t="s">
        <v>2107</v>
      </c>
      <c r="AO10" s="111" t="s">
        <v>2108</v>
      </c>
      <c r="AP10" s="111" t="s">
        <v>2023</v>
      </c>
      <c r="AQ10" s="111" t="s">
        <v>268</v>
      </c>
      <c r="AR10" s="111" t="s">
        <v>2109</v>
      </c>
      <c r="AS10" s="111" t="s">
        <v>2110</v>
      </c>
      <c r="AT10" s="111" t="s">
        <v>268</v>
      </c>
      <c r="AU10" s="111" t="s">
        <v>2111</v>
      </c>
      <c r="AV10" s="111" t="s">
        <v>2112</v>
      </c>
      <c r="AW10" s="111" t="s">
        <v>2113</v>
      </c>
      <c r="AX10" s="111" t="s">
        <v>268</v>
      </c>
      <c r="AY10" s="111" t="s">
        <v>2114</v>
      </c>
      <c r="AZ10" s="111" t="s">
        <v>2115</v>
      </c>
      <c r="BA10" s="111" t="s">
        <v>2116</v>
      </c>
      <c r="BB10" s="111" t="s">
        <v>263</v>
      </c>
      <c r="BC10" s="111" t="s">
        <v>263</v>
      </c>
      <c r="BD10" s="111" t="s">
        <v>1925</v>
      </c>
      <c r="BE10" s="111">
        <v>1</v>
      </c>
      <c r="BF10" s="111">
        <v>0</v>
      </c>
      <c r="BG10" s="111">
        <v>0</v>
      </c>
      <c r="BH10" s="111">
        <v>0</v>
      </c>
      <c r="BI10" s="111">
        <v>0</v>
      </c>
      <c r="BJ10" s="111" t="s">
        <v>263</v>
      </c>
      <c r="BK10" s="111" t="s">
        <v>2093</v>
      </c>
      <c r="BL10" s="111">
        <v>1</v>
      </c>
      <c r="BM10" s="111">
        <v>0</v>
      </c>
      <c r="BN10" s="111">
        <v>1</v>
      </c>
      <c r="BO10" s="111">
        <v>0</v>
      </c>
      <c r="BP10" s="111">
        <v>0</v>
      </c>
      <c r="BQ10" s="111" t="s">
        <v>263</v>
      </c>
      <c r="BR10" s="111" t="s">
        <v>281</v>
      </c>
      <c r="BS10" s="111" t="s">
        <v>263</v>
      </c>
      <c r="BT10" s="111" t="s">
        <v>268</v>
      </c>
      <c r="BU10" s="111" t="s">
        <v>2117</v>
      </c>
      <c r="BV10" s="111" t="s">
        <v>2118</v>
      </c>
      <c r="BW10" s="111" t="s">
        <v>2119</v>
      </c>
      <c r="BX10" s="111" t="s">
        <v>2120</v>
      </c>
      <c r="BY10" s="111" t="s">
        <v>2121</v>
      </c>
      <c r="BZ10" s="111" t="s">
        <v>281</v>
      </c>
      <c r="CA10" s="111" t="s">
        <v>263</v>
      </c>
      <c r="CB10" s="111" t="s">
        <v>263</v>
      </c>
      <c r="CC10" s="111" t="s">
        <v>263</v>
      </c>
      <c r="CD10" s="111" t="s">
        <v>263</v>
      </c>
      <c r="CE10" s="111" t="s">
        <v>263</v>
      </c>
      <c r="CF10" s="111" t="s">
        <v>2122</v>
      </c>
      <c r="CG10" s="111">
        <v>228930937</v>
      </c>
      <c r="CH10" s="111" t="s">
        <v>2123</v>
      </c>
      <c r="CI10" s="258">
        <v>44503.422592592593</v>
      </c>
      <c r="CJ10" s="111" t="s">
        <v>263</v>
      </c>
      <c r="CK10" s="111" t="s">
        <v>263</v>
      </c>
      <c r="CL10" s="111" t="s">
        <v>292</v>
      </c>
      <c r="CM10" s="111" t="s">
        <v>263</v>
      </c>
      <c r="CN10" s="111" t="s">
        <v>263</v>
      </c>
      <c r="CO10" s="111">
        <v>9</v>
      </c>
    </row>
    <row r="11" spans="1:93" x14ac:dyDescent="0.3">
      <c r="A11" s="258">
        <v>44496.623763483803</v>
      </c>
      <c r="B11" s="258">
        <v>44496.658754050928</v>
      </c>
      <c r="C11" s="258">
        <v>44496</v>
      </c>
      <c r="D11" s="111" t="s">
        <v>900</v>
      </c>
      <c r="E11" s="111" t="s">
        <v>263</v>
      </c>
      <c r="F11" s="111" t="s">
        <v>264</v>
      </c>
      <c r="G11" s="111" t="s">
        <v>1907</v>
      </c>
      <c r="H11" s="111" t="s">
        <v>263</v>
      </c>
      <c r="I11" s="111" t="s">
        <v>1672</v>
      </c>
      <c r="J11" s="111">
        <v>20</v>
      </c>
      <c r="K11" s="111" t="s">
        <v>268</v>
      </c>
      <c r="L11" s="111" t="s">
        <v>263</v>
      </c>
      <c r="M11" s="111" t="s">
        <v>2124</v>
      </c>
      <c r="N11" s="111">
        <v>1</v>
      </c>
      <c r="O11" s="111">
        <v>0</v>
      </c>
      <c r="P11" s="111">
        <v>1</v>
      </c>
      <c r="Q11" s="111">
        <v>1</v>
      </c>
      <c r="R11" s="111">
        <v>1</v>
      </c>
      <c r="S11" s="111">
        <v>0</v>
      </c>
      <c r="T11" s="111" t="s">
        <v>263</v>
      </c>
      <c r="U11" s="111">
        <v>16</v>
      </c>
      <c r="V11" s="111" t="s">
        <v>174</v>
      </c>
      <c r="W11" s="111" t="s">
        <v>263</v>
      </c>
      <c r="X11" s="111" t="s">
        <v>174</v>
      </c>
      <c r="Y11" s="111" t="s">
        <v>2125</v>
      </c>
      <c r="Z11" s="111" t="s">
        <v>174</v>
      </c>
      <c r="AA11" s="111" t="s">
        <v>263</v>
      </c>
      <c r="AB11" s="111" t="s">
        <v>2126</v>
      </c>
      <c r="AC11" s="111" t="s">
        <v>2127</v>
      </c>
      <c r="AD11" s="111" t="s">
        <v>263</v>
      </c>
      <c r="AE11" s="111" t="s">
        <v>2128</v>
      </c>
      <c r="AF11" s="111" t="s">
        <v>2129</v>
      </c>
      <c r="AG11" s="111" t="s">
        <v>2130</v>
      </c>
      <c r="AH11" s="111" t="s">
        <v>263</v>
      </c>
      <c r="AI11" s="111" t="s">
        <v>281</v>
      </c>
      <c r="AJ11" s="111" t="s">
        <v>263</v>
      </c>
      <c r="AK11" s="111" t="s">
        <v>263</v>
      </c>
      <c r="AL11" s="111" t="s">
        <v>263</v>
      </c>
      <c r="AM11" s="111" t="s">
        <v>2131</v>
      </c>
      <c r="AN11" s="111" t="s">
        <v>2132</v>
      </c>
      <c r="AO11" s="111" t="s">
        <v>2133</v>
      </c>
      <c r="AP11" s="111" t="s">
        <v>2023</v>
      </c>
      <c r="AQ11" s="111" t="s">
        <v>268</v>
      </c>
      <c r="AR11" s="111" t="s">
        <v>2134</v>
      </c>
      <c r="AS11" s="111" t="s">
        <v>2135</v>
      </c>
      <c r="AT11" s="111" t="s">
        <v>268</v>
      </c>
      <c r="AU11" s="111" t="s">
        <v>2136</v>
      </c>
      <c r="AV11" s="111" t="s">
        <v>2137</v>
      </c>
      <c r="AW11" s="111" t="s">
        <v>2138</v>
      </c>
      <c r="AX11" s="111" t="s">
        <v>281</v>
      </c>
      <c r="AY11" s="111" t="s">
        <v>263</v>
      </c>
      <c r="AZ11" s="111" t="s">
        <v>263</v>
      </c>
      <c r="BA11" s="111" t="s">
        <v>2116</v>
      </c>
      <c r="BB11" s="111" t="s">
        <v>2139</v>
      </c>
      <c r="BC11" s="111" t="s">
        <v>2140</v>
      </c>
      <c r="BD11" s="111" t="s">
        <v>1925</v>
      </c>
      <c r="BE11" s="111">
        <v>1</v>
      </c>
      <c r="BF11" s="111">
        <v>0</v>
      </c>
      <c r="BG11" s="111">
        <v>0</v>
      </c>
      <c r="BH11" s="111">
        <v>0</v>
      </c>
      <c r="BI11" s="111">
        <v>0</v>
      </c>
      <c r="BJ11" s="111" t="s">
        <v>263</v>
      </c>
      <c r="BK11" s="111" t="s">
        <v>2141</v>
      </c>
      <c r="BL11" s="111">
        <v>1</v>
      </c>
      <c r="BM11" s="111">
        <v>1</v>
      </c>
      <c r="BN11" s="111">
        <v>1</v>
      </c>
      <c r="BO11" s="111">
        <v>0</v>
      </c>
      <c r="BP11" s="111">
        <v>0</v>
      </c>
      <c r="BQ11" s="111" t="s">
        <v>263</v>
      </c>
      <c r="BR11" s="111" t="s">
        <v>281</v>
      </c>
      <c r="BS11" s="111" t="s">
        <v>263</v>
      </c>
      <c r="BT11" s="111" t="s">
        <v>281</v>
      </c>
      <c r="BU11" s="111" t="s">
        <v>2142</v>
      </c>
      <c r="BV11" s="111" t="s">
        <v>263</v>
      </c>
      <c r="BW11" s="111" t="s">
        <v>2143</v>
      </c>
      <c r="BX11" s="111" t="s">
        <v>2144</v>
      </c>
      <c r="BY11" s="111" t="s">
        <v>2009</v>
      </c>
      <c r="BZ11" s="111" t="s">
        <v>281</v>
      </c>
      <c r="CA11" s="111" t="s">
        <v>263</v>
      </c>
      <c r="CB11" s="111" t="s">
        <v>263</v>
      </c>
      <c r="CC11" s="111" t="s">
        <v>263</v>
      </c>
      <c r="CD11" s="111" t="s">
        <v>263</v>
      </c>
      <c r="CE11" s="111" t="s">
        <v>263</v>
      </c>
      <c r="CF11" s="111" t="s">
        <v>2145</v>
      </c>
      <c r="CG11" s="111">
        <v>228930945</v>
      </c>
      <c r="CH11" s="111" t="s">
        <v>2146</v>
      </c>
      <c r="CI11" s="258">
        <v>44503.42260416667</v>
      </c>
      <c r="CJ11" s="111" t="s">
        <v>263</v>
      </c>
      <c r="CK11" s="111" t="s">
        <v>263</v>
      </c>
      <c r="CL11" s="111" t="s">
        <v>292</v>
      </c>
      <c r="CM11" s="111" t="s">
        <v>263</v>
      </c>
      <c r="CN11" s="111" t="s">
        <v>263</v>
      </c>
      <c r="CO11" s="111">
        <v>10</v>
      </c>
    </row>
    <row r="12" spans="1:93" x14ac:dyDescent="0.3">
      <c r="A12" s="258">
        <v>44496.66971761574</v>
      </c>
      <c r="B12" s="258">
        <v>44497.32765259259</v>
      </c>
      <c r="C12" s="258">
        <v>44496</v>
      </c>
      <c r="D12" s="111" t="s">
        <v>900</v>
      </c>
      <c r="E12" s="111" t="s">
        <v>263</v>
      </c>
      <c r="F12" s="111" t="s">
        <v>264</v>
      </c>
      <c r="G12" s="111" t="s">
        <v>1907</v>
      </c>
      <c r="H12" s="111" t="s">
        <v>263</v>
      </c>
      <c r="I12" s="111" t="s">
        <v>1672</v>
      </c>
      <c r="J12" s="111">
        <v>18</v>
      </c>
      <c r="K12" s="111" t="s">
        <v>268</v>
      </c>
      <c r="L12" s="111" t="s">
        <v>1908</v>
      </c>
      <c r="M12" s="111" t="s">
        <v>2147</v>
      </c>
      <c r="N12" s="111">
        <v>1</v>
      </c>
      <c r="O12" s="111">
        <v>0</v>
      </c>
      <c r="P12" s="111">
        <v>0</v>
      </c>
      <c r="Q12" s="111">
        <v>1</v>
      </c>
      <c r="R12" s="111">
        <v>0</v>
      </c>
      <c r="S12" s="111">
        <v>0</v>
      </c>
      <c r="T12" s="111" t="s">
        <v>263</v>
      </c>
      <c r="U12" s="111">
        <v>17</v>
      </c>
      <c r="V12" s="111" t="s">
        <v>174</v>
      </c>
      <c r="W12" s="111" t="s">
        <v>263</v>
      </c>
      <c r="X12" s="111" t="s">
        <v>174</v>
      </c>
      <c r="Y12" s="111" t="s">
        <v>263</v>
      </c>
      <c r="Z12" s="111" t="s">
        <v>263</v>
      </c>
      <c r="AA12" s="111" t="s">
        <v>263</v>
      </c>
      <c r="AB12" s="111" t="s">
        <v>2148</v>
      </c>
      <c r="AC12" s="111" t="s">
        <v>2149</v>
      </c>
      <c r="AD12" s="111" t="s">
        <v>263</v>
      </c>
      <c r="AE12" s="111" t="s">
        <v>2150</v>
      </c>
      <c r="AF12" s="111" t="s">
        <v>263</v>
      </c>
      <c r="AG12" s="111" t="s">
        <v>263</v>
      </c>
      <c r="AH12" s="111" t="s">
        <v>263</v>
      </c>
      <c r="AI12" s="111" t="s">
        <v>281</v>
      </c>
      <c r="AJ12" s="111" t="s">
        <v>263</v>
      </c>
      <c r="AK12" s="111" t="s">
        <v>263</v>
      </c>
      <c r="AL12" s="111" t="s">
        <v>263</v>
      </c>
      <c r="AM12" s="111" t="s">
        <v>2151</v>
      </c>
      <c r="AN12" s="111" t="s">
        <v>2152</v>
      </c>
      <c r="AO12" s="111" t="s">
        <v>2153</v>
      </c>
      <c r="AP12" s="111" t="s">
        <v>2023</v>
      </c>
      <c r="AQ12" s="111" t="s">
        <v>268</v>
      </c>
      <c r="AR12" s="111" t="s">
        <v>2154</v>
      </c>
      <c r="AS12" s="111" t="s">
        <v>2155</v>
      </c>
      <c r="AT12" s="111" t="s">
        <v>268</v>
      </c>
      <c r="AU12" s="111" t="s">
        <v>2156</v>
      </c>
      <c r="AV12" s="111" t="s">
        <v>2137</v>
      </c>
      <c r="AW12" s="111" t="s">
        <v>2113</v>
      </c>
      <c r="AX12" s="111" t="s">
        <v>281</v>
      </c>
      <c r="AY12" s="111" t="s">
        <v>263</v>
      </c>
      <c r="AZ12" s="111" t="s">
        <v>263</v>
      </c>
      <c r="BA12" s="111" t="s">
        <v>2116</v>
      </c>
      <c r="BB12" s="111" t="s">
        <v>2139</v>
      </c>
      <c r="BC12" s="111" t="s">
        <v>2092</v>
      </c>
      <c r="BD12" s="111" t="s">
        <v>1925</v>
      </c>
      <c r="BE12" s="111">
        <v>1</v>
      </c>
      <c r="BF12" s="111">
        <v>0</v>
      </c>
      <c r="BG12" s="111">
        <v>0</v>
      </c>
      <c r="BH12" s="111">
        <v>0</v>
      </c>
      <c r="BI12" s="111">
        <v>0</v>
      </c>
      <c r="BJ12" s="111" t="s">
        <v>263</v>
      </c>
      <c r="BK12" s="111" t="s">
        <v>2028</v>
      </c>
      <c r="BL12" s="111">
        <v>1</v>
      </c>
      <c r="BM12" s="111">
        <v>0</v>
      </c>
      <c r="BN12" s="111">
        <v>1</v>
      </c>
      <c r="BO12" s="111">
        <v>0</v>
      </c>
      <c r="BP12" s="111">
        <v>0</v>
      </c>
      <c r="BQ12" s="111" t="s">
        <v>263</v>
      </c>
      <c r="BR12" s="111" t="s">
        <v>281</v>
      </c>
      <c r="BS12" s="111" t="s">
        <v>263</v>
      </c>
      <c r="BT12" s="111" t="s">
        <v>268</v>
      </c>
      <c r="BU12" s="111" t="s">
        <v>2157</v>
      </c>
      <c r="BV12" s="111" t="s">
        <v>2007</v>
      </c>
      <c r="BW12" s="111" t="s">
        <v>2158</v>
      </c>
      <c r="BX12" s="111" t="s">
        <v>2159</v>
      </c>
      <c r="BY12" s="111" t="s">
        <v>2121</v>
      </c>
      <c r="BZ12" s="111" t="s">
        <v>281</v>
      </c>
      <c r="CA12" s="111" t="s">
        <v>263</v>
      </c>
      <c r="CB12" s="111" t="s">
        <v>263</v>
      </c>
      <c r="CC12" s="111" t="s">
        <v>263</v>
      </c>
      <c r="CD12" s="111" t="s">
        <v>263</v>
      </c>
      <c r="CE12" s="111" t="s">
        <v>263</v>
      </c>
      <c r="CF12" s="111" t="s">
        <v>2160</v>
      </c>
      <c r="CG12" s="111">
        <v>228930956</v>
      </c>
      <c r="CH12" s="111" t="s">
        <v>2161</v>
      </c>
      <c r="CI12" s="258">
        <v>44503.422615740739</v>
      </c>
      <c r="CJ12" s="111" t="s">
        <v>263</v>
      </c>
      <c r="CK12" s="111" t="s">
        <v>263</v>
      </c>
      <c r="CL12" s="111" t="s">
        <v>292</v>
      </c>
      <c r="CM12" s="111" t="s">
        <v>263</v>
      </c>
      <c r="CN12" s="111" t="s">
        <v>263</v>
      </c>
      <c r="CO12" s="111">
        <v>11</v>
      </c>
    </row>
    <row r="13" spans="1:93" x14ac:dyDescent="0.3">
      <c r="A13" s="258">
        <v>44497.625181469914</v>
      </c>
      <c r="B13" s="258">
        <v>44497.660229537039</v>
      </c>
      <c r="C13" s="258">
        <v>44497</v>
      </c>
      <c r="D13" s="111" t="s">
        <v>900</v>
      </c>
      <c r="E13" s="111" t="s">
        <v>263</v>
      </c>
      <c r="F13" s="111" t="s">
        <v>264</v>
      </c>
      <c r="G13" s="111" t="s">
        <v>1907</v>
      </c>
      <c r="H13" s="111" t="s">
        <v>263</v>
      </c>
      <c r="I13" s="111" t="s">
        <v>1672</v>
      </c>
      <c r="J13" s="111">
        <v>8</v>
      </c>
      <c r="K13" s="111" t="s">
        <v>268</v>
      </c>
      <c r="L13" s="111" t="s">
        <v>2162</v>
      </c>
      <c r="M13" s="111" t="s">
        <v>46</v>
      </c>
      <c r="N13" s="111">
        <v>0</v>
      </c>
      <c r="O13" s="111">
        <v>0</v>
      </c>
      <c r="P13" s="111">
        <v>0</v>
      </c>
      <c r="Q13" s="111">
        <v>1</v>
      </c>
      <c r="R13" s="111">
        <v>0</v>
      </c>
      <c r="S13" s="111">
        <v>0</v>
      </c>
      <c r="T13" s="111" t="s">
        <v>263</v>
      </c>
      <c r="U13" s="111">
        <v>23</v>
      </c>
      <c r="V13" s="111" t="s">
        <v>263</v>
      </c>
      <c r="W13" s="111" t="s">
        <v>263</v>
      </c>
      <c r="X13" s="111" t="s">
        <v>174</v>
      </c>
      <c r="Y13" s="111" t="s">
        <v>263</v>
      </c>
      <c r="Z13" s="111" t="s">
        <v>263</v>
      </c>
      <c r="AA13" s="111" t="s">
        <v>263</v>
      </c>
      <c r="AB13" s="111" t="s">
        <v>2163</v>
      </c>
      <c r="AC13" s="111" t="s">
        <v>263</v>
      </c>
      <c r="AD13" s="111" t="s">
        <v>263</v>
      </c>
      <c r="AE13" s="111" t="s">
        <v>2164</v>
      </c>
      <c r="AF13" s="111" t="s">
        <v>263</v>
      </c>
      <c r="AG13" s="111" t="s">
        <v>263</v>
      </c>
      <c r="AH13" s="111" t="s">
        <v>263</v>
      </c>
      <c r="AI13" s="111" t="s">
        <v>281</v>
      </c>
      <c r="AJ13" s="111" t="s">
        <v>263</v>
      </c>
      <c r="AK13" s="111" t="s">
        <v>263</v>
      </c>
      <c r="AL13" s="111" t="s">
        <v>263</v>
      </c>
      <c r="AM13" s="111" t="s">
        <v>2165</v>
      </c>
      <c r="AN13" s="111" t="s">
        <v>2166</v>
      </c>
      <c r="AO13" s="111" t="s">
        <v>2167</v>
      </c>
      <c r="AP13" s="111" t="s">
        <v>2023</v>
      </c>
      <c r="AQ13" s="111" t="s">
        <v>281</v>
      </c>
      <c r="AR13" s="111" t="s">
        <v>263</v>
      </c>
      <c r="AS13" s="111" t="s">
        <v>2168</v>
      </c>
      <c r="AT13" s="111" t="s">
        <v>268</v>
      </c>
      <c r="AU13" s="111" t="s">
        <v>2136</v>
      </c>
      <c r="AV13" s="111" t="s">
        <v>2169</v>
      </c>
      <c r="AW13" s="111" t="s">
        <v>2113</v>
      </c>
      <c r="AX13" s="111" t="s">
        <v>281</v>
      </c>
      <c r="AY13" s="111" t="s">
        <v>263</v>
      </c>
      <c r="AZ13" s="111" t="s">
        <v>263</v>
      </c>
      <c r="BA13" s="111" t="s">
        <v>2170</v>
      </c>
      <c r="BB13" s="111" t="s">
        <v>2139</v>
      </c>
      <c r="BC13" s="111" t="s">
        <v>2092</v>
      </c>
      <c r="BD13" s="111" t="s">
        <v>1925</v>
      </c>
      <c r="BE13" s="111">
        <v>1</v>
      </c>
      <c r="BF13" s="111">
        <v>0</v>
      </c>
      <c r="BG13" s="111">
        <v>0</v>
      </c>
      <c r="BH13" s="111">
        <v>0</v>
      </c>
      <c r="BI13" s="111">
        <v>0</v>
      </c>
      <c r="BJ13" s="111" t="s">
        <v>263</v>
      </c>
      <c r="BK13" s="111" t="s">
        <v>2028</v>
      </c>
      <c r="BL13" s="111">
        <v>1</v>
      </c>
      <c r="BM13" s="111">
        <v>0</v>
      </c>
      <c r="BN13" s="111">
        <v>1</v>
      </c>
      <c r="BO13" s="111">
        <v>0</v>
      </c>
      <c r="BP13" s="111">
        <v>0</v>
      </c>
      <c r="BQ13" s="111" t="s">
        <v>263</v>
      </c>
      <c r="BR13" s="111" t="s">
        <v>281</v>
      </c>
      <c r="BS13" s="111" t="s">
        <v>263</v>
      </c>
      <c r="BT13" s="111" t="s">
        <v>281</v>
      </c>
      <c r="BU13" s="111" t="s">
        <v>2144</v>
      </c>
      <c r="BV13" s="111" t="s">
        <v>263</v>
      </c>
      <c r="BW13" s="111" t="s">
        <v>2171</v>
      </c>
      <c r="BX13" s="111" t="s">
        <v>2172</v>
      </c>
      <c r="BY13" s="111" t="s">
        <v>2009</v>
      </c>
      <c r="BZ13" s="111" t="s">
        <v>268</v>
      </c>
      <c r="CA13" s="111" t="s">
        <v>2173</v>
      </c>
      <c r="CB13" s="111" t="s">
        <v>2174</v>
      </c>
      <c r="CC13" s="111" t="s">
        <v>281</v>
      </c>
      <c r="CD13" s="111" t="s">
        <v>263</v>
      </c>
      <c r="CE13" s="111" t="s">
        <v>263</v>
      </c>
      <c r="CF13" s="111" t="s">
        <v>2175</v>
      </c>
      <c r="CG13" s="111">
        <v>228930961</v>
      </c>
      <c r="CH13" s="111" t="s">
        <v>2176</v>
      </c>
      <c r="CI13" s="258">
        <v>44503.422627314823</v>
      </c>
      <c r="CJ13" s="111" t="s">
        <v>263</v>
      </c>
      <c r="CK13" s="111" t="s">
        <v>263</v>
      </c>
      <c r="CL13" s="111" t="s">
        <v>292</v>
      </c>
      <c r="CM13" s="111" t="s">
        <v>263</v>
      </c>
      <c r="CN13" s="111" t="s">
        <v>263</v>
      </c>
      <c r="CO13" s="111">
        <v>12</v>
      </c>
    </row>
    <row r="14" spans="1:93" x14ac:dyDescent="0.3">
      <c r="A14" s="258">
        <v>44503.640870659721</v>
      </c>
      <c r="B14" s="258">
        <v>44503.658437557868</v>
      </c>
      <c r="C14" s="258">
        <v>44503</v>
      </c>
      <c r="D14" s="111" t="s">
        <v>496</v>
      </c>
      <c r="E14" s="111" t="s">
        <v>263</v>
      </c>
      <c r="F14" s="111" t="s">
        <v>264</v>
      </c>
      <c r="G14" s="111" t="s">
        <v>1907</v>
      </c>
      <c r="H14" s="111" t="s">
        <v>263</v>
      </c>
      <c r="I14" s="111" t="s">
        <v>1673</v>
      </c>
      <c r="J14" s="111">
        <v>10</v>
      </c>
      <c r="K14" s="111" t="s">
        <v>281</v>
      </c>
      <c r="L14" s="111" t="s">
        <v>263</v>
      </c>
      <c r="M14" s="111" t="s">
        <v>1909</v>
      </c>
      <c r="N14" s="111">
        <v>1</v>
      </c>
      <c r="O14" s="111">
        <v>1</v>
      </c>
      <c r="P14" s="111">
        <v>0</v>
      </c>
      <c r="Q14" s="111">
        <v>1</v>
      </c>
      <c r="R14" s="111">
        <v>1</v>
      </c>
      <c r="S14" s="111">
        <v>0</v>
      </c>
      <c r="T14" s="111" t="s">
        <v>263</v>
      </c>
      <c r="U14" s="111">
        <v>21</v>
      </c>
      <c r="V14" s="111" t="s">
        <v>2177</v>
      </c>
      <c r="W14" s="111" t="s">
        <v>177</v>
      </c>
      <c r="X14" s="111" t="s">
        <v>177</v>
      </c>
      <c r="Y14" s="111" t="s">
        <v>263</v>
      </c>
      <c r="Z14" s="111" t="s">
        <v>177</v>
      </c>
      <c r="AA14" s="111" t="s">
        <v>263</v>
      </c>
      <c r="AB14" s="111" t="s">
        <v>177</v>
      </c>
      <c r="AC14" s="111" t="s">
        <v>2178</v>
      </c>
      <c r="AD14" s="111" t="s">
        <v>2179</v>
      </c>
      <c r="AE14" s="111" t="s">
        <v>2180</v>
      </c>
      <c r="AF14" s="111" t="s">
        <v>263</v>
      </c>
      <c r="AG14" s="111" t="s">
        <v>2181</v>
      </c>
      <c r="AH14" s="111" t="s">
        <v>263</v>
      </c>
      <c r="AI14" s="111" t="s">
        <v>281</v>
      </c>
      <c r="AJ14" s="111" t="s">
        <v>263</v>
      </c>
      <c r="AK14" s="111" t="s">
        <v>263</v>
      </c>
      <c r="AL14" s="111" t="s">
        <v>263</v>
      </c>
      <c r="AM14" s="111" t="s">
        <v>2182</v>
      </c>
      <c r="AN14" s="111" t="s">
        <v>1916</v>
      </c>
      <c r="AO14" s="111" t="s">
        <v>2183</v>
      </c>
      <c r="AP14" s="111" t="s">
        <v>2184</v>
      </c>
      <c r="AQ14" s="111" t="s">
        <v>268</v>
      </c>
      <c r="AR14" s="111" t="s">
        <v>2185</v>
      </c>
      <c r="AS14" s="111" t="s">
        <v>2186</v>
      </c>
      <c r="AT14" s="111" t="s">
        <v>281</v>
      </c>
      <c r="AU14" s="111" t="s">
        <v>263</v>
      </c>
      <c r="AV14" s="111" t="s">
        <v>263</v>
      </c>
      <c r="AW14" s="111" t="s">
        <v>263</v>
      </c>
      <c r="AX14" s="111" t="s">
        <v>263</v>
      </c>
      <c r="AY14" s="111" t="s">
        <v>263</v>
      </c>
      <c r="AZ14" s="111" t="s">
        <v>263</v>
      </c>
      <c r="BA14" s="111" t="s">
        <v>263</v>
      </c>
      <c r="BB14" s="111" t="s">
        <v>263</v>
      </c>
      <c r="BC14" s="111" t="s">
        <v>263</v>
      </c>
      <c r="BD14" s="111" t="s">
        <v>1925</v>
      </c>
      <c r="BE14" s="111">
        <v>1</v>
      </c>
      <c r="BF14" s="111">
        <v>0</v>
      </c>
      <c r="BG14" s="111">
        <v>0</v>
      </c>
      <c r="BH14" s="111">
        <v>0</v>
      </c>
      <c r="BI14" s="111">
        <v>0</v>
      </c>
      <c r="BJ14" s="111" t="s">
        <v>263</v>
      </c>
      <c r="BK14" s="111" t="s">
        <v>1925</v>
      </c>
      <c r="BL14" s="111">
        <v>1</v>
      </c>
      <c r="BM14" s="111">
        <v>0</v>
      </c>
      <c r="BN14" s="111">
        <v>0</v>
      </c>
      <c r="BO14" s="111">
        <v>0</v>
      </c>
      <c r="BP14" s="111">
        <v>0</v>
      </c>
      <c r="BQ14" s="111" t="s">
        <v>263</v>
      </c>
      <c r="BR14" s="111" t="s">
        <v>281</v>
      </c>
      <c r="BS14" s="111" t="s">
        <v>263</v>
      </c>
      <c r="BT14" s="111" t="s">
        <v>268</v>
      </c>
      <c r="BU14" s="111" t="s">
        <v>2187</v>
      </c>
      <c r="BV14" s="111" t="s">
        <v>2188</v>
      </c>
      <c r="BW14" s="111" t="s">
        <v>2189</v>
      </c>
      <c r="BX14" s="111" t="s">
        <v>2190</v>
      </c>
      <c r="BY14" s="111" t="s">
        <v>2191</v>
      </c>
      <c r="BZ14" s="111" t="s">
        <v>268</v>
      </c>
      <c r="CA14" s="111" t="s">
        <v>2192</v>
      </c>
      <c r="CB14" s="111" t="s">
        <v>2193</v>
      </c>
      <c r="CC14" s="111" t="s">
        <v>281</v>
      </c>
      <c r="CD14" s="111" t="s">
        <v>263</v>
      </c>
      <c r="CE14" s="111" t="s">
        <v>263</v>
      </c>
      <c r="CF14" s="111" t="s">
        <v>263</v>
      </c>
      <c r="CG14" s="111">
        <v>229059339</v>
      </c>
      <c r="CH14" s="111" t="s">
        <v>2194</v>
      </c>
      <c r="CI14" s="258">
        <v>44503.677719907413</v>
      </c>
      <c r="CJ14" s="111" t="s">
        <v>263</v>
      </c>
      <c r="CK14" s="111" t="s">
        <v>263</v>
      </c>
      <c r="CL14" s="111" t="s">
        <v>292</v>
      </c>
      <c r="CM14" s="111" t="s">
        <v>263</v>
      </c>
      <c r="CN14" s="111" t="s">
        <v>263</v>
      </c>
      <c r="CO14" s="111">
        <v>13</v>
      </c>
    </row>
    <row r="15" spans="1:93" x14ac:dyDescent="0.3">
      <c r="A15" s="258">
        <v>44502.634176354157</v>
      </c>
      <c r="B15" s="258">
        <v>44502.651005405103</v>
      </c>
      <c r="C15" s="258">
        <v>44502</v>
      </c>
      <c r="D15" s="111" t="s">
        <v>390</v>
      </c>
      <c r="E15" s="111" t="s">
        <v>263</v>
      </c>
      <c r="F15" s="111" t="s">
        <v>264</v>
      </c>
      <c r="G15" s="111" t="s">
        <v>1907</v>
      </c>
      <c r="H15" s="111" t="s">
        <v>263</v>
      </c>
      <c r="I15" s="111" t="s">
        <v>1673</v>
      </c>
      <c r="J15" s="111">
        <v>12</v>
      </c>
      <c r="K15" s="111" t="s">
        <v>268</v>
      </c>
      <c r="L15" s="111" t="s">
        <v>2195</v>
      </c>
      <c r="M15" s="111" t="s">
        <v>2196</v>
      </c>
      <c r="N15" s="111">
        <v>1</v>
      </c>
      <c r="O15" s="111">
        <v>1</v>
      </c>
      <c r="P15" s="111">
        <v>0</v>
      </c>
      <c r="Q15" s="111">
        <v>1</v>
      </c>
      <c r="R15" s="111">
        <v>0</v>
      </c>
      <c r="S15" s="111">
        <v>1</v>
      </c>
      <c r="T15" s="111" t="s">
        <v>2197</v>
      </c>
      <c r="U15" s="111">
        <v>9</v>
      </c>
      <c r="V15" s="111" t="s">
        <v>263</v>
      </c>
      <c r="W15" s="111" t="s">
        <v>177</v>
      </c>
      <c r="X15" s="111" t="s">
        <v>177</v>
      </c>
      <c r="Y15" s="111" t="s">
        <v>263</v>
      </c>
      <c r="Z15" s="111" t="s">
        <v>263</v>
      </c>
      <c r="AA15" s="111" t="s">
        <v>177</v>
      </c>
      <c r="AB15" s="111" t="s">
        <v>177</v>
      </c>
      <c r="AC15" s="111" t="s">
        <v>2198</v>
      </c>
      <c r="AD15" s="111" t="s">
        <v>2199</v>
      </c>
      <c r="AE15" s="111" t="s">
        <v>177</v>
      </c>
      <c r="AF15" s="111" t="s">
        <v>263</v>
      </c>
      <c r="AG15" s="111" t="s">
        <v>263</v>
      </c>
      <c r="AH15" s="111" t="s">
        <v>2200</v>
      </c>
      <c r="AI15" s="111" t="s">
        <v>281</v>
      </c>
      <c r="AJ15" s="111" t="s">
        <v>263</v>
      </c>
      <c r="AK15" s="111" t="s">
        <v>263</v>
      </c>
      <c r="AL15" s="111" t="s">
        <v>263</v>
      </c>
      <c r="AM15" s="111" t="s">
        <v>2201</v>
      </c>
      <c r="AN15" s="111" t="s">
        <v>2202</v>
      </c>
      <c r="AO15" s="111" t="s">
        <v>2203</v>
      </c>
      <c r="AP15" s="111" t="s">
        <v>2023</v>
      </c>
      <c r="AQ15" s="111" t="s">
        <v>268</v>
      </c>
      <c r="AR15" s="111" t="s">
        <v>2204</v>
      </c>
      <c r="AS15" s="111" t="s">
        <v>2205</v>
      </c>
      <c r="AT15" s="111" t="s">
        <v>281</v>
      </c>
      <c r="AU15" s="111" t="s">
        <v>263</v>
      </c>
      <c r="AV15" s="111" t="s">
        <v>263</v>
      </c>
      <c r="AW15" s="111" t="s">
        <v>263</v>
      </c>
      <c r="AX15" s="111" t="s">
        <v>263</v>
      </c>
      <c r="AY15" s="111" t="s">
        <v>263</v>
      </c>
      <c r="AZ15" s="111" t="s">
        <v>263</v>
      </c>
      <c r="BA15" s="111" t="s">
        <v>263</v>
      </c>
      <c r="BB15" s="111" t="s">
        <v>263</v>
      </c>
      <c r="BC15" s="111" t="s">
        <v>263</v>
      </c>
      <c r="BD15" s="111" t="s">
        <v>1925</v>
      </c>
      <c r="BE15" s="111">
        <v>1</v>
      </c>
      <c r="BF15" s="111">
        <v>0</v>
      </c>
      <c r="BG15" s="111">
        <v>0</v>
      </c>
      <c r="BH15" s="111">
        <v>0</v>
      </c>
      <c r="BI15" s="111">
        <v>0</v>
      </c>
      <c r="BJ15" s="111" t="s">
        <v>263</v>
      </c>
      <c r="BK15" s="111" t="s">
        <v>1925</v>
      </c>
      <c r="BL15" s="111">
        <v>1</v>
      </c>
      <c r="BM15" s="111">
        <v>0</v>
      </c>
      <c r="BN15" s="111">
        <v>0</v>
      </c>
      <c r="BO15" s="111">
        <v>0</v>
      </c>
      <c r="BP15" s="111">
        <v>0</v>
      </c>
      <c r="BQ15" s="111" t="s">
        <v>263</v>
      </c>
      <c r="BR15" s="111" t="s">
        <v>268</v>
      </c>
      <c r="BS15" s="111" t="s">
        <v>2206</v>
      </c>
      <c r="BT15" s="111" t="s">
        <v>268</v>
      </c>
      <c r="BU15" s="111" t="s">
        <v>2207</v>
      </c>
      <c r="BV15" s="111" t="s">
        <v>2208</v>
      </c>
      <c r="BW15" s="111" t="s">
        <v>2209</v>
      </c>
      <c r="BX15" s="111" t="s">
        <v>2210</v>
      </c>
      <c r="BY15" s="111" t="s">
        <v>263</v>
      </c>
      <c r="BZ15" s="111" t="s">
        <v>268</v>
      </c>
      <c r="CA15" s="111" t="s">
        <v>2211</v>
      </c>
      <c r="CB15" s="111" t="s">
        <v>2212</v>
      </c>
      <c r="CC15" s="111" t="s">
        <v>268</v>
      </c>
      <c r="CD15" s="111" t="s">
        <v>2213</v>
      </c>
      <c r="CE15" s="111" t="s">
        <v>2214</v>
      </c>
      <c r="CF15" s="111" t="s">
        <v>263</v>
      </c>
      <c r="CG15" s="111">
        <v>229060232</v>
      </c>
      <c r="CH15" s="111" t="s">
        <v>2215</v>
      </c>
      <c r="CI15" s="258">
        <v>44503.6799537037</v>
      </c>
      <c r="CJ15" s="111" t="s">
        <v>263</v>
      </c>
      <c r="CK15" s="111" t="s">
        <v>263</v>
      </c>
      <c r="CL15" s="111" t="s">
        <v>292</v>
      </c>
      <c r="CM15" s="111" t="s">
        <v>263</v>
      </c>
      <c r="CN15" s="111" t="s">
        <v>263</v>
      </c>
      <c r="CO15" s="111">
        <v>14</v>
      </c>
    </row>
    <row r="16" spans="1:93" x14ac:dyDescent="0.3">
      <c r="A16" s="258">
        <v>44503.66285479167</v>
      </c>
      <c r="B16" s="258">
        <v>44503.679838020827</v>
      </c>
      <c r="C16" s="258">
        <v>44503</v>
      </c>
      <c r="D16" s="111" t="s">
        <v>390</v>
      </c>
      <c r="E16" s="111" t="s">
        <v>263</v>
      </c>
      <c r="F16" s="111" t="s">
        <v>264</v>
      </c>
      <c r="G16" s="111" t="s">
        <v>1907</v>
      </c>
      <c r="H16" s="111" t="s">
        <v>263</v>
      </c>
      <c r="I16" s="111" t="s">
        <v>1673</v>
      </c>
      <c r="J16" s="111">
        <v>4</v>
      </c>
      <c r="K16" s="111" t="s">
        <v>268</v>
      </c>
      <c r="L16" s="111" t="s">
        <v>263</v>
      </c>
      <c r="M16" s="111" t="s">
        <v>1987</v>
      </c>
      <c r="N16" s="111">
        <v>1</v>
      </c>
      <c r="O16" s="111">
        <v>1</v>
      </c>
      <c r="P16" s="111">
        <v>0</v>
      </c>
      <c r="Q16" s="111">
        <v>1</v>
      </c>
      <c r="R16" s="111">
        <v>1</v>
      </c>
      <c r="S16" s="111">
        <v>0</v>
      </c>
      <c r="T16" s="111" t="s">
        <v>263</v>
      </c>
      <c r="U16" s="111">
        <v>100</v>
      </c>
      <c r="V16" s="111" t="s">
        <v>177</v>
      </c>
      <c r="W16" s="111" t="s">
        <v>2216</v>
      </c>
      <c r="X16" s="111" t="s">
        <v>2216</v>
      </c>
      <c r="Y16" s="111" t="s">
        <v>263</v>
      </c>
      <c r="Z16" s="111" t="s">
        <v>2216</v>
      </c>
      <c r="AA16" s="111" t="s">
        <v>263</v>
      </c>
      <c r="AB16" s="111" t="s">
        <v>2217</v>
      </c>
      <c r="AC16" s="111" t="s">
        <v>2218</v>
      </c>
      <c r="AD16" s="111" t="s">
        <v>2219</v>
      </c>
      <c r="AE16" s="111" t="s">
        <v>2216</v>
      </c>
      <c r="AF16" s="111" t="s">
        <v>263</v>
      </c>
      <c r="AG16" s="111" t="s">
        <v>2216</v>
      </c>
      <c r="AH16" s="111" t="s">
        <v>263</v>
      </c>
      <c r="AI16" s="111" t="s">
        <v>281</v>
      </c>
      <c r="AJ16" s="111" t="s">
        <v>263</v>
      </c>
      <c r="AK16" s="111" t="s">
        <v>263</v>
      </c>
      <c r="AL16" s="111" t="s">
        <v>263</v>
      </c>
      <c r="AM16" s="111" t="s">
        <v>2220</v>
      </c>
      <c r="AN16" s="111" t="s">
        <v>2221</v>
      </c>
      <c r="AO16" s="111" t="s">
        <v>2222</v>
      </c>
      <c r="AP16" s="111" t="s">
        <v>2023</v>
      </c>
      <c r="AQ16" s="111" t="s">
        <v>268</v>
      </c>
      <c r="AR16" s="111" t="s">
        <v>2223</v>
      </c>
      <c r="AS16" s="111" t="s">
        <v>2224</v>
      </c>
      <c r="AT16" s="111" t="s">
        <v>268</v>
      </c>
      <c r="AU16" s="111" t="s">
        <v>1947</v>
      </c>
      <c r="AV16" s="111" t="s">
        <v>2225</v>
      </c>
      <c r="AW16" s="111" t="s">
        <v>2226</v>
      </c>
      <c r="AX16" s="111" t="s">
        <v>281</v>
      </c>
      <c r="AY16" s="111" t="s">
        <v>263</v>
      </c>
      <c r="AZ16" s="111" t="s">
        <v>263</v>
      </c>
      <c r="BA16" s="111" t="s">
        <v>2227</v>
      </c>
      <c r="BB16" s="111" t="s">
        <v>1977</v>
      </c>
      <c r="BC16" s="111" t="s">
        <v>2228</v>
      </c>
      <c r="BD16" s="111" t="s">
        <v>1925</v>
      </c>
      <c r="BE16" s="111">
        <v>1</v>
      </c>
      <c r="BF16" s="111">
        <v>0</v>
      </c>
      <c r="BG16" s="111">
        <v>0</v>
      </c>
      <c r="BH16" s="111">
        <v>0</v>
      </c>
      <c r="BI16" s="111">
        <v>0</v>
      </c>
      <c r="BJ16" s="111" t="s">
        <v>263</v>
      </c>
      <c r="BK16" s="111" t="s">
        <v>1925</v>
      </c>
      <c r="BL16" s="111">
        <v>1</v>
      </c>
      <c r="BM16" s="111">
        <v>0</v>
      </c>
      <c r="BN16" s="111">
        <v>0</v>
      </c>
      <c r="BO16" s="111">
        <v>0</v>
      </c>
      <c r="BP16" s="111">
        <v>0</v>
      </c>
      <c r="BQ16" s="111" t="s">
        <v>263</v>
      </c>
      <c r="BR16" s="111" t="s">
        <v>268</v>
      </c>
      <c r="BS16" s="111" t="s">
        <v>2206</v>
      </c>
      <c r="BT16" s="111" t="s">
        <v>268</v>
      </c>
      <c r="BU16" s="111" t="s">
        <v>2229</v>
      </c>
      <c r="BV16" s="111" t="s">
        <v>1953</v>
      </c>
      <c r="BW16" s="111" t="s">
        <v>2230</v>
      </c>
      <c r="BX16" s="111" t="s">
        <v>2231</v>
      </c>
      <c r="BY16" s="111" t="s">
        <v>2232</v>
      </c>
      <c r="BZ16" s="111" t="s">
        <v>268</v>
      </c>
      <c r="CA16" s="111" t="s">
        <v>2233</v>
      </c>
      <c r="CB16" s="111" t="s">
        <v>2234</v>
      </c>
      <c r="CC16" s="111" t="s">
        <v>268</v>
      </c>
      <c r="CD16" s="111" t="s">
        <v>2235</v>
      </c>
      <c r="CE16" s="111" t="s">
        <v>2236</v>
      </c>
      <c r="CF16" s="111" t="s">
        <v>263</v>
      </c>
      <c r="CG16" s="111">
        <v>229060398</v>
      </c>
      <c r="CH16" s="111" t="s">
        <v>2237</v>
      </c>
      <c r="CI16" s="258">
        <v>44503.680243055547</v>
      </c>
      <c r="CJ16" s="111" t="s">
        <v>263</v>
      </c>
      <c r="CK16" s="111" t="s">
        <v>263</v>
      </c>
      <c r="CL16" s="111" t="s">
        <v>292</v>
      </c>
      <c r="CM16" s="111" t="s">
        <v>263</v>
      </c>
      <c r="CN16" s="111" t="s">
        <v>263</v>
      </c>
      <c r="CO16" s="111">
        <v>15</v>
      </c>
    </row>
    <row r="17" spans="1:93" x14ac:dyDescent="0.3">
      <c r="A17" s="258">
        <v>44503.348595497693</v>
      </c>
      <c r="B17" s="258">
        <v>44503.359640960647</v>
      </c>
      <c r="C17" s="258">
        <v>44503</v>
      </c>
      <c r="D17" s="111" t="s">
        <v>262</v>
      </c>
      <c r="E17" s="111" t="s">
        <v>263</v>
      </c>
      <c r="F17" s="111" t="s">
        <v>264</v>
      </c>
      <c r="G17" s="111" t="s">
        <v>1907</v>
      </c>
      <c r="H17" s="111" t="s">
        <v>263</v>
      </c>
      <c r="I17" s="111" t="s">
        <v>1673</v>
      </c>
      <c r="J17" s="111">
        <v>3</v>
      </c>
      <c r="K17" s="111" t="s">
        <v>268</v>
      </c>
      <c r="L17" s="111" t="s">
        <v>2238</v>
      </c>
      <c r="M17" s="111" t="s">
        <v>2239</v>
      </c>
      <c r="N17" s="111">
        <v>0</v>
      </c>
      <c r="O17" s="111">
        <v>1</v>
      </c>
      <c r="P17" s="111">
        <v>0</v>
      </c>
      <c r="Q17" s="111">
        <v>1</v>
      </c>
      <c r="R17" s="111">
        <v>0</v>
      </c>
      <c r="S17" s="111">
        <v>0</v>
      </c>
      <c r="T17" s="111" t="s">
        <v>263</v>
      </c>
      <c r="U17" s="111">
        <v>10</v>
      </c>
      <c r="V17" s="111" t="s">
        <v>263</v>
      </c>
      <c r="W17" s="111" t="s">
        <v>2240</v>
      </c>
      <c r="X17" s="111" t="s">
        <v>2240</v>
      </c>
      <c r="Y17" s="111" t="s">
        <v>263</v>
      </c>
      <c r="Z17" s="111" t="s">
        <v>263</v>
      </c>
      <c r="AA17" s="111" t="s">
        <v>263</v>
      </c>
      <c r="AB17" s="111" t="s">
        <v>2240</v>
      </c>
      <c r="AC17" s="111" t="s">
        <v>263</v>
      </c>
      <c r="AD17" s="111" t="s">
        <v>2241</v>
      </c>
      <c r="AE17" s="111" t="s">
        <v>2241</v>
      </c>
      <c r="AF17" s="111" t="s">
        <v>263</v>
      </c>
      <c r="AG17" s="111" t="s">
        <v>263</v>
      </c>
      <c r="AH17" s="111" t="s">
        <v>263</v>
      </c>
      <c r="AI17" s="111" t="s">
        <v>281</v>
      </c>
      <c r="AJ17" s="111" t="s">
        <v>263</v>
      </c>
      <c r="AK17" s="111" t="s">
        <v>263</v>
      </c>
      <c r="AL17" s="111" t="s">
        <v>263</v>
      </c>
      <c r="AM17" s="111" t="s">
        <v>2242</v>
      </c>
      <c r="AN17" s="111" t="s">
        <v>2243</v>
      </c>
      <c r="AO17" s="111" t="s">
        <v>2244</v>
      </c>
      <c r="AP17" s="111" t="s">
        <v>883</v>
      </c>
      <c r="AQ17" s="111" t="s">
        <v>268</v>
      </c>
      <c r="AR17" s="111" t="s">
        <v>263</v>
      </c>
      <c r="AS17" s="111" t="s">
        <v>2245</v>
      </c>
      <c r="AT17" s="111" t="s">
        <v>268</v>
      </c>
      <c r="AU17" s="111" t="s">
        <v>1947</v>
      </c>
      <c r="AV17" s="111" t="s">
        <v>1921</v>
      </c>
      <c r="AW17" s="111" t="s">
        <v>263</v>
      </c>
      <c r="AX17" s="111" t="s">
        <v>281</v>
      </c>
      <c r="AY17" s="111" t="s">
        <v>263</v>
      </c>
      <c r="AZ17" s="111" t="s">
        <v>263</v>
      </c>
      <c r="BA17" s="111" t="s">
        <v>1976</v>
      </c>
      <c r="BB17" s="111" t="s">
        <v>2246</v>
      </c>
      <c r="BC17" s="111" t="s">
        <v>2228</v>
      </c>
      <c r="BD17" s="111" t="s">
        <v>1925</v>
      </c>
      <c r="BE17" s="111">
        <v>1</v>
      </c>
      <c r="BF17" s="111">
        <v>0</v>
      </c>
      <c r="BG17" s="111">
        <v>0</v>
      </c>
      <c r="BH17" s="111">
        <v>0</v>
      </c>
      <c r="BI17" s="111">
        <v>0</v>
      </c>
      <c r="BJ17" s="111" t="s">
        <v>263</v>
      </c>
      <c r="BK17" s="111" t="s">
        <v>1925</v>
      </c>
      <c r="BL17" s="111">
        <v>1</v>
      </c>
      <c r="BM17" s="111">
        <v>0</v>
      </c>
      <c r="BN17" s="111">
        <v>0</v>
      </c>
      <c r="BO17" s="111">
        <v>0</v>
      </c>
      <c r="BP17" s="111">
        <v>0</v>
      </c>
      <c r="BQ17" s="111" t="s">
        <v>263</v>
      </c>
      <c r="BR17" s="111" t="s">
        <v>281</v>
      </c>
      <c r="BS17" s="111" t="s">
        <v>263</v>
      </c>
      <c r="BT17" s="111" t="s">
        <v>268</v>
      </c>
      <c r="BU17" s="111" t="s">
        <v>2247</v>
      </c>
      <c r="BV17" s="111" t="s">
        <v>2248</v>
      </c>
      <c r="BW17" s="111" t="s">
        <v>2249</v>
      </c>
      <c r="BX17" s="111" t="s">
        <v>2250</v>
      </c>
      <c r="BY17" s="111" t="s">
        <v>2251</v>
      </c>
      <c r="BZ17" s="111" t="s">
        <v>268</v>
      </c>
      <c r="CA17" s="111" t="s">
        <v>2252</v>
      </c>
      <c r="CB17" s="111" t="s">
        <v>2253</v>
      </c>
      <c r="CC17" s="111" t="s">
        <v>281</v>
      </c>
      <c r="CD17" s="111" t="s">
        <v>263</v>
      </c>
      <c r="CE17" s="111" t="s">
        <v>263</v>
      </c>
      <c r="CF17" s="111" t="s">
        <v>2254</v>
      </c>
      <c r="CG17" s="111">
        <v>229060748</v>
      </c>
      <c r="CH17" s="111" t="s">
        <v>2255</v>
      </c>
      <c r="CI17" s="258">
        <v>44503.680949074071</v>
      </c>
      <c r="CJ17" s="111" t="s">
        <v>263</v>
      </c>
      <c r="CK17" s="111" t="s">
        <v>263</v>
      </c>
      <c r="CL17" s="111" t="s">
        <v>292</v>
      </c>
      <c r="CM17" s="111" t="s">
        <v>263</v>
      </c>
      <c r="CN17" s="111" t="s">
        <v>263</v>
      </c>
      <c r="CO17" s="111">
        <v>16</v>
      </c>
    </row>
    <row r="18" spans="1:93" x14ac:dyDescent="0.3">
      <c r="A18" s="258">
        <v>44503.65005462963</v>
      </c>
      <c r="B18" s="258">
        <v>44503.690030949067</v>
      </c>
      <c r="C18" s="258">
        <v>44503</v>
      </c>
      <c r="D18" s="111" t="s">
        <v>262</v>
      </c>
      <c r="E18" s="111" t="s">
        <v>263</v>
      </c>
      <c r="F18" s="111" t="s">
        <v>264</v>
      </c>
      <c r="G18" s="111" t="s">
        <v>1907</v>
      </c>
      <c r="H18" s="111" t="s">
        <v>263</v>
      </c>
      <c r="I18" s="111" t="s">
        <v>1673</v>
      </c>
      <c r="J18" s="111">
        <v>21</v>
      </c>
      <c r="K18" s="111" t="s">
        <v>268</v>
      </c>
      <c r="L18" s="111" t="s">
        <v>263</v>
      </c>
      <c r="M18" s="111" t="s">
        <v>1909</v>
      </c>
      <c r="N18" s="111">
        <v>1</v>
      </c>
      <c r="O18" s="111">
        <v>1</v>
      </c>
      <c r="P18" s="111">
        <v>0</v>
      </c>
      <c r="Q18" s="111">
        <v>1</v>
      </c>
      <c r="R18" s="111">
        <v>1</v>
      </c>
      <c r="S18" s="111">
        <v>0</v>
      </c>
      <c r="T18" s="111" t="s">
        <v>263</v>
      </c>
      <c r="U18" s="111">
        <v>200</v>
      </c>
      <c r="V18" s="111" t="s">
        <v>2256</v>
      </c>
      <c r="W18" s="111" t="s">
        <v>2257</v>
      </c>
      <c r="X18" s="111" t="s">
        <v>2258</v>
      </c>
      <c r="Y18" s="111" t="s">
        <v>263</v>
      </c>
      <c r="Z18" s="111" t="s">
        <v>2258</v>
      </c>
      <c r="AA18" s="111" t="s">
        <v>263</v>
      </c>
      <c r="AB18" s="111" t="s">
        <v>2259</v>
      </c>
      <c r="AC18" s="111" t="s">
        <v>2260</v>
      </c>
      <c r="AD18" s="111" t="s">
        <v>2261</v>
      </c>
      <c r="AE18" s="111" t="s">
        <v>2262</v>
      </c>
      <c r="AF18" s="111" t="s">
        <v>263</v>
      </c>
      <c r="AG18" s="111" t="s">
        <v>2263</v>
      </c>
      <c r="AH18" s="111" t="s">
        <v>263</v>
      </c>
      <c r="AI18" s="111" t="s">
        <v>281</v>
      </c>
      <c r="AJ18" s="111" t="s">
        <v>263</v>
      </c>
      <c r="AK18" s="111" t="s">
        <v>263</v>
      </c>
      <c r="AL18" s="111" t="s">
        <v>263</v>
      </c>
      <c r="AM18" s="111" t="s">
        <v>2264</v>
      </c>
      <c r="AN18" s="111" t="s">
        <v>2265</v>
      </c>
      <c r="AO18" s="111" t="s">
        <v>2266</v>
      </c>
      <c r="AP18" s="111" t="s">
        <v>883</v>
      </c>
      <c r="AQ18" s="111" t="s">
        <v>268</v>
      </c>
      <c r="AR18" s="111" t="s">
        <v>2267</v>
      </c>
      <c r="AS18" s="111" t="s">
        <v>2268</v>
      </c>
      <c r="AT18" s="111" t="s">
        <v>268</v>
      </c>
      <c r="AU18" s="111" t="s">
        <v>1947</v>
      </c>
      <c r="AV18" s="111" t="s">
        <v>2269</v>
      </c>
      <c r="AW18" s="111" t="s">
        <v>263</v>
      </c>
      <c r="AX18" s="111" t="s">
        <v>281</v>
      </c>
      <c r="AY18" s="111" t="s">
        <v>263</v>
      </c>
      <c r="AZ18" s="111" t="s">
        <v>263</v>
      </c>
      <c r="BA18" s="111" t="s">
        <v>2270</v>
      </c>
      <c r="BB18" s="111" t="s">
        <v>2246</v>
      </c>
      <c r="BC18" s="111" t="s">
        <v>2271</v>
      </c>
      <c r="BD18" s="111" t="s">
        <v>1925</v>
      </c>
      <c r="BE18" s="111">
        <v>1</v>
      </c>
      <c r="BF18" s="111">
        <v>0</v>
      </c>
      <c r="BG18" s="111">
        <v>0</v>
      </c>
      <c r="BH18" s="111">
        <v>0</v>
      </c>
      <c r="BI18" s="111">
        <v>0</v>
      </c>
      <c r="BJ18" s="111" t="s">
        <v>263</v>
      </c>
      <c r="BK18" s="111" t="s">
        <v>1925</v>
      </c>
      <c r="BL18" s="111">
        <v>1</v>
      </c>
      <c r="BM18" s="111">
        <v>0</v>
      </c>
      <c r="BN18" s="111">
        <v>0</v>
      </c>
      <c r="BO18" s="111">
        <v>0</v>
      </c>
      <c r="BP18" s="111">
        <v>0</v>
      </c>
      <c r="BQ18" s="111" t="s">
        <v>263</v>
      </c>
      <c r="BR18" s="111" t="s">
        <v>281</v>
      </c>
      <c r="BS18" s="111" t="s">
        <v>263</v>
      </c>
      <c r="BT18" s="111" t="s">
        <v>268</v>
      </c>
      <c r="BU18" s="111" t="s">
        <v>2272</v>
      </c>
      <c r="BV18" s="111" t="s">
        <v>1953</v>
      </c>
      <c r="BW18" s="111" t="s">
        <v>2273</v>
      </c>
      <c r="BX18" s="111" t="s">
        <v>2274</v>
      </c>
      <c r="BY18" s="111" t="s">
        <v>2191</v>
      </c>
      <c r="BZ18" s="111" t="s">
        <v>268</v>
      </c>
      <c r="CA18" s="111" t="s">
        <v>2275</v>
      </c>
      <c r="CB18" s="111" t="s">
        <v>2276</v>
      </c>
      <c r="CC18" s="111" t="s">
        <v>281</v>
      </c>
      <c r="CD18" s="111" t="s">
        <v>263</v>
      </c>
      <c r="CE18" s="111" t="s">
        <v>263</v>
      </c>
      <c r="CF18" s="111" t="s">
        <v>2277</v>
      </c>
      <c r="CG18" s="111">
        <v>229060876</v>
      </c>
      <c r="CH18" s="111" t="s">
        <v>2278</v>
      </c>
      <c r="CI18" s="258">
        <v>44503.681307870371</v>
      </c>
      <c r="CJ18" s="111" t="s">
        <v>263</v>
      </c>
      <c r="CK18" s="111" t="s">
        <v>263</v>
      </c>
      <c r="CL18" s="111" t="s">
        <v>292</v>
      </c>
      <c r="CM18" s="111" t="s">
        <v>263</v>
      </c>
      <c r="CN18" s="111" t="s">
        <v>263</v>
      </c>
      <c r="CO18" s="111">
        <v>17</v>
      </c>
    </row>
    <row r="19" spans="1:93" x14ac:dyDescent="0.3">
      <c r="A19" s="258">
        <v>44513.461361180547</v>
      </c>
      <c r="B19" s="258">
        <v>44513.493431261573</v>
      </c>
      <c r="C19" s="258">
        <v>44513</v>
      </c>
      <c r="D19" s="111" t="s">
        <v>996</v>
      </c>
      <c r="E19" s="111" t="s">
        <v>263</v>
      </c>
      <c r="F19" s="111" t="s">
        <v>264</v>
      </c>
      <c r="G19" s="111" t="s">
        <v>1907</v>
      </c>
      <c r="H19" s="111" t="s">
        <v>263</v>
      </c>
      <c r="I19" s="111" t="s">
        <v>1673</v>
      </c>
      <c r="J19" s="111">
        <v>5</v>
      </c>
      <c r="K19" s="111" t="s">
        <v>268</v>
      </c>
      <c r="L19" s="111" t="s">
        <v>2279</v>
      </c>
      <c r="M19" s="111" t="s">
        <v>2280</v>
      </c>
      <c r="N19" s="111">
        <v>0</v>
      </c>
      <c r="O19" s="111">
        <v>0</v>
      </c>
      <c r="P19" s="111">
        <v>0</v>
      </c>
      <c r="Q19" s="111">
        <v>0</v>
      </c>
      <c r="R19" s="111">
        <v>0</v>
      </c>
      <c r="S19" s="111">
        <v>1</v>
      </c>
      <c r="T19" s="111" t="s">
        <v>2281</v>
      </c>
      <c r="U19" s="111">
        <v>9</v>
      </c>
      <c r="V19" s="111" t="s">
        <v>263</v>
      </c>
      <c r="W19" s="111" t="s">
        <v>263</v>
      </c>
      <c r="X19" s="111" t="s">
        <v>263</v>
      </c>
      <c r="Y19" s="111" t="s">
        <v>263</v>
      </c>
      <c r="Z19" s="111" t="s">
        <v>263</v>
      </c>
      <c r="AA19" s="111" t="s">
        <v>2216</v>
      </c>
      <c r="AB19" s="111" t="s">
        <v>2282</v>
      </c>
      <c r="AC19" s="111" t="s">
        <v>263</v>
      </c>
      <c r="AD19" s="111" t="s">
        <v>263</v>
      </c>
      <c r="AE19" s="111" t="s">
        <v>263</v>
      </c>
      <c r="AF19" s="111" t="s">
        <v>263</v>
      </c>
      <c r="AG19" s="111" t="s">
        <v>263</v>
      </c>
      <c r="AH19" s="111" t="s">
        <v>2283</v>
      </c>
      <c r="AI19" s="111" t="s">
        <v>268</v>
      </c>
      <c r="AJ19" s="111" t="s">
        <v>1913</v>
      </c>
      <c r="AK19" s="111" t="s">
        <v>2284</v>
      </c>
      <c r="AL19" s="111" t="s">
        <v>2284</v>
      </c>
      <c r="AM19" s="111" t="s">
        <v>2285</v>
      </c>
      <c r="AN19" s="111" t="s">
        <v>2286</v>
      </c>
      <c r="AO19" s="111" t="s">
        <v>2287</v>
      </c>
      <c r="AP19" s="111" t="s">
        <v>2023</v>
      </c>
      <c r="AQ19" s="111" t="s">
        <v>281</v>
      </c>
      <c r="AR19" s="111" t="s">
        <v>263</v>
      </c>
      <c r="AS19" s="111" t="s">
        <v>2288</v>
      </c>
      <c r="AT19" s="111" t="s">
        <v>268</v>
      </c>
      <c r="AU19" s="111" t="s">
        <v>1920</v>
      </c>
      <c r="AV19" s="111" t="s">
        <v>2289</v>
      </c>
      <c r="AW19" s="111" t="s">
        <v>2043</v>
      </c>
      <c r="AX19" s="111" t="s">
        <v>281</v>
      </c>
      <c r="AY19" s="111" t="s">
        <v>263</v>
      </c>
      <c r="AZ19" s="111" t="s">
        <v>263</v>
      </c>
      <c r="BA19" s="111" t="s">
        <v>1949</v>
      </c>
      <c r="BB19" s="111" t="s">
        <v>1950</v>
      </c>
      <c r="BC19" s="111" t="s">
        <v>2290</v>
      </c>
      <c r="BD19" s="111" t="s">
        <v>1925</v>
      </c>
      <c r="BE19" s="111">
        <v>1</v>
      </c>
      <c r="BF19" s="111">
        <v>0</v>
      </c>
      <c r="BG19" s="111">
        <v>0</v>
      </c>
      <c r="BH19" s="111">
        <v>0</v>
      </c>
      <c r="BI19" s="111">
        <v>0</v>
      </c>
      <c r="BJ19" s="111" t="s">
        <v>263</v>
      </c>
      <c r="BK19" s="111" t="s">
        <v>1925</v>
      </c>
      <c r="BL19" s="111">
        <v>1</v>
      </c>
      <c r="BM19" s="111">
        <v>0</v>
      </c>
      <c r="BN19" s="111">
        <v>0</v>
      </c>
      <c r="BO19" s="111">
        <v>0</v>
      </c>
      <c r="BP19" s="111">
        <v>0</v>
      </c>
      <c r="BQ19" s="111" t="s">
        <v>263</v>
      </c>
      <c r="BR19" s="111" t="s">
        <v>281</v>
      </c>
      <c r="BS19" s="111" t="s">
        <v>263</v>
      </c>
      <c r="BT19" s="111" t="s">
        <v>268</v>
      </c>
      <c r="BU19" s="111" t="s">
        <v>2291</v>
      </c>
      <c r="BV19" s="111" t="s">
        <v>2007</v>
      </c>
      <c r="BW19" s="111" t="s">
        <v>2292</v>
      </c>
      <c r="BX19" s="111" t="s">
        <v>2293</v>
      </c>
      <c r="BY19" s="111" t="s">
        <v>2294</v>
      </c>
      <c r="BZ19" s="111" t="s">
        <v>268</v>
      </c>
      <c r="CA19" s="111" t="s">
        <v>2295</v>
      </c>
      <c r="CB19" s="111" t="s">
        <v>2296</v>
      </c>
      <c r="CC19" s="111" t="s">
        <v>268</v>
      </c>
      <c r="CD19" s="111" t="s">
        <v>263</v>
      </c>
      <c r="CE19" s="111" t="s">
        <v>2297</v>
      </c>
      <c r="CF19" s="111" t="s">
        <v>2298</v>
      </c>
      <c r="CG19" s="111">
        <v>232415317</v>
      </c>
      <c r="CH19" s="111" t="s">
        <v>2299</v>
      </c>
      <c r="CI19" s="258">
        <v>44515.623391203713</v>
      </c>
      <c r="CJ19" s="111" t="s">
        <v>263</v>
      </c>
      <c r="CK19" s="111" t="s">
        <v>263</v>
      </c>
      <c r="CL19" s="111" t="s">
        <v>292</v>
      </c>
      <c r="CM19" s="111" t="s">
        <v>263</v>
      </c>
      <c r="CN19" s="111" t="s">
        <v>263</v>
      </c>
      <c r="CO19" s="111">
        <v>18</v>
      </c>
    </row>
    <row r="20" spans="1:93" x14ac:dyDescent="0.3">
      <c r="A20" s="258">
        <v>44513.500055694443</v>
      </c>
      <c r="B20" s="258">
        <v>44513.526615312498</v>
      </c>
      <c r="C20" s="258">
        <v>44513</v>
      </c>
      <c r="D20" s="111" t="s">
        <v>996</v>
      </c>
      <c r="E20" s="111" t="s">
        <v>263</v>
      </c>
      <c r="F20" s="111" t="s">
        <v>264</v>
      </c>
      <c r="G20" s="111" t="s">
        <v>1907</v>
      </c>
      <c r="H20" s="111" t="s">
        <v>263</v>
      </c>
      <c r="I20" s="111" t="s">
        <v>1673</v>
      </c>
      <c r="J20" s="111">
        <v>2</v>
      </c>
      <c r="K20" s="111" t="s">
        <v>268</v>
      </c>
      <c r="L20" s="111" t="s">
        <v>2300</v>
      </c>
      <c r="M20" s="111" t="s">
        <v>2280</v>
      </c>
      <c r="N20" s="111">
        <v>0</v>
      </c>
      <c r="O20" s="111">
        <v>0</v>
      </c>
      <c r="P20" s="111">
        <v>0</v>
      </c>
      <c r="Q20" s="111">
        <v>0</v>
      </c>
      <c r="R20" s="111">
        <v>0</v>
      </c>
      <c r="S20" s="111">
        <v>1</v>
      </c>
      <c r="T20" s="111" t="s">
        <v>2301</v>
      </c>
      <c r="U20" s="111">
        <v>15</v>
      </c>
      <c r="V20" s="111" t="s">
        <v>263</v>
      </c>
      <c r="W20" s="111" t="s">
        <v>263</v>
      </c>
      <c r="X20" s="111" t="s">
        <v>263</v>
      </c>
      <c r="Y20" s="111" t="s">
        <v>263</v>
      </c>
      <c r="Z20" s="111" t="s">
        <v>263</v>
      </c>
      <c r="AA20" s="111" t="s">
        <v>177</v>
      </c>
      <c r="AB20" s="111" t="s">
        <v>2302</v>
      </c>
      <c r="AC20" s="111" t="s">
        <v>263</v>
      </c>
      <c r="AD20" s="111" t="s">
        <v>263</v>
      </c>
      <c r="AE20" s="111" t="s">
        <v>263</v>
      </c>
      <c r="AF20" s="111" t="s">
        <v>263</v>
      </c>
      <c r="AG20" s="111" t="s">
        <v>263</v>
      </c>
      <c r="AH20" s="111" t="s">
        <v>2283</v>
      </c>
      <c r="AI20" s="111" t="s">
        <v>268</v>
      </c>
      <c r="AJ20" s="111" t="s">
        <v>1913</v>
      </c>
      <c r="AK20" s="111" t="s">
        <v>2303</v>
      </c>
      <c r="AL20" s="111" t="s">
        <v>2284</v>
      </c>
      <c r="AM20" s="111" t="s">
        <v>2304</v>
      </c>
      <c r="AN20" s="111" t="s">
        <v>2305</v>
      </c>
      <c r="AO20" s="111" t="s">
        <v>2306</v>
      </c>
      <c r="AP20" s="111" t="s">
        <v>883</v>
      </c>
      <c r="AQ20" s="111" t="s">
        <v>281</v>
      </c>
      <c r="AR20" s="111" t="s">
        <v>263</v>
      </c>
      <c r="AS20" s="111" t="s">
        <v>2307</v>
      </c>
      <c r="AT20" s="111" t="s">
        <v>268</v>
      </c>
      <c r="AU20" s="111" t="s">
        <v>1920</v>
      </c>
      <c r="AV20" s="111" t="s">
        <v>2308</v>
      </c>
      <c r="AW20" s="111" t="s">
        <v>2309</v>
      </c>
      <c r="AX20" s="111" t="s">
        <v>281</v>
      </c>
      <c r="AY20" s="111" t="s">
        <v>263</v>
      </c>
      <c r="AZ20" s="111" t="s">
        <v>263</v>
      </c>
      <c r="BA20" s="111" t="s">
        <v>2310</v>
      </c>
      <c r="BB20" s="111" t="s">
        <v>1950</v>
      </c>
      <c r="BC20" s="111" t="s">
        <v>1924</v>
      </c>
      <c r="BD20" s="111" t="s">
        <v>1925</v>
      </c>
      <c r="BE20" s="111">
        <v>1</v>
      </c>
      <c r="BF20" s="111">
        <v>0</v>
      </c>
      <c r="BG20" s="111">
        <v>0</v>
      </c>
      <c r="BH20" s="111">
        <v>0</v>
      </c>
      <c r="BI20" s="111">
        <v>0</v>
      </c>
      <c r="BJ20" s="111" t="s">
        <v>263</v>
      </c>
      <c r="BK20" s="111" t="s">
        <v>2311</v>
      </c>
      <c r="BL20" s="111">
        <v>1</v>
      </c>
      <c r="BM20" s="111">
        <v>0</v>
      </c>
      <c r="BN20" s="111">
        <v>0</v>
      </c>
      <c r="BO20" s="111">
        <v>1</v>
      </c>
      <c r="BP20" s="111">
        <v>1</v>
      </c>
      <c r="BQ20" s="111" t="s">
        <v>2005</v>
      </c>
      <c r="BR20" s="111" t="s">
        <v>268</v>
      </c>
      <c r="BS20" s="111" t="s">
        <v>2312</v>
      </c>
      <c r="BT20" s="111" t="s">
        <v>268</v>
      </c>
      <c r="BU20" s="111" t="s">
        <v>2313</v>
      </c>
      <c r="BV20" s="111" t="s">
        <v>2007</v>
      </c>
      <c r="BW20" s="111" t="s">
        <v>2314</v>
      </c>
      <c r="BX20" s="111" t="s">
        <v>2315</v>
      </c>
      <c r="BY20" s="111" t="s">
        <v>2316</v>
      </c>
      <c r="BZ20" s="111" t="s">
        <v>268</v>
      </c>
      <c r="CA20" s="111" t="s">
        <v>2317</v>
      </c>
      <c r="CB20" s="111" t="s">
        <v>2318</v>
      </c>
      <c r="CC20" s="111" t="s">
        <v>268</v>
      </c>
      <c r="CD20" s="111" t="s">
        <v>2319</v>
      </c>
      <c r="CE20" s="111" t="s">
        <v>2320</v>
      </c>
      <c r="CF20" s="111" t="s">
        <v>2321</v>
      </c>
      <c r="CG20" s="111">
        <v>232415329</v>
      </c>
      <c r="CH20" s="111" t="s">
        <v>2322</v>
      </c>
      <c r="CI20" s="258">
        <v>44515.623414351852</v>
      </c>
      <c r="CJ20" s="111" t="s">
        <v>263</v>
      </c>
      <c r="CK20" s="111" t="s">
        <v>263</v>
      </c>
      <c r="CL20" s="111" t="s">
        <v>292</v>
      </c>
      <c r="CM20" s="111" t="s">
        <v>263</v>
      </c>
      <c r="CN20" s="111" t="s">
        <v>263</v>
      </c>
      <c r="CO20" s="111">
        <v>19</v>
      </c>
    </row>
    <row r="21" spans="1:93" x14ac:dyDescent="0.3">
      <c r="A21" s="258">
        <v>44513.459582476848</v>
      </c>
      <c r="B21" s="258">
        <v>44513.503500011568</v>
      </c>
      <c r="C21" s="258">
        <v>44513</v>
      </c>
      <c r="D21" s="111" t="s">
        <v>262</v>
      </c>
      <c r="E21" s="111" t="s">
        <v>263</v>
      </c>
      <c r="F21" s="111" t="s">
        <v>264</v>
      </c>
      <c r="G21" s="111" t="s">
        <v>1907</v>
      </c>
      <c r="H21" s="111" t="s">
        <v>263</v>
      </c>
      <c r="I21" s="111" t="s">
        <v>1673</v>
      </c>
      <c r="J21" s="111">
        <v>2</v>
      </c>
      <c r="K21" s="111" t="s">
        <v>268</v>
      </c>
      <c r="L21" s="111" t="s">
        <v>2323</v>
      </c>
      <c r="M21" s="111" t="s">
        <v>1987</v>
      </c>
      <c r="N21" s="111">
        <v>1</v>
      </c>
      <c r="O21" s="111">
        <v>1</v>
      </c>
      <c r="P21" s="111">
        <v>0</v>
      </c>
      <c r="Q21" s="111">
        <v>1</v>
      </c>
      <c r="R21" s="111">
        <v>1</v>
      </c>
      <c r="S21" s="111">
        <v>0</v>
      </c>
      <c r="T21" s="111" t="s">
        <v>263</v>
      </c>
      <c r="U21" s="111">
        <v>20</v>
      </c>
      <c r="V21" s="111" t="s">
        <v>177</v>
      </c>
      <c r="W21" s="111" t="s">
        <v>177</v>
      </c>
      <c r="X21" s="111" t="s">
        <v>2324</v>
      </c>
      <c r="Y21" s="111" t="s">
        <v>263</v>
      </c>
      <c r="Z21" s="111" t="s">
        <v>2325</v>
      </c>
      <c r="AA21" s="111" t="s">
        <v>263</v>
      </c>
      <c r="AB21" s="111" t="s">
        <v>2325</v>
      </c>
      <c r="AC21" s="111" t="s">
        <v>2326</v>
      </c>
      <c r="AD21" s="111" t="s">
        <v>2832</v>
      </c>
      <c r="AE21" s="111" t="s">
        <v>2832</v>
      </c>
      <c r="AF21" s="111" t="s">
        <v>263</v>
      </c>
      <c r="AG21" s="111" t="s">
        <v>2832</v>
      </c>
      <c r="AH21" s="111" t="s">
        <v>263</v>
      </c>
      <c r="AI21" s="111" t="s">
        <v>281</v>
      </c>
      <c r="AJ21" s="111" t="s">
        <v>263</v>
      </c>
      <c r="AK21" s="111" t="s">
        <v>263</v>
      </c>
      <c r="AL21" s="111" t="s">
        <v>263</v>
      </c>
      <c r="AM21" s="111" t="s">
        <v>2327</v>
      </c>
      <c r="AN21" s="111" t="s">
        <v>2328</v>
      </c>
      <c r="AO21" s="111" t="s">
        <v>2329</v>
      </c>
      <c r="AP21" s="111" t="s">
        <v>883</v>
      </c>
      <c r="AQ21" s="111" t="s">
        <v>268</v>
      </c>
      <c r="AR21" s="111" t="s">
        <v>263</v>
      </c>
      <c r="AS21" s="111" t="s">
        <v>2330</v>
      </c>
      <c r="AT21" s="111" t="s">
        <v>268</v>
      </c>
      <c r="AU21" s="111" t="s">
        <v>1947</v>
      </c>
      <c r="AV21" s="111" t="s">
        <v>2833</v>
      </c>
      <c r="AW21" s="111" t="s">
        <v>2834</v>
      </c>
      <c r="AX21" s="111" t="s">
        <v>281</v>
      </c>
      <c r="AY21" s="111" t="s">
        <v>263</v>
      </c>
      <c r="AZ21" s="111" t="s">
        <v>263</v>
      </c>
      <c r="BA21" s="111" t="s">
        <v>2331</v>
      </c>
      <c r="BB21" s="111" t="s">
        <v>1977</v>
      </c>
      <c r="BC21" s="111" t="s">
        <v>2228</v>
      </c>
      <c r="BD21" s="111" t="s">
        <v>2332</v>
      </c>
      <c r="BE21" s="111">
        <v>1</v>
      </c>
      <c r="BF21" s="111">
        <v>1</v>
      </c>
      <c r="BG21" s="111">
        <v>1</v>
      </c>
      <c r="BH21" s="111">
        <v>0</v>
      </c>
      <c r="BI21" s="111">
        <v>1</v>
      </c>
      <c r="BJ21" s="111" t="s">
        <v>2333</v>
      </c>
      <c r="BK21" s="111" t="s">
        <v>2334</v>
      </c>
      <c r="BL21" s="111">
        <v>1</v>
      </c>
      <c r="BM21" s="111">
        <v>1</v>
      </c>
      <c r="BN21" s="111">
        <v>1</v>
      </c>
      <c r="BO21" s="111">
        <v>0</v>
      </c>
      <c r="BP21" s="111">
        <v>1</v>
      </c>
      <c r="BQ21" s="111" t="s">
        <v>2005</v>
      </c>
      <c r="BR21" s="111" t="s">
        <v>281</v>
      </c>
      <c r="BS21" s="111" t="s">
        <v>263</v>
      </c>
      <c r="BT21" s="111" t="s">
        <v>268</v>
      </c>
      <c r="BU21" s="111" t="s">
        <v>2335</v>
      </c>
      <c r="BV21" s="111" t="s">
        <v>2007</v>
      </c>
      <c r="BW21" s="111" t="s">
        <v>2336</v>
      </c>
      <c r="BX21" s="111" t="s">
        <v>2337</v>
      </c>
      <c r="BY21" s="111" t="s">
        <v>2191</v>
      </c>
      <c r="BZ21" s="111" t="s">
        <v>268</v>
      </c>
      <c r="CA21" s="111" t="s">
        <v>2338</v>
      </c>
      <c r="CB21" s="111" t="s">
        <v>2339</v>
      </c>
      <c r="CC21" s="111" t="s">
        <v>268</v>
      </c>
      <c r="CD21" s="111" t="s">
        <v>2340</v>
      </c>
      <c r="CE21" s="111" t="s">
        <v>2341</v>
      </c>
      <c r="CF21" s="111" t="s">
        <v>2342</v>
      </c>
      <c r="CG21" s="111">
        <v>232426255</v>
      </c>
      <c r="CH21" s="111" t="s">
        <v>2343</v>
      </c>
      <c r="CI21" s="258">
        <v>44515.63957175926</v>
      </c>
      <c r="CJ21" s="111" t="s">
        <v>263</v>
      </c>
      <c r="CK21" s="111" t="s">
        <v>263</v>
      </c>
      <c r="CL21" s="111" t="s">
        <v>292</v>
      </c>
      <c r="CM21" s="111" t="s">
        <v>263</v>
      </c>
      <c r="CN21" s="111" t="s">
        <v>263</v>
      </c>
      <c r="CO21" s="111">
        <v>20</v>
      </c>
    </row>
    <row r="22" spans="1:93" x14ac:dyDescent="0.3">
      <c r="A22" s="258">
        <v>44513.503555567127</v>
      </c>
      <c r="B22" s="258">
        <v>44513.554148391202</v>
      </c>
      <c r="C22" s="258">
        <v>44513</v>
      </c>
      <c r="D22" s="111" t="s">
        <v>262</v>
      </c>
      <c r="E22" s="111" t="s">
        <v>263</v>
      </c>
      <c r="F22" s="111" t="s">
        <v>264</v>
      </c>
      <c r="G22" s="111" t="s">
        <v>1907</v>
      </c>
      <c r="H22" s="111" t="s">
        <v>263</v>
      </c>
      <c r="I22" s="111" t="s">
        <v>1673</v>
      </c>
      <c r="J22" s="111">
        <v>6</v>
      </c>
      <c r="K22" s="111" t="s">
        <v>268</v>
      </c>
      <c r="L22" s="111" t="s">
        <v>2344</v>
      </c>
      <c r="M22" s="111" t="s">
        <v>1987</v>
      </c>
      <c r="N22" s="111">
        <v>1</v>
      </c>
      <c r="O22" s="111">
        <v>1</v>
      </c>
      <c r="P22" s="111">
        <v>0</v>
      </c>
      <c r="Q22" s="111">
        <v>1</v>
      </c>
      <c r="R22" s="111">
        <v>1</v>
      </c>
      <c r="S22" s="111">
        <v>0</v>
      </c>
      <c r="T22" s="111" t="s">
        <v>263</v>
      </c>
      <c r="U22" s="111">
        <v>30</v>
      </c>
      <c r="V22" s="111" t="s">
        <v>2345</v>
      </c>
      <c r="W22" s="111" t="s">
        <v>2346</v>
      </c>
      <c r="X22" s="111" t="s">
        <v>2347</v>
      </c>
      <c r="Y22" s="111" t="s">
        <v>263</v>
      </c>
      <c r="Z22" s="111" t="s">
        <v>2347</v>
      </c>
      <c r="AA22" s="111" t="s">
        <v>263</v>
      </c>
      <c r="AB22" s="111" t="s">
        <v>2347</v>
      </c>
      <c r="AC22" s="111" t="s">
        <v>2835</v>
      </c>
      <c r="AD22" s="111" t="s">
        <v>2347</v>
      </c>
      <c r="AE22" s="111" t="s">
        <v>2347</v>
      </c>
      <c r="AF22" s="111" t="s">
        <v>263</v>
      </c>
      <c r="AG22" s="111" t="s">
        <v>2347</v>
      </c>
      <c r="AH22" s="111" t="s">
        <v>263</v>
      </c>
      <c r="AI22" s="111" t="s">
        <v>281</v>
      </c>
      <c r="AJ22" s="111" t="s">
        <v>263</v>
      </c>
      <c r="AK22" s="111" t="s">
        <v>263</v>
      </c>
      <c r="AL22" s="111" t="s">
        <v>263</v>
      </c>
      <c r="AM22" s="111" t="s">
        <v>2348</v>
      </c>
      <c r="AN22" s="111" t="s">
        <v>2349</v>
      </c>
      <c r="AO22" s="111" t="s">
        <v>2836</v>
      </c>
      <c r="AP22" s="111" t="s">
        <v>275</v>
      </c>
      <c r="AQ22" s="111" t="s">
        <v>268</v>
      </c>
      <c r="AR22" s="111" t="s">
        <v>263</v>
      </c>
      <c r="AS22" s="111" t="s">
        <v>2350</v>
      </c>
      <c r="AT22" s="111" t="s">
        <v>268</v>
      </c>
      <c r="AU22" s="111" t="s">
        <v>1947</v>
      </c>
      <c r="AV22" s="111" t="s">
        <v>2351</v>
      </c>
      <c r="AW22" s="111" t="s">
        <v>263</v>
      </c>
      <c r="AX22" s="111" t="s">
        <v>281</v>
      </c>
      <c r="AY22" s="111" t="s">
        <v>263</v>
      </c>
      <c r="AZ22" s="111" t="s">
        <v>263</v>
      </c>
      <c r="BA22" s="111" t="s">
        <v>2352</v>
      </c>
      <c r="BB22" s="111" t="s">
        <v>2246</v>
      </c>
      <c r="BC22" s="111" t="s">
        <v>2353</v>
      </c>
      <c r="BD22" s="111" t="s">
        <v>1925</v>
      </c>
      <c r="BE22" s="111">
        <v>1</v>
      </c>
      <c r="BF22" s="111">
        <v>0</v>
      </c>
      <c r="BG22" s="111">
        <v>0</v>
      </c>
      <c r="BH22" s="111">
        <v>0</v>
      </c>
      <c r="BI22" s="111">
        <v>0</v>
      </c>
      <c r="BJ22" s="111" t="s">
        <v>263</v>
      </c>
      <c r="BK22" s="111" t="s">
        <v>2311</v>
      </c>
      <c r="BL22" s="111">
        <v>1</v>
      </c>
      <c r="BM22" s="111">
        <v>0</v>
      </c>
      <c r="BN22" s="111">
        <v>0</v>
      </c>
      <c r="BO22" s="111">
        <v>0</v>
      </c>
      <c r="BP22" s="111">
        <v>1</v>
      </c>
      <c r="BQ22" s="111" t="s">
        <v>2005</v>
      </c>
      <c r="BR22" s="111" t="s">
        <v>281</v>
      </c>
      <c r="BS22" s="111" t="s">
        <v>263</v>
      </c>
      <c r="BT22" s="111" t="s">
        <v>268</v>
      </c>
      <c r="BU22" s="111" t="s">
        <v>2354</v>
      </c>
      <c r="BV22" s="111" t="s">
        <v>2007</v>
      </c>
      <c r="BW22" s="111" t="s">
        <v>2242</v>
      </c>
      <c r="BX22" s="111" t="s">
        <v>2355</v>
      </c>
      <c r="BY22" s="111" t="s">
        <v>2356</v>
      </c>
      <c r="BZ22" s="111" t="s">
        <v>268</v>
      </c>
      <c r="CA22" s="111" t="s">
        <v>2357</v>
      </c>
      <c r="CB22" s="111" t="s">
        <v>2358</v>
      </c>
      <c r="CC22" s="111" t="s">
        <v>268</v>
      </c>
      <c r="CD22" s="111" t="s">
        <v>2359</v>
      </c>
      <c r="CE22" s="111" t="s">
        <v>337</v>
      </c>
      <c r="CF22" s="111" t="s">
        <v>2360</v>
      </c>
      <c r="CG22" s="111">
        <v>232426276</v>
      </c>
      <c r="CH22" s="111" t="s">
        <v>2361</v>
      </c>
      <c r="CI22" s="258">
        <v>44515.639594907407</v>
      </c>
      <c r="CJ22" s="111" t="s">
        <v>263</v>
      </c>
      <c r="CK22" s="111" t="s">
        <v>263</v>
      </c>
      <c r="CL22" s="111" t="s">
        <v>292</v>
      </c>
      <c r="CM22" s="111" t="s">
        <v>263</v>
      </c>
      <c r="CN22" s="111" t="s">
        <v>263</v>
      </c>
      <c r="CO22" s="111">
        <v>21</v>
      </c>
    </row>
    <row r="23" spans="1:93" x14ac:dyDescent="0.3">
      <c r="A23" s="258">
        <v>44505.730201805563</v>
      </c>
      <c r="B23" s="258">
        <v>44506.487089085647</v>
      </c>
      <c r="C23" s="258">
        <v>44505</v>
      </c>
      <c r="D23" s="111" t="s">
        <v>496</v>
      </c>
      <c r="E23" s="111" t="s">
        <v>263</v>
      </c>
      <c r="F23" s="111" t="s">
        <v>264</v>
      </c>
      <c r="G23" s="111" t="s">
        <v>1907</v>
      </c>
      <c r="H23" s="111" t="s">
        <v>263</v>
      </c>
      <c r="I23" s="111" t="s">
        <v>1673</v>
      </c>
      <c r="J23" s="111">
        <v>5</v>
      </c>
      <c r="K23" s="111" t="s">
        <v>281</v>
      </c>
      <c r="L23" s="111" t="s">
        <v>263</v>
      </c>
      <c r="M23" s="111" t="s">
        <v>2362</v>
      </c>
      <c r="N23" s="111">
        <v>0</v>
      </c>
      <c r="O23" s="111">
        <v>1</v>
      </c>
      <c r="P23" s="111">
        <v>0</v>
      </c>
      <c r="Q23" s="111">
        <v>1</v>
      </c>
      <c r="R23" s="111">
        <v>0</v>
      </c>
      <c r="S23" s="111">
        <v>0</v>
      </c>
      <c r="T23" s="111" t="s">
        <v>263</v>
      </c>
      <c r="U23" s="111">
        <v>15</v>
      </c>
      <c r="V23" s="111" t="s">
        <v>263</v>
      </c>
      <c r="W23" s="111" t="s">
        <v>177</v>
      </c>
      <c r="X23" s="111" t="s">
        <v>177</v>
      </c>
      <c r="Y23" s="111" t="s">
        <v>263</v>
      </c>
      <c r="Z23" s="111" t="s">
        <v>263</v>
      </c>
      <c r="AA23" s="111" t="s">
        <v>263</v>
      </c>
      <c r="AB23" s="111" t="s">
        <v>2240</v>
      </c>
      <c r="AC23" s="111" t="s">
        <v>263</v>
      </c>
      <c r="AD23" s="111" t="s">
        <v>2363</v>
      </c>
      <c r="AE23" s="111" t="s">
        <v>2364</v>
      </c>
      <c r="AF23" s="111" t="s">
        <v>263</v>
      </c>
      <c r="AG23" s="111" t="s">
        <v>263</v>
      </c>
      <c r="AH23" s="111" t="s">
        <v>263</v>
      </c>
      <c r="AI23" s="111" t="s">
        <v>268</v>
      </c>
      <c r="AJ23" s="111" t="s">
        <v>1913</v>
      </c>
      <c r="AK23" s="111" t="s">
        <v>2365</v>
      </c>
      <c r="AL23" s="111" t="s">
        <v>2366</v>
      </c>
      <c r="AM23" s="111" t="s">
        <v>2367</v>
      </c>
      <c r="AN23" s="111" t="s">
        <v>2368</v>
      </c>
      <c r="AO23" s="111" t="s">
        <v>2369</v>
      </c>
      <c r="AP23" s="111" t="s">
        <v>2184</v>
      </c>
      <c r="AQ23" s="111" t="s">
        <v>268</v>
      </c>
      <c r="AR23" s="111" t="s">
        <v>2370</v>
      </c>
      <c r="AS23" s="111" t="s">
        <v>2371</v>
      </c>
      <c r="AT23" s="111" t="s">
        <v>281</v>
      </c>
      <c r="AU23" s="111" t="s">
        <v>263</v>
      </c>
      <c r="AV23" s="111" t="s">
        <v>263</v>
      </c>
      <c r="AW23" s="111" t="s">
        <v>263</v>
      </c>
      <c r="AX23" s="111" t="s">
        <v>263</v>
      </c>
      <c r="AY23" s="111" t="s">
        <v>263</v>
      </c>
      <c r="AZ23" s="111" t="s">
        <v>263</v>
      </c>
      <c r="BA23" s="111" t="s">
        <v>263</v>
      </c>
      <c r="BB23" s="111" t="s">
        <v>263</v>
      </c>
      <c r="BC23" s="111" t="s">
        <v>263</v>
      </c>
      <c r="BD23" s="111" t="s">
        <v>1925</v>
      </c>
      <c r="BE23" s="111">
        <v>1</v>
      </c>
      <c r="BF23" s="111">
        <v>0</v>
      </c>
      <c r="BG23" s="111">
        <v>0</v>
      </c>
      <c r="BH23" s="111">
        <v>0</v>
      </c>
      <c r="BI23" s="111">
        <v>0</v>
      </c>
      <c r="BJ23" s="111" t="s">
        <v>263</v>
      </c>
      <c r="BK23" s="111" t="s">
        <v>1925</v>
      </c>
      <c r="BL23" s="111">
        <v>1</v>
      </c>
      <c r="BM23" s="111">
        <v>0</v>
      </c>
      <c r="BN23" s="111">
        <v>0</v>
      </c>
      <c r="BO23" s="111">
        <v>0</v>
      </c>
      <c r="BP23" s="111">
        <v>0</v>
      </c>
      <c r="BQ23" s="111" t="s">
        <v>263</v>
      </c>
      <c r="BR23" s="111" t="s">
        <v>281</v>
      </c>
      <c r="BS23" s="111" t="s">
        <v>263</v>
      </c>
      <c r="BT23" s="111" t="s">
        <v>268</v>
      </c>
      <c r="BU23" s="111" t="s">
        <v>2372</v>
      </c>
      <c r="BV23" s="111" t="s">
        <v>2373</v>
      </c>
      <c r="BW23" s="111" t="s">
        <v>2374</v>
      </c>
      <c r="BX23" s="111" t="s">
        <v>2375</v>
      </c>
      <c r="BY23" s="111" t="s">
        <v>2376</v>
      </c>
      <c r="BZ23" s="111" t="s">
        <v>268</v>
      </c>
      <c r="CA23" s="111" t="s">
        <v>2377</v>
      </c>
      <c r="CB23" s="111" t="s">
        <v>2378</v>
      </c>
      <c r="CC23" s="111" t="s">
        <v>281</v>
      </c>
      <c r="CD23" s="111" t="s">
        <v>263</v>
      </c>
      <c r="CE23" s="111" t="s">
        <v>263</v>
      </c>
      <c r="CF23" s="111" t="s">
        <v>263</v>
      </c>
      <c r="CG23" s="111">
        <v>232432577</v>
      </c>
      <c r="CH23" s="111" t="s">
        <v>2379</v>
      </c>
      <c r="CI23" s="258">
        <v>44515.650092592587</v>
      </c>
      <c r="CJ23" s="111" t="s">
        <v>263</v>
      </c>
      <c r="CK23" s="111" t="s">
        <v>263</v>
      </c>
      <c r="CL23" s="111" t="s">
        <v>292</v>
      </c>
      <c r="CM23" s="111" t="s">
        <v>263</v>
      </c>
      <c r="CN23" s="111" t="s">
        <v>263</v>
      </c>
      <c r="CO23" s="111">
        <v>22</v>
      </c>
    </row>
    <row r="24" spans="1:93" x14ac:dyDescent="0.3">
      <c r="A24" s="258">
        <v>44513.464037905091</v>
      </c>
      <c r="B24" s="258">
        <v>44513.481988761567</v>
      </c>
      <c r="C24" s="258">
        <v>44513</v>
      </c>
      <c r="D24" s="111" t="s">
        <v>496</v>
      </c>
      <c r="E24" s="111" t="s">
        <v>263</v>
      </c>
      <c r="F24" s="111" t="s">
        <v>264</v>
      </c>
      <c r="G24" s="111" t="s">
        <v>1907</v>
      </c>
      <c r="H24" s="111" t="s">
        <v>263</v>
      </c>
      <c r="I24" s="111" t="s">
        <v>2837</v>
      </c>
      <c r="J24" s="111">
        <v>2</v>
      </c>
      <c r="K24" s="111" t="s">
        <v>281</v>
      </c>
      <c r="L24" s="111" t="s">
        <v>263</v>
      </c>
      <c r="M24" s="111" t="s">
        <v>2362</v>
      </c>
      <c r="N24" s="111">
        <v>0</v>
      </c>
      <c r="O24" s="111">
        <v>1</v>
      </c>
      <c r="P24" s="111">
        <v>0</v>
      </c>
      <c r="Q24" s="111">
        <v>1</v>
      </c>
      <c r="R24" s="111">
        <v>0</v>
      </c>
      <c r="S24" s="111">
        <v>0</v>
      </c>
      <c r="T24" s="111" t="s">
        <v>263</v>
      </c>
      <c r="U24" s="111">
        <v>20</v>
      </c>
      <c r="V24" s="111" t="s">
        <v>263</v>
      </c>
      <c r="W24" s="111" t="s">
        <v>177</v>
      </c>
      <c r="X24" s="111" t="s">
        <v>177</v>
      </c>
      <c r="Y24" s="111" t="s">
        <v>263</v>
      </c>
      <c r="Z24" s="111" t="s">
        <v>263</v>
      </c>
      <c r="AA24" s="111" t="s">
        <v>263</v>
      </c>
      <c r="AB24" s="111" t="s">
        <v>2240</v>
      </c>
      <c r="AC24" s="111" t="s">
        <v>263</v>
      </c>
      <c r="AD24" s="111" t="s">
        <v>2838</v>
      </c>
      <c r="AE24" s="111" t="s">
        <v>2838</v>
      </c>
      <c r="AF24" s="111" t="s">
        <v>263</v>
      </c>
      <c r="AG24" s="111" t="s">
        <v>263</v>
      </c>
      <c r="AH24" s="111" t="s">
        <v>263</v>
      </c>
      <c r="AI24" s="111" t="s">
        <v>281</v>
      </c>
      <c r="AJ24" s="111" t="s">
        <v>263</v>
      </c>
      <c r="AK24" s="111" t="s">
        <v>263</v>
      </c>
      <c r="AL24" s="111" t="s">
        <v>263</v>
      </c>
      <c r="AM24" s="111" t="s">
        <v>2380</v>
      </c>
      <c r="AN24" s="111" t="s">
        <v>2381</v>
      </c>
      <c r="AO24" s="111" t="s">
        <v>2382</v>
      </c>
      <c r="AP24" s="111" t="s">
        <v>883</v>
      </c>
      <c r="AQ24" s="111" t="s">
        <v>281</v>
      </c>
      <c r="AR24" s="111" t="s">
        <v>263</v>
      </c>
      <c r="AS24" s="111" t="s">
        <v>2383</v>
      </c>
      <c r="AT24" s="111" t="s">
        <v>281</v>
      </c>
      <c r="AU24" s="111" t="s">
        <v>263</v>
      </c>
      <c r="AV24" s="111" t="s">
        <v>263</v>
      </c>
      <c r="AW24" s="111" t="s">
        <v>263</v>
      </c>
      <c r="AX24" s="111" t="s">
        <v>263</v>
      </c>
      <c r="AY24" s="111" t="s">
        <v>263</v>
      </c>
      <c r="AZ24" s="111" t="s">
        <v>263</v>
      </c>
      <c r="BA24" s="111" t="s">
        <v>263</v>
      </c>
      <c r="BB24" s="111" t="s">
        <v>263</v>
      </c>
      <c r="BC24" s="111" t="s">
        <v>263</v>
      </c>
      <c r="BD24" s="111" t="s">
        <v>1925</v>
      </c>
      <c r="BE24" s="111">
        <v>1</v>
      </c>
      <c r="BF24" s="111">
        <v>0</v>
      </c>
      <c r="BG24" s="111">
        <v>0</v>
      </c>
      <c r="BH24" s="111">
        <v>0</v>
      </c>
      <c r="BI24" s="111">
        <v>0</v>
      </c>
      <c r="BJ24" s="111" t="s">
        <v>263</v>
      </c>
      <c r="BK24" s="111" t="s">
        <v>1925</v>
      </c>
      <c r="BL24" s="111">
        <v>1</v>
      </c>
      <c r="BM24" s="111">
        <v>0</v>
      </c>
      <c r="BN24" s="111">
        <v>0</v>
      </c>
      <c r="BO24" s="111">
        <v>0</v>
      </c>
      <c r="BP24" s="111">
        <v>0</v>
      </c>
      <c r="BQ24" s="111" t="s">
        <v>263</v>
      </c>
      <c r="BR24" s="111" t="s">
        <v>281</v>
      </c>
      <c r="BS24" s="111" t="s">
        <v>263</v>
      </c>
      <c r="BT24" s="111" t="s">
        <v>281</v>
      </c>
      <c r="BU24" s="111" t="s">
        <v>2384</v>
      </c>
      <c r="BV24" s="111" t="s">
        <v>263</v>
      </c>
      <c r="BW24" s="111" t="s">
        <v>2385</v>
      </c>
      <c r="BX24" s="111" t="s">
        <v>2386</v>
      </c>
      <c r="BY24" s="111" t="s">
        <v>2387</v>
      </c>
      <c r="BZ24" s="111" t="s">
        <v>268</v>
      </c>
      <c r="CA24" s="111" t="s">
        <v>2388</v>
      </c>
      <c r="CB24" s="111" t="s">
        <v>2389</v>
      </c>
      <c r="CC24" s="111" t="s">
        <v>281</v>
      </c>
      <c r="CD24" s="111" t="s">
        <v>263</v>
      </c>
      <c r="CE24" s="111" t="s">
        <v>263</v>
      </c>
      <c r="CF24" s="111" t="s">
        <v>263</v>
      </c>
      <c r="CG24" s="111">
        <v>232432599</v>
      </c>
      <c r="CH24" s="111" t="s">
        <v>2390</v>
      </c>
      <c r="CI24" s="258">
        <v>44515.650138888886</v>
      </c>
      <c r="CJ24" s="111" t="s">
        <v>263</v>
      </c>
      <c r="CK24" s="111" t="s">
        <v>263</v>
      </c>
      <c r="CL24" s="111" t="s">
        <v>292</v>
      </c>
      <c r="CM24" s="111" t="s">
        <v>263</v>
      </c>
      <c r="CN24" s="111" t="s">
        <v>263</v>
      </c>
      <c r="CO24" s="111">
        <v>23</v>
      </c>
    </row>
    <row r="25" spans="1:93" x14ac:dyDescent="0.3">
      <c r="A25" s="258">
        <v>44513.496230231482</v>
      </c>
      <c r="B25" s="258">
        <v>44513.516555011571</v>
      </c>
      <c r="C25" s="258">
        <v>44513</v>
      </c>
      <c r="D25" s="111" t="s">
        <v>496</v>
      </c>
      <c r="E25" s="111" t="s">
        <v>263</v>
      </c>
      <c r="F25" s="111" t="s">
        <v>264</v>
      </c>
      <c r="G25" s="111" t="s">
        <v>1907</v>
      </c>
      <c r="H25" s="111" t="s">
        <v>263</v>
      </c>
      <c r="I25" s="111" t="s">
        <v>2837</v>
      </c>
      <c r="J25" s="111">
        <v>19</v>
      </c>
      <c r="K25" s="111" t="s">
        <v>268</v>
      </c>
      <c r="L25" s="111" t="s">
        <v>263</v>
      </c>
      <c r="M25" s="111" t="s">
        <v>2147</v>
      </c>
      <c r="N25" s="111">
        <v>1</v>
      </c>
      <c r="O25" s="111">
        <v>0</v>
      </c>
      <c r="P25" s="111">
        <v>0</v>
      </c>
      <c r="Q25" s="111">
        <v>1</v>
      </c>
      <c r="R25" s="111">
        <v>0</v>
      </c>
      <c r="S25" s="111">
        <v>0</v>
      </c>
      <c r="T25" s="111" t="s">
        <v>263</v>
      </c>
      <c r="U25" s="111">
        <v>18</v>
      </c>
      <c r="V25" s="111" t="s">
        <v>2391</v>
      </c>
      <c r="W25" s="111" t="s">
        <v>263</v>
      </c>
      <c r="X25" s="111" t="s">
        <v>2392</v>
      </c>
      <c r="Y25" s="111" t="s">
        <v>263</v>
      </c>
      <c r="Z25" s="111" t="s">
        <v>263</v>
      </c>
      <c r="AA25" s="111" t="s">
        <v>263</v>
      </c>
      <c r="AB25" s="111" t="s">
        <v>337</v>
      </c>
      <c r="AC25" s="111" t="s">
        <v>2839</v>
      </c>
      <c r="AD25" s="111" t="s">
        <v>263</v>
      </c>
      <c r="AE25" s="111" t="s">
        <v>2840</v>
      </c>
      <c r="AF25" s="111" t="s">
        <v>263</v>
      </c>
      <c r="AG25" s="111" t="s">
        <v>263</v>
      </c>
      <c r="AH25" s="111" t="s">
        <v>263</v>
      </c>
      <c r="AI25" s="111" t="s">
        <v>281</v>
      </c>
      <c r="AJ25" s="111" t="s">
        <v>263</v>
      </c>
      <c r="AK25" s="111" t="s">
        <v>263</v>
      </c>
      <c r="AL25" s="111" t="s">
        <v>263</v>
      </c>
      <c r="AM25" s="111" t="s">
        <v>2393</v>
      </c>
      <c r="AN25" s="111" t="s">
        <v>2221</v>
      </c>
      <c r="AO25" s="111" t="s">
        <v>2841</v>
      </c>
      <c r="AP25" s="111" t="s">
        <v>883</v>
      </c>
      <c r="AQ25" s="111" t="s">
        <v>281</v>
      </c>
      <c r="AR25" s="111" t="s">
        <v>263</v>
      </c>
      <c r="AS25" s="111" t="s">
        <v>2394</v>
      </c>
      <c r="AT25" s="111" t="s">
        <v>268</v>
      </c>
      <c r="AU25" s="111" t="s">
        <v>2395</v>
      </c>
      <c r="AV25" s="111" t="s">
        <v>2842</v>
      </c>
      <c r="AW25" s="111" t="s">
        <v>2043</v>
      </c>
      <c r="AX25" s="111" t="s">
        <v>281</v>
      </c>
      <c r="AY25" s="111" t="s">
        <v>263</v>
      </c>
      <c r="AZ25" s="111" t="s">
        <v>263</v>
      </c>
      <c r="BA25" s="111" t="s">
        <v>2396</v>
      </c>
      <c r="BB25" s="111" t="s">
        <v>1950</v>
      </c>
      <c r="BC25" s="111" t="s">
        <v>2271</v>
      </c>
      <c r="BD25" s="111" t="s">
        <v>1925</v>
      </c>
      <c r="BE25" s="111">
        <v>1</v>
      </c>
      <c r="BF25" s="111">
        <v>0</v>
      </c>
      <c r="BG25" s="111">
        <v>0</v>
      </c>
      <c r="BH25" s="111">
        <v>0</v>
      </c>
      <c r="BI25" s="111">
        <v>0</v>
      </c>
      <c r="BJ25" s="111" t="s">
        <v>263</v>
      </c>
      <c r="BK25" s="111" t="s">
        <v>1925</v>
      </c>
      <c r="BL25" s="111">
        <v>1</v>
      </c>
      <c r="BM25" s="111">
        <v>0</v>
      </c>
      <c r="BN25" s="111">
        <v>0</v>
      </c>
      <c r="BO25" s="111">
        <v>0</v>
      </c>
      <c r="BP25" s="111">
        <v>0</v>
      </c>
      <c r="BQ25" s="111" t="s">
        <v>263</v>
      </c>
      <c r="BR25" s="111" t="s">
        <v>281</v>
      </c>
      <c r="BS25" s="111" t="s">
        <v>263</v>
      </c>
      <c r="BT25" s="111" t="s">
        <v>268</v>
      </c>
      <c r="BU25" s="111" t="s">
        <v>2397</v>
      </c>
      <c r="BV25" s="111" t="s">
        <v>2398</v>
      </c>
      <c r="BW25" s="111" t="s">
        <v>2399</v>
      </c>
      <c r="BX25" s="111" t="s">
        <v>2400</v>
      </c>
      <c r="BY25" s="111" t="s">
        <v>2191</v>
      </c>
      <c r="BZ25" s="111" t="s">
        <v>281</v>
      </c>
      <c r="CA25" s="111" t="s">
        <v>263</v>
      </c>
      <c r="CB25" s="111" t="s">
        <v>263</v>
      </c>
      <c r="CC25" s="111" t="s">
        <v>263</v>
      </c>
      <c r="CD25" s="111" t="s">
        <v>263</v>
      </c>
      <c r="CE25" s="111" t="s">
        <v>263</v>
      </c>
      <c r="CF25" s="111" t="s">
        <v>263</v>
      </c>
      <c r="CG25" s="111">
        <v>232432629</v>
      </c>
      <c r="CH25" s="111" t="s">
        <v>2401</v>
      </c>
      <c r="CI25" s="258">
        <v>44515.650173611109</v>
      </c>
      <c r="CJ25" s="111" t="s">
        <v>263</v>
      </c>
      <c r="CK25" s="111" t="s">
        <v>263</v>
      </c>
      <c r="CL25" s="111" t="s">
        <v>292</v>
      </c>
      <c r="CM25" s="111" t="s">
        <v>263</v>
      </c>
      <c r="CN25" s="111" t="s">
        <v>263</v>
      </c>
      <c r="CO25" s="111">
        <v>24</v>
      </c>
    </row>
    <row r="26" spans="1:93" x14ac:dyDescent="0.3">
      <c r="A26" s="258">
        <v>44515.622404513888</v>
      </c>
      <c r="B26" s="258">
        <v>44515.640085694453</v>
      </c>
      <c r="C26" s="258">
        <v>44515</v>
      </c>
      <c r="D26" s="111" t="s">
        <v>496</v>
      </c>
      <c r="E26" s="111" t="s">
        <v>263</v>
      </c>
      <c r="F26" s="111" t="s">
        <v>264</v>
      </c>
      <c r="G26" s="111" t="s">
        <v>1907</v>
      </c>
      <c r="H26" s="111" t="s">
        <v>263</v>
      </c>
      <c r="I26" s="111" t="s">
        <v>2837</v>
      </c>
      <c r="J26" s="111">
        <v>4</v>
      </c>
      <c r="K26" s="111" t="s">
        <v>268</v>
      </c>
      <c r="L26" s="111" t="s">
        <v>263</v>
      </c>
      <c r="M26" s="111" t="s">
        <v>46</v>
      </c>
      <c r="N26" s="111">
        <v>0</v>
      </c>
      <c r="O26" s="111">
        <v>0</v>
      </c>
      <c r="P26" s="111">
        <v>0</v>
      </c>
      <c r="Q26" s="111">
        <v>1</v>
      </c>
      <c r="R26" s="111">
        <v>0</v>
      </c>
      <c r="S26" s="111">
        <v>0</v>
      </c>
      <c r="T26" s="111" t="s">
        <v>263</v>
      </c>
      <c r="U26" s="111">
        <v>22</v>
      </c>
      <c r="V26" s="111" t="s">
        <v>263</v>
      </c>
      <c r="W26" s="111" t="s">
        <v>263</v>
      </c>
      <c r="X26" s="111" t="s">
        <v>2402</v>
      </c>
      <c r="Y26" s="111" t="s">
        <v>263</v>
      </c>
      <c r="Z26" s="111" t="s">
        <v>263</v>
      </c>
      <c r="AA26" s="111" t="s">
        <v>263</v>
      </c>
      <c r="AB26" s="111" t="s">
        <v>337</v>
      </c>
      <c r="AC26" s="111" t="s">
        <v>263</v>
      </c>
      <c r="AD26" s="111" t="s">
        <v>263</v>
      </c>
      <c r="AE26" s="111" t="s">
        <v>2843</v>
      </c>
      <c r="AF26" s="111" t="s">
        <v>263</v>
      </c>
      <c r="AG26" s="111" t="s">
        <v>263</v>
      </c>
      <c r="AH26" s="111" t="s">
        <v>263</v>
      </c>
      <c r="AI26" s="111" t="s">
        <v>281</v>
      </c>
      <c r="AJ26" s="111" t="s">
        <v>263</v>
      </c>
      <c r="AK26" s="111" t="s">
        <v>263</v>
      </c>
      <c r="AL26" s="111" t="s">
        <v>263</v>
      </c>
      <c r="AM26" s="111" t="s">
        <v>2403</v>
      </c>
      <c r="AN26" s="111" t="s">
        <v>2404</v>
      </c>
      <c r="AO26" s="111" t="s">
        <v>2405</v>
      </c>
      <c r="AP26" s="111" t="s">
        <v>2023</v>
      </c>
      <c r="AQ26" s="111" t="s">
        <v>268</v>
      </c>
      <c r="AR26" s="111" t="s">
        <v>2406</v>
      </c>
      <c r="AS26" s="111" t="s">
        <v>2407</v>
      </c>
      <c r="AT26" s="111" t="s">
        <v>281</v>
      </c>
      <c r="AU26" s="111" t="s">
        <v>263</v>
      </c>
      <c r="AV26" s="111" t="s">
        <v>263</v>
      </c>
      <c r="AW26" s="111" t="s">
        <v>263</v>
      </c>
      <c r="AX26" s="111" t="s">
        <v>263</v>
      </c>
      <c r="AY26" s="111" t="s">
        <v>263</v>
      </c>
      <c r="AZ26" s="111" t="s">
        <v>263</v>
      </c>
      <c r="BA26" s="111" t="s">
        <v>263</v>
      </c>
      <c r="BB26" s="111" t="s">
        <v>263</v>
      </c>
      <c r="BC26" s="111" t="s">
        <v>263</v>
      </c>
      <c r="BD26" s="111" t="s">
        <v>1925</v>
      </c>
      <c r="BE26" s="111">
        <v>1</v>
      </c>
      <c r="BF26" s="111">
        <v>0</v>
      </c>
      <c r="BG26" s="111">
        <v>0</v>
      </c>
      <c r="BH26" s="111">
        <v>0</v>
      </c>
      <c r="BI26" s="111">
        <v>0</v>
      </c>
      <c r="BJ26" s="111" t="s">
        <v>263</v>
      </c>
      <c r="BK26" s="111" t="s">
        <v>1925</v>
      </c>
      <c r="BL26" s="111">
        <v>1</v>
      </c>
      <c r="BM26" s="111">
        <v>0</v>
      </c>
      <c r="BN26" s="111">
        <v>0</v>
      </c>
      <c r="BO26" s="111">
        <v>0</v>
      </c>
      <c r="BP26" s="111">
        <v>0</v>
      </c>
      <c r="BQ26" s="111" t="s">
        <v>263</v>
      </c>
      <c r="BR26" s="111" t="s">
        <v>281</v>
      </c>
      <c r="BS26" s="111" t="s">
        <v>263</v>
      </c>
      <c r="BT26" s="111" t="s">
        <v>268</v>
      </c>
      <c r="BU26" s="111" t="s">
        <v>2408</v>
      </c>
      <c r="BV26" s="111" t="s">
        <v>2408</v>
      </c>
      <c r="BW26" s="111" t="s">
        <v>2409</v>
      </c>
      <c r="BX26" s="111" t="s">
        <v>2410</v>
      </c>
      <c r="BY26" s="111" t="s">
        <v>2387</v>
      </c>
      <c r="BZ26" s="111" t="s">
        <v>268</v>
      </c>
      <c r="CA26" s="111" t="s">
        <v>2411</v>
      </c>
      <c r="CB26" s="111" t="s">
        <v>2412</v>
      </c>
      <c r="CC26" s="111" t="s">
        <v>281</v>
      </c>
      <c r="CD26" s="111" t="s">
        <v>263</v>
      </c>
      <c r="CE26" s="111" t="s">
        <v>263</v>
      </c>
      <c r="CF26" s="111" t="s">
        <v>263</v>
      </c>
      <c r="CG26" s="111">
        <v>232432642</v>
      </c>
      <c r="CH26" s="111" t="s">
        <v>2413</v>
      </c>
      <c r="CI26" s="258">
        <v>44515.650196759263</v>
      </c>
      <c r="CJ26" s="111" t="s">
        <v>263</v>
      </c>
      <c r="CK26" s="111" t="s">
        <v>263</v>
      </c>
      <c r="CL26" s="111" t="s">
        <v>292</v>
      </c>
      <c r="CM26" s="111" t="s">
        <v>263</v>
      </c>
      <c r="CN26" s="111" t="s">
        <v>263</v>
      </c>
      <c r="CO26" s="111">
        <v>25</v>
      </c>
    </row>
    <row r="27" spans="1:93" x14ac:dyDescent="0.3">
      <c r="A27" s="258">
        <v>44508.506023807873</v>
      </c>
      <c r="B27" s="258">
        <v>44508.527903831018</v>
      </c>
      <c r="C27" s="258">
        <v>44508</v>
      </c>
      <c r="D27" s="111" t="s">
        <v>900</v>
      </c>
      <c r="E27" s="111" t="s">
        <v>263</v>
      </c>
      <c r="F27" s="111" t="s">
        <v>264</v>
      </c>
      <c r="G27" s="111" t="s">
        <v>1907</v>
      </c>
      <c r="H27" s="111" t="s">
        <v>263</v>
      </c>
      <c r="I27" s="111" t="s">
        <v>1674</v>
      </c>
      <c r="J27" s="111" t="s">
        <v>175</v>
      </c>
      <c r="K27" s="111" t="s">
        <v>281</v>
      </c>
      <c r="L27" s="111" t="s">
        <v>263</v>
      </c>
      <c r="M27" s="111" t="s">
        <v>2147</v>
      </c>
      <c r="N27" s="111">
        <v>1</v>
      </c>
      <c r="O27" s="111">
        <v>0</v>
      </c>
      <c r="P27" s="111">
        <v>0</v>
      </c>
      <c r="Q27" s="111">
        <v>1</v>
      </c>
      <c r="R27" s="111">
        <v>0</v>
      </c>
      <c r="S27" s="111">
        <v>0</v>
      </c>
      <c r="T27" s="111" t="s">
        <v>263</v>
      </c>
      <c r="U27" s="111">
        <v>20</v>
      </c>
      <c r="V27" s="111" t="s">
        <v>2414</v>
      </c>
      <c r="W27" s="111" t="s">
        <v>263</v>
      </c>
      <c r="X27" s="111" t="s">
        <v>177</v>
      </c>
      <c r="Y27" s="111" t="s">
        <v>263</v>
      </c>
      <c r="Z27" s="111" t="s">
        <v>263</v>
      </c>
      <c r="AA27" s="111" t="s">
        <v>263</v>
      </c>
      <c r="AB27" s="111" t="s">
        <v>2415</v>
      </c>
      <c r="AC27" s="111" t="s">
        <v>2416</v>
      </c>
      <c r="AD27" s="111" t="s">
        <v>263</v>
      </c>
      <c r="AE27" s="111" t="s">
        <v>2417</v>
      </c>
      <c r="AF27" s="111" t="s">
        <v>263</v>
      </c>
      <c r="AG27" s="111" t="s">
        <v>263</v>
      </c>
      <c r="AH27" s="111" t="s">
        <v>263</v>
      </c>
      <c r="AI27" s="111" t="s">
        <v>281</v>
      </c>
      <c r="AJ27" s="111" t="s">
        <v>263</v>
      </c>
      <c r="AK27" s="111" t="s">
        <v>263</v>
      </c>
      <c r="AL27" s="111" t="s">
        <v>263</v>
      </c>
      <c r="AM27" s="111" t="s">
        <v>2418</v>
      </c>
      <c r="AN27" s="111" t="s">
        <v>2419</v>
      </c>
      <c r="AO27" s="111" t="s">
        <v>2420</v>
      </c>
      <c r="AP27" s="111" t="s">
        <v>2023</v>
      </c>
      <c r="AQ27" s="111" t="s">
        <v>281</v>
      </c>
      <c r="AR27" s="111" t="s">
        <v>263</v>
      </c>
      <c r="AS27" s="111" t="s">
        <v>2421</v>
      </c>
      <c r="AT27" s="111" t="s">
        <v>281</v>
      </c>
      <c r="AU27" s="111" t="s">
        <v>263</v>
      </c>
      <c r="AV27" s="111" t="s">
        <v>263</v>
      </c>
      <c r="AW27" s="111" t="s">
        <v>263</v>
      </c>
      <c r="AX27" s="111" t="s">
        <v>263</v>
      </c>
      <c r="AY27" s="111" t="s">
        <v>263</v>
      </c>
      <c r="AZ27" s="111" t="s">
        <v>263</v>
      </c>
      <c r="BA27" s="111" t="s">
        <v>263</v>
      </c>
      <c r="BB27" s="111" t="s">
        <v>263</v>
      </c>
      <c r="BC27" s="111" t="s">
        <v>263</v>
      </c>
      <c r="BD27" s="111" t="s">
        <v>1925</v>
      </c>
      <c r="BE27" s="111">
        <v>1</v>
      </c>
      <c r="BF27" s="111">
        <v>0</v>
      </c>
      <c r="BG27" s="111">
        <v>0</v>
      </c>
      <c r="BH27" s="111">
        <v>0</v>
      </c>
      <c r="BI27" s="111">
        <v>0</v>
      </c>
      <c r="BJ27" s="111" t="s">
        <v>263</v>
      </c>
      <c r="BK27" s="111" t="s">
        <v>1925</v>
      </c>
      <c r="BL27" s="111">
        <v>1</v>
      </c>
      <c r="BM27" s="111">
        <v>0</v>
      </c>
      <c r="BN27" s="111">
        <v>0</v>
      </c>
      <c r="BO27" s="111">
        <v>0</v>
      </c>
      <c r="BP27" s="111">
        <v>0</v>
      </c>
      <c r="BQ27" s="111" t="s">
        <v>263</v>
      </c>
      <c r="BR27" s="111" t="s">
        <v>281</v>
      </c>
      <c r="BS27" s="111" t="s">
        <v>263</v>
      </c>
      <c r="BT27" s="111" t="s">
        <v>268</v>
      </c>
      <c r="BU27" s="111" t="s">
        <v>2422</v>
      </c>
      <c r="BV27" s="111" t="s">
        <v>1953</v>
      </c>
      <c r="BW27" s="111" t="s">
        <v>2423</v>
      </c>
      <c r="BX27" s="111" t="s">
        <v>2424</v>
      </c>
      <c r="BY27" s="111" t="s">
        <v>2425</v>
      </c>
      <c r="BZ27" s="111" t="s">
        <v>281</v>
      </c>
      <c r="CA27" s="111" t="s">
        <v>263</v>
      </c>
      <c r="CB27" s="111" t="s">
        <v>263</v>
      </c>
      <c r="CC27" s="111" t="s">
        <v>263</v>
      </c>
      <c r="CD27" s="111" t="s">
        <v>263</v>
      </c>
      <c r="CE27" s="111" t="s">
        <v>263</v>
      </c>
      <c r="CF27" s="111" t="s">
        <v>2426</v>
      </c>
      <c r="CG27" s="111">
        <v>232616592</v>
      </c>
      <c r="CH27" s="111" t="s">
        <v>2427</v>
      </c>
      <c r="CI27" s="258">
        <v>44516.364965277768</v>
      </c>
      <c r="CJ27" s="111" t="s">
        <v>263</v>
      </c>
      <c r="CK27" s="111" t="s">
        <v>263</v>
      </c>
      <c r="CL27" s="111" t="s">
        <v>292</v>
      </c>
      <c r="CM27" s="111" t="s">
        <v>263</v>
      </c>
      <c r="CN27" s="111" t="s">
        <v>263</v>
      </c>
      <c r="CO27" s="111">
        <v>26</v>
      </c>
    </row>
    <row r="28" spans="1:93" x14ac:dyDescent="0.3">
      <c r="A28" s="258">
        <v>44508.545706064811</v>
      </c>
      <c r="B28" s="258">
        <v>44508.606813460647</v>
      </c>
      <c r="C28" s="258">
        <v>44508</v>
      </c>
      <c r="D28" s="111" t="s">
        <v>900</v>
      </c>
      <c r="E28" s="111" t="s">
        <v>263</v>
      </c>
      <c r="F28" s="111" t="s">
        <v>264</v>
      </c>
      <c r="G28" s="111" t="s">
        <v>1907</v>
      </c>
      <c r="H28" s="111" t="s">
        <v>263</v>
      </c>
      <c r="I28" s="111" t="s">
        <v>1674</v>
      </c>
      <c r="J28" s="111" t="s">
        <v>175</v>
      </c>
      <c r="K28" s="111" t="s">
        <v>268</v>
      </c>
      <c r="L28" s="111" t="s">
        <v>2428</v>
      </c>
      <c r="M28" s="111" t="s">
        <v>2429</v>
      </c>
      <c r="N28" s="111">
        <v>1</v>
      </c>
      <c r="O28" s="111">
        <v>0</v>
      </c>
      <c r="P28" s="111">
        <v>0</v>
      </c>
      <c r="Q28" s="111">
        <v>1</v>
      </c>
      <c r="R28" s="111">
        <v>1</v>
      </c>
      <c r="S28" s="111">
        <v>0</v>
      </c>
      <c r="T28" s="111" t="s">
        <v>263</v>
      </c>
      <c r="U28" s="111">
        <v>23</v>
      </c>
      <c r="V28" s="111" t="s">
        <v>2430</v>
      </c>
      <c r="W28" s="111" t="s">
        <v>263</v>
      </c>
      <c r="X28" s="111" t="s">
        <v>2431</v>
      </c>
      <c r="Y28" s="111" t="s">
        <v>263</v>
      </c>
      <c r="Z28" s="111" t="s">
        <v>177</v>
      </c>
      <c r="AA28" s="111" t="s">
        <v>263</v>
      </c>
      <c r="AB28" s="111" t="s">
        <v>2415</v>
      </c>
      <c r="AC28" s="111" t="s">
        <v>2432</v>
      </c>
      <c r="AD28" s="111" t="s">
        <v>263</v>
      </c>
      <c r="AE28" s="111" t="s">
        <v>2433</v>
      </c>
      <c r="AF28" s="111" t="s">
        <v>263</v>
      </c>
      <c r="AG28" s="111" t="s">
        <v>2434</v>
      </c>
      <c r="AH28" s="111" t="s">
        <v>263</v>
      </c>
      <c r="AI28" s="111" t="s">
        <v>268</v>
      </c>
      <c r="AJ28" s="111" t="s">
        <v>1913</v>
      </c>
      <c r="AK28" s="111" t="s">
        <v>2435</v>
      </c>
      <c r="AL28" s="111" t="s">
        <v>2436</v>
      </c>
      <c r="AM28" s="111" t="s">
        <v>2437</v>
      </c>
      <c r="AN28" s="111" t="s">
        <v>2438</v>
      </c>
      <c r="AO28" s="111" t="s">
        <v>2439</v>
      </c>
      <c r="AP28" s="111" t="s">
        <v>2023</v>
      </c>
      <c r="AQ28" s="111" t="s">
        <v>281</v>
      </c>
      <c r="AR28" s="111" t="s">
        <v>263</v>
      </c>
      <c r="AS28" s="111" t="s">
        <v>2440</v>
      </c>
      <c r="AT28" s="111" t="s">
        <v>268</v>
      </c>
      <c r="AU28" s="111" t="s">
        <v>263</v>
      </c>
      <c r="AV28" s="111" t="s">
        <v>2441</v>
      </c>
      <c r="AW28" s="111" t="s">
        <v>2442</v>
      </c>
      <c r="AX28" s="111" t="s">
        <v>281</v>
      </c>
      <c r="AY28" s="111" t="s">
        <v>263</v>
      </c>
      <c r="AZ28" s="111" t="s">
        <v>263</v>
      </c>
      <c r="BA28" s="111" t="s">
        <v>1976</v>
      </c>
      <c r="BB28" s="111" t="s">
        <v>2246</v>
      </c>
      <c r="BC28" s="111" t="s">
        <v>2443</v>
      </c>
      <c r="BD28" s="111" t="s">
        <v>1925</v>
      </c>
      <c r="BE28" s="111">
        <v>1</v>
      </c>
      <c r="BF28" s="111">
        <v>0</v>
      </c>
      <c r="BG28" s="111">
        <v>0</v>
      </c>
      <c r="BH28" s="111">
        <v>0</v>
      </c>
      <c r="BI28" s="111">
        <v>0</v>
      </c>
      <c r="BJ28" s="111" t="s">
        <v>263</v>
      </c>
      <c r="BK28" s="111" t="s">
        <v>1925</v>
      </c>
      <c r="BL28" s="111">
        <v>1</v>
      </c>
      <c r="BM28" s="111">
        <v>0</v>
      </c>
      <c r="BN28" s="111">
        <v>0</v>
      </c>
      <c r="BO28" s="111">
        <v>0</v>
      </c>
      <c r="BP28" s="111">
        <v>0</v>
      </c>
      <c r="BQ28" s="111" t="s">
        <v>263</v>
      </c>
      <c r="BR28" s="111" t="s">
        <v>281</v>
      </c>
      <c r="BS28" s="111" t="s">
        <v>263</v>
      </c>
      <c r="BT28" s="111" t="s">
        <v>281</v>
      </c>
      <c r="BU28" s="111" t="s">
        <v>2444</v>
      </c>
      <c r="BV28" s="111" t="s">
        <v>263</v>
      </c>
      <c r="BW28" s="111" t="s">
        <v>2445</v>
      </c>
      <c r="BX28" s="111" t="s">
        <v>2446</v>
      </c>
      <c r="BY28" s="111" t="s">
        <v>2009</v>
      </c>
      <c r="BZ28" s="111" t="s">
        <v>281</v>
      </c>
      <c r="CA28" s="111" t="s">
        <v>263</v>
      </c>
      <c r="CB28" s="111" t="s">
        <v>263</v>
      </c>
      <c r="CC28" s="111" t="s">
        <v>263</v>
      </c>
      <c r="CD28" s="111" t="s">
        <v>263</v>
      </c>
      <c r="CE28" s="111" t="s">
        <v>263</v>
      </c>
      <c r="CF28" s="111" t="s">
        <v>2447</v>
      </c>
      <c r="CG28" s="111">
        <v>232616598</v>
      </c>
      <c r="CH28" s="111" t="s">
        <v>2448</v>
      </c>
      <c r="CI28" s="258">
        <v>44516.364976851852</v>
      </c>
      <c r="CJ28" s="111" t="s">
        <v>263</v>
      </c>
      <c r="CK28" s="111" t="s">
        <v>263</v>
      </c>
      <c r="CL28" s="111" t="s">
        <v>292</v>
      </c>
      <c r="CM28" s="111" t="s">
        <v>263</v>
      </c>
      <c r="CN28" s="111" t="s">
        <v>263</v>
      </c>
      <c r="CO28" s="111">
        <v>27</v>
      </c>
    </row>
    <row r="29" spans="1:93" x14ac:dyDescent="0.3">
      <c r="A29" s="258">
        <v>44508.511138506947</v>
      </c>
      <c r="B29" s="258">
        <v>44508.552031574072</v>
      </c>
      <c r="C29" s="258">
        <v>44508</v>
      </c>
      <c r="D29" s="111" t="s">
        <v>844</v>
      </c>
      <c r="E29" s="111" t="s">
        <v>263</v>
      </c>
      <c r="F29" s="111" t="s">
        <v>264</v>
      </c>
      <c r="G29" s="111" t="s">
        <v>1907</v>
      </c>
      <c r="H29" s="111" t="s">
        <v>263</v>
      </c>
      <c r="I29" s="111" t="s">
        <v>1674</v>
      </c>
      <c r="J29" s="111">
        <v>20</v>
      </c>
      <c r="K29" s="111" t="s">
        <v>268</v>
      </c>
      <c r="L29" s="111" t="s">
        <v>2449</v>
      </c>
      <c r="M29" s="111" t="s">
        <v>2450</v>
      </c>
      <c r="N29" s="111">
        <v>1</v>
      </c>
      <c r="O29" s="111">
        <v>1</v>
      </c>
      <c r="P29" s="111">
        <v>0</v>
      </c>
      <c r="Q29" s="111">
        <v>0</v>
      </c>
      <c r="R29" s="111">
        <v>1</v>
      </c>
      <c r="S29" s="111">
        <v>0</v>
      </c>
      <c r="T29" s="111" t="s">
        <v>263</v>
      </c>
      <c r="U29" s="111">
        <v>100</v>
      </c>
      <c r="V29" s="111" t="s">
        <v>2451</v>
      </c>
      <c r="W29" s="111" t="s">
        <v>177</v>
      </c>
      <c r="X29" s="111" t="s">
        <v>263</v>
      </c>
      <c r="Y29" s="111" t="s">
        <v>263</v>
      </c>
      <c r="Z29" s="111" t="s">
        <v>177</v>
      </c>
      <c r="AA29" s="111" t="s">
        <v>263</v>
      </c>
      <c r="AB29" s="111" t="s">
        <v>2452</v>
      </c>
      <c r="AC29" s="111" t="s">
        <v>2453</v>
      </c>
      <c r="AD29" s="111" t="s">
        <v>2454</v>
      </c>
      <c r="AE29" s="111" t="s">
        <v>263</v>
      </c>
      <c r="AF29" s="111" t="s">
        <v>263</v>
      </c>
      <c r="AG29" s="111" t="s">
        <v>2454</v>
      </c>
      <c r="AH29" s="111" t="s">
        <v>263</v>
      </c>
      <c r="AI29" s="111" t="s">
        <v>281</v>
      </c>
      <c r="AJ29" s="111" t="s">
        <v>263</v>
      </c>
      <c r="AK29" s="111" t="s">
        <v>263</v>
      </c>
      <c r="AL29" s="111" t="s">
        <v>263</v>
      </c>
      <c r="AM29" s="111" t="s">
        <v>2455</v>
      </c>
      <c r="AN29" s="111" t="s">
        <v>2456</v>
      </c>
      <c r="AO29" s="111" t="s">
        <v>2457</v>
      </c>
      <c r="AP29" s="111" t="s">
        <v>275</v>
      </c>
      <c r="AQ29" s="111" t="s">
        <v>268</v>
      </c>
      <c r="AR29" s="111" t="s">
        <v>2458</v>
      </c>
      <c r="AS29" s="111" t="s">
        <v>2459</v>
      </c>
      <c r="AT29" s="111" t="s">
        <v>268</v>
      </c>
      <c r="AU29" s="111" t="s">
        <v>1920</v>
      </c>
      <c r="AV29" s="111" t="s">
        <v>2460</v>
      </c>
      <c r="AW29" s="111" t="s">
        <v>263</v>
      </c>
      <c r="AX29" s="111" t="s">
        <v>281</v>
      </c>
      <c r="AY29" s="111" t="s">
        <v>263</v>
      </c>
      <c r="AZ29" s="111" t="s">
        <v>263</v>
      </c>
      <c r="BA29" s="111" t="s">
        <v>1922</v>
      </c>
      <c r="BB29" s="111" t="s">
        <v>1950</v>
      </c>
      <c r="BC29" s="111" t="s">
        <v>2228</v>
      </c>
      <c r="BD29" s="111" t="s">
        <v>1925</v>
      </c>
      <c r="BE29" s="111">
        <v>1</v>
      </c>
      <c r="BF29" s="111">
        <v>0</v>
      </c>
      <c r="BG29" s="111">
        <v>0</v>
      </c>
      <c r="BH29" s="111">
        <v>0</v>
      </c>
      <c r="BI29" s="111">
        <v>0</v>
      </c>
      <c r="BJ29" s="111" t="s">
        <v>263</v>
      </c>
      <c r="BK29" s="111" t="s">
        <v>1925</v>
      </c>
      <c r="BL29" s="111">
        <v>1</v>
      </c>
      <c r="BM29" s="111">
        <v>0</v>
      </c>
      <c r="BN29" s="111">
        <v>0</v>
      </c>
      <c r="BO29" s="111">
        <v>0</v>
      </c>
      <c r="BP29" s="111">
        <v>0</v>
      </c>
      <c r="BQ29" s="111" t="s">
        <v>263</v>
      </c>
      <c r="BR29" s="111" t="s">
        <v>281</v>
      </c>
      <c r="BS29" s="111" t="s">
        <v>263</v>
      </c>
      <c r="BT29" s="111" t="s">
        <v>268</v>
      </c>
      <c r="BU29" s="111" t="s">
        <v>2461</v>
      </c>
      <c r="BV29" s="111" t="s">
        <v>2007</v>
      </c>
      <c r="BW29" s="111" t="s">
        <v>2032</v>
      </c>
      <c r="BX29" s="111" t="s">
        <v>1949</v>
      </c>
      <c r="BY29" s="111" t="s">
        <v>2009</v>
      </c>
      <c r="BZ29" s="111" t="s">
        <v>268</v>
      </c>
      <c r="CA29" s="111" t="s">
        <v>2462</v>
      </c>
      <c r="CB29" s="111" t="s">
        <v>2463</v>
      </c>
      <c r="CC29" s="111" t="s">
        <v>281</v>
      </c>
      <c r="CD29" s="111" t="s">
        <v>263</v>
      </c>
      <c r="CE29" s="111" t="s">
        <v>263</v>
      </c>
      <c r="CF29" s="111" t="s">
        <v>2464</v>
      </c>
      <c r="CG29" s="111">
        <v>232753853</v>
      </c>
      <c r="CH29" s="111" t="s">
        <v>2465</v>
      </c>
      <c r="CI29" s="258">
        <v>44516.577233796299</v>
      </c>
      <c r="CJ29" s="111" t="s">
        <v>263</v>
      </c>
      <c r="CK29" s="111" t="s">
        <v>263</v>
      </c>
      <c r="CL29" s="111" t="s">
        <v>292</v>
      </c>
      <c r="CM29" s="111" t="s">
        <v>263</v>
      </c>
      <c r="CN29" s="111" t="s">
        <v>263</v>
      </c>
      <c r="CO29" s="111">
        <v>28</v>
      </c>
    </row>
    <row r="30" spans="1:93" x14ac:dyDescent="0.3">
      <c r="A30" s="258">
        <v>44510.147626550934</v>
      </c>
      <c r="B30" s="258">
        <v>44508.605113368052</v>
      </c>
      <c r="C30" s="258">
        <v>44510</v>
      </c>
      <c r="D30" s="111" t="s">
        <v>844</v>
      </c>
      <c r="E30" s="111" t="s">
        <v>263</v>
      </c>
      <c r="F30" s="111" t="s">
        <v>264</v>
      </c>
      <c r="G30" s="111" t="s">
        <v>1907</v>
      </c>
      <c r="H30" s="111" t="s">
        <v>263</v>
      </c>
      <c r="I30" s="111" t="s">
        <v>1674</v>
      </c>
      <c r="J30" s="111">
        <v>20</v>
      </c>
      <c r="K30" s="111" t="s">
        <v>268</v>
      </c>
      <c r="L30" s="111" t="s">
        <v>2466</v>
      </c>
      <c r="M30" s="111" t="s">
        <v>1987</v>
      </c>
      <c r="N30" s="111">
        <v>1</v>
      </c>
      <c r="O30" s="111">
        <v>1</v>
      </c>
      <c r="P30" s="111">
        <v>0</v>
      </c>
      <c r="Q30" s="111">
        <v>1</v>
      </c>
      <c r="R30" s="111">
        <v>1</v>
      </c>
      <c r="S30" s="111">
        <v>0</v>
      </c>
      <c r="T30" s="111" t="s">
        <v>263</v>
      </c>
      <c r="U30" s="111">
        <v>50</v>
      </c>
      <c r="V30" s="111" t="s">
        <v>2467</v>
      </c>
      <c r="W30" s="111" t="s">
        <v>2468</v>
      </c>
      <c r="X30" s="111" t="s">
        <v>2469</v>
      </c>
      <c r="Y30" s="111" t="s">
        <v>263</v>
      </c>
      <c r="Z30" s="111" t="s">
        <v>2470</v>
      </c>
      <c r="AA30" s="111" t="s">
        <v>263</v>
      </c>
      <c r="AB30" s="111" t="s">
        <v>2471</v>
      </c>
      <c r="AC30" s="111" t="s">
        <v>2472</v>
      </c>
      <c r="AD30" s="111" t="s">
        <v>2473</v>
      </c>
      <c r="AE30" s="111" t="s">
        <v>2474</v>
      </c>
      <c r="AF30" s="111" t="s">
        <v>263</v>
      </c>
      <c r="AG30" s="111" t="s">
        <v>2475</v>
      </c>
      <c r="AH30" s="111" t="s">
        <v>263</v>
      </c>
      <c r="AI30" s="111" t="s">
        <v>281</v>
      </c>
      <c r="AJ30" s="111" t="s">
        <v>263</v>
      </c>
      <c r="AK30" s="111" t="s">
        <v>263</v>
      </c>
      <c r="AL30" s="111" t="s">
        <v>263</v>
      </c>
      <c r="AM30" s="111" t="s">
        <v>2476</v>
      </c>
      <c r="AN30" s="111" t="s">
        <v>2477</v>
      </c>
      <c r="AO30" s="111" t="s">
        <v>2478</v>
      </c>
      <c r="AP30" s="111" t="s">
        <v>883</v>
      </c>
      <c r="AQ30" s="111" t="s">
        <v>281</v>
      </c>
      <c r="AR30" s="111" t="s">
        <v>263</v>
      </c>
      <c r="AS30" s="111" t="s">
        <v>2479</v>
      </c>
      <c r="AT30" s="111" t="s">
        <v>268</v>
      </c>
      <c r="AU30" s="111" t="s">
        <v>337</v>
      </c>
      <c r="AV30" s="111" t="s">
        <v>2480</v>
      </c>
      <c r="AW30" s="111" t="s">
        <v>2043</v>
      </c>
      <c r="AX30" s="111" t="s">
        <v>281</v>
      </c>
      <c r="AY30" s="111" t="s">
        <v>263</v>
      </c>
      <c r="AZ30" s="111" t="s">
        <v>263</v>
      </c>
      <c r="BA30" s="111" t="s">
        <v>2481</v>
      </c>
      <c r="BB30" s="111" t="s">
        <v>1950</v>
      </c>
      <c r="BC30" s="111" t="s">
        <v>2228</v>
      </c>
      <c r="BD30" s="111" t="s">
        <v>2028</v>
      </c>
      <c r="BE30" s="111">
        <v>1</v>
      </c>
      <c r="BF30" s="111">
        <v>0</v>
      </c>
      <c r="BG30" s="111">
        <v>1</v>
      </c>
      <c r="BH30" s="111">
        <v>0</v>
      </c>
      <c r="BI30" s="111">
        <v>0</v>
      </c>
      <c r="BJ30" s="111" t="s">
        <v>263</v>
      </c>
      <c r="BK30" s="111" t="s">
        <v>2028</v>
      </c>
      <c r="BL30" s="111">
        <v>1</v>
      </c>
      <c r="BM30" s="111">
        <v>0</v>
      </c>
      <c r="BN30" s="111">
        <v>1</v>
      </c>
      <c r="BO30" s="111">
        <v>0</v>
      </c>
      <c r="BP30" s="111">
        <v>0</v>
      </c>
      <c r="BQ30" s="111" t="s">
        <v>263</v>
      </c>
      <c r="BR30" s="111" t="s">
        <v>281</v>
      </c>
      <c r="BS30" s="111" t="s">
        <v>263</v>
      </c>
      <c r="BT30" s="111" t="s">
        <v>268</v>
      </c>
      <c r="BU30" s="111" t="s">
        <v>2482</v>
      </c>
      <c r="BV30" s="111" t="s">
        <v>2007</v>
      </c>
      <c r="BW30" s="111" t="s">
        <v>2032</v>
      </c>
      <c r="BX30" s="111" t="s">
        <v>1949</v>
      </c>
      <c r="BY30" s="111" t="s">
        <v>2483</v>
      </c>
      <c r="BZ30" s="111" t="s">
        <v>268</v>
      </c>
      <c r="CA30" s="111" t="s">
        <v>2484</v>
      </c>
      <c r="CB30" s="111" t="s">
        <v>2047</v>
      </c>
      <c r="CC30" s="111" t="s">
        <v>281</v>
      </c>
      <c r="CD30" s="111" t="s">
        <v>263</v>
      </c>
      <c r="CE30" s="111" t="s">
        <v>263</v>
      </c>
      <c r="CF30" s="111" t="s">
        <v>2485</v>
      </c>
      <c r="CG30" s="111">
        <v>232753882</v>
      </c>
      <c r="CH30" s="111" t="s">
        <v>2486</v>
      </c>
      <c r="CI30" s="258">
        <v>44516.577280092592</v>
      </c>
      <c r="CJ30" s="111" t="s">
        <v>263</v>
      </c>
      <c r="CK30" s="111" t="s">
        <v>263</v>
      </c>
      <c r="CL30" s="111" t="s">
        <v>292</v>
      </c>
      <c r="CM30" s="111" t="s">
        <v>263</v>
      </c>
      <c r="CN30" s="111" t="s">
        <v>263</v>
      </c>
      <c r="CO30" s="111">
        <v>29</v>
      </c>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Y35"/>
  <sheetViews>
    <sheetView showGridLines="0" zoomScale="70" zoomScaleNormal="70" workbookViewId="0">
      <selection activeCell="BT31" sqref="BT31"/>
    </sheetView>
  </sheetViews>
  <sheetFormatPr defaultRowHeight="14.5" x14ac:dyDescent="0.35"/>
  <cols>
    <col min="1" max="3" width="19" style="98" customWidth="1"/>
    <col min="4" max="4" width="15.26953125" customWidth="1"/>
    <col min="5" max="5" width="8.7265625" customWidth="1"/>
    <col min="6" max="11" width="20.453125" customWidth="1"/>
    <col min="12" max="12" width="47.7265625" customWidth="1"/>
    <col min="13" max="14" width="23.1796875" style="259" customWidth="1"/>
    <col min="15" max="23" width="20.453125" customWidth="1"/>
    <col min="24" max="24" width="48.26953125" customWidth="1"/>
    <col min="25" max="40" width="20.453125" customWidth="1"/>
    <col min="41" max="41" width="39.1796875" style="159" customWidth="1"/>
    <col min="42" max="42" width="33.81640625" style="278" customWidth="1"/>
    <col min="43" max="49" width="20.453125" style="29" customWidth="1"/>
    <col min="50" max="50" width="24" customWidth="1"/>
    <col min="51" max="51" width="25.81640625" customWidth="1"/>
    <col min="52" max="52" width="20.453125" customWidth="1"/>
    <col min="53" max="53" width="36.7265625" style="159" customWidth="1"/>
    <col min="54" max="55" width="20.453125" customWidth="1"/>
    <col min="56" max="56" width="36.26953125" customWidth="1"/>
    <col min="57" max="61" width="20.453125" customWidth="1"/>
    <col min="62" max="62" width="20.453125" style="159" customWidth="1"/>
    <col min="63" max="70" width="20.453125" style="29" customWidth="1"/>
    <col min="71" max="71" width="28.26953125" customWidth="1"/>
    <col min="72" max="72" width="84.7265625" customWidth="1"/>
    <col min="73" max="79" width="20.453125" style="29" customWidth="1"/>
    <col min="80" max="99" width="20.453125" customWidth="1"/>
    <col min="100" max="100" width="26.7265625" style="159" customWidth="1"/>
    <col min="101" max="106" width="20.453125" style="29" customWidth="1"/>
    <col min="107" max="107" width="20.453125" style="159" customWidth="1"/>
    <col min="108" max="113" width="20.453125" style="29" customWidth="1"/>
    <col min="114" max="114" width="20.453125" customWidth="1"/>
    <col min="115" max="115" width="20.453125" style="159" customWidth="1"/>
    <col min="116" max="120" width="20.453125" customWidth="1"/>
  </cols>
  <sheetData>
    <row r="1" spans="1:129" x14ac:dyDescent="0.35">
      <c r="O1" s="29"/>
      <c r="AP1" s="260"/>
      <c r="AX1" s="29"/>
    </row>
    <row r="2" spans="1:129" x14ac:dyDescent="0.35">
      <c r="A2" s="261" t="s">
        <v>1637</v>
      </c>
      <c r="B2" s="262"/>
      <c r="C2" s="263"/>
      <c r="L2" s="29"/>
      <c r="O2" s="29"/>
      <c r="AP2" s="260"/>
      <c r="AX2" s="29"/>
    </row>
    <row r="3" spans="1:129" x14ac:dyDescent="0.35">
      <c r="L3" s="29"/>
      <c r="O3" s="29"/>
      <c r="AP3" s="260"/>
      <c r="AX3" s="29"/>
    </row>
    <row r="4" spans="1:129" s="269" customFormat="1" ht="21.4" customHeight="1" x14ac:dyDescent="0.35">
      <c r="A4" s="264" t="s">
        <v>219</v>
      </c>
      <c r="B4" s="264" t="s">
        <v>220</v>
      </c>
      <c r="C4" s="264" t="s">
        <v>221</v>
      </c>
      <c r="D4" s="265" t="s">
        <v>222</v>
      </c>
      <c r="E4" s="265" t="s">
        <v>1829</v>
      </c>
      <c r="F4" s="266" t="s">
        <v>1830</v>
      </c>
      <c r="G4" s="266" t="s">
        <v>1831</v>
      </c>
      <c r="H4" s="266" t="s">
        <v>1832</v>
      </c>
      <c r="I4" s="266" t="s">
        <v>1833</v>
      </c>
      <c r="J4" s="266" t="s">
        <v>1834</v>
      </c>
      <c r="K4" s="266" t="s">
        <v>1835</v>
      </c>
      <c r="L4" s="266" t="s">
        <v>1836</v>
      </c>
      <c r="M4" s="267" t="s">
        <v>2487</v>
      </c>
      <c r="N4" s="267" t="s">
        <v>2488</v>
      </c>
      <c r="O4" s="266" t="s">
        <v>1837</v>
      </c>
      <c r="P4" s="266" t="s">
        <v>1838</v>
      </c>
      <c r="Q4" s="266" t="s">
        <v>1839</v>
      </c>
      <c r="R4" s="266" t="s">
        <v>1840</v>
      </c>
      <c r="S4" s="266" t="s">
        <v>1841</v>
      </c>
      <c r="T4" s="266" t="s">
        <v>1842</v>
      </c>
      <c r="U4" s="266" t="s">
        <v>1843</v>
      </c>
      <c r="V4" s="266" t="s">
        <v>1844</v>
      </c>
      <c r="W4" s="266" t="s">
        <v>1845</v>
      </c>
      <c r="X4" s="266" t="s">
        <v>1846</v>
      </c>
      <c r="Y4" s="266" t="s">
        <v>1847</v>
      </c>
      <c r="Z4" s="266" t="s">
        <v>1848</v>
      </c>
      <c r="AA4" s="266" t="s">
        <v>1849</v>
      </c>
      <c r="AB4" s="266" t="s">
        <v>1850</v>
      </c>
      <c r="AC4" s="266" t="s">
        <v>1851</v>
      </c>
      <c r="AD4" s="266" t="s">
        <v>1852</v>
      </c>
      <c r="AE4" s="266" t="s">
        <v>1853</v>
      </c>
      <c r="AF4" s="266" t="s">
        <v>1854</v>
      </c>
      <c r="AG4" s="266" t="s">
        <v>1855</v>
      </c>
      <c r="AH4" s="266" t="s">
        <v>1856</v>
      </c>
      <c r="AI4" s="266" t="s">
        <v>1857</v>
      </c>
      <c r="AJ4" s="266" t="s">
        <v>1858</v>
      </c>
      <c r="AK4" s="266" t="s">
        <v>1859</v>
      </c>
      <c r="AL4" s="266" t="s">
        <v>1860</v>
      </c>
      <c r="AM4" s="266" t="s">
        <v>1861</v>
      </c>
      <c r="AN4" s="266" t="s">
        <v>1862</v>
      </c>
      <c r="AO4" s="266" t="s">
        <v>1863</v>
      </c>
      <c r="AP4" s="266" t="s">
        <v>1864</v>
      </c>
      <c r="AQ4" s="268" t="s">
        <v>2489</v>
      </c>
      <c r="AR4" s="268" t="s">
        <v>2490</v>
      </c>
      <c r="AS4" s="268" t="s">
        <v>2491</v>
      </c>
      <c r="AT4" s="268" t="s">
        <v>2492</v>
      </c>
      <c r="AU4" s="268" t="s">
        <v>2493</v>
      </c>
      <c r="AV4" s="268" t="s">
        <v>2494</v>
      </c>
      <c r="AW4" s="268" t="s">
        <v>1645</v>
      </c>
      <c r="AX4" s="266" t="s">
        <v>1865</v>
      </c>
      <c r="AY4" s="266" t="s">
        <v>1866</v>
      </c>
      <c r="AZ4" s="266" t="s">
        <v>1867</v>
      </c>
      <c r="BA4" s="266" t="s">
        <v>1868</v>
      </c>
      <c r="BB4" s="266" t="s">
        <v>1869</v>
      </c>
      <c r="BC4" s="266" t="s">
        <v>1870</v>
      </c>
      <c r="BD4" s="266" t="s">
        <v>1871</v>
      </c>
      <c r="BE4" s="266" t="s">
        <v>1872</v>
      </c>
      <c r="BF4" s="266" t="s">
        <v>1873</v>
      </c>
      <c r="BG4" s="266" t="s">
        <v>1874</v>
      </c>
      <c r="BH4" s="266" t="s">
        <v>1875</v>
      </c>
      <c r="BI4" s="266" t="s">
        <v>1876</v>
      </c>
      <c r="BJ4" s="266" t="s">
        <v>1877</v>
      </c>
      <c r="BK4" s="268" t="s">
        <v>2495</v>
      </c>
      <c r="BL4" s="268" t="s">
        <v>2496</v>
      </c>
      <c r="BM4" s="268" t="s">
        <v>2497</v>
      </c>
      <c r="BN4" s="268" t="s">
        <v>2492</v>
      </c>
      <c r="BO4" s="268" t="s">
        <v>2498</v>
      </c>
      <c r="BP4" s="268" t="s">
        <v>2499</v>
      </c>
      <c r="BQ4" s="268" t="s">
        <v>1949</v>
      </c>
      <c r="BR4" s="268" t="s">
        <v>1645</v>
      </c>
      <c r="BS4" s="266" t="s">
        <v>1878</v>
      </c>
      <c r="BT4" s="266" t="s">
        <v>1879</v>
      </c>
      <c r="BU4" s="268" t="s">
        <v>2290</v>
      </c>
      <c r="BV4" s="268" t="s">
        <v>2228</v>
      </c>
      <c r="BW4" s="268" t="s">
        <v>2500</v>
      </c>
      <c r="BX4" s="268" t="s">
        <v>2092</v>
      </c>
      <c r="BY4" s="268" t="s">
        <v>2501</v>
      </c>
      <c r="BZ4" s="268" t="s">
        <v>2064</v>
      </c>
      <c r="CA4" s="268" t="s">
        <v>1645</v>
      </c>
      <c r="CB4" s="266" t="s">
        <v>1880</v>
      </c>
      <c r="CC4" s="266" t="s">
        <v>1881</v>
      </c>
      <c r="CD4" s="266" t="s">
        <v>1882</v>
      </c>
      <c r="CE4" s="266" t="s">
        <v>1883</v>
      </c>
      <c r="CF4" s="266" t="s">
        <v>1884</v>
      </c>
      <c r="CG4" s="266" t="s">
        <v>1885</v>
      </c>
      <c r="CH4" s="266" t="s">
        <v>1886</v>
      </c>
      <c r="CI4" s="266" t="s">
        <v>1887</v>
      </c>
      <c r="CJ4" s="266" t="s">
        <v>1888</v>
      </c>
      <c r="CK4" s="266" t="s">
        <v>1889</v>
      </c>
      <c r="CL4" s="266" t="s">
        <v>1890</v>
      </c>
      <c r="CM4" s="266" t="s">
        <v>1891</v>
      </c>
      <c r="CN4" s="266" t="s">
        <v>1892</v>
      </c>
      <c r="CO4" s="266" t="s">
        <v>1886</v>
      </c>
      <c r="CP4" s="266" t="s">
        <v>1893</v>
      </c>
      <c r="CQ4" s="266" t="s">
        <v>1894</v>
      </c>
      <c r="CR4" s="266" t="s">
        <v>1895</v>
      </c>
      <c r="CS4" s="266" t="s">
        <v>1896</v>
      </c>
      <c r="CT4" s="266" t="s">
        <v>1897</v>
      </c>
      <c r="CU4" s="266" t="s">
        <v>1898</v>
      </c>
      <c r="CV4" s="266" t="s">
        <v>1899</v>
      </c>
      <c r="CW4" s="268" t="s">
        <v>1949</v>
      </c>
      <c r="CX4" s="268" t="s">
        <v>2502</v>
      </c>
      <c r="CY4" s="268" t="s">
        <v>2503</v>
      </c>
      <c r="CZ4" s="268" t="s">
        <v>2504</v>
      </c>
      <c r="DA4" s="268" t="s">
        <v>2505</v>
      </c>
      <c r="DB4" s="268" t="s">
        <v>1645</v>
      </c>
      <c r="DC4" s="266" t="s">
        <v>1900</v>
      </c>
      <c r="DD4" s="268" t="s">
        <v>2506</v>
      </c>
      <c r="DE4" s="268" t="s">
        <v>2009</v>
      </c>
      <c r="DF4" s="268" t="s">
        <v>2507</v>
      </c>
      <c r="DG4" s="268" t="s">
        <v>2508</v>
      </c>
      <c r="DH4" s="268" t="s">
        <v>2509</v>
      </c>
      <c r="DI4" s="268" t="s">
        <v>1645</v>
      </c>
      <c r="DJ4" s="266" t="s">
        <v>1901</v>
      </c>
      <c r="DK4" s="266" t="s">
        <v>1902</v>
      </c>
      <c r="DL4" s="266" t="s">
        <v>1903</v>
      </c>
      <c r="DM4" s="266" t="s">
        <v>1904</v>
      </c>
      <c r="DN4" s="266" t="s">
        <v>1905</v>
      </c>
      <c r="DO4" s="266" t="s">
        <v>1906</v>
      </c>
      <c r="DP4" s="266" t="s">
        <v>252</v>
      </c>
      <c r="DQ4" s="266" t="s">
        <v>253</v>
      </c>
      <c r="DR4" s="266" t="s">
        <v>254</v>
      </c>
      <c r="DS4" s="266" t="s">
        <v>255</v>
      </c>
      <c r="DT4" s="266" t="s">
        <v>256</v>
      </c>
      <c r="DU4" s="266" t="s">
        <v>257</v>
      </c>
      <c r="DV4" s="266" t="s">
        <v>258</v>
      </c>
      <c r="DW4" s="266" t="s">
        <v>259</v>
      </c>
      <c r="DX4" s="266" t="s">
        <v>260</v>
      </c>
      <c r="DY4" s="266" t="s">
        <v>261</v>
      </c>
    </row>
    <row r="5" spans="1:129" ht="21.4" customHeight="1" x14ac:dyDescent="0.35">
      <c r="A5" s="270">
        <v>44502.398688796296</v>
      </c>
      <c r="B5" s="270">
        <v>44502.430305196758</v>
      </c>
      <c r="C5" s="270">
        <v>44502</v>
      </c>
      <c r="D5" s="271" t="s">
        <v>262</v>
      </c>
      <c r="E5" s="271" t="s">
        <v>263</v>
      </c>
      <c r="F5" s="271" t="s">
        <v>264</v>
      </c>
      <c r="G5" s="271" t="s">
        <v>1907</v>
      </c>
      <c r="H5" s="271"/>
      <c r="I5" s="271" t="s">
        <v>1673</v>
      </c>
      <c r="J5" s="271">
        <v>9</v>
      </c>
      <c r="K5" s="271" t="s">
        <v>268</v>
      </c>
      <c r="L5" s="271" t="s">
        <v>1908</v>
      </c>
      <c r="M5" s="272">
        <v>1</v>
      </c>
      <c r="N5" s="272">
        <v>1</v>
      </c>
      <c r="O5" s="271" t="s">
        <v>1909</v>
      </c>
      <c r="P5" s="271">
        <v>1</v>
      </c>
      <c r="Q5" s="271">
        <v>1</v>
      </c>
      <c r="R5" s="271">
        <v>0</v>
      </c>
      <c r="S5" s="271">
        <v>1</v>
      </c>
      <c r="T5" s="271">
        <v>1</v>
      </c>
      <c r="U5" s="271">
        <v>0</v>
      </c>
      <c r="V5" s="271" t="s">
        <v>263</v>
      </c>
      <c r="W5" s="271">
        <v>30</v>
      </c>
      <c r="X5" s="271" t="s">
        <v>1910</v>
      </c>
      <c r="Y5" s="271" t="s">
        <v>177</v>
      </c>
      <c r="Z5" s="271" t="s">
        <v>176</v>
      </c>
      <c r="AA5" s="271" t="s">
        <v>263</v>
      </c>
      <c r="AB5" s="271" t="s">
        <v>176</v>
      </c>
      <c r="AC5" s="271" t="s">
        <v>263</v>
      </c>
      <c r="AD5" s="271" t="s">
        <v>176</v>
      </c>
      <c r="AE5" s="271" t="s">
        <v>1911</v>
      </c>
      <c r="AF5" s="271" t="s">
        <v>1912</v>
      </c>
      <c r="AG5" s="271" t="s">
        <v>1912</v>
      </c>
      <c r="AH5" s="271" t="s">
        <v>263</v>
      </c>
      <c r="AI5" s="271" t="s">
        <v>1912</v>
      </c>
      <c r="AJ5" s="271" t="s">
        <v>263</v>
      </c>
      <c r="AK5" s="271" t="s">
        <v>268</v>
      </c>
      <c r="AL5" s="271" t="s">
        <v>1913</v>
      </c>
      <c r="AM5" s="271" t="s">
        <v>1914</v>
      </c>
      <c r="AN5" s="271" t="s">
        <v>1914</v>
      </c>
      <c r="AO5" s="273" t="s">
        <v>1915</v>
      </c>
      <c r="AP5" s="274" t="s">
        <v>1916</v>
      </c>
      <c r="AQ5" s="272">
        <v>1</v>
      </c>
      <c r="AR5" s="272">
        <v>1</v>
      </c>
      <c r="AS5" s="272">
        <v>1</v>
      </c>
      <c r="AT5" s="272">
        <v>0</v>
      </c>
      <c r="AU5" s="272">
        <v>0</v>
      </c>
      <c r="AV5" s="272">
        <v>0</v>
      </c>
      <c r="AW5" s="272">
        <v>0</v>
      </c>
      <c r="AX5" s="271" t="s">
        <v>1917</v>
      </c>
      <c r="AY5" s="271" t="s">
        <v>883</v>
      </c>
      <c r="AZ5" s="271" t="s">
        <v>268</v>
      </c>
      <c r="BA5" s="273" t="s">
        <v>1918</v>
      </c>
      <c r="BB5" s="271" t="s">
        <v>1919</v>
      </c>
      <c r="BC5" s="271" t="s">
        <v>268</v>
      </c>
      <c r="BD5" s="271" t="s">
        <v>1920</v>
      </c>
      <c r="BE5" s="271" t="s">
        <v>1921</v>
      </c>
      <c r="BF5" s="271" t="s">
        <v>263</v>
      </c>
      <c r="BG5" s="271" t="s">
        <v>281</v>
      </c>
      <c r="BH5" s="271" t="s">
        <v>263</v>
      </c>
      <c r="BI5" s="271" t="s">
        <v>263</v>
      </c>
      <c r="BJ5" s="273" t="s">
        <v>1922</v>
      </c>
      <c r="BK5" s="272">
        <v>1</v>
      </c>
      <c r="BL5" s="272">
        <v>0</v>
      </c>
      <c r="BM5" s="272">
        <v>0</v>
      </c>
      <c r="BN5" s="272">
        <v>0</v>
      </c>
      <c r="BO5" s="272">
        <v>0</v>
      </c>
      <c r="BP5" s="272">
        <v>0</v>
      </c>
      <c r="BQ5" s="272">
        <v>0</v>
      </c>
      <c r="BR5" s="272">
        <v>0</v>
      </c>
      <c r="BS5" s="271" t="s">
        <v>1923</v>
      </c>
      <c r="BT5" s="271" t="s">
        <v>1924</v>
      </c>
      <c r="BU5" s="272">
        <v>1</v>
      </c>
      <c r="BV5" s="272">
        <v>1</v>
      </c>
      <c r="BW5" s="272">
        <v>0</v>
      </c>
      <c r="BX5" s="272">
        <v>0</v>
      </c>
      <c r="BY5" s="272">
        <v>0</v>
      </c>
      <c r="BZ5" s="272">
        <v>0</v>
      </c>
      <c r="CA5" s="272">
        <v>0</v>
      </c>
      <c r="CB5" s="271" t="s">
        <v>1925</v>
      </c>
      <c r="CC5" s="271">
        <v>1</v>
      </c>
      <c r="CD5" s="271">
        <v>0</v>
      </c>
      <c r="CE5" s="271">
        <v>0</v>
      </c>
      <c r="CF5" s="271">
        <v>0</v>
      </c>
      <c r="CG5" s="271">
        <v>0</v>
      </c>
      <c r="CH5" s="271" t="s">
        <v>263</v>
      </c>
      <c r="CI5" s="271" t="s">
        <v>1925</v>
      </c>
      <c r="CJ5" s="271">
        <v>1</v>
      </c>
      <c r="CK5" s="271">
        <v>0</v>
      </c>
      <c r="CL5" s="271">
        <v>0</v>
      </c>
      <c r="CM5" s="271">
        <v>0</v>
      </c>
      <c r="CN5" s="271">
        <v>0</v>
      </c>
      <c r="CO5" s="271" t="s">
        <v>263</v>
      </c>
      <c r="CP5" s="271" t="s">
        <v>281</v>
      </c>
      <c r="CQ5" s="271" t="s">
        <v>263</v>
      </c>
      <c r="CR5" s="271" t="s">
        <v>268</v>
      </c>
      <c r="CS5" s="271" t="s">
        <v>1926</v>
      </c>
      <c r="CT5" s="271" t="s">
        <v>1927</v>
      </c>
      <c r="CU5" s="271" t="s">
        <v>1928</v>
      </c>
      <c r="CV5" s="273" t="s">
        <v>1929</v>
      </c>
      <c r="CW5" s="272">
        <v>0</v>
      </c>
      <c r="CX5" s="272">
        <v>0</v>
      </c>
      <c r="CY5" s="272">
        <v>0</v>
      </c>
      <c r="CZ5" s="272">
        <v>0</v>
      </c>
      <c r="DA5" s="272">
        <v>0</v>
      </c>
      <c r="DB5" s="272">
        <v>1</v>
      </c>
      <c r="DC5" s="273" t="s">
        <v>1930</v>
      </c>
      <c r="DD5" s="272">
        <v>1</v>
      </c>
      <c r="DE5" s="272">
        <v>0</v>
      </c>
      <c r="DF5" s="272">
        <v>0</v>
      </c>
      <c r="DG5" s="272">
        <v>0</v>
      </c>
      <c r="DH5" s="272">
        <v>0</v>
      </c>
      <c r="DI5" s="272">
        <v>1</v>
      </c>
      <c r="DJ5" s="271" t="s">
        <v>268</v>
      </c>
      <c r="DK5" s="273" t="s">
        <v>1931</v>
      </c>
      <c r="DL5" s="271" t="s">
        <v>1932</v>
      </c>
      <c r="DM5" s="271" t="s">
        <v>268</v>
      </c>
      <c r="DN5" s="271" t="s">
        <v>1933</v>
      </c>
      <c r="DO5" s="271" t="s">
        <v>1934</v>
      </c>
      <c r="DP5" s="271" t="s">
        <v>263</v>
      </c>
      <c r="DQ5" s="271">
        <v>228758128</v>
      </c>
      <c r="DR5" s="271" t="s">
        <v>1935</v>
      </c>
      <c r="DS5" s="271">
        <v>44502.730416666673</v>
      </c>
      <c r="DT5" s="271" t="s">
        <v>263</v>
      </c>
      <c r="DU5" s="271" t="s">
        <v>263</v>
      </c>
      <c r="DV5" s="271" t="s">
        <v>292</v>
      </c>
      <c r="DW5" s="271" t="s">
        <v>263</v>
      </c>
      <c r="DX5" s="271" t="s">
        <v>263</v>
      </c>
      <c r="DY5" s="271">
        <v>1</v>
      </c>
    </row>
    <row r="6" spans="1:129" ht="21.4" customHeight="1" x14ac:dyDescent="0.35">
      <c r="A6" s="270">
        <v>44502.456439085647</v>
      </c>
      <c r="B6" s="270">
        <v>44502.474768460648</v>
      </c>
      <c r="C6" s="270">
        <v>44502</v>
      </c>
      <c r="D6" s="271" t="s">
        <v>496</v>
      </c>
      <c r="E6" s="271" t="s">
        <v>263</v>
      </c>
      <c r="F6" s="271" t="s">
        <v>264</v>
      </c>
      <c r="G6" s="271" t="s">
        <v>1907</v>
      </c>
      <c r="H6" s="271"/>
      <c r="I6" s="271" t="s">
        <v>1673</v>
      </c>
      <c r="J6" s="271">
        <v>5</v>
      </c>
      <c r="K6" s="271" t="s">
        <v>268</v>
      </c>
      <c r="L6" s="271"/>
      <c r="M6" s="272"/>
      <c r="N6" s="272"/>
      <c r="O6" s="271" t="s">
        <v>1936</v>
      </c>
      <c r="P6" s="271">
        <v>1</v>
      </c>
      <c r="Q6" s="271">
        <v>1</v>
      </c>
      <c r="R6" s="271">
        <v>0</v>
      </c>
      <c r="S6" s="271">
        <v>1</v>
      </c>
      <c r="T6" s="271">
        <v>0</v>
      </c>
      <c r="U6" s="271">
        <v>0</v>
      </c>
      <c r="V6" s="271" t="s">
        <v>263</v>
      </c>
      <c r="W6" s="271">
        <v>32</v>
      </c>
      <c r="X6" s="271" t="s">
        <v>1937</v>
      </c>
      <c r="Y6" s="271" t="s">
        <v>1938</v>
      </c>
      <c r="Z6" s="271" t="s">
        <v>176</v>
      </c>
      <c r="AA6" s="271" t="s">
        <v>263</v>
      </c>
      <c r="AB6" s="271" t="s">
        <v>263</v>
      </c>
      <c r="AC6" s="271" t="s">
        <v>263</v>
      </c>
      <c r="AD6" s="271" t="s">
        <v>1939</v>
      </c>
      <c r="AE6" s="271" t="s">
        <v>1940</v>
      </c>
      <c r="AF6" s="271" t="s">
        <v>1941</v>
      </c>
      <c r="AG6" s="271" t="s">
        <v>1942</v>
      </c>
      <c r="AH6" s="271" t="s">
        <v>263</v>
      </c>
      <c r="AI6" s="271" t="s">
        <v>263</v>
      </c>
      <c r="AJ6" s="271" t="s">
        <v>263</v>
      </c>
      <c r="AK6" s="271" t="s">
        <v>281</v>
      </c>
      <c r="AL6" s="271" t="s">
        <v>263</v>
      </c>
      <c r="AM6" s="271" t="s">
        <v>263</v>
      </c>
      <c r="AN6" s="271" t="s">
        <v>263</v>
      </c>
      <c r="AO6" s="273" t="s">
        <v>1943</v>
      </c>
      <c r="AP6" s="274" t="s">
        <v>1916</v>
      </c>
      <c r="AQ6" s="272">
        <v>1</v>
      </c>
      <c r="AR6" s="272">
        <v>1</v>
      </c>
      <c r="AS6" s="272">
        <v>1</v>
      </c>
      <c r="AT6" s="272">
        <v>0</v>
      </c>
      <c r="AU6" s="272">
        <v>0</v>
      </c>
      <c r="AV6" s="272">
        <v>0</v>
      </c>
      <c r="AW6" s="272">
        <v>0</v>
      </c>
      <c r="AX6" s="271" t="s">
        <v>1944</v>
      </c>
      <c r="AY6" s="271" t="s">
        <v>883</v>
      </c>
      <c r="AZ6" s="271" t="s">
        <v>268</v>
      </c>
      <c r="BA6" s="273" t="s">
        <v>1945</v>
      </c>
      <c r="BB6" s="271" t="s">
        <v>1946</v>
      </c>
      <c r="BC6" s="271" t="s">
        <v>268</v>
      </c>
      <c r="BD6" s="271" t="s">
        <v>1947</v>
      </c>
      <c r="BE6" s="271" t="s">
        <v>1948</v>
      </c>
      <c r="BF6" s="271" t="s">
        <v>263</v>
      </c>
      <c r="BG6" s="271" t="s">
        <v>281</v>
      </c>
      <c r="BH6" s="271" t="s">
        <v>263</v>
      </c>
      <c r="BI6" s="271" t="s">
        <v>263</v>
      </c>
      <c r="BJ6" s="273" t="s">
        <v>1949</v>
      </c>
      <c r="BK6" s="272">
        <v>0</v>
      </c>
      <c r="BL6" s="272">
        <v>0</v>
      </c>
      <c r="BM6" s="272">
        <v>0</v>
      </c>
      <c r="BN6" s="272">
        <v>0</v>
      </c>
      <c r="BO6" s="272">
        <v>0</v>
      </c>
      <c r="BP6" s="272">
        <v>0</v>
      </c>
      <c r="BQ6" s="272">
        <v>1</v>
      </c>
      <c r="BR6" s="272">
        <v>0</v>
      </c>
      <c r="BS6" s="271" t="s">
        <v>1950</v>
      </c>
      <c r="BT6" s="271" t="s">
        <v>1951</v>
      </c>
      <c r="BU6" s="272">
        <v>1</v>
      </c>
      <c r="BV6" s="272">
        <v>1</v>
      </c>
      <c r="BW6" s="272">
        <v>0</v>
      </c>
      <c r="BX6" s="272">
        <v>0</v>
      </c>
      <c r="BY6" s="272">
        <v>0</v>
      </c>
      <c r="BZ6" s="272">
        <v>0</v>
      </c>
      <c r="CA6" s="272">
        <v>1</v>
      </c>
      <c r="CB6" s="271" t="s">
        <v>1925</v>
      </c>
      <c r="CC6" s="271">
        <v>1</v>
      </c>
      <c r="CD6" s="271">
        <v>0</v>
      </c>
      <c r="CE6" s="271">
        <v>0</v>
      </c>
      <c r="CF6" s="271">
        <v>0</v>
      </c>
      <c r="CG6" s="271">
        <v>0</v>
      </c>
      <c r="CH6" s="271" t="s">
        <v>263</v>
      </c>
      <c r="CI6" s="271" t="s">
        <v>1925</v>
      </c>
      <c r="CJ6" s="271">
        <v>1</v>
      </c>
      <c r="CK6" s="271">
        <v>0</v>
      </c>
      <c r="CL6" s="271">
        <v>0</v>
      </c>
      <c r="CM6" s="271">
        <v>0</v>
      </c>
      <c r="CN6" s="271">
        <v>0</v>
      </c>
      <c r="CO6" s="271" t="s">
        <v>263</v>
      </c>
      <c r="CP6" s="271" t="s">
        <v>281</v>
      </c>
      <c r="CQ6" s="271" t="s">
        <v>263</v>
      </c>
      <c r="CR6" s="271" t="s">
        <v>268</v>
      </c>
      <c r="CS6" s="271" t="s">
        <v>1952</v>
      </c>
      <c r="CT6" s="271" t="s">
        <v>1953</v>
      </c>
      <c r="CU6" s="271" t="s">
        <v>1954</v>
      </c>
      <c r="CV6" s="273" t="s">
        <v>1955</v>
      </c>
      <c r="CW6" s="272">
        <v>0</v>
      </c>
      <c r="CX6" s="272">
        <v>0</v>
      </c>
      <c r="CY6" s="272">
        <v>0</v>
      </c>
      <c r="CZ6" s="272">
        <v>1</v>
      </c>
      <c r="DA6" s="272">
        <v>1</v>
      </c>
      <c r="DB6" s="272">
        <v>0</v>
      </c>
      <c r="DC6" s="273" t="s">
        <v>1956</v>
      </c>
      <c r="DD6" s="272">
        <v>0</v>
      </c>
      <c r="DE6" s="272">
        <v>1</v>
      </c>
      <c r="DF6" s="272">
        <v>1</v>
      </c>
      <c r="DG6" s="272">
        <v>0</v>
      </c>
      <c r="DH6" s="272">
        <v>0</v>
      </c>
      <c r="DI6" s="272">
        <v>0</v>
      </c>
      <c r="DJ6" s="271" t="s">
        <v>268</v>
      </c>
      <c r="DK6" s="273" t="s">
        <v>1957</v>
      </c>
      <c r="DL6" s="271" t="s">
        <v>1958</v>
      </c>
      <c r="DM6" s="271" t="s">
        <v>281</v>
      </c>
      <c r="DN6" s="271" t="s">
        <v>263</v>
      </c>
      <c r="DO6" s="271" t="s">
        <v>263</v>
      </c>
      <c r="DP6" s="271" t="s">
        <v>263</v>
      </c>
      <c r="DQ6" s="271">
        <v>228758228</v>
      </c>
      <c r="DR6" s="271" t="s">
        <v>1959</v>
      </c>
      <c r="DS6" s="271">
        <v>44502.730925925927</v>
      </c>
      <c r="DT6" s="271" t="s">
        <v>263</v>
      </c>
      <c r="DU6" s="271" t="s">
        <v>263</v>
      </c>
      <c r="DV6" s="271" t="s">
        <v>292</v>
      </c>
      <c r="DW6" s="271" t="s">
        <v>263</v>
      </c>
      <c r="DX6" s="271" t="s">
        <v>263</v>
      </c>
      <c r="DY6" s="271">
        <v>2</v>
      </c>
    </row>
    <row r="7" spans="1:129" ht="21.4" customHeight="1" x14ac:dyDescent="0.35">
      <c r="A7" s="270">
        <v>44495.496306759262</v>
      </c>
      <c r="B7" s="270">
        <v>44496.682491898151</v>
      </c>
      <c r="C7" s="270">
        <v>44495</v>
      </c>
      <c r="D7" s="271" t="s">
        <v>630</v>
      </c>
      <c r="E7" s="271" t="s">
        <v>263</v>
      </c>
      <c r="F7" s="271" t="s">
        <v>264</v>
      </c>
      <c r="G7" s="271" t="s">
        <v>1907</v>
      </c>
      <c r="H7" s="271"/>
      <c r="I7" s="271" t="s">
        <v>1672</v>
      </c>
      <c r="J7" s="271">
        <v>33</v>
      </c>
      <c r="K7" s="271" t="s">
        <v>268</v>
      </c>
      <c r="L7" s="271" t="s">
        <v>1960</v>
      </c>
      <c r="M7" s="272">
        <v>1</v>
      </c>
      <c r="N7" s="272">
        <v>1</v>
      </c>
      <c r="O7" s="271" t="s">
        <v>1961</v>
      </c>
      <c r="P7" s="271">
        <v>1</v>
      </c>
      <c r="Q7" s="271">
        <v>1</v>
      </c>
      <c r="R7" s="271">
        <v>0</v>
      </c>
      <c r="S7" s="271">
        <v>1</v>
      </c>
      <c r="T7" s="271">
        <v>1</v>
      </c>
      <c r="U7" s="271">
        <v>0</v>
      </c>
      <c r="V7" s="271" t="s">
        <v>263</v>
      </c>
      <c r="W7" s="271">
        <v>80</v>
      </c>
      <c r="X7" s="271" t="s">
        <v>1962</v>
      </c>
      <c r="Y7" s="271" t="s">
        <v>174</v>
      </c>
      <c r="Z7" s="271" t="s">
        <v>1963</v>
      </c>
      <c r="AA7" s="271" t="s">
        <v>263</v>
      </c>
      <c r="AB7" s="271" t="s">
        <v>1964</v>
      </c>
      <c r="AC7" s="271" t="s">
        <v>263</v>
      </c>
      <c r="AD7" s="271" t="s">
        <v>1965</v>
      </c>
      <c r="AE7" s="273" t="s">
        <v>1966</v>
      </c>
      <c r="AF7" s="271" t="s">
        <v>1967</v>
      </c>
      <c r="AG7" s="271" t="s">
        <v>1968</v>
      </c>
      <c r="AH7" s="271" t="s">
        <v>263</v>
      </c>
      <c r="AI7" s="271" t="s">
        <v>1969</v>
      </c>
      <c r="AJ7" s="271" t="s">
        <v>263</v>
      </c>
      <c r="AK7" s="271" t="s">
        <v>268</v>
      </c>
      <c r="AL7" s="271" t="s">
        <v>1913</v>
      </c>
      <c r="AM7" s="271" t="s">
        <v>1968</v>
      </c>
      <c r="AN7" s="271" t="s">
        <v>298</v>
      </c>
      <c r="AO7" s="273" t="s">
        <v>1970</v>
      </c>
      <c r="AP7" s="274" t="s">
        <v>1971</v>
      </c>
      <c r="AQ7" s="272">
        <v>1</v>
      </c>
      <c r="AR7" s="272">
        <v>1</v>
      </c>
      <c r="AS7" s="272">
        <v>1</v>
      </c>
      <c r="AT7" s="272">
        <v>0</v>
      </c>
      <c r="AU7" s="272">
        <v>0</v>
      </c>
      <c r="AV7" s="272">
        <v>0</v>
      </c>
      <c r="AW7" s="272">
        <v>0</v>
      </c>
      <c r="AX7" s="271" t="s">
        <v>1972</v>
      </c>
      <c r="AY7" s="271" t="s">
        <v>275</v>
      </c>
      <c r="AZ7" s="271" t="s">
        <v>281</v>
      </c>
      <c r="BA7" s="273" t="s">
        <v>263</v>
      </c>
      <c r="BB7" s="271" t="s">
        <v>1973</v>
      </c>
      <c r="BC7" s="271" t="s">
        <v>268</v>
      </c>
      <c r="BD7" s="271" t="s">
        <v>1947</v>
      </c>
      <c r="BE7" s="271" t="s">
        <v>1974</v>
      </c>
      <c r="BF7" s="271" t="s">
        <v>1975</v>
      </c>
      <c r="BG7" s="271" t="s">
        <v>281</v>
      </c>
      <c r="BH7" s="271" t="s">
        <v>263</v>
      </c>
      <c r="BI7" s="271" t="s">
        <v>263</v>
      </c>
      <c r="BJ7" s="273" t="s">
        <v>1976</v>
      </c>
      <c r="BK7" s="272">
        <v>1</v>
      </c>
      <c r="BL7" s="272">
        <v>0</v>
      </c>
      <c r="BM7" s="272">
        <v>0</v>
      </c>
      <c r="BN7" s="272">
        <v>0</v>
      </c>
      <c r="BO7" s="272">
        <v>0</v>
      </c>
      <c r="BP7" s="272">
        <v>0</v>
      </c>
      <c r="BQ7" s="272">
        <v>0</v>
      </c>
      <c r="BR7" s="272">
        <v>0</v>
      </c>
      <c r="BS7" s="271" t="s">
        <v>1977</v>
      </c>
      <c r="BT7" s="271" t="s">
        <v>1978</v>
      </c>
      <c r="BU7" s="272">
        <v>0</v>
      </c>
      <c r="BV7" s="272">
        <v>0</v>
      </c>
      <c r="BW7" s="272">
        <v>0</v>
      </c>
      <c r="BX7" s="272">
        <v>0</v>
      </c>
      <c r="BY7" s="272">
        <v>0</v>
      </c>
      <c r="BZ7" s="272">
        <v>0</v>
      </c>
      <c r="CA7" s="272">
        <v>1</v>
      </c>
      <c r="CB7" s="271" t="s">
        <v>1979</v>
      </c>
      <c r="CC7" s="271">
        <v>0</v>
      </c>
      <c r="CD7" s="271">
        <v>0</v>
      </c>
      <c r="CE7" s="271">
        <v>1</v>
      </c>
      <c r="CF7" s="271">
        <v>0</v>
      </c>
      <c r="CG7" s="271">
        <v>0</v>
      </c>
      <c r="CH7" s="271" t="s">
        <v>263</v>
      </c>
      <c r="CI7" s="271" t="s">
        <v>1979</v>
      </c>
      <c r="CJ7" s="271">
        <v>0</v>
      </c>
      <c r="CK7" s="271">
        <v>0</v>
      </c>
      <c r="CL7" s="271">
        <v>1</v>
      </c>
      <c r="CM7" s="271">
        <v>0</v>
      </c>
      <c r="CN7" s="271">
        <v>0</v>
      </c>
      <c r="CO7" s="271" t="s">
        <v>263</v>
      </c>
      <c r="CP7" s="271" t="s">
        <v>268</v>
      </c>
      <c r="CQ7" s="271" t="s">
        <v>1980</v>
      </c>
      <c r="CR7" s="271" t="s">
        <v>281</v>
      </c>
      <c r="CS7" s="271" t="s">
        <v>1981</v>
      </c>
      <c r="CT7" s="271" t="s">
        <v>263</v>
      </c>
      <c r="CU7" s="271" t="s">
        <v>1982</v>
      </c>
      <c r="CV7" s="273" t="s">
        <v>1983</v>
      </c>
      <c r="CW7" s="272">
        <v>0</v>
      </c>
      <c r="CX7" s="272">
        <v>0</v>
      </c>
      <c r="CY7" s="272">
        <v>0</v>
      </c>
      <c r="CZ7" s="272">
        <v>1</v>
      </c>
      <c r="DA7" s="272">
        <v>1</v>
      </c>
      <c r="DB7" s="272">
        <v>0</v>
      </c>
      <c r="DC7" s="273" t="s">
        <v>1984</v>
      </c>
      <c r="DD7" s="272">
        <v>0</v>
      </c>
      <c r="DE7" s="272">
        <v>0</v>
      </c>
      <c r="DF7" s="272">
        <v>0</v>
      </c>
      <c r="DG7" s="272">
        <v>1</v>
      </c>
      <c r="DH7" s="272">
        <v>0</v>
      </c>
      <c r="DI7" s="272">
        <v>0</v>
      </c>
      <c r="DJ7" s="271" t="s">
        <v>281</v>
      </c>
      <c r="DK7" s="273" t="s">
        <v>263</v>
      </c>
      <c r="DL7" s="271" t="s">
        <v>263</v>
      </c>
      <c r="DM7" s="271" t="s">
        <v>263</v>
      </c>
      <c r="DN7" s="271" t="s">
        <v>263</v>
      </c>
      <c r="DO7" s="271" t="s">
        <v>263</v>
      </c>
      <c r="DP7" s="271" t="s">
        <v>1985</v>
      </c>
      <c r="DQ7" s="271">
        <v>228918972</v>
      </c>
      <c r="DR7" s="271" t="s">
        <v>1986</v>
      </c>
      <c r="DS7" s="271">
        <v>44503.402418981481</v>
      </c>
      <c r="DT7" s="271" t="s">
        <v>263</v>
      </c>
      <c r="DU7" s="271" t="s">
        <v>263</v>
      </c>
      <c r="DV7" s="271" t="s">
        <v>292</v>
      </c>
      <c r="DW7" s="271" t="s">
        <v>263</v>
      </c>
      <c r="DX7" s="271" t="s">
        <v>263</v>
      </c>
      <c r="DY7" s="271">
        <v>3</v>
      </c>
    </row>
    <row r="8" spans="1:129" ht="21.4" customHeight="1" x14ac:dyDescent="0.35">
      <c r="A8" s="270">
        <v>44494.588727569448</v>
      </c>
      <c r="B8" s="270">
        <v>44495.542295509258</v>
      </c>
      <c r="C8" s="270">
        <v>44494</v>
      </c>
      <c r="D8" s="271" t="s">
        <v>707</v>
      </c>
      <c r="E8" s="271" t="s">
        <v>263</v>
      </c>
      <c r="F8" s="271" t="s">
        <v>264</v>
      </c>
      <c r="G8" s="271" t="s">
        <v>1907</v>
      </c>
      <c r="H8" s="271"/>
      <c r="I8" s="271" t="s">
        <v>1672</v>
      </c>
      <c r="J8" s="271">
        <v>12</v>
      </c>
      <c r="K8" s="271" t="s">
        <v>268</v>
      </c>
      <c r="L8" s="271" t="s">
        <v>1908</v>
      </c>
      <c r="M8" s="272">
        <v>1</v>
      </c>
      <c r="N8" s="272">
        <v>1</v>
      </c>
      <c r="O8" s="271" t="s">
        <v>1987</v>
      </c>
      <c r="P8" s="271">
        <v>1</v>
      </c>
      <c r="Q8" s="271">
        <v>1</v>
      </c>
      <c r="R8" s="271">
        <v>0</v>
      </c>
      <c r="S8" s="271">
        <v>1</v>
      </c>
      <c r="T8" s="271">
        <v>1</v>
      </c>
      <c r="U8" s="271">
        <v>0</v>
      </c>
      <c r="V8" s="271" t="s">
        <v>263</v>
      </c>
      <c r="W8" s="271">
        <v>14</v>
      </c>
      <c r="X8" s="271" t="s">
        <v>1988</v>
      </c>
      <c r="Y8" s="271" t="s">
        <v>174</v>
      </c>
      <c r="Z8" s="271" t="s">
        <v>174</v>
      </c>
      <c r="AA8" s="271" t="s">
        <v>263</v>
      </c>
      <c r="AB8" s="271" t="s">
        <v>1989</v>
      </c>
      <c r="AC8" s="271" t="s">
        <v>263</v>
      </c>
      <c r="AD8" s="271" t="s">
        <v>174</v>
      </c>
      <c r="AE8" s="273" t="s">
        <v>1990</v>
      </c>
      <c r="AF8" s="271" t="s">
        <v>1991</v>
      </c>
      <c r="AG8" s="271" t="s">
        <v>1992</v>
      </c>
      <c r="AH8" s="271" t="s">
        <v>263</v>
      </c>
      <c r="AI8" s="271" t="s">
        <v>1993</v>
      </c>
      <c r="AJ8" s="271" t="s">
        <v>263</v>
      </c>
      <c r="AK8" s="271" t="s">
        <v>268</v>
      </c>
      <c r="AL8" s="271" t="s">
        <v>1913</v>
      </c>
      <c r="AM8" s="271" t="s">
        <v>1994</v>
      </c>
      <c r="AN8" s="271" t="s">
        <v>1115</v>
      </c>
      <c r="AO8" s="273" t="s">
        <v>1995</v>
      </c>
      <c r="AP8" s="274" t="s">
        <v>1996</v>
      </c>
      <c r="AQ8" s="272">
        <v>0</v>
      </c>
      <c r="AR8" s="272">
        <v>1</v>
      </c>
      <c r="AS8" s="272">
        <v>1</v>
      </c>
      <c r="AT8" s="272">
        <v>1</v>
      </c>
      <c r="AU8" s="272">
        <v>0</v>
      </c>
      <c r="AV8" s="272">
        <v>0</v>
      </c>
      <c r="AW8" s="272">
        <v>1</v>
      </c>
      <c r="AX8" s="271" t="s">
        <v>1997</v>
      </c>
      <c r="AY8" s="271" t="s">
        <v>2023</v>
      </c>
      <c r="AZ8" s="271" t="s">
        <v>268</v>
      </c>
      <c r="BA8" s="273" t="s">
        <v>1999</v>
      </c>
      <c r="BB8" s="271" t="s">
        <v>2000</v>
      </c>
      <c r="BC8" s="271" t="s">
        <v>268</v>
      </c>
      <c r="BD8" s="271" t="s">
        <v>1947</v>
      </c>
      <c r="BE8" s="271" t="s">
        <v>2001</v>
      </c>
      <c r="BF8" s="271" t="s">
        <v>2002</v>
      </c>
      <c r="BG8" s="271" t="s">
        <v>281</v>
      </c>
      <c r="BH8" s="271" t="s">
        <v>263</v>
      </c>
      <c r="BI8" s="271" t="s">
        <v>263</v>
      </c>
      <c r="BJ8" s="273" t="s">
        <v>2003</v>
      </c>
      <c r="BK8" s="272">
        <v>1</v>
      </c>
      <c r="BL8" s="272">
        <v>1</v>
      </c>
      <c r="BM8" s="272">
        <v>0</v>
      </c>
      <c r="BN8" s="272">
        <v>0</v>
      </c>
      <c r="BO8" s="272">
        <v>0</v>
      </c>
      <c r="BP8" s="272">
        <v>0</v>
      </c>
      <c r="BQ8" s="272">
        <v>0</v>
      </c>
      <c r="BR8" s="272">
        <v>0</v>
      </c>
      <c r="BS8" s="271" t="s">
        <v>281</v>
      </c>
      <c r="BT8" s="271" t="s">
        <v>1924</v>
      </c>
      <c r="BU8" s="272">
        <v>1</v>
      </c>
      <c r="BV8" s="272">
        <v>1</v>
      </c>
      <c r="BW8" s="272">
        <v>0</v>
      </c>
      <c r="BX8" s="272">
        <v>0</v>
      </c>
      <c r="BY8" s="272">
        <v>0</v>
      </c>
      <c r="BZ8" s="272">
        <v>0</v>
      </c>
      <c r="CA8" s="272">
        <v>0</v>
      </c>
      <c r="CB8" s="271" t="s">
        <v>1925</v>
      </c>
      <c r="CC8" s="271">
        <v>1</v>
      </c>
      <c r="CD8" s="271">
        <v>0</v>
      </c>
      <c r="CE8" s="271">
        <v>0</v>
      </c>
      <c r="CF8" s="271">
        <v>0</v>
      </c>
      <c r="CG8" s="271">
        <v>0</v>
      </c>
      <c r="CH8" s="271" t="s">
        <v>263</v>
      </c>
      <c r="CI8" s="271" t="s">
        <v>2004</v>
      </c>
      <c r="CJ8" s="271">
        <v>0</v>
      </c>
      <c r="CK8" s="271">
        <v>1</v>
      </c>
      <c r="CL8" s="271">
        <v>0</v>
      </c>
      <c r="CM8" s="271">
        <v>0</v>
      </c>
      <c r="CN8" s="271">
        <v>1</v>
      </c>
      <c r="CO8" s="271" t="s">
        <v>2005</v>
      </c>
      <c r="CP8" s="271" t="s">
        <v>268</v>
      </c>
      <c r="CQ8" s="271" t="s">
        <v>1980</v>
      </c>
      <c r="CR8" s="271" t="s">
        <v>268</v>
      </c>
      <c r="CS8" s="271" t="s">
        <v>2006</v>
      </c>
      <c r="CT8" s="271" t="s">
        <v>2007</v>
      </c>
      <c r="CU8" s="271" t="s">
        <v>2008</v>
      </c>
      <c r="CV8" s="273" t="s">
        <v>1949</v>
      </c>
      <c r="CW8" s="272">
        <v>1</v>
      </c>
      <c r="CX8" s="272">
        <v>0</v>
      </c>
      <c r="CY8" s="272">
        <v>0</v>
      </c>
      <c r="CZ8" s="272">
        <v>0</v>
      </c>
      <c r="DA8" s="272">
        <v>0</v>
      </c>
      <c r="DB8" s="272">
        <v>0</v>
      </c>
      <c r="DC8" s="273" t="s">
        <v>2009</v>
      </c>
      <c r="DD8" s="272">
        <v>0</v>
      </c>
      <c r="DE8" s="272">
        <v>1</v>
      </c>
      <c r="DF8" s="272">
        <v>0</v>
      </c>
      <c r="DG8" s="272">
        <v>0</v>
      </c>
      <c r="DH8" s="272">
        <v>0</v>
      </c>
      <c r="DI8" s="272">
        <v>0</v>
      </c>
      <c r="DJ8" s="271" t="s">
        <v>268</v>
      </c>
      <c r="DK8" s="273" t="s">
        <v>2010</v>
      </c>
      <c r="DL8" s="271" t="s">
        <v>2011</v>
      </c>
      <c r="DM8" s="271" t="s">
        <v>281</v>
      </c>
      <c r="DN8" s="271" t="s">
        <v>263</v>
      </c>
      <c r="DO8" s="271" t="s">
        <v>263</v>
      </c>
      <c r="DP8" s="271" t="s">
        <v>2012</v>
      </c>
      <c r="DQ8" s="271">
        <v>228929468</v>
      </c>
      <c r="DR8" s="271" t="s">
        <v>2013</v>
      </c>
      <c r="DS8" s="271">
        <v>44503.420416666668</v>
      </c>
      <c r="DT8" s="271" t="s">
        <v>263</v>
      </c>
      <c r="DU8" s="271" t="s">
        <v>263</v>
      </c>
      <c r="DV8" s="271" t="s">
        <v>292</v>
      </c>
      <c r="DW8" s="271" t="s">
        <v>263</v>
      </c>
      <c r="DX8" s="271" t="s">
        <v>263</v>
      </c>
      <c r="DY8" s="271">
        <v>4</v>
      </c>
    </row>
    <row r="9" spans="1:129" ht="21.4" customHeight="1" x14ac:dyDescent="0.35">
      <c r="A9" s="270">
        <v>44495.588568125</v>
      </c>
      <c r="B9" s="270">
        <v>44495.617785578703</v>
      </c>
      <c r="C9" s="270">
        <v>44495</v>
      </c>
      <c r="D9" s="271" t="s">
        <v>707</v>
      </c>
      <c r="E9" s="271" t="s">
        <v>263</v>
      </c>
      <c r="F9" s="271" t="s">
        <v>264</v>
      </c>
      <c r="G9" s="271" t="s">
        <v>1907</v>
      </c>
      <c r="H9" s="271"/>
      <c r="I9" s="271" t="s">
        <v>1672</v>
      </c>
      <c r="J9" s="271">
        <v>7</v>
      </c>
      <c r="K9" s="271" t="s">
        <v>268</v>
      </c>
      <c r="L9" s="271" t="s">
        <v>1908</v>
      </c>
      <c r="M9" s="272">
        <v>1</v>
      </c>
      <c r="N9" s="272">
        <v>1</v>
      </c>
      <c r="O9" s="271" t="s">
        <v>2014</v>
      </c>
      <c r="P9" s="271">
        <v>1</v>
      </c>
      <c r="Q9" s="271">
        <v>1</v>
      </c>
      <c r="R9" s="271">
        <v>0</v>
      </c>
      <c r="S9" s="271">
        <v>1</v>
      </c>
      <c r="T9" s="271">
        <v>0</v>
      </c>
      <c r="U9" s="271">
        <v>0</v>
      </c>
      <c r="V9" s="271" t="s">
        <v>263</v>
      </c>
      <c r="W9" s="271">
        <v>300</v>
      </c>
      <c r="X9" s="271" t="s">
        <v>2015</v>
      </c>
      <c r="Y9" s="271" t="s">
        <v>174</v>
      </c>
      <c r="Z9" s="271" t="s">
        <v>174</v>
      </c>
      <c r="AA9" s="271" t="s">
        <v>263</v>
      </c>
      <c r="AB9" s="271" t="s">
        <v>263</v>
      </c>
      <c r="AC9" s="271" t="s">
        <v>263</v>
      </c>
      <c r="AD9" s="271" t="s">
        <v>2016</v>
      </c>
      <c r="AE9" s="273" t="s">
        <v>2017</v>
      </c>
      <c r="AF9" s="271" t="s">
        <v>2018</v>
      </c>
      <c r="AG9" s="271" t="s">
        <v>2018</v>
      </c>
      <c r="AH9" s="271" t="s">
        <v>263</v>
      </c>
      <c r="AI9" s="271" t="s">
        <v>263</v>
      </c>
      <c r="AJ9" s="271" t="s">
        <v>263</v>
      </c>
      <c r="AK9" s="271" t="s">
        <v>268</v>
      </c>
      <c r="AL9" s="271" t="s">
        <v>1913</v>
      </c>
      <c r="AM9" s="271" t="s">
        <v>2019</v>
      </c>
      <c r="AN9" s="271" t="s">
        <v>298</v>
      </c>
      <c r="AO9" s="273" t="s">
        <v>2020</v>
      </c>
      <c r="AP9" s="274" t="s">
        <v>2021</v>
      </c>
      <c r="AQ9" s="272">
        <v>0</v>
      </c>
      <c r="AR9" s="272">
        <v>1</v>
      </c>
      <c r="AS9" s="272">
        <v>1</v>
      </c>
      <c r="AT9" s="272">
        <v>1</v>
      </c>
      <c r="AU9" s="272">
        <v>0</v>
      </c>
      <c r="AV9" s="272">
        <v>1</v>
      </c>
      <c r="AW9" s="272">
        <v>0</v>
      </c>
      <c r="AX9" s="271" t="s">
        <v>2022</v>
      </c>
      <c r="AY9" s="271" t="s">
        <v>2023</v>
      </c>
      <c r="AZ9" s="271" t="s">
        <v>268</v>
      </c>
      <c r="BA9" s="273" t="s">
        <v>2024</v>
      </c>
      <c r="BB9" s="271" t="s">
        <v>2025</v>
      </c>
      <c r="BC9" s="271" t="s">
        <v>268</v>
      </c>
      <c r="BD9" s="271" t="s">
        <v>1947</v>
      </c>
      <c r="BE9" s="271" t="s">
        <v>2026</v>
      </c>
      <c r="BF9" s="271" t="s">
        <v>2027</v>
      </c>
      <c r="BG9" s="271" t="s">
        <v>281</v>
      </c>
      <c r="BH9" s="271" t="s">
        <v>263</v>
      </c>
      <c r="BI9" s="271" t="s">
        <v>263</v>
      </c>
      <c r="BJ9" s="273" t="s">
        <v>1922</v>
      </c>
      <c r="BK9" s="272">
        <v>1</v>
      </c>
      <c r="BL9" s="272">
        <v>0</v>
      </c>
      <c r="BM9" s="272">
        <v>0</v>
      </c>
      <c r="BN9" s="272">
        <v>0</v>
      </c>
      <c r="BO9" s="272">
        <v>0</v>
      </c>
      <c r="BP9" s="272">
        <v>0</v>
      </c>
      <c r="BQ9" s="272">
        <v>0</v>
      </c>
      <c r="BR9" s="272">
        <v>0</v>
      </c>
      <c r="BS9" s="271" t="s">
        <v>1950</v>
      </c>
      <c r="BT9" s="271" t="s">
        <v>1924</v>
      </c>
      <c r="BU9" s="272">
        <v>1</v>
      </c>
      <c r="BV9" s="272">
        <v>1</v>
      </c>
      <c r="BW9" s="272">
        <v>0</v>
      </c>
      <c r="BX9" s="272">
        <v>0</v>
      </c>
      <c r="BY9" s="272">
        <v>0</v>
      </c>
      <c r="BZ9" s="272">
        <v>0</v>
      </c>
      <c r="CA9" s="272">
        <v>0</v>
      </c>
      <c r="CB9" s="271" t="s">
        <v>2028</v>
      </c>
      <c r="CC9" s="271">
        <v>1</v>
      </c>
      <c r="CD9" s="271">
        <v>0</v>
      </c>
      <c r="CE9" s="271">
        <v>1</v>
      </c>
      <c r="CF9" s="271">
        <v>0</v>
      </c>
      <c r="CG9" s="271">
        <v>0</v>
      </c>
      <c r="CH9" s="271" t="s">
        <v>263</v>
      </c>
      <c r="CI9" s="271" t="s">
        <v>2029</v>
      </c>
      <c r="CJ9" s="271">
        <v>0</v>
      </c>
      <c r="CK9" s="271">
        <v>0</v>
      </c>
      <c r="CL9" s="271">
        <v>1</v>
      </c>
      <c r="CM9" s="271">
        <v>0</v>
      </c>
      <c r="CN9" s="271">
        <v>1</v>
      </c>
      <c r="CO9" s="271" t="s">
        <v>2005</v>
      </c>
      <c r="CP9" s="271" t="s">
        <v>281</v>
      </c>
      <c r="CQ9" s="271" t="s">
        <v>263</v>
      </c>
      <c r="CR9" s="271" t="s">
        <v>268</v>
      </c>
      <c r="CS9" s="271" t="s">
        <v>2030</v>
      </c>
      <c r="CT9" s="271" t="s">
        <v>2031</v>
      </c>
      <c r="CU9" s="271" t="s">
        <v>2032</v>
      </c>
      <c r="CV9" s="273" t="s">
        <v>1949</v>
      </c>
      <c r="CW9" s="272">
        <v>1</v>
      </c>
      <c r="CX9" s="272">
        <v>0</v>
      </c>
      <c r="CY9" s="272">
        <v>0</v>
      </c>
      <c r="CZ9" s="272">
        <v>0</v>
      </c>
      <c r="DA9" s="272">
        <v>0</v>
      </c>
      <c r="DB9" s="272">
        <v>0</v>
      </c>
      <c r="DC9" s="273" t="s">
        <v>1984</v>
      </c>
      <c r="DD9" s="272">
        <v>0</v>
      </c>
      <c r="DE9" s="272">
        <v>0</v>
      </c>
      <c r="DF9" s="272">
        <v>0</v>
      </c>
      <c r="DG9" s="272">
        <v>1</v>
      </c>
      <c r="DH9" s="272">
        <v>0</v>
      </c>
      <c r="DI9" s="272">
        <v>0</v>
      </c>
      <c r="DJ9" s="271" t="s">
        <v>268</v>
      </c>
      <c r="DK9" s="273" t="s">
        <v>2033</v>
      </c>
      <c r="DL9" s="271" t="s">
        <v>2034</v>
      </c>
      <c r="DM9" s="271" t="s">
        <v>281</v>
      </c>
      <c r="DN9" s="271" t="s">
        <v>263</v>
      </c>
      <c r="DO9" s="271" t="s">
        <v>263</v>
      </c>
      <c r="DP9" s="271" t="s">
        <v>2035</v>
      </c>
      <c r="DQ9" s="271">
        <v>228929495</v>
      </c>
      <c r="DR9" s="271" t="s">
        <v>2036</v>
      </c>
      <c r="DS9" s="271">
        <v>44503.420439814807</v>
      </c>
      <c r="DT9" s="271" t="s">
        <v>263</v>
      </c>
      <c r="DU9" s="271" t="s">
        <v>263</v>
      </c>
      <c r="DV9" s="271" t="s">
        <v>292</v>
      </c>
      <c r="DW9" s="271" t="s">
        <v>263</v>
      </c>
      <c r="DX9" s="271" t="s">
        <v>263</v>
      </c>
      <c r="DY9" s="271">
        <v>5</v>
      </c>
    </row>
    <row r="10" spans="1:129" ht="21.4" customHeight="1" x14ac:dyDescent="0.35">
      <c r="A10" s="270">
        <v>44496.420096631948</v>
      </c>
      <c r="B10" s="270">
        <v>44496.457259953713</v>
      </c>
      <c r="C10" s="270">
        <v>44496</v>
      </c>
      <c r="D10" s="271" t="s">
        <v>707</v>
      </c>
      <c r="E10" s="271" t="s">
        <v>263</v>
      </c>
      <c r="F10" s="271" t="s">
        <v>264</v>
      </c>
      <c r="G10" s="271" t="s">
        <v>1907</v>
      </c>
      <c r="H10" s="271"/>
      <c r="I10" s="271" t="s">
        <v>1672</v>
      </c>
      <c r="J10" s="271">
        <v>5</v>
      </c>
      <c r="K10" s="271" t="s">
        <v>268</v>
      </c>
      <c r="L10" s="271" t="s">
        <v>1908</v>
      </c>
      <c r="M10" s="272">
        <v>1</v>
      </c>
      <c r="N10" s="272">
        <v>1</v>
      </c>
      <c r="O10" s="271" t="s">
        <v>2014</v>
      </c>
      <c r="P10" s="271">
        <v>1</v>
      </c>
      <c r="Q10" s="271">
        <v>1</v>
      </c>
      <c r="R10" s="271">
        <v>0</v>
      </c>
      <c r="S10" s="271">
        <v>1</v>
      </c>
      <c r="T10" s="271">
        <v>0</v>
      </c>
      <c r="U10" s="271">
        <v>0</v>
      </c>
      <c r="V10" s="271" t="s">
        <v>263</v>
      </c>
      <c r="W10" s="271">
        <v>10</v>
      </c>
      <c r="X10" s="271" t="s">
        <v>2037</v>
      </c>
      <c r="Y10" s="271" t="s">
        <v>174</v>
      </c>
      <c r="Z10" s="271" t="s">
        <v>2038</v>
      </c>
      <c r="AA10" s="271" t="s">
        <v>263</v>
      </c>
      <c r="AB10" s="271" t="s">
        <v>263</v>
      </c>
      <c r="AC10" s="271" t="s">
        <v>263</v>
      </c>
      <c r="AD10" s="271" t="s">
        <v>2038</v>
      </c>
      <c r="AE10" s="273" t="s">
        <v>2039</v>
      </c>
      <c r="AF10" s="271" t="s">
        <v>1974</v>
      </c>
      <c r="AG10" s="271" t="s">
        <v>1974</v>
      </c>
      <c r="AH10" s="271" t="s">
        <v>263</v>
      </c>
      <c r="AI10" s="271" t="s">
        <v>263</v>
      </c>
      <c r="AJ10" s="271" t="s">
        <v>263</v>
      </c>
      <c r="AK10" s="271" t="s">
        <v>281</v>
      </c>
      <c r="AL10" s="271" t="s">
        <v>263</v>
      </c>
      <c r="AM10" s="271" t="s">
        <v>263</v>
      </c>
      <c r="AN10" s="271" t="s">
        <v>263</v>
      </c>
      <c r="AO10" s="273" t="s">
        <v>2040</v>
      </c>
      <c r="AP10" s="274" t="s">
        <v>2041</v>
      </c>
      <c r="AQ10" s="272">
        <v>0</v>
      </c>
      <c r="AR10" s="272">
        <v>1</v>
      </c>
      <c r="AS10" s="272">
        <v>1</v>
      </c>
      <c r="AT10" s="272">
        <v>0</v>
      </c>
      <c r="AU10" s="272">
        <v>0</v>
      </c>
      <c r="AV10" s="272">
        <v>0</v>
      </c>
      <c r="AW10" s="272">
        <v>0</v>
      </c>
      <c r="AX10" s="271" t="s">
        <v>1974</v>
      </c>
      <c r="AY10" s="271" t="s">
        <v>2023</v>
      </c>
      <c r="AZ10" s="271" t="s">
        <v>281</v>
      </c>
      <c r="BA10" s="273" t="s">
        <v>263</v>
      </c>
      <c r="BB10" s="271" t="s">
        <v>2042</v>
      </c>
      <c r="BC10" s="271" t="s">
        <v>268</v>
      </c>
      <c r="BD10" s="271" t="s">
        <v>1947</v>
      </c>
      <c r="BE10" s="271" t="s">
        <v>1974</v>
      </c>
      <c r="BF10" s="271" t="s">
        <v>2043</v>
      </c>
      <c r="BG10" s="271" t="s">
        <v>281</v>
      </c>
      <c r="BH10" s="271" t="s">
        <v>263</v>
      </c>
      <c r="BI10" s="271" t="s">
        <v>263</v>
      </c>
      <c r="BJ10" s="273" t="s">
        <v>2044</v>
      </c>
      <c r="BK10" s="272">
        <v>1</v>
      </c>
      <c r="BL10" s="272">
        <v>1</v>
      </c>
      <c r="BM10" s="272">
        <v>0</v>
      </c>
      <c r="BN10" s="272">
        <v>0</v>
      </c>
      <c r="BO10" s="272">
        <v>0</v>
      </c>
      <c r="BP10" s="272">
        <v>0</v>
      </c>
      <c r="BQ10" s="272">
        <v>0</v>
      </c>
      <c r="BR10" s="272">
        <v>0</v>
      </c>
      <c r="BS10" s="271" t="s">
        <v>1950</v>
      </c>
      <c r="BT10" s="271" t="s">
        <v>1924</v>
      </c>
      <c r="BU10" s="272">
        <v>1</v>
      </c>
      <c r="BV10" s="272">
        <v>1</v>
      </c>
      <c r="BW10" s="272">
        <v>0</v>
      </c>
      <c r="BX10" s="272">
        <v>0</v>
      </c>
      <c r="BY10" s="272">
        <v>0</v>
      </c>
      <c r="BZ10" s="272">
        <v>0</v>
      </c>
      <c r="CA10" s="272">
        <v>0</v>
      </c>
      <c r="CB10" s="271" t="s">
        <v>1979</v>
      </c>
      <c r="CC10" s="271">
        <v>0</v>
      </c>
      <c r="CD10" s="271">
        <v>0</v>
      </c>
      <c r="CE10" s="271">
        <v>1</v>
      </c>
      <c r="CF10" s="271">
        <v>0</v>
      </c>
      <c r="CG10" s="271">
        <v>0</v>
      </c>
      <c r="CH10" s="271" t="s">
        <v>263</v>
      </c>
      <c r="CI10" s="271" t="s">
        <v>1979</v>
      </c>
      <c r="CJ10" s="271">
        <v>0</v>
      </c>
      <c r="CK10" s="271">
        <v>0</v>
      </c>
      <c r="CL10" s="271">
        <v>1</v>
      </c>
      <c r="CM10" s="271">
        <v>0</v>
      </c>
      <c r="CN10" s="271">
        <v>0</v>
      </c>
      <c r="CO10" s="271" t="s">
        <v>263</v>
      </c>
      <c r="CP10" s="271" t="s">
        <v>281</v>
      </c>
      <c r="CQ10" s="271" t="s">
        <v>263</v>
      </c>
      <c r="CR10" s="271" t="s">
        <v>268</v>
      </c>
      <c r="CS10" s="271" t="s">
        <v>2045</v>
      </c>
      <c r="CT10" s="271" t="s">
        <v>2007</v>
      </c>
      <c r="CU10" s="271" t="s">
        <v>2032</v>
      </c>
      <c r="CV10" s="273" t="s">
        <v>1949</v>
      </c>
      <c r="CW10" s="272">
        <v>1</v>
      </c>
      <c r="CX10" s="272">
        <v>0</v>
      </c>
      <c r="CY10" s="272">
        <v>0</v>
      </c>
      <c r="CZ10" s="272">
        <v>0</v>
      </c>
      <c r="DA10" s="272">
        <v>0</v>
      </c>
      <c r="DB10" s="272">
        <v>0</v>
      </c>
      <c r="DC10" s="273" t="s">
        <v>2009</v>
      </c>
      <c r="DD10" s="272">
        <v>0</v>
      </c>
      <c r="DE10" s="272">
        <v>1</v>
      </c>
      <c r="DF10" s="272">
        <v>0</v>
      </c>
      <c r="DG10" s="272">
        <v>0</v>
      </c>
      <c r="DH10" s="272">
        <v>0</v>
      </c>
      <c r="DI10" s="272">
        <v>0</v>
      </c>
      <c r="DJ10" s="271" t="s">
        <v>268</v>
      </c>
      <c r="DK10" s="273" t="s">
        <v>2046</v>
      </c>
      <c r="DL10" s="271" t="s">
        <v>2047</v>
      </c>
      <c r="DM10" s="271" t="s">
        <v>281</v>
      </c>
      <c r="DN10" s="271" t="s">
        <v>263</v>
      </c>
      <c r="DO10" s="271" t="s">
        <v>263</v>
      </c>
      <c r="DP10" s="271" t="s">
        <v>263</v>
      </c>
      <c r="DQ10" s="271">
        <v>228929520</v>
      </c>
      <c r="DR10" s="271" t="s">
        <v>2048</v>
      </c>
      <c r="DS10" s="271">
        <v>44503.420451388891</v>
      </c>
      <c r="DT10" s="271" t="s">
        <v>263</v>
      </c>
      <c r="DU10" s="271" t="s">
        <v>263</v>
      </c>
      <c r="DV10" s="271" t="s">
        <v>292</v>
      </c>
      <c r="DW10" s="271" t="s">
        <v>263</v>
      </c>
      <c r="DX10" s="271" t="s">
        <v>263</v>
      </c>
      <c r="DY10" s="271">
        <v>6</v>
      </c>
    </row>
    <row r="11" spans="1:129" ht="21.4" customHeight="1" x14ac:dyDescent="0.35">
      <c r="A11" s="270">
        <v>44496.498152048611</v>
      </c>
      <c r="B11" s="270">
        <v>44496.523522962962</v>
      </c>
      <c r="C11" s="270">
        <v>44496</v>
      </c>
      <c r="D11" s="271" t="s">
        <v>707</v>
      </c>
      <c r="E11" s="271" t="s">
        <v>263</v>
      </c>
      <c r="F11" s="271" t="s">
        <v>264</v>
      </c>
      <c r="G11" s="271" t="s">
        <v>1907</v>
      </c>
      <c r="H11" s="271"/>
      <c r="I11" s="271" t="s">
        <v>1672</v>
      </c>
      <c r="J11" s="275">
        <v>20</v>
      </c>
      <c r="K11" s="271" t="s">
        <v>268</v>
      </c>
      <c r="L11" s="271" t="s">
        <v>1908</v>
      </c>
      <c r="M11" s="272">
        <v>1</v>
      </c>
      <c r="N11" s="272">
        <v>1</v>
      </c>
      <c r="O11" s="271" t="s">
        <v>2050</v>
      </c>
      <c r="P11" s="271">
        <v>1</v>
      </c>
      <c r="Q11" s="271">
        <v>1</v>
      </c>
      <c r="R11" s="271">
        <v>1</v>
      </c>
      <c r="S11" s="271">
        <v>1</v>
      </c>
      <c r="T11" s="271">
        <v>0</v>
      </c>
      <c r="U11" s="271">
        <v>0</v>
      </c>
      <c r="V11" s="271" t="s">
        <v>263</v>
      </c>
      <c r="W11" s="271">
        <v>20</v>
      </c>
      <c r="X11" s="271" t="s">
        <v>2051</v>
      </c>
      <c r="Y11" s="271" t="s">
        <v>174</v>
      </c>
      <c r="Z11" s="271" t="s">
        <v>174</v>
      </c>
      <c r="AA11" s="271" t="s">
        <v>2052</v>
      </c>
      <c r="AB11" s="271" t="s">
        <v>263</v>
      </c>
      <c r="AC11" s="271" t="s">
        <v>263</v>
      </c>
      <c r="AD11" s="271" t="s">
        <v>2053</v>
      </c>
      <c r="AE11" s="273" t="s">
        <v>2054</v>
      </c>
      <c r="AF11" s="271" t="s">
        <v>2055</v>
      </c>
      <c r="AG11" s="271" t="s">
        <v>2056</v>
      </c>
      <c r="AH11" s="271" t="s">
        <v>1974</v>
      </c>
      <c r="AI11" s="271" t="s">
        <v>263</v>
      </c>
      <c r="AJ11" s="271" t="s">
        <v>263</v>
      </c>
      <c r="AK11" s="271" t="s">
        <v>268</v>
      </c>
      <c r="AL11" s="271" t="s">
        <v>1913</v>
      </c>
      <c r="AM11" s="271" t="s">
        <v>2057</v>
      </c>
      <c r="AN11" s="271" t="s">
        <v>298</v>
      </c>
      <c r="AO11" s="273" t="s">
        <v>2058</v>
      </c>
      <c r="AP11" s="274" t="s">
        <v>2059</v>
      </c>
      <c r="AQ11" s="272">
        <v>1</v>
      </c>
      <c r="AR11" s="272">
        <v>0</v>
      </c>
      <c r="AS11" s="272">
        <v>1</v>
      </c>
      <c r="AT11" s="272">
        <v>0</v>
      </c>
      <c r="AU11" s="272">
        <v>0</v>
      </c>
      <c r="AV11" s="272">
        <v>0</v>
      </c>
      <c r="AW11" s="272">
        <v>0</v>
      </c>
      <c r="AX11" s="271" t="s">
        <v>1974</v>
      </c>
      <c r="AY11" s="271" t="s">
        <v>275</v>
      </c>
      <c r="AZ11" s="271" t="s">
        <v>268</v>
      </c>
      <c r="BA11" s="273" t="s">
        <v>2060</v>
      </c>
      <c r="BB11" s="271" t="s">
        <v>2061</v>
      </c>
      <c r="BC11" s="271" t="s">
        <v>268</v>
      </c>
      <c r="BD11" s="271" t="s">
        <v>1947</v>
      </c>
      <c r="BE11" s="271" t="s">
        <v>2056</v>
      </c>
      <c r="BF11" s="271" t="s">
        <v>2062</v>
      </c>
      <c r="BG11" s="271" t="s">
        <v>281</v>
      </c>
      <c r="BH11" s="271" t="s">
        <v>263</v>
      </c>
      <c r="BI11" s="271" t="s">
        <v>263</v>
      </c>
      <c r="BJ11" s="273" t="s">
        <v>2063</v>
      </c>
      <c r="BK11" s="272">
        <v>1</v>
      </c>
      <c r="BL11" s="272">
        <v>1</v>
      </c>
      <c r="BM11" s="272">
        <v>0</v>
      </c>
      <c r="BN11" s="272">
        <v>0</v>
      </c>
      <c r="BO11" s="272">
        <v>0</v>
      </c>
      <c r="BP11" s="272">
        <v>0</v>
      </c>
      <c r="BQ11" s="272">
        <v>0</v>
      </c>
      <c r="BR11" s="272">
        <v>0</v>
      </c>
      <c r="BS11" s="271" t="s">
        <v>281</v>
      </c>
      <c r="BT11" s="271" t="s">
        <v>2064</v>
      </c>
      <c r="BU11" s="272">
        <v>0</v>
      </c>
      <c r="BV11" s="272">
        <v>0</v>
      </c>
      <c r="BW11" s="272">
        <v>0</v>
      </c>
      <c r="BX11" s="272">
        <v>0</v>
      </c>
      <c r="BY11" s="272">
        <v>0</v>
      </c>
      <c r="BZ11" s="272">
        <v>1</v>
      </c>
      <c r="CA11" s="272">
        <v>0</v>
      </c>
      <c r="CB11" s="271" t="s">
        <v>1925</v>
      </c>
      <c r="CC11" s="271">
        <v>1</v>
      </c>
      <c r="CD11" s="271">
        <v>0</v>
      </c>
      <c r="CE11" s="271">
        <v>0</v>
      </c>
      <c r="CF11" s="271">
        <v>0</v>
      </c>
      <c r="CG11" s="271">
        <v>0</v>
      </c>
      <c r="CH11" s="271" t="s">
        <v>263</v>
      </c>
      <c r="CI11" s="271" t="s">
        <v>2029</v>
      </c>
      <c r="CJ11" s="271">
        <v>0</v>
      </c>
      <c r="CK11" s="271">
        <v>0</v>
      </c>
      <c r="CL11" s="271">
        <v>1</v>
      </c>
      <c r="CM11" s="271">
        <v>0</v>
      </c>
      <c r="CN11" s="271">
        <v>1</v>
      </c>
      <c r="CO11" s="271" t="s">
        <v>2005</v>
      </c>
      <c r="CP11" s="271" t="s">
        <v>281</v>
      </c>
      <c r="CQ11" s="271" t="s">
        <v>263</v>
      </c>
      <c r="CR11" s="271" t="s">
        <v>268</v>
      </c>
      <c r="CS11" s="271" t="s">
        <v>2065</v>
      </c>
      <c r="CT11" s="271" t="s">
        <v>2007</v>
      </c>
      <c r="CU11" s="271" t="s">
        <v>2058</v>
      </c>
      <c r="CV11" s="273" t="s">
        <v>1949</v>
      </c>
      <c r="CW11" s="272">
        <v>1</v>
      </c>
      <c r="CX11" s="272">
        <v>0</v>
      </c>
      <c r="CY11" s="272">
        <v>0</v>
      </c>
      <c r="CZ11" s="272">
        <v>0</v>
      </c>
      <c r="DA11" s="272">
        <v>0</v>
      </c>
      <c r="DB11" s="272">
        <v>0</v>
      </c>
      <c r="DC11" s="273" t="s">
        <v>2009</v>
      </c>
      <c r="DD11" s="272">
        <v>0</v>
      </c>
      <c r="DE11" s="272">
        <v>1</v>
      </c>
      <c r="DF11" s="272">
        <v>0</v>
      </c>
      <c r="DG11" s="272">
        <v>0</v>
      </c>
      <c r="DH11" s="272">
        <v>0</v>
      </c>
      <c r="DI11" s="272">
        <v>0</v>
      </c>
      <c r="DJ11" s="271" t="s">
        <v>268</v>
      </c>
      <c r="DK11" s="273" t="s">
        <v>2066</v>
      </c>
      <c r="DL11" s="271" t="s">
        <v>2067</v>
      </c>
      <c r="DM11" s="271" t="s">
        <v>281</v>
      </c>
      <c r="DN11" s="271" t="s">
        <v>263</v>
      </c>
      <c r="DO11" s="271" t="s">
        <v>263</v>
      </c>
      <c r="DP11" s="271" t="s">
        <v>2068</v>
      </c>
      <c r="DQ11" s="271">
        <v>228929548</v>
      </c>
      <c r="DR11" s="271" t="s">
        <v>2069</v>
      </c>
      <c r="DS11" s="271">
        <v>44503.420474537037</v>
      </c>
      <c r="DT11" s="271" t="s">
        <v>263</v>
      </c>
      <c r="DU11" s="271" t="s">
        <v>263</v>
      </c>
      <c r="DV11" s="271" t="s">
        <v>292</v>
      </c>
      <c r="DW11" s="271" t="s">
        <v>263</v>
      </c>
      <c r="DX11" s="271" t="s">
        <v>263</v>
      </c>
      <c r="DY11" s="271">
        <v>7</v>
      </c>
    </row>
    <row r="12" spans="1:129" ht="21.4" customHeight="1" x14ac:dyDescent="0.35">
      <c r="A12" s="270">
        <v>44496.424626388893</v>
      </c>
      <c r="B12" s="270">
        <v>44496.514605555552</v>
      </c>
      <c r="C12" s="270">
        <v>44496</v>
      </c>
      <c r="D12" s="271" t="s">
        <v>900</v>
      </c>
      <c r="E12" s="271" t="s">
        <v>263</v>
      </c>
      <c r="F12" s="271" t="s">
        <v>264</v>
      </c>
      <c r="G12" s="271" t="s">
        <v>1907</v>
      </c>
      <c r="H12" s="271"/>
      <c r="I12" s="271" t="s">
        <v>1672</v>
      </c>
      <c r="J12" s="271">
        <v>9</v>
      </c>
      <c r="K12" s="271" t="s">
        <v>268</v>
      </c>
      <c r="L12" s="271" t="s">
        <v>2070</v>
      </c>
      <c r="M12" s="272">
        <v>1</v>
      </c>
      <c r="N12" s="272">
        <v>1</v>
      </c>
      <c r="O12" s="271" t="s">
        <v>2071</v>
      </c>
      <c r="P12" s="271">
        <v>1</v>
      </c>
      <c r="Q12" s="271">
        <v>1</v>
      </c>
      <c r="R12" s="271">
        <v>0</v>
      </c>
      <c r="S12" s="271">
        <v>1</v>
      </c>
      <c r="T12" s="271">
        <v>1</v>
      </c>
      <c r="U12" s="271">
        <v>0</v>
      </c>
      <c r="V12" s="271" t="s">
        <v>263</v>
      </c>
      <c r="W12" s="271">
        <v>12</v>
      </c>
      <c r="X12" s="271" t="s">
        <v>2072</v>
      </c>
      <c r="Y12" s="271" t="s">
        <v>2073</v>
      </c>
      <c r="Z12" s="271" t="s">
        <v>2074</v>
      </c>
      <c r="AA12" s="271" t="s">
        <v>263</v>
      </c>
      <c r="AB12" s="271" t="s">
        <v>1989</v>
      </c>
      <c r="AC12" s="271" t="s">
        <v>263</v>
      </c>
      <c r="AD12" s="271" t="s">
        <v>2075</v>
      </c>
      <c r="AE12" s="273" t="s">
        <v>2076</v>
      </c>
      <c r="AF12" s="271" t="s">
        <v>2077</v>
      </c>
      <c r="AG12" s="271" t="s">
        <v>2078</v>
      </c>
      <c r="AH12" s="271" t="s">
        <v>263</v>
      </c>
      <c r="AI12" s="271" t="s">
        <v>2079</v>
      </c>
      <c r="AJ12" s="271" t="s">
        <v>263</v>
      </c>
      <c r="AK12" s="271" t="s">
        <v>268</v>
      </c>
      <c r="AL12" s="271" t="s">
        <v>1913</v>
      </c>
      <c r="AM12" s="271" t="s">
        <v>263</v>
      </c>
      <c r="AN12" s="271" t="s">
        <v>263</v>
      </c>
      <c r="AO12" s="273" t="s">
        <v>2080</v>
      </c>
      <c r="AP12" s="274" t="s">
        <v>2081</v>
      </c>
      <c r="AQ12" s="272">
        <v>0</v>
      </c>
      <c r="AR12" s="272">
        <v>0</v>
      </c>
      <c r="AS12" s="272">
        <v>1</v>
      </c>
      <c r="AT12" s="272">
        <v>1</v>
      </c>
      <c r="AU12" s="272">
        <v>0</v>
      </c>
      <c r="AV12" s="272">
        <v>1</v>
      </c>
      <c r="AW12" s="272">
        <v>0</v>
      </c>
      <c r="AX12" s="271" t="s">
        <v>2082</v>
      </c>
      <c r="AY12" s="271" t="s">
        <v>2023</v>
      </c>
      <c r="AZ12" s="271" t="s">
        <v>268</v>
      </c>
      <c r="BA12" s="273" t="s">
        <v>2083</v>
      </c>
      <c r="BB12" s="271" t="s">
        <v>2084</v>
      </c>
      <c r="BC12" s="271" t="s">
        <v>268</v>
      </c>
      <c r="BD12" s="271" t="s">
        <v>2085</v>
      </c>
      <c r="BE12" s="271" t="s">
        <v>2086</v>
      </c>
      <c r="BF12" s="271" t="s">
        <v>2087</v>
      </c>
      <c r="BG12" s="271" t="s">
        <v>268</v>
      </c>
      <c r="BH12" s="271" t="s">
        <v>2088</v>
      </c>
      <c r="BI12" s="271" t="s">
        <v>2089</v>
      </c>
      <c r="BJ12" s="273" t="s">
        <v>2090</v>
      </c>
      <c r="BK12" s="272">
        <v>1</v>
      </c>
      <c r="BL12" s="272">
        <v>0</v>
      </c>
      <c r="BM12" s="272">
        <v>1</v>
      </c>
      <c r="BN12" s="272">
        <v>0</v>
      </c>
      <c r="BO12" s="272">
        <v>1</v>
      </c>
      <c r="BP12" s="272">
        <v>0</v>
      </c>
      <c r="BQ12" s="272">
        <v>0</v>
      </c>
      <c r="BR12" s="272">
        <v>0</v>
      </c>
      <c r="BS12" s="271" t="s">
        <v>2091</v>
      </c>
      <c r="BT12" s="271" t="s">
        <v>2092</v>
      </c>
      <c r="BU12" s="272">
        <v>0</v>
      </c>
      <c r="BV12" s="272">
        <v>0</v>
      </c>
      <c r="BW12" s="272">
        <v>0</v>
      </c>
      <c r="BX12" s="272">
        <v>1</v>
      </c>
      <c r="BY12" s="272">
        <v>0</v>
      </c>
      <c r="BZ12" s="272">
        <v>0</v>
      </c>
      <c r="CA12" s="272">
        <v>0</v>
      </c>
      <c r="CB12" s="271" t="s">
        <v>2028</v>
      </c>
      <c r="CC12" s="271">
        <v>1</v>
      </c>
      <c r="CD12" s="271">
        <v>0</v>
      </c>
      <c r="CE12" s="271">
        <v>1</v>
      </c>
      <c r="CF12" s="271">
        <v>0</v>
      </c>
      <c r="CG12" s="271">
        <v>0</v>
      </c>
      <c r="CH12" s="271" t="s">
        <v>263</v>
      </c>
      <c r="CI12" s="271" t="s">
        <v>2093</v>
      </c>
      <c r="CJ12" s="271">
        <v>1</v>
      </c>
      <c r="CK12" s="271">
        <v>0</v>
      </c>
      <c r="CL12" s="271">
        <v>1</v>
      </c>
      <c r="CM12" s="271">
        <v>0</v>
      </c>
      <c r="CN12" s="271">
        <v>0</v>
      </c>
      <c r="CO12" s="271" t="s">
        <v>263</v>
      </c>
      <c r="CP12" s="271" t="s">
        <v>281</v>
      </c>
      <c r="CQ12" s="271" t="s">
        <v>263</v>
      </c>
      <c r="CR12" s="271" t="s">
        <v>268</v>
      </c>
      <c r="CS12" s="271" t="s">
        <v>2094</v>
      </c>
      <c r="CT12" s="271" t="s">
        <v>2095</v>
      </c>
      <c r="CU12" s="271" t="s">
        <v>2096</v>
      </c>
      <c r="CV12" s="273" t="s">
        <v>2097</v>
      </c>
      <c r="CW12" s="272">
        <v>0</v>
      </c>
      <c r="CX12" s="272">
        <v>1</v>
      </c>
      <c r="CY12" s="272">
        <v>1</v>
      </c>
      <c r="CZ12" s="272">
        <v>0</v>
      </c>
      <c r="DA12" s="272">
        <v>0</v>
      </c>
      <c r="DB12" s="272">
        <v>0</v>
      </c>
      <c r="DC12" s="273" t="s">
        <v>2009</v>
      </c>
      <c r="DD12" s="272">
        <v>0</v>
      </c>
      <c r="DE12" s="272">
        <v>1</v>
      </c>
      <c r="DF12" s="272">
        <v>0</v>
      </c>
      <c r="DG12" s="272">
        <v>0</v>
      </c>
      <c r="DH12" s="272">
        <v>0</v>
      </c>
      <c r="DI12" s="272">
        <v>0</v>
      </c>
      <c r="DJ12" s="271" t="s">
        <v>268</v>
      </c>
      <c r="DK12" s="273" t="s">
        <v>2098</v>
      </c>
      <c r="DL12" s="271" t="s">
        <v>2099</v>
      </c>
      <c r="DM12" s="271" t="s">
        <v>281</v>
      </c>
      <c r="DN12" s="271" t="s">
        <v>263</v>
      </c>
      <c r="DO12" s="271" t="s">
        <v>263</v>
      </c>
      <c r="DP12" s="271" t="s">
        <v>2100</v>
      </c>
      <c r="DQ12" s="271">
        <v>228930933</v>
      </c>
      <c r="DR12" s="271" t="s">
        <v>2101</v>
      </c>
      <c r="DS12" s="271">
        <v>44503.422592592593</v>
      </c>
      <c r="DT12" s="271" t="s">
        <v>263</v>
      </c>
      <c r="DU12" s="271" t="s">
        <v>263</v>
      </c>
      <c r="DV12" s="271" t="s">
        <v>292</v>
      </c>
      <c r="DW12" s="271" t="s">
        <v>263</v>
      </c>
      <c r="DX12" s="271" t="s">
        <v>263</v>
      </c>
      <c r="DY12" s="271">
        <v>8</v>
      </c>
    </row>
    <row r="13" spans="1:129" ht="21.4" customHeight="1" x14ac:dyDescent="0.35">
      <c r="A13" s="270">
        <v>44496.516275682872</v>
      </c>
      <c r="B13" s="270">
        <v>44496.566025428241</v>
      </c>
      <c r="C13" s="270">
        <v>44496</v>
      </c>
      <c r="D13" s="271" t="s">
        <v>900</v>
      </c>
      <c r="E13" s="271" t="s">
        <v>263</v>
      </c>
      <c r="F13" s="271" t="s">
        <v>264</v>
      </c>
      <c r="G13" s="271" t="s">
        <v>1907</v>
      </c>
      <c r="H13" s="271"/>
      <c r="I13" s="271" t="s">
        <v>1672</v>
      </c>
      <c r="J13" s="271">
        <v>6</v>
      </c>
      <c r="K13" s="271" t="s">
        <v>268</v>
      </c>
      <c r="L13" s="271" t="s">
        <v>2102</v>
      </c>
      <c r="M13" s="272">
        <v>0</v>
      </c>
      <c r="N13" s="272">
        <v>1</v>
      </c>
      <c r="O13" s="271" t="s">
        <v>46</v>
      </c>
      <c r="P13" s="271">
        <v>0</v>
      </c>
      <c r="Q13" s="271">
        <v>0</v>
      </c>
      <c r="R13" s="271">
        <v>0</v>
      </c>
      <c r="S13" s="271">
        <v>1</v>
      </c>
      <c r="T13" s="271">
        <v>0</v>
      </c>
      <c r="U13" s="271">
        <v>0</v>
      </c>
      <c r="V13" s="271" t="s">
        <v>263</v>
      </c>
      <c r="W13" s="271">
        <v>17</v>
      </c>
      <c r="X13" s="271" t="s">
        <v>263</v>
      </c>
      <c r="Y13" s="271" t="s">
        <v>263</v>
      </c>
      <c r="Z13" s="271" t="s">
        <v>174</v>
      </c>
      <c r="AA13" s="271" t="s">
        <v>263</v>
      </c>
      <c r="AB13" s="271" t="s">
        <v>263</v>
      </c>
      <c r="AC13" s="271" t="s">
        <v>263</v>
      </c>
      <c r="AD13" s="271" t="s">
        <v>337</v>
      </c>
      <c r="AE13" s="273" t="s">
        <v>263</v>
      </c>
      <c r="AF13" s="271" t="s">
        <v>263</v>
      </c>
      <c r="AG13" s="271" t="s">
        <v>2103</v>
      </c>
      <c r="AH13" s="271" t="s">
        <v>263</v>
      </c>
      <c r="AI13" s="271" t="s">
        <v>263</v>
      </c>
      <c r="AJ13" s="271" t="s">
        <v>263</v>
      </c>
      <c r="AK13" s="271" t="s">
        <v>268</v>
      </c>
      <c r="AL13" s="271" t="s">
        <v>2104</v>
      </c>
      <c r="AM13" s="271" t="s">
        <v>2105</v>
      </c>
      <c r="AN13" s="271" t="s">
        <v>298</v>
      </c>
      <c r="AO13" s="273" t="s">
        <v>2106</v>
      </c>
      <c r="AP13" s="274" t="s">
        <v>2107</v>
      </c>
      <c r="AQ13" s="272">
        <v>1</v>
      </c>
      <c r="AR13" s="272">
        <v>1</v>
      </c>
      <c r="AS13" s="272">
        <v>1</v>
      </c>
      <c r="AT13" s="272">
        <v>1</v>
      </c>
      <c r="AU13" s="272">
        <v>0</v>
      </c>
      <c r="AV13" s="272">
        <v>0</v>
      </c>
      <c r="AW13" s="272">
        <v>0</v>
      </c>
      <c r="AX13" s="271" t="s">
        <v>2108</v>
      </c>
      <c r="AY13" s="271" t="s">
        <v>2023</v>
      </c>
      <c r="AZ13" s="271" t="s">
        <v>268</v>
      </c>
      <c r="BA13" s="273" t="s">
        <v>2109</v>
      </c>
      <c r="BB13" s="271" t="s">
        <v>2110</v>
      </c>
      <c r="BC13" s="271" t="s">
        <v>268</v>
      </c>
      <c r="BD13" s="271" t="s">
        <v>2111</v>
      </c>
      <c r="BE13" s="271" t="s">
        <v>2112</v>
      </c>
      <c r="BF13" s="271" t="s">
        <v>2113</v>
      </c>
      <c r="BG13" s="271" t="s">
        <v>268</v>
      </c>
      <c r="BH13" s="271" t="s">
        <v>2114</v>
      </c>
      <c r="BI13" s="271" t="s">
        <v>2115</v>
      </c>
      <c r="BJ13" s="273" t="s">
        <v>2116</v>
      </c>
      <c r="BK13" s="272">
        <v>1</v>
      </c>
      <c r="BL13" s="272">
        <v>0</v>
      </c>
      <c r="BM13" s="272">
        <v>1</v>
      </c>
      <c r="BN13" s="272">
        <v>0</v>
      </c>
      <c r="BO13" s="272">
        <v>0</v>
      </c>
      <c r="BP13" s="272">
        <v>0</v>
      </c>
      <c r="BQ13" s="272">
        <v>0</v>
      </c>
      <c r="BR13" s="272">
        <v>0</v>
      </c>
      <c r="BS13" s="271" t="s">
        <v>263</v>
      </c>
      <c r="BT13" s="271"/>
      <c r="BU13" s="272">
        <v>0</v>
      </c>
      <c r="BV13" s="272">
        <v>0</v>
      </c>
      <c r="BW13" s="272">
        <v>0</v>
      </c>
      <c r="BX13" s="272">
        <v>0</v>
      </c>
      <c r="BY13" s="272">
        <v>0</v>
      </c>
      <c r="BZ13" s="272">
        <v>0</v>
      </c>
      <c r="CA13" s="272">
        <v>0</v>
      </c>
      <c r="CB13" s="271" t="s">
        <v>1925</v>
      </c>
      <c r="CC13" s="271">
        <v>1</v>
      </c>
      <c r="CD13" s="271">
        <v>0</v>
      </c>
      <c r="CE13" s="271">
        <v>0</v>
      </c>
      <c r="CF13" s="271">
        <v>0</v>
      </c>
      <c r="CG13" s="271">
        <v>0</v>
      </c>
      <c r="CH13" s="271" t="s">
        <v>263</v>
      </c>
      <c r="CI13" s="271" t="s">
        <v>2093</v>
      </c>
      <c r="CJ13" s="271">
        <v>1</v>
      </c>
      <c r="CK13" s="271">
        <v>0</v>
      </c>
      <c r="CL13" s="271">
        <v>1</v>
      </c>
      <c r="CM13" s="271">
        <v>0</v>
      </c>
      <c r="CN13" s="271">
        <v>0</v>
      </c>
      <c r="CO13" s="271" t="s">
        <v>263</v>
      </c>
      <c r="CP13" s="271" t="s">
        <v>281</v>
      </c>
      <c r="CQ13" s="271" t="s">
        <v>263</v>
      </c>
      <c r="CR13" s="271" t="s">
        <v>268</v>
      </c>
      <c r="CS13" s="271" t="s">
        <v>2117</v>
      </c>
      <c r="CT13" s="271" t="s">
        <v>2118</v>
      </c>
      <c r="CU13" s="271" t="s">
        <v>2119</v>
      </c>
      <c r="CV13" s="273" t="s">
        <v>2120</v>
      </c>
      <c r="CW13" s="272">
        <v>0</v>
      </c>
      <c r="CX13" s="272">
        <v>0</v>
      </c>
      <c r="CY13" s="272">
        <v>1</v>
      </c>
      <c r="CZ13" s="272">
        <v>0</v>
      </c>
      <c r="DA13" s="272">
        <v>0</v>
      </c>
      <c r="DB13" s="272">
        <v>0</v>
      </c>
      <c r="DC13" s="273" t="s">
        <v>2121</v>
      </c>
      <c r="DD13" s="272">
        <v>0</v>
      </c>
      <c r="DE13" s="272">
        <v>1</v>
      </c>
      <c r="DF13" s="272">
        <v>1</v>
      </c>
      <c r="DG13" s="272">
        <v>0</v>
      </c>
      <c r="DH13" s="272">
        <v>0</v>
      </c>
      <c r="DI13" s="272">
        <v>0</v>
      </c>
      <c r="DJ13" s="271" t="s">
        <v>281</v>
      </c>
      <c r="DK13" s="273" t="s">
        <v>263</v>
      </c>
      <c r="DL13" s="271" t="s">
        <v>263</v>
      </c>
      <c r="DM13" s="271" t="s">
        <v>263</v>
      </c>
      <c r="DN13" s="271" t="s">
        <v>263</v>
      </c>
      <c r="DO13" s="271" t="s">
        <v>263</v>
      </c>
      <c r="DP13" s="271" t="s">
        <v>2122</v>
      </c>
      <c r="DQ13" s="271">
        <v>228930937</v>
      </c>
      <c r="DR13" s="271" t="s">
        <v>2123</v>
      </c>
      <c r="DS13" s="271">
        <v>44503.422592592593</v>
      </c>
      <c r="DT13" s="271" t="s">
        <v>263</v>
      </c>
      <c r="DU13" s="271" t="s">
        <v>263</v>
      </c>
      <c r="DV13" s="271" t="s">
        <v>292</v>
      </c>
      <c r="DW13" s="271" t="s">
        <v>263</v>
      </c>
      <c r="DX13" s="271" t="s">
        <v>263</v>
      </c>
      <c r="DY13" s="271">
        <v>9</v>
      </c>
    </row>
    <row r="14" spans="1:129" ht="21.4" customHeight="1" x14ac:dyDescent="0.35">
      <c r="A14" s="270">
        <v>44496.623763483803</v>
      </c>
      <c r="B14" s="270">
        <v>44496.658754050928</v>
      </c>
      <c r="C14" s="270">
        <v>44496</v>
      </c>
      <c r="D14" s="271" t="s">
        <v>900</v>
      </c>
      <c r="E14" s="271" t="s">
        <v>263</v>
      </c>
      <c r="F14" s="271" t="s">
        <v>264</v>
      </c>
      <c r="G14" s="271" t="s">
        <v>1907</v>
      </c>
      <c r="H14" s="271"/>
      <c r="I14" s="271" t="s">
        <v>1672</v>
      </c>
      <c r="J14" s="271">
        <v>20</v>
      </c>
      <c r="K14" s="271" t="s">
        <v>268</v>
      </c>
      <c r="L14" s="271"/>
      <c r="M14" s="272"/>
      <c r="N14" s="272"/>
      <c r="O14" s="271" t="s">
        <v>2124</v>
      </c>
      <c r="P14" s="271">
        <v>1</v>
      </c>
      <c r="Q14" s="271">
        <v>0</v>
      </c>
      <c r="R14" s="271">
        <v>1</v>
      </c>
      <c r="S14" s="271">
        <v>1</v>
      </c>
      <c r="T14" s="271">
        <v>1</v>
      </c>
      <c r="U14" s="271">
        <v>0</v>
      </c>
      <c r="V14" s="271" t="s">
        <v>263</v>
      </c>
      <c r="W14" s="271">
        <v>16</v>
      </c>
      <c r="X14" s="271" t="s">
        <v>174</v>
      </c>
      <c r="Y14" s="271" t="s">
        <v>263</v>
      </c>
      <c r="Z14" s="271" t="s">
        <v>174</v>
      </c>
      <c r="AA14" s="271" t="s">
        <v>2125</v>
      </c>
      <c r="AB14" s="271" t="s">
        <v>174</v>
      </c>
      <c r="AC14" s="271" t="s">
        <v>263</v>
      </c>
      <c r="AD14" s="271" t="s">
        <v>2126</v>
      </c>
      <c r="AE14" s="273" t="s">
        <v>2127</v>
      </c>
      <c r="AF14" s="271" t="s">
        <v>263</v>
      </c>
      <c r="AG14" s="271" t="s">
        <v>2128</v>
      </c>
      <c r="AH14" s="271" t="s">
        <v>2129</v>
      </c>
      <c r="AI14" s="271" t="s">
        <v>2130</v>
      </c>
      <c r="AJ14" s="271" t="s">
        <v>263</v>
      </c>
      <c r="AK14" s="271" t="s">
        <v>281</v>
      </c>
      <c r="AL14" s="271" t="s">
        <v>263</v>
      </c>
      <c r="AM14" s="271" t="s">
        <v>263</v>
      </c>
      <c r="AN14" s="271" t="s">
        <v>263</v>
      </c>
      <c r="AO14" s="273" t="s">
        <v>2131</v>
      </c>
      <c r="AP14" s="274" t="s">
        <v>2132</v>
      </c>
      <c r="AQ14" s="272">
        <v>1</v>
      </c>
      <c r="AR14" s="272">
        <v>1</v>
      </c>
      <c r="AS14" s="272">
        <v>0</v>
      </c>
      <c r="AT14" s="272">
        <v>1</v>
      </c>
      <c r="AU14" s="272">
        <v>1</v>
      </c>
      <c r="AV14" s="272">
        <v>0</v>
      </c>
      <c r="AW14" s="272">
        <v>0</v>
      </c>
      <c r="AX14" s="271" t="s">
        <v>2133</v>
      </c>
      <c r="AY14" s="271" t="s">
        <v>2023</v>
      </c>
      <c r="AZ14" s="271" t="s">
        <v>268</v>
      </c>
      <c r="BA14" s="273" t="s">
        <v>2134</v>
      </c>
      <c r="BB14" s="271" t="s">
        <v>2135</v>
      </c>
      <c r="BC14" s="271" t="s">
        <v>268</v>
      </c>
      <c r="BD14" s="271" t="s">
        <v>2136</v>
      </c>
      <c r="BE14" s="271" t="s">
        <v>2137</v>
      </c>
      <c r="BF14" s="271" t="s">
        <v>2138</v>
      </c>
      <c r="BG14" s="271" t="s">
        <v>281</v>
      </c>
      <c r="BH14" s="271" t="s">
        <v>263</v>
      </c>
      <c r="BI14" s="271" t="s">
        <v>263</v>
      </c>
      <c r="BJ14" s="273" t="s">
        <v>2116</v>
      </c>
      <c r="BK14" s="272">
        <v>1</v>
      </c>
      <c r="BL14" s="272">
        <v>0</v>
      </c>
      <c r="BM14" s="272">
        <v>1</v>
      </c>
      <c r="BN14" s="272">
        <v>0</v>
      </c>
      <c r="BO14" s="272">
        <v>0</v>
      </c>
      <c r="BP14" s="272">
        <v>0</v>
      </c>
      <c r="BQ14" s="272">
        <v>0</v>
      </c>
      <c r="BR14" s="272">
        <v>0</v>
      </c>
      <c r="BS14" s="271" t="s">
        <v>2139</v>
      </c>
      <c r="BT14" s="271" t="s">
        <v>2140</v>
      </c>
      <c r="BU14" s="272">
        <v>1</v>
      </c>
      <c r="BV14" s="272">
        <v>0</v>
      </c>
      <c r="BW14" s="272">
        <v>1</v>
      </c>
      <c r="BX14" s="272">
        <v>0</v>
      </c>
      <c r="BY14" s="272">
        <v>0</v>
      </c>
      <c r="BZ14" s="272">
        <v>0</v>
      </c>
      <c r="CA14" s="272">
        <v>0</v>
      </c>
      <c r="CB14" s="271" t="s">
        <v>1925</v>
      </c>
      <c r="CC14" s="271">
        <v>1</v>
      </c>
      <c r="CD14" s="271">
        <v>0</v>
      </c>
      <c r="CE14" s="271">
        <v>0</v>
      </c>
      <c r="CF14" s="271">
        <v>0</v>
      </c>
      <c r="CG14" s="271">
        <v>0</v>
      </c>
      <c r="CH14" s="271" t="s">
        <v>263</v>
      </c>
      <c r="CI14" s="271" t="s">
        <v>2141</v>
      </c>
      <c r="CJ14" s="271">
        <v>1</v>
      </c>
      <c r="CK14" s="271">
        <v>1</v>
      </c>
      <c r="CL14" s="271">
        <v>1</v>
      </c>
      <c r="CM14" s="271">
        <v>0</v>
      </c>
      <c r="CN14" s="271">
        <v>0</v>
      </c>
      <c r="CO14" s="271" t="s">
        <v>263</v>
      </c>
      <c r="CP14" s="271" t="s">
        <v>281</v>
      </c>
      <c r="CQ14" s="271" t="s">
        <v>263</v>
      </c>
      <c r="CR14" s="271" t="s">
        <v>281</v>
      </c>
      <c r="CS14" s="271" t="s">
        <v>2142</v>
      </c>
      <c r="CT14" s="271" t="s">
        <v>263</v>
      </c>
      <c r="CU14" s="271" t="s">
        <v>2143</v>
      </c>
      <c r="CV14" s="273" t="s">
        <v>2144</v>
      </c>
      <c r="CW14" s="272">
        <v>0</v>
      </c>
      <c r="CX14" s="272">
        <v>1</v>
      </c>
      <c r="CY14" s="272">
        <v>0</v>
      </c>
      <c r="CZ14" s="272">
        <v>0</v>
      </c>
      <c r="DA14" s="272">
        <v>0</v>
      </c>
      <c r="DB14" s="272">
        <v>0</v>
      </c>
      <c r="DC14" s="273" t="s">
        <v>2009</v>
      </c>
      <c r="DD14" s="272">
        <v>0</v>
      </c>
      <c r="DE14" s="272">
        <v>1</v>
      </c>
      <c r="DF14" s="272">
        <v>0</v>
      </c>
      <c r="DG14" s="272">
        <v>0</v>
      </c>
      <c r="DH14" s="272">
        <v>0</v>
      </c>
      <c r="DI14" s="272">
        <v>0</v>
      </c>
      <c r="DJ14" s="271" t="s">
        <v>281</v>
      </c>
      <c r="DK14" s="273" t="s">
        <v>263</v>
      </c>
      <c r="DL14" s="271" t="s">
        <v>263</v>
      </c>
      <c r="DM14" s="271" t="s">
        <v>263</v>
      </c>
      <c r="DN14" s="271" t="s">
        <v>263</v>
      </c>
      <c r="DO14" s="271" t="s">
        <v>263</v>
      </c>
      <c r="DP14" s="271" t="s">
        <v>2145</v>
      </c>
      <c r="DQ14" s="271">
        <v>228930945</v>
      </c>
      <c r="DR14" s="271" t="s">
        <v>2146</v>
      </c>
      <c r="DS14" s="271">
        <v>44503.42260416667</v>
      </c>
      <c r="DT14" s="271" t="s">
        <v>263</v>
      </c>
      <c r="DU14" s="271" t="s">
        <v>263</v>
      </c>
      <c r="DV14" s="271" t="s">
        <v>292</v>
      </c>
      <c r="DW14" s="271" t="s">
        <v>263</v>
      </c>
      <c r="DX14" s="271" t="s">
        <v>263</v>
      </c>
      <c r="DY14" s="271">
        <v>10</v>
      </c>
    </row>
    <row r="15" spans="1:129" ht="21.4" customHeight="1" x14ac:dyDescent="0.35">
      <c r="A15" s="270">
        <v>44496.66971761574</v>
      </c>
      <c r="B15" s="270">
        <v>44497.32765259259</v>
      </c>
      <c r="C15" s="270">
        <v>44496</v>
      </c>
      <c r="D15" s="271" t="s">
        <v>900</v>
      </c>
      <c r="E15" s="271" t="s">
        <v>263</v>
      </c>
      <c r="F15" s="271" t="s">
        <v>264</v>
      </c>
      <c r="G15" s="271" t="s">
        <v>1907</v>
      </c>
      <c r="H15" s="271"/>
      <c r="I15" s="271" t="s">
        <v>1672</v>
      </c>
      <c r="J15" s="271">
        <v>18</v>
      </c>
      <c r="K15" s="271" t="s">
        <v>268</v>
      </c>
      <c r="L15" s="271" t="s">
        <v>1908</v>
      </c>
      <c r="M15" s="272">
        <v>1</v>
      </c>
      <c r="N15" s="272">
        <v>1</v>
      </c>
      <c r="O15" s="271" t="s">
        <v>2147</v>
      </c>
      <c r="P15" s="271">
        <v>1</v>
      </c>
      <c r="Q15" s="271">
        <v>0</v>
      </c>
      <c r="R15" s="271">
        <v>0</v>
      </c>
      <c r="S15" s="271">
        <v>1</v>
      </c>
      <c r="T15" s="271">
        <v>0</v>
      </c>
      <c r="U15" s="271">
        <v>0</v>
      </c>
      <c r="V15" s="271" t="s">
        <v>263</v>
      </c>
      <c r="W15" s="271">
        <v>17</v>
      </c>
      <c r="X15" s="271" t="s">
        <v>174</v>
      </c>
      <c r="Y15" s="271" t="s">
        <v>263</v>
      </c>
      <c r="Z15" s="271" t="s">
        <v>174</v>
      </c>
      <c r="AA15" s="271" t="s">
        <v>263</v>
      </c>
      <c r="AB15" s="271" t="s">
        <v>263</v>
      </c>
      <c r="AC15" s="271" t="s">
        <v>263</v>
      </c>
      <c r="AD15" s="271" t="s">
        <v>2148</v>
      </c>
      <c r="AE15" s="273" t="s">
        <v>2149</v>
      </c>
      <c r="AF15" s="271" t="s">
        <v>263</v>
      </c>
      <c r="AG15" s="271" t="s">
        <v>2150</v>
      </c>
      <c r="AH15" s="271" t="s">
        <v>263</v>
      </c>
      <c r="AI15" s="271" t="s">
        <v>263</v>
      </c>
      <c r="AJ15" s="271" t="s">
        <v>263</v>
      </c>
      <c r="AK15" s="271" t="s">
        <v>281</v>
      </c>
      <c r="AL15" s="271" t="s">
        <v>263</v>
      </c>
      <c r="AM15" s="271" t="s">
        <v>263</v>
      </c>
      <c r="AN15" s="271" t="s">
        <v>263</v>
      </c>
      <c r="AO15" s="273" t="s">
        <v>2151</v>
      </c>
      <c r="AP15" s="274" t="s">
        <v>2152</v>
      </c>
      <c r="AQ15" s="272">
        <v>0</v>
      </c>
      <c r="AR15" s="272">
        <v>0</v>
      </c>
      <c r="AS15" s="272">
        <v>0</v>
      </c>
      <c r="AT15" s="272">
        <v>1</v>
      </c>
      <c r="AU15" s="272">
        <v>1</v>
      </c>
      <c r="AV15" s="272">
        <v>0</v>
      </c>
      <c r="AW15" s="272">
        <v>0</v>
      </c>
      <c r="AX15" s="271" t="s">
        <v>2153</v>
      </c>
      <c r="AY15" s="271" t="s">
        <v>2023</v>
      </c>
      <c r="AZ15" s="271" t="s">
        <v>268</v>
      </c>
      <c r="BA15" s="273" t="s">
        <v>2154</v>
      </c>
      <c r="BB15" s="271" t="s">
        <v>2155</v>
      </c>
      <c r="BC15" s="271" t="s">
        <v>268</v>
      </c>
      <c r="BD15" s="271" t="s">
        <v>2156</v>
      </c>
      <c r="BE15" s="271" t="s">
        <v>2137</v>
      </c>
      <c r="BF15" s="271" t="s">
        <v>2113</v>
      </c>
      <c r="BG15" s="271" t="s">
        <v>281</v>
      </c>
      <c r="BH15" s="271" t="s">
        <v>263</v>
      </c>
      <c r="BI15" s="271" t="s">
        <v>263</v>
      </c>
      <c r="BJ15" s="273" t="s">
        <v>2116</v>
      </c>
      <c r="BK15" s="272">
        <v>1</v>
      </c>
      <c r="BL15" s="272">
        <v>0</v>
      </c>
      <c r="BM15" s="272">
        <v>1</v>
      </c>
      <c r="BN15" s="272">
        <v>0</v>
      </c>
      <c r="BO15" s="272">
        <v>0</v>
      </c>
      <c r="BP15" s="272">
        <v>0</v>
      </c>
      <c r="BQ15" s="272">
        <v>0</v>
      </c>
      <c r="BR15" s="272">
        <v>0</v>
      </c>
      <c r="BS15" s="271" t="s">
        <v>2139</v>
      </c>
      <c r="BT15" s="271" t="s">
        <v>2092</v>
      </c>
      <c r="BU15" s="272">
        <v>0</v>
      </c>
      <c r="BV15" s="272">
        <v>0</v>
      </c>
      <c r="BW15" s="272">
        <v>0</v>
      </c>
      <c r="BX15" s="272">
        <v>1</v>
      </c>
      <c r="BY15" s="272">
        <v>0</v>
      </c>
      <c r="BZ15" s="272">
        <v>0</v>
      </c>
      <c r="CA15" s="272">
        <v>0</v>
      </c>
      <c r="CB15" s="271" t="s">
        <v>1925</v>
      </c>
      <c r="CC15" s="271">
        <v>1</v>
      </c>
      <c r="CD15" s="271">
        <v>0</v>
      </c>
      <c r="CE15" s="271">
        <v>0</v>
      </c>
      <c r="CF15" s="271">
        <v>0</v>
      </c>
      <c r="CG15" s="271">
        <v>0</v>
      </c>
      <c r="CH15" s="271" t="s">
        <v>263</v>
      </c>
      <c r="CI15" s="271" t="s">
        <v>2028</v>
      </c>
      <c r="CJ15" s="271">
        <v>1</v>
      </c>
      <c r="CK15" s="271">
        <v>0</v>
      </c>
      <c r="CL15" s="271">
        <v>1</v>
      </c>
      <c r="CM15" s="271">
        <v>0</v>
      </c>
      <c r="CN15" s="271">
        <v>0</v>
      </c>
      <c r="CO15" s="271" t="s">
        <v>263</v>
      </c>
      <c r="CP15" s="271" t="s">
        <v>281</v>
      </c>
      <c r="CQ15" s="271" t="s">
        <v>263</v>
      </c>
      <c r="CR15" s="271" t="s">
        <v>268</v>
      </c>
      <c r="CS15" s="271" t="s">
        <v>2157</v>
      </c>
      <c r="CT15" s="271" t="s">
        <v>2007</v>
      </c>
      <c r="CU15" s="271" t="s">
        <v>2158</v>
      </c>
      <c r="CV15" s="273" t="s">
        <v>2159</v>
      </c>
      <c r="CW15" s="272">
        <v>0</v>
      </c>
      <c r="CX15" s="272">
        <v>0</v>
      </c>
      <c r="CY15" s="272">
        <v>1</v>
      </c>
      <c r="CZ15" s="272">
        <v>0</v>
      </c>
      <c r="DA15" s="272">
        <v>0</v>
      </c>
      <c r="DB15" s="272">
        <v>0</v>
      </c>
      <c r="DC15" s="273" t="s">
        <v>2121</v>
      </c>
      <c r="DD15" s="272">
        <v>0</v>
      </c>
      <c r="DE15" s="272">
        <v>1</v>
      </c>
      <c r="DF15" s="272">
        <v>1</v>
      </c>
      <c r="DG15" s="272">
        <v>0</v>
      </c>
      <c r="DH15" s="272">
        <v>0</v>
      </c>
      <c r="DI15" s="272">
        <v>0</v>
      </c>
      <c r="DJ15" s="271" t="s">
        <v>281</v>
      </c>
      <c r="DK15" s="273" t="s">
        <v>263</v>
      </c>
      <c r="DL15" s="271" t="s">
        <v>263</v>
      </c>
      <c r="DM15" s="271" t="s">
        <v>263</v>
      </c>
      <c r="DN15" s="271" t="s">
        <v>263</v>
      </c>
      <c r="DO15" s="271" t="s">
        <v>263</v>
      </c>
      <c r="DP15" s="271" t="s">
        <v>2160</v>
      </c>
      <c r="DQ15" s="271">
        <v>228930956</v>
      </c>
      <c r="DR15" s="271" t="s">
        <v>2161</v>
      </c>
      <c r="DS15" s="271">
        <v>44503.422615740739</v>
      </c>
      <c r="DT15" s="271" t="s">
        <v>263</v>
      </c>
      <c r="DU15" s="271" t="s">
        <v>263</v>
      </c>
      <c r="DV15" s="271" t="s">
        <v>292</v>
      </c>
      <c r="DW15" s="271" t="s">
        <v>263</v>
      </c>
      <c r="DX15" s="271" t="s">
        <v>263</v>
      </c>
      <c r="DY15" s="271">
        <v>11</v>
      </c>
    </row>
    <row r="16" spans="1:129" ht="21.4" customHeight="1" x14ac:dyDescent="0.35">
      <c r="A16" s="270">
        <v>44497.625181469914</v>
      </c>
      <c r="B16" s="270">
        <v>44497.660229537039</v>
      </c>
      <c r="C16" s="270">
        <v>44497</v>
      </c>
      <c r="D16" s="271" t="s">
        <v>900</v>
      </c>
      <c r="E16" s="271" t="s">
        <v>263</v>
      </c>
      <c r="F16" s="271" t="s">
        <v>264</v>
      </c>
      <c r="G16" s="271" t="s">
        <v>1907</v>
      </c>
      <c r="H16" s="271"/>
      <c r="I16" s="271" t="s">
        <v>1672</v>
      </c>
      <c r="J16" s="271">
        <v>8</v>
      </c>
      <c r="K16" s="271" t="s">
        <v>268</v>
      </c>
      <c r="L16" s="271" t="s">
        <v>2162</v>
      </c>
      <c r="M16" s="272">
        <v>0</v>
      </c>
      <c r="N16" s="272">
        <v>1</v>
      </c>
      <c r="O16" s="271" t="s">
        <v>46</v>
      </c>
      <c r="P16" s="271">
        <v>0</v>
      </c>
      <c r="Q16" s="271">
        <v>0</v>
      </c>
      <c r="R16" s="271">
        <v>0</v>
      </c>
      <c r="S16" s="271">
        <v>1</v>
      </c>
      <c r="T16" s="271">
        <v>0</v>
      </c>
      <c r="U16" s="271">
        <v>0</v>
      </c>
      <c r="V16" s="271" t="s">
        <v>263</v>
      </c>
      <c r="W16" s="271">
        <v>23</v>
      </c>
      <c r="X16" s="271" t="s">
        <v>263</v>
      </c>
      <c r="Y16" s="271" t="s">
        <v>263</v>
      </c>
      <c r="Z16" s="271" t="s">
        <v>174</v>
      </c>
      <c r="AA16" s="271" t="s">
        <v>263</v>
      </c>
      <c r="AB16" s="271" t="s">
        <v>263</v>
      </c>
      <c r="AC16" s="271" t="s">
        <v>263</v>
      </c>
      <c r="AD16" s="271" t="s">
        <v>2163</v>
      </c>
      <c r="AE16" s="273" t="s">
        <v>263</v>
      </c>
      <c r="AF16" s="271" t="s">
        <v>263</v>
      </c>
      <c r="AG16" s="271" t="s">
        <v>2164</v>
      </c>
      <c r="AH16" s="271" t="s">
        <v>263</v>
      </c>
      <c r="AI16" s="271" t="s">
        <v>263</v>
      </c>
      <c r="AJ16" s="271" t="s">
        <v>263</v>
      </c>
      <c r="AK16" s="271" t="s">
        <v>281</v>
      </c>
      <c r="AL16" s="271" t="s">
        <v>263</v>
      </c>
      <c r="AM16" s="271" t="s">
        <v>263</v>
      </c>
      <c r="AN16" s="271" t="s">
        <v>263</v>
      </c>
      <c r="AO16" s="273" t="s">
        <v>2165</v>
      </c>
      <c r="AP16" s="274" t="s">
        <v>2166</v>
      </c>
      <c r="AQ16" s="272">
        <v>1</v>
      </c>
      <c r="AR16" s="272">
        <v>0</v>
      </c>
      <c r="AS16" s="272">
        <v>0</v>
      </c>
      <c r="AT16" s="272">
        <v>1</v>
      </c>
      <c r="AU16" s="272">
        <v>1</v>
      </c>
      <c r="AV16" s="272">
        <v>0</v>
      </c>
      <c r="AW16" s="272">
        <v>1</v>
      </c>
      <c r="AX16" s="271" t="s">
        <v>2167</v>
      </c>
      <c r="AY16" s="271" t="s">
        <v>2023</v>
      </c>
      <c r="AZ16" s="271" t="s">
        <v>281</v>
      </c>
      <c r="BA16" s="273" t="s">
        <v>263</v>
      </c>
      <c r="BB16" s="271" t="s">
        <v>2168</v>
      </c>
      <c r="BC16" s="271" t="s">
        <v>268</v>
      </c>
      <c r="BD16" s="271" t="s">
        <v>2136</v>
      </c>
      <c r="BE16" s="271" t="s">
        <v>2169</v>
      </c>
      <c r="BF16" s="271" t="s">
        <v>2113</v>
      </c>
      <c r="BG16" s="271" t="s">
        <v>281</v>
      </c>
      <c r="BH16" s="271" t="s">
        <v>263</v>
      </c>
      <c r="BI16" s="271" t="s">
        <v>263</v>
      </c>
      <c r="BJ16" s="273" t="s">
        <v>2170</v>
      </c>
      <c r="BK16" s="272">
        <v>1</v>
      </c>
      <c r="BL16" s="272">
        <v>0</v>
      </c>
      <c r="BM16" s="272">
        <v>0</v>
      </c>
      <c r="BN16" s="272">
        <v>1</v>
      </c>
      <c r="BO16" s="272">
        <v>0</v>
      </c>
      <c r="BP16" s="272">
        <v>0</v>
      </c>
      <c r="BQ16" s="272">
        <v>0</v>
      </c>
      <c r="BR16" s="272">
        <v>1</v>
      </c>
      <c r="BS16" s="271" t="s">
        <v>2139</v>
      </c>
      <c r="BT16" s="271" t="s">
        <v>2092</v>
      </c>
      <c r="BU16" s="272">
        <v>0</v>
      </c>
      <c r="BV16" s="272">
        <v>0</v>
      </c>
      <c r="BW16" s="272">
        <v>0</v>
      </c>
      <c r="BX16" s="272">
        <v>1</v>
      </c>
      <c r="BY16" s="272">
        <v>0</v>
      </c>
      <c r="BZ16" s="272">
        <v>0</v>
      </c>
      <c r="CA16" s="272">
        <v>0</v>
      </c>
      <c r="CB16" s="271" t="s">
        <v>1925</v>
      </c>
      <c r="CC16" s="271">
        <v>1</v>
      </c>
      <c r="CD16" s="271">
        <v>0</v>
      </c>
      <c r="CE16" s="271">
        <v>0</v>
      </c>
      <c r="CF16" s="271">
        <v>0</v>
      </c>
      <c r="CG16" s="271">
        <v>0</v>
      </c>
      <c r="CH16" s="271" t="s">
        <v>263</v>
      </c>
      <c r="CI16" s="271" t="s">
        <v>2028</v>
      </c>
      <c r="CJ16" s="271">
        <v>1</v>
      </c>
      <c r="CK16" s="271">
        <v>0</v>
      </c>
      <c r="CL16" s="271">
        <v>1</v>
      </c>
      <c r="CM16" s="271">
        <v>0</v>
      </c>
      <c r="CN16" s="271">
        <v>0</v>
      </c>
      <c r="CO16" s="271" t="s">
        <v>263</v>
      </c>
      <c r="CP16" s="271" t="s">
        <v>281</v>
      </c>
      <c r="CQ16" s="271" t="s">
        <v>263</v>
      </c>
      <c r="CR16" s="271" t="s">
        <v>281</v>
      </c>
      <c r="CS16" s="271" t="s">
        <v>2144</v>
      </c>
      <c r="CT16" s="271" t="s">
        <v>263</v>
      </c>
      <c r="CU16" s="271" t="s">
        <v>2171</v>
      </c>
      <c r="CV16" s="273" t="s">
        <v>2172</v>
      </c>
      <c r="CW16" s="272">
        <v>0</v>
      </c>
      <c r="CX16" s="272">
        <v>1</v>
      </c>
      <c r="CY16" s="272">
        <v>0</v>
      </c>
      <c r="CZ16" s="272">
        <v>0</v>
      </c>
      <c r="DA16" s="272">
        <v>0</v>
      </c>
      <c r="DB16" s="272">
        <v>0</v>
      </c>
      <c r="DC16" s="273" t="s">
        <v>2009</v>
      </c>
      <c r="DD16" s="272">
        <v>0</v>
      </c>
      <c r="DE16" s="272">
        <v>1</v>
      </c>
      <c r="DF16" s="272">
        <v>0</v>
      </c>
      <c r="DG16" s="272">
        <v>0</v>
      </c>
      <c r="DH16" s="272">
        <v>0</v>
      </c>
      <c r="DI16" s="272">
        <v>0</v>
      </c>
      <c r="DJ16" s="271" t="s">
        <v>268</v>
      </c>
      <c r="DK16" s="273" t="s">
        <v>2173</v>
      </c>
      <c r="DL16" s="271" t="s">
        <v>2174</v>
      </c>
      <c r="DM16" s="271" t="s">
        <v>281</v>
      </c>
      <c r="DN16" s="271" t="s">
        <v>263</v>
      </c>
      <c r="DO16" s="271" t="s">
        <v>263</v>
      </c>
      <c r="DP16" s="271" t="s">
        <v>2175</v>
      </c>
      <c r="DQ16" s="271">
        <v>228930961</v>
      </c>
      <c r="DR16" s="271" t="s">
        <v>2176</v>
      </c>
      <c r="DS16" s="271">
        <v>44503.422627314823</v>
      </c>
      <c r="DT16" s="271" t="s">
        <v>263</v>
      </c>
      <c r="DU16" s="271" t="s">
        <v>263</v>
      </c>
      <c r="DV16" s="271" t="s">
        <v>292</v>
      </c>
      <c r="DW16" s="271" t="s">
        <v>263</v>
      </c>
      <c r="DX16" s="271" t="s">
        <v>263</v>
      </c>
      <c r="DY16" s="271">
        <v>12</v>
      </c>
    </row>
    <row r="17" spans="1:129" ht="21.4" customHeight="1" x14ac:dyDescent="0.35">
      <c r="A17" s="270">
        <v>44503.640870659721</v>
      </c>
      <c r="B17" s="270">
        <v>44503.658437557868</v>
      </c>
      <c r="C17" s="270">
        <v>44503</v>
      </c>
      <c r="D17" s="271" t="s">
        <v>496</v>
      </c>
      <c r="E17" s="271" t="s">
        <v>263</v>
      </c>
      <c r="F17" s="271" t="s">
        <v>264</v>
      </c>
      <c r="G17" s="271" t="s">
        <v>1907</v>
      </c>
      <c r="H17" s="271"/>
      <c r="I17" s="271" t="s">
        <v>1673</v>
      </c>
      <c r="J17" s="271">
        <v>10</v>
      </c>
      <c r="K17" s="271" t="s">
        <v>281</v>
      </c>
      <c r="L17" s="271"/>
      <c r="M17" s="272"/>
      <c r="N17" s="272"/>
      <c r="O17" s="271" t="s">
        <v>1909</v>
      </c>
      <c r="P17" s="271">
        <v>1</v>
      </c>
      <c r="Q17" s="271">
        <v>1</v>
      </c>
      <c r="R17" s="271">
        <v>0</v>
      </c>
      <c r="S17" s="271">
        <v>1</v>
      </c>
      <c r="T17" s="271">
        <v>1</v>
      </c>
      <c r="U17" s="271">
        <v>0</v>
      </c>
      <c r="V17" s="271" t="s">
        <v>263</v>
      </c>
      <c r="W17" s="271">
        <v>21</v>
      </c>
      <c r="X17" s="271" t="s">
        <v>2177</v>
      </c>
      <c r="Y17" s="271" t="s">
        <v>177</v>
      </c>
      <c r="Z17" s="271" t="s">
        <v>177</v>
      </c>
      <c r="AA17" s="271" t="s">
        <v>263</v>
      </c>
      <c r="AB17" s="271" t="s">
        <v>177</v>
      </c>
      <c r="AC17" s="271" t="s">
        <v>263</v>
      </c>
      <c r="AD17" s="271" t="s">
        <v>177</v>
      </c>
      <c r="AE17" s="271" t="s">
        <v>2178</v>
      </c>
      <c r="AF17" s="271" t="s">
        <v>2179</v>
      </c>
      <c r="AG17" s="271" t="s">
        <v>2180</v>
      </c>
      <c r="AH17" s="271" t="s">
        <v>263</v>
      </c>
      <c r="AI17" s="271" t="s">
        <v>2181</v>
      </c>
      <c r="AJ17" s="271" t="s">
        <v>263</v>
      </c>
      <c r="AK17" s="271" t="s">
        <v>281</v>
      </c>
      <c r="AL17" s="271" t="s">
        <v>263</v>
      </c>
      <c r="AM17" s="271" t="s">
        <v>263</v>
      </c>
      <c r="AN17" s="271" t="s">
        <v>263</v>
      </c>
      <c r="AO17" s="273" t="s">
        <v>2182</v>
      </c>
      <c r="AP17" s="274" t="s">
        <v>1916</v>
      </c>
      <c r="AQ17" s="272">
        <v>1</v>
      </c>
      <c r="AR17" s="272">
        <v>1</v>
      </c>
      <c r="AS17" s="272">
        <v>1</v>
      </c>
      <c r="AT17" s="272">
        <v>0</v>
      </c>
      <c r="AU17" s="272">
        <v>0</v>
      </c>
      <c r="AV17" s="272">
        <v>0</v>
      </c>
      <c r="AW17" s="272">
        <v>0</v>
      </c>
      <c r="AX17" s="271" t="s">
        <v>2183</v>
      </c>
      <c r="AY17" s="271" t="s">
        <v>2184</v>
      </c>
      <c r="AZ17" s="271" t="s">
        <v>268</v>
      </c>
      <c r="BA17" s="273" t="s">
        <v>2185</v>
      </c>
      <c r="BB17" s="271" t="s">
        <v>2186</v>
      </c>
      <c r="BC17" s="271" t="s">
        <v>281</v>
      </c>
      <c r="BD17" s="271" t="s">
        <v>263</v>
      </c>
      <c r="BE17" s="271" t="s">
        <v>263</v>
      </c>
      <c r="BF17" s="271" t="s">
        <v>263</v>
      </c>
      <c r="BG17" s="271"/>
      <c r="BH17" s="271" t="s">
        <v>263</v>
      </c>
      <c r="BI17" s="271" t="s">
        <v>263</v>
      </c>
      <c r="BJ17" s="273"/>
      <c r="BK17" s="272">
        <v>0</v>
      </c>
      <c r="BL17" s="272">
        <v>0</v>
      </c>
      <c r="BM17" s="272">
        <v>0</v>
      </c>
      <c r="BN17" s="272">
        <v>0</v>
      </c>
      <c r="BO17" s="272">
        <v>0</v>
      </c>
      <c r="BP17" s="272">
        <v>0</v>
      </c>
      <c r="BQ17" s="272">
        <v>0</v>
      </c>
      <c r="BR17" s="272">
        <v>0</v>
      </c>
      <c r="BS17" s="271" t="s">
        <v>263</v>
      </c>
      <c r="BT17" s="271"/>
      <c r="BU17" s="272">
        <v>0</v>
      </c>
      <c r="BV17" s="272">
        <v>0</v>
      </c>
      <c r="BW17" s="272">
        <v>0</v>
      </c>
      <c r="BX17" s="272">
        <v>0</v>
      </c>
      <c r="BY17" s="272">
        <v>0</v>
      </c>
      <c r="BZ17" s="272">
        <v>0</v>
      </c>
      <c r="CA17" s="272">
        <v>0</v>
      </c>
      <c r="CB17" s="271" t="s">
        <v>1925</v>
      </c>
      <c r="CC17" s="271">
        <v>1</v>
      </c>
      <c r="CD17" s="271">
        <v>0</v>
      </c>
      <c r="CE17" s="271">
        <v>0</v>
      </c>
      <c r="CF17" s="271">
        <v>0</v>
      </c>
      <c r="CG17" s="271">
        <v>0</v>
      </c>
      <c r="CH17" s="271" t="s">
        <v>263</v>
      </c>
      <c r="CI17" s="271" t="s">
        <v>1925</v>
      </c>
      <c r="CJ17" s="271">
        <v>1</v>
      </c>
      <c r="CK17" s="271">
        <v>0</v>
      </c>
      <c r="CL17" s="271">
        <v>0</v>
      </c>
      <c r="CM17" s="271">
        <v>0</v>
      </c>
      <c r="CN17" s="271">
        <v>0</v>
      </c>
      <c r="CO17" s="271" t="s">
        <v>263</v>
      </c>
      <c r="CP17" s="271" t="s">
        <v>281</v>
      </c>
      <c r="CQ17" s="271" t="s">
        <v>263</v>
      </c>
      <c r="CR17" s="271" t="s">
        <v>268</v>
      </c>
      <c r="CS17" s="271" t="s">
        <v>2187</v>
      </c>
      <c r="CT17" s="271" t="s">
        <v>2188</v>
      </c>
      <c r="CU17" s="271" t="s">
        <v>2189</v>
      </c>
      <c r="CV17" s="273" t="s">
        <v>2190</v>
      </c>
      <c r="CW17" s="272">
        <v>0</v>
      </c>
      <c r="CX17" s="272">
        <v>0</v>
      </c>
      <c r="CY17" s="272">
        <v>1</v>
      </c>
      <c r="CZ17" s="272">
        <v>0</v>
      </c>
      <c r="DA17" s="272">
        <v>1</v>
      </c>
      <c r="DB17" s="272">
        <v>0</v>
      </c>
      <c r="DC17" s="273" t="s">
        <v>2191</v>
      </c>
      <c r="DD17" s="272">
        <v>1</v>
      </c>
      <c r="DE17" s="272">
        <v>0</v>
      </c>
      <c r="DF17" s="272">
        <v>0</v>
      </c>
      <c r="DG17" s="272">
        <v>0</v>
      </c>
      <c r="DH17" s="272">
        <v>1</v>
      </c>
      <c r="DI17" s="272">
        <v>0</v>
      </c>
      <c r="DJ17" s="271" t="s">
        <v>268</v>
      </c>
      <c r="DK17" s="273" t="s">
        <v>2192</v>
      </c>
      <c r="DL17" s="271" t="s">
        <v>2193</v>
      </c>
      <c r="DM17" s="271" t="s">
        <v>281</v>
      </c>
      <c r="DN17" s="271" t="s">
        <v>263</v>
      </c>
      <c r="DO17" s="271" t="s">
        <v>263</v>
      </c>
      <c r="DP17" s="271" t="s">
        <v>263</v>
      </c>
      <c r="DQ17" s="271">
        <v>229059339</v>
      </c>
      <c r="DR17" s="271" t="s">
        <v>2194</v>
      </c>
      <c r="DS17" s="271">
        <v>44503.677719907413</v>
      </c>
      <c r="DT17" s="271" t="s">
        <v>263</v>
      </c>
      <c r="DU17" s="271" t="s">
        <v>263</v>
      </c>
      <c r="DV17" s="271" t="s">
        <v>292</v>
      </c>
      <c r="DW17" s="271" t="s">
        <v>263</v>
      </c>
      <c r="DX17" s="271" t="s">
        <v>263</v>
      </c>
      <c r="DY17" s="271">
        <v>13</v>
      </c>
    </row>
    <row r="18" spans="1:129" ht="21.4" customHeight="1" x14ac:dyDescent="0.35">
      <c r="A18" s="270">
        <v>44502.634176354157</v>
      </c>
      <c r="B18" s="270">
        <v>44502.651005405103</v>
      </c>
      <c r="C18" s="270">
        <v>44502</v>
      </c>
      <c r="D18" s="271" t="s">
        <v>390</v>
      </c>
      <c r="E18" s="271" t="s">
        <v>263</v>
      </c>
      <c r="F18" s="271" t="s">
        <v>264</v>
      </c>
      <c r="G18" s="271" t="s">
        <v>1907</v>
      </c>
      <c r="H18" s="271"/>
      <c r="I18" s="271" t="s">
        <v>1673</v>
      </c>
      <c r="J18" s="271">
        <v>12</v>
      </c>
      <c r="K18" s="271" t="s">
        <v>268</v>
      </c>
      <c r="L18" s="271" t="s">
        <v>2195</v>
      </c>
      <c r="M18" s="272">
        <v>1</v>
      </c>
      <c r="N18" s="272">
        <v>1</v>
      </c>
      <c r="O18" s="271" t="s">
        <v>2196</v>
      </c>
      <c r="P18" s="271">
        <v>1</v>
      </c>
      <c r="Q18" s="271">
        <v>1</v>
      </c>
      <c r="R18" s="271">
        <v>0</v>
      </c>
      <c r="S18" s="271">
        <v>1</v>
      </c>
      <c r="T18" s="271">
        <v>0</v>
      </c>
      <c r="U18" s="271">
        <v>1</v>
      </c>
      <c r="V18" s="271" t="s">
        <v>2197</v>
      </c>
      <c r="W18" s="271">
        <v>9</v>
      </c>
      <c r="X18" s="271" t="s">
        <v>263</v>
      </c>
      <c r="Y18" s="271" t="s">
        <v>177</v>
      </c>
      <c r="Z18" s="271" t="s">
        <v>177</v>
      </c>
      <c r="AA18" s="271" t="s">
        <v>263</v>
      </c>
      <c r="AB18" s="271" t="s">
        <v>263</v>
      </c>
      <c r="AC18" s="271" t="s">
        <v>177</v>
      </c>
      <c r="AD18" s="271" t="s">
        <v>177</v>
      </c>
      <c r="AE18" s="271" t="s">
        <v>2198</v>
      </c>
      <c r="AF18" s="271" t="s">
        <v>2199</v>
      </c>
      <c r="AG18" s="271" t="s">
        <v>177</v>
      </c>
      <c r="AH18" s="271" t="s">
        <v>263</v>
      </c>
      <c r="AI18" s="271" t="s">
        <v>263</v>
      </c>
      <c r="AJ18" s="271" t="s">
        <v>2200</v>
      </c>
      <c r="AK18" s="271" t="s">
        <v>281</v>
      </c>
      <c r="AL18" s="271" t="s">
        <v>263</v>
      </c>
      <c r="AM18" s="271" t="s">
        <v>263</v>
      </c>
      <c r="AN18" s="271" t="s">
        <v>263</v>
      </c>
      <c r="AO18" s="273" t="s">
        <v>2201</v>
      </c>
      <c r="AP18" s="274" t="s">
        <v>2202</v>
      </c>
      <c r="AQ18" s="272">
        <v>1</v>
      </c>
      <c r="AR18" s="272">
        <v>0</v>
      </c>
      <c r="AS18" s="272">
        <v>1</v>
      </c>
      <c r="AT18" s="272">
        <v>1</v>
      </c>
      <c r="AU18" s="272">
        <v>0</v>
      </c>
      <c r="AV18" s="272">
        <v>0</v>
      </c>
      <c r="AW18" s="272">
        <v>1</v>
      </c>
      <c r="AX18" s="271" t="s">
        <v>2203</v>
      </c>
      <c r="AY18" s="271" t="s">
        <v>2023</v>
      </c>
      <c r="AZ18" s="271" t="s">
        <v>268</v>
      </c>
      <c r="BA18" s="273" t="s">
        <v>2204</v>
      </c>
      <c r="BB18" s="271" t="s">
        <v>2205</v>
      </c>
      <c r="BC18" s="271" t="s">
        <v>281</v>
      </c>
      <c r="BD18" s="271" t="s">
        <v>263</v>
      </c>
      <c r="BE18" s="271" t="s">
        <v>263</v>
      </c>
      <c r="BF18" s="271" t="s">
        <v>263</v>
      </c>
      <c r="BG18" s="271"/>
      <c r="BH18" s="271" t="s">
        <v>263</v>
      </c>
      <c r="BI18" s="271" t="s">
        <v>263</v>
      </c>
      <c r="BJ18" s="273"/>
      <c r="BK18" s="272">
        <v>0</v>
      </c>
      <c r="BL18" s="272">
        <v>0</v>
      </c>
      <c r="BM18" s="272">
        <v>0</v>
      </c>
      <c r="BN18" s="272">
        <v>0</v>
      </c>
      <c r="BO18" s="272">
        <v>0</v>
      </c>
      <c r="BP18" s="272">
        <v>0</v>
      </c>
      <c r="BQ18" s="272">
        <v>0</v>
      </c>
      <c r="BR18" s="272">
        <v>0</v>
      </c>
      <c r="BS18" s="271" t="s">
        <v>263</v>
      </c>
      <c r="BT18" s="271"/>
      <c r="BU18" s="272">
        <v>0</v>
      </c>
      <c r="BV18" s="272">
        <v>0</v>
      </c>
      <c r="BW18" s="272">
        <v>0</v>
      </c>
      <c r="BX18" s="272">
        <v>0</v>
      </c>
      <c r="BY18" s="272">
        <v>0</v>
      </c>
      <c r="BZ18" s="272">
        <v>0</v>
      </c>
      <c r="CA18" s="272">
        <v>0</v>
      </c>
      <c r="CB18" s="271" t="s">
        <v>1925</v>
      </c>
      <c r="CC18" s="271">
        <v>1</v>
      </c>
      <c r="CD18" s="271">
        <v>0</v>
      </c>
      <c r="CE18" s="271">
        <v>0</v>
      </c>
      <c r="CF18" s="271">
        <v>0</v>
      </c>
      <c r="CG18" s="271">
        <v>0</v>
      </c>
      <c r="CH18" s="271" t="s">
        <v>263</v>
      </c>
      <c r="CI18" s="271" t="s">
        <v>1925</v>
      </c>
      <c r="CJ18" s="271">
        <v>1</v>
      </c>
      <c r="CK18" s="271">
        <v>0</v>
      </c>
      <c r="CL18" s="271">
        <v>0</v>
      </c>
      <c r="CM18" s="271">
        <v>0</v>
      </c>
      <c r="CN18" s="271">
        <v>0</v>
      </c>
      <c r="CO18" s="271" t="s">
        <v>263</v>
      </c>
      <c r="CP18" s="271" t="s">
        <v>268</v>
      </c>
      <c r="CQ18" s="271" t="s">
        <v>2206</v>
      </c>
      <c r="CR18" s="271" t="s">
        <v>268</v>
      </c>
      <c r="CS18" s="271" t="s">
        <v>2207</v>
      </c>
      <c r="CT18" s="271" t="s">
        <v>2208</v>
      </c>
      <c r="CU18" s="271" t="s">
        <v>2209</v>
      </c>
      <c r="CV18" s="273" t="s">
        <v>2210</v>
      </c>
      <c r="CW18" s="272">
        <v>0</v>
      </c>
      <c r="CX18" s="272">
        <v>0</v>
      </c>
      <c r="CY18" s="272">
        <v>0</v>
      </c>
      <c r="CZ18" s="272">
        <v>0</v>
      </c>
      <c r="DA18" s="272">
        <v>1</v>
      </c>
      <c r="DB18" s="272">
        <v>0</v>
      </c>
      <c r="DC18" s="273"/>
      <c r="DD18" s="272">
        <v>0</v>
      </c>
      <c r="DE18" s="272">
        <v>0</v>
      </c>
      <c r="DF18" s="272">
        <v>0</v>
      </c>
      <c r="DG18" s="272">
        <v>0</v>
      </c>
      <c r="DH18" s="272">
        <v>0</v>
      </c>
      <c r="DI18" s="272">
        <v>0</v>
      </c>
      <c r="DJ18" s="271" t="s">
        <v>268</v>
      </c>
      <c r="DK18" s="273" t="s">
        <v>2211</v>
      </c>
      <c r="DL18" s="271" t="s">
        <v>2212</v>
      </c>
      <c r="DM18" s="271" t="s">
        <v>268</v>
      </c>
      <c r="DN18" s="271" t="s">
        <v>2213</v>
      </c>
      <c r="DO18" s="271" t="s">
        <v>2214</v>
      </c>
      <c r="DP18" s="271" t="s">
        <v>263</v>
      </c>
      <c r="DQ18" s="271">
        <v>229060232</v>
      </c>
      <c r="DR18" s="271" t="s">
        <v>2215</v>
      </c>
      <c r="DS18" s="271">
        <v>44503.6799537037</v>
      </c>
      <c r="DT18" s="271" t="s">
        <v>263</v>
      </c>
      <c r="DU18" s="271" t="s">
        <v>263</v>
      </c>
      <c r="DV18" s="271" t="s">
        <v>292</v>
      </c>
      <c r="DW18" s="271" t="s">
        <v>263</v>
      </c>
      <c r="DX18" s="271" t="s">
        <v>263</v>
      </c>
      <c r="DY18" s="271">
        <v>14</v>
      </c>
    </row>
    <row r="19" spans="1:129" ht="21.4" customHeight="1" x14ac:dyDescent="0.35">
      <c r="A19" s="270">
        <v>44503.66285479167</v>
      </c>
      <c r="B19" s="270">
        <v>44503.679838020827</v>
      </c>
      <c r="C19" s="270">
        <v>44503</v>
      </c>
      <c r="D19" s="271" t="s">
        <v>390</v>
      </c>
      <c r="E19" s="271" t="s">
        <v>263</v>
      </c>
      <c r="F19" s="271" t="s">
        <v>264</v>
      </c>
      <c r="G19" s="271" t="s">
        <v>1907</v>
      </c>
      <c r="H19" s="271"/>
      <c r="I19" s="271" t="s">
        <v>1673</v>
      </c>
      <c r="J19" s="271">
        <v>4</v>
      </c>
      <c r="K19" s="271" t="s">
        <v>268</v>
      </c>
      <c r="L19" s="271"/>
      <c r="M19" s="272"/>
      <c r="N19" s="272"/>
      <c r="O19" s="271" t="s">
        <v>1987</v>
      </c>
      <c r="P19" s="271">
        <v>1</v>
      </c>
      <c r="Q19" s="271">
        <v>1</v>
      </c>
      <c r="R19" s="271">
        <v>0</v>
      </c>
      <c r="S19" s="271">
        <v>1</v>
      </c>
      <c r="T19" s="271">
        <v>1</v>
      </c>
      <c r="U19" s="271">
        <v>0</v>
      </c>
      <c r="V19" s="271" t="s">
        <v>263</v>
      </c>
      <c r="W19" s="271">
        <v>100</v>
      </c>
      <c r="X19" s="271" t="s">
        <v>177</v>
      </c>
      <c r="Y19" s="271" t="s">
        <v>2216</v>
      </c>
      <c r="Z19" s="271" t="s">
        <v>2216</v>
      </c>
      <c r="AA19" s="271" t="s">
        <v>263</v>
      </c>
      <c r="AB19" s="271" t="s">
        <v>2216</v>
      </c>
      <c r="AC19" s="271" t="s">
        <v>263</v>
      </c>
      <c r="AD19" s="271" t="s">
        <v>2217</v>
      </c>
      <c r="AE19" s="271" t="s">
        <v>2218</v>
      </c>
      <c r="AF19" s="271" t="s">
        <v>2219</v>
      </c>
      <c r="AG19" s="271" t="s">
        <v>2216</v>
      </c>
      <c r="AH19" s="271" t="s">
        <v>263</v>
      </c>
      <c r="AI19" s="271" t="s">
        <v>2216</v>
      </c>
      <c r="AJ19" s="271" t="s">
        <v>263</v>
      </c>
      <c r="AK19" s="271" t="s">
        <v>281</v>
      </c>
      <c r="AL19" s="271" t="s">
        <v>263</v>
      </c>
      <c r="AM19" s="271" t="s">
        <v>263</v>
      </c>
      <c r="AN19" s="271" t="s">
        <v>263</v>
      </c>
      <c r="AO19" s="273" t="s">
        <v>2220</v>
      </c>
      <c r="AP19" s="274" t="s">
        <v>2221</v>
      </c>
      <c r="AQ19" s="272">
        <v>0</v>
      </c>
      <c r="AR19" s="272">
        <v>1</v>
      </c>
      <c r="AS19" s="272">
        <v>1</v>
      </c>
      <c r="AT19" s="272">
        <v>0</v>
      </c>
      <c r="AU19" s="272">
        <v>0</v>
      </c>
      <c r="AV19" s="272">
        <v>0</v>
      </c>
      <c r="AW19" s="272">
        <v>0</v>
      </c>
      <c r="AX19" s="271" t="s">
        <v>2222</v>
      </c>
      <c r="AY19" s="271" t="s">
        <v>2023</v>
      </c>
      <c r="AZ19" s="271" t="s">
        <v>268</v>
      </c>
      <c r="BA19" s="273" t="s">
        <v>2223</v>
      </c>
      <c r="BB19" s="271" t="s">
        <v>2224</v>
      </c>
      <c r="BC19" s="271" t="s">
        <v>268</v>
      </c>
      <c r="BD19" s="271" t="s">
        <v>1947</v>
      </c>
      <c r="BE19" s="271" t="s">
        <v>2225</v>
      </c>
      <c r="BF19" s="271" t="s">
        <v>2226</v>
      </c>
      <c r="BG19" s="271" t="s">
        <v>281</v>
      </c>
      <c r="BH19" s="271" t="s">
        <v>263</v>
      </c>
      <c r="BI19" s="271" t="s">
        <v>263</v>
      </c>
      <c r="BJ19" s="273" t="s">
        <v>2227</v>
      </c>
      <c r="BK19" s="272">
        <v>0</v>
      </c>
      <c r="BL19" s="272">
        <v>0</v>
      </c>
      <c r="BM19" s="272">
        <v>0</v>
      </c>
      <c r="BN19" s="272">
        <v>0</v>
      </c>
      <c r="BO19" s="272">
        <v>0</v>
      </c>
      <c r="BP19" s="272">
        <v>1</v>
      </c>
      <c r="BQ19" s="272">
        <v>0</v>
      </c>
      <c r="BR19" s="272">
        <v>1</v>
      </c>
      <c r="BS19" s="271" t="s">
        <v>1977</v>
      </c>
      <c r="BT19" s="271" t="s">
        <v>2228</v>
      </c>
      <c r="BU19" s="272">
        <v>0</v>
      </c>
      <c r="BV19" s="272">
        <v>1</v>
      </c>
      <c r="BW19" s="272">
        <v>0</v>
      </c>
      <c r="BX19" s="272">
        <v>0</v>
      </c>
      <c r="BY19" s="272">
        <v>0</v>
      </c>
      <c r="BZ19" s="272">
        <v>0</v>
      </c>
      <c r="CA19" s="272">
        <v>0</v>
      </c>
      <c r="CB19" s="271" t="s">
        <v>1925</v>
      </c>
      <c r="CC19" s="271">
        <v>1</v>
      </c>
      <c r="CD19" s="271">
        <v>0</v>
      </c>
      <c r="CE19" s="271">
        <v>0</v>
      </c>
      <c r="CF19" s="271">
        <v>0</v>
      </c>
      <c r="CG19" s="271">
        <v>0</v>
      </c>
      <c r="CH19" s="271" t="s">
        <v>263</v>
      </c>
      <c r="CI19" s="271" t="s">
        <v>1925</v>
      </c>
      <c r="CJ19" s="271">
        <v>1</v>
      </c>
      <c r="CK19" s="271">
        <v>0</v>
      </c>
      <c r="CL19" s="271">
        <v>0</v>
      </c>
      <c r="CM19" s="271">
        <v>0</v>
      </c>
      <c r="CN19" s="271">
        <v>0</v>
      </c>
      <c r="CO19" s="271" t="s">
        <v>263</v>
      </c>
      <c r="CP19" s="271" t="s">
        <v>268</v>
      </c>
      <c r="CQ19" s="271" t="s">
        <v>2206</v>
      </c>
      <c r="CR19" s="271" t="s">
        <v>268</v>
      </c>
      <c r="CS19" s="271" t="s">
        <v>2229</v>
      </c>
      <c r="CT19" s="271" t="s">
        <v>1953</v>
      </c>
      <c r="CU19" s="271" t="s">
        <v>2230</v>
      </c>
      <c r="CV19" s="273" t="s">
        <v>2231</v>
      </c>
      <c r="CW19" s="272">
        <v>0</v>
      </c>
      <c r="CX19" s="272">
        <v>0</v>
      </c>
      <c r="CY19" s="272">
        <v>0</v>
      </c>
      <c r="CZ19" s="272">
        <v>1</v>
      </c>
      <c r="DA19" s="272">
        <v>1</v>
      </c>
      <c r="DB19" s="272">
        <v>0</v>
      </c>
      <c r="DC19" s="273" t="s">
        <v>2232</v>
      </c>
      <c r="DD19" s="272">
        <v>1</v>
      </c>
      <c r="DE19" s="272">
        <v>0</v>
      </c>
      <c r="DF19" s="272">
        <v>0</v>
      </c>
      <c r="DG19" s="272">
        <v>0</v>
      </c>
      <c r="DH19" s="272">
        <v>1</v>
      </c>
      <c r="DI19" s="272">
        <v>0</v>
      </c>
      <c r="DJ19" s="271" t="s">
        <v>268</v>
      </c>
      <c r="DK19" s="273" t="s">
        <v>2233</v>
      </c>
      <c r="DL19" s="271" t="s">
        <v>2234</v>
      </c>
      <c r="DM19" s="271" t="s">
        <v>268</v>
      </c>
      <c r="DN19" s="271" t="s">
        <v>2235</v>
      </c>
      <c r="DO19" s="271" t="s">
        <v>2236</v>
      </c>
      <c r="DP19" s="271" t="s">
        <v>263</v>
      </c>
      <c r="DQ19" s="271">
        <v>229060398</v>
      </c>
      <c r="DR19" s="271" t="s">
        <v>2237</v>
      </c>
      <c r="DS19" s="271">
        <v>44503.680243055547</v>
      </c>
      <c r="DT19" s="271" t="s">
        <v>263</v>
      </c>
      <c r="DU19" s="271" t="s">
        <v>263</v>
      </c>
      <c r="DV19" s="271" t="s">
        <v>292</v>
      </c>
      <c r="DW19" s="271" t="s">
        <v>263</v>
      </c>
      <c r="DX19" s="271" t="s">
        <v>263</v>
      </c>
      <c r="DY19" s="271">
        <v>15</v>
      </c>
    </row>
    <row r="20" spans="1:129" ht="21.4" customHeight="1" x14ac:dyDescent="0.35">
      <c r="A20" s="270">
        <v>44503.348595497693</v>
      </c>
      <c r="B20" s="270">
        <v>44503.359640960647</v>
      </c>
      <c r="C20" s="270">
        <v>44503</v>
      </c>
      <c r="D20" s="271" t="s">
        <v>262</v>
      </c>
      <c r="E20" s="271" t="s">
        <v>263</v>
      </c>
      <c r="F20" s="271" t="s">
        <v>264</v>
      </c>
      <c r="G20" s="271" t="s">
        <v>1907</v>
      </c>
      <c r="H20" s="271"/>
      <c r="I20" s="271" t="s">
        <v>1673</v>
      </c>
      <c r="J20" s="271">
        <v>3</v>
      </c>
      <c r="K20" s="271" t="s">
        <v>268</v>
      </c>
      <c r="L20" s="271" t="s">
        <v>2238</v>
      </c>
      <c r="M20" s="272">
        <v>0</v>
      </c>
      <c r="N20" s="272">
        <v>1</v>
      </c>
      <c r="O20" s="271" t="s">
        <v>2239</v>
      </c>
      <c r="P20" s="271">
        <v>0</v>
      </c>
      <c r="Q20" s="271">
        <v>1</v>
      </c>
      <c r="R20" s="271">
        <v>0</v>
      </c>
      <c r="S20" s="271">
        <v>1</v>
      </c>
      <c r="T20" s="271">
        <v>0</v>
      </c>
      <c r="U20" s="271">
        <v>0</v>
      </c>
      <c r="V20" s="271" t="s">
        <v>263</v>
      </c>
      <c r="W20" s="271">
        <v>10</v>
      </c>
      <c r="X20" s="271" t="s">
        <v>263</v>
      </c>
      <c r="Y20" s="271" t="s">
        <v>2240</v>
      </c>
      <c r="Z20" s="271" t="s">
        <v>2240</v>
      </c>
      <c r="AA20" s="271" t="s">
        <v>263</v>
      </c>
      <c r="AB20" s="271" t="s">
        <v>263</v>
      </c>
      <c r="AC20" s="271" t="s">
        <v>263</v>
      </c>
      <c r="AD20" s="271" t="s">
        <v>2240</v>
      </c>
      <c r="AE20" s="271" t="s">
        <v>263</v>
      </c>
      <c r="AF20" s="271" t="s">
        <v>2241</v>
      </c>
      <c r="AG20" s="271" t="s">
        <v>2241</v>
      </c>
      <c r="AH20" s="271" t="s">
        <v>263</v>
      </c>
      <c r="AI20" s="271" t="s">
        <v>263</v>
      </c>
      <c r="AJ20" s="271" t="s">
        <v>263</v>
      </c>
      <c r="AK20" s="271" t="s">
        <v>281</v>
      </c>
      <c r="AL20" s="271" t="s">
        <v>263</v>
      </c>
      <c r="AM20" s="271" t="s">
        <v>263</v>
      </c>
      <c r="AN20" s="271" t="s">
        <v>263</v>
      </c>
      <c r="AO20" s="273" t="s">
        <v>2242</v>
      </c>
      <c r="AP20" s="274" t="s">
        <v>2243</v>
      </c>
      <c r="AQ20" s="272">
        <v>1</v>
      </c>
      <c r="AR20" s="272">
        <v>1</v>
      </c>
      <c r="AS20" s="272">
        <v>1</v>
      </c>
      <c r="AT20" s="272">
        <v>0</v>
      </c>
      <c r="AU20" s="272">
        <v>0</v>
      </c>
      <c r="AV20" s="272">
        <v>0</v>
      </c>
      <c r="AW20" s="272">
        <v>0</v>
      </c>
      <c r="AX20" s="271" t="s">
        <v>2244</v>
      </c>
      <c r="AY20" s="271" t="s">
        <v>883</v>
      </c>
      <c r="AZ20" s="271" t="s">
        <v>268</v>
      </c>
      <c r="BA20" s="273" t="s">
        <v>263</v>
      </c>
      <c r="BB20" s="271" t="s">
        <v>2245</v>
      </c>
      <c r="BC20" s="271" t="s">
        <v>268</v>
      </c>
      <c r="BD20" s="271" t="s">
        <v>1947</v>
      </c>
      <c r="BE20" s="271" t="s">
        <v>1921</v>
      </c>
      <c r="BF20" s="271" t="s">
        <v>263</v>
      </c>
      <c r="BG20" s="271" t="s">
        <v>281</v>
      </c>
      <c r="BH20" s="271" t="s">
        <v>263</v>
      </c>
      <c r="BI20" s="271" t="s">
        <v>263</v>
      </c>
      <c r="BJ20" s="273" t="s">
        <v>1976</v>
      </c>
      <c r="BK20" s="272">
        <v>1</v>
      </c>
      <c r="BL20" s="272">
        <v>0</v>
      </c>
      <c r="BM20" s="272">
        <v>0</v>
      </c>
      <c r="BN20" s="272">
        <v>0</v>
      </c>
      <c r="BO20" s="272">
        <v>0</v>
      </c>
      <c r="BP20" s="272">
        <v>0</v>
      </c>
      <c r="BQ20" s="272">
        <v>0</v>
      </c>
      <c r="BR20" s="272">
        <v>0</v>
      </c>
      <c r="BS20" s="271" t="s">
        <v>2246</v>
      </c>
      <c r="BT20" s="271" t="s">
        <v>2228</v>
      </c>
      <c r="BU20" s="272">
        <v>0</v>
      </c>
      <c r="BV20" s="272">
        <v>1</v>
      </c>
      <c r="BW20" s="272">
        <v>0</v>
      </c>
      <c r="BX20" s="272">
        <v>0</v>
      </c>
      <c r="BY20" s="272">
        <v>0</v>
      </c>
      <c r="BZ20" s="272">
        <v>0</v>
      </c>
      <c r="CA20" s="272">
        <v>0</v>
      </c>
      <c r="CB20" s="271" t="s">
        <v>1925</v>
      </c>
      <c r="CC20" s="271">
        <v>1</v>
      </c>
      <c r="CD20" s="271">
        <v>0</v>
      </c>
      <c r="CE20" s="271">
        <v>0</v>
      </c>
      <c r="CF20" s="271">
        <v>0</v>
      </c>
      <c r="CG20" s="271">
        <v>0</v>
      </c>
      <c r="CH20" s="271" t="s">
        <v>263</v>
      </c>
      <c r="CI20" s="271" t="s">
        <v>1925</v>
      </c>
      <c r="CJ20" s="271">
        <v>1</v>
      </c>
      <c r="CK20" s="271">
        <v>0</v>
      </c>
      <c r="CL20" s="271">
        <v>0</v>
      </c>
      <c r="CM20" s="271">
        <v>0</v>
      </c>
      <c r="CN20" s="271">
        <v>0</v>
      </c>
      <c r="CO20" s="271" t="s">
        <v>263</v>
      </c>
      <c r="CP20" s="271" t="s">
        <v>281</v>
      </c>
      <c r="CQ20" s="271" t="s">
        <v>263</v>
      </c>
      <c r="CR20" s="271" t="s">
        <v>268</v>
      </c>
      <c r="CS20" s="271" t="s">
        <v>2247</v>
      </c>
      <c r="CT20" s="271" t="s">
        <v>2248</v>
      </c>
      <c r="CU20" s="271" t="s">
        <v>2249</v>
      </c>
      <c r="CV20" s="273" t="s">
        <v>2250</v>
      </c>
      <c r="CW20" s="272">
        <v>0</v>
      </c>
      <c r="CX20" s="272">
        <v>0</v>
      </c>
      <c r="CY20" s="272">
        <v>1</v>
      </c>
      <c r="CZ20" s="272">
        <v>0</v>
      </c>
      <c r="DA20" s="272">
        <v>0</v>
      </c>
      <c r="DB20" s="272">
        <v>0</v>
      </c>
      <c r="DC20" s="273" t="s">
        <v>2251</v>
      </c>
      <c r="DD20" s="272">
        <v>1</v>
      </c>
      <c r="DE20" s="272">
        <v>0</v>
      </c>
      <c r="DF20" s="272">
        <v>0</v>
      </c>
      <c r="DG20" s="272">
        <v>0</v>
      </c>
      <c r="DH20" s="272">
        <v>1</v>
      </c>
      <c r="DI20" s="272">
        <v>1</v>
      </c>
      <c r="DJ20" s="271" t="s">
        <v>268</v>
      </c>
      <c r="DK20" s="273" t="s">
        <v>2252</v>
      </c>
      <c r="DL20" s="271" t="s">
        <v>2253</v>
      </c>
      <c r="DM20" s="271" t="s">
        <v>281</v>
      </c>
      <c r="DN20" s="271" t="s">
        <v>263</v>
      </c>
      <c r="DO20" s="271" t="s">
        <v>263</v>
      </c>
      <c r="DP20" s="271" t="s">
        <v>2254</v>
      </c>
      <c r="DQ20" s="271">
        <v>229060748</v>
      </c>
      <c r="DR20" s="271" t="s">
        <v>2255</v>
      </c>
      <c r="DS20" s="271">
        <v>44503.680949074071</v>
      </c>
      <c r="DT20" s="271" t="s">
        <v>263</v>
      </c>
      <c r="DU20" s="271" t="s">
        <v>263</v>
      </c>
      <c r="DV20" s="271" t="s">
        <v>292</v>
      </c>
      <c r="DW20" s="271" t="s">
        <v>263</v>
      </c>
      <c r="DX20" s="271" t="s">
        <v>263</v>
      </c>
      <c r="DY20" s="271">
        <v>16</v>
      </c>
    </row>
    <row r="21" spans="1:129" ht="21.4" customHeight="1" x14ac:dyDescent="0.35">
      <c r="A21" s="270">
        <v>44503.65005462963</v>
      </c>
      <c r="B21" s="270">
        <v>44503.690030949067</v>
      </c>
      <c r="C21" s="270">
        <v>44503</v>
      </c>
      <c r="D21" s="271" t="s">
        <v>262</v>
      </c>
      <c r="E21" s="271" t="s">
        <v>263</v>
      </c>
      <c r="F21" s="271" t="s">
        <v>264</v>
      </c>
      <c r="G21" s="271" t="s">
        <v>1907</v>
      </c>
      <c r="H21" s="271"/>
      <c r="I21" s="271" t="s">
        <v>1673</v>
      </c>
      <c r="J21" s="271">
        <v>21</v>
      </c>
      <c r="K21" s="271" t="s">
        <v>268</v>
      </c>
      <c r="L21" s="271"/>
      <c r="M21" s="272"/>
      <c r="N21" s="272"/>
      <c r="O21" s="271" t="s">
        <v>1909</v>
      </c>
      <c r="P21" s="271">
        <v>1</v>
      </c>
      <c r="Q21" s="271">
        <v>1</v>
      </c>
      <c r="R21" s="271">
        <v>0</v>
      </c>
      <c r="S21" s="271">
        <v>1</v>
      </c>
      <c r="T21" s="271">
        <v>1</v>
      </c>
      <c r="U21" s="271">
        <v>0</v>
      </c>
      <c r="V21" s="271" t="s">
        <v>263</v>
      </c>
      <c r="W21" s="271">
        <v>200</v>
      </c>
      <c r="X21" s="271" t="s">
        <v>2256</v>
      </c>
      <c r="Y21" s="271" t="s">
        <v>2257</v>
      </c>
      <c r="Z21" s="271" t="s">
        <v>2258</v>
      </c>
      <c r="AA21" s="271" t="s">
        <v>263</v>
      </c>
      <c r="AB21" s="271" t="s">
        <v>2258</v>
      </c>
      <c r="AC21" s="271" t="s">
        <v>263</v>
      </c>
      <c r="AD21" s="271" t="s">
        <v>2259</v>
      </c>
      <c r="AE21" s="271" t="s">
        <v>2260</v>
      </c>
      <c r="AF21" s="271" t="s">
        <v>2261</v>
      </c>
      <c r="AG21" s="271" t="s">
        <v>2262</v>
      </c>
      <c r="AH21" s="271" t="s">
        <v>263</v>
      </c>
      <c r="AI21" s="271" t="s">
        <v>2263</v>
      </c>
      <c r="AJ21" s="271" t="s">
        <v>263</v>
      </c>
      <c r="AK21" s="271" t="s">
        <v>281</v>
      </c>
      <c r="AL21" s="271" t="s">
        <v>263</v>
      </c>
      <c r="AM21" s="271" t="s">
        <v>263</v>
      </c>
      <c r="AN21" s="271" t="s">
        <v>263</v>
      </c>
      <c r="AO21" s="273" t="s">
        <v>2264</v>
      </c>
      <c r="AP21" s="274" t="s">
        <v>2265</v>
      </c>
      <c r="AQ21" s="272">
        <v>1</v>
      </c>
      <c r="AR21" s="272">
        <v>1</v>
      </c>
      <c r="AS21" s="272">
        <v>1</v>
      </c>
      <c r="AT21" s="272">
        <v>0</v>
      </c>
      <c r="AU21" s="272">
        <v>0</v>
      </c>
      <c r="AV21" s="272">
        <v>0</v>
      </c>
      <c r="AW21" s="272">
        <v>0</v>
      </c>
      <c r="AX21" s="271" t="s">
        <v>2266</v>
      </c>
      <c r="AY21" s="271" t="s">
        <v>883</v>
      </c>
      <c r="AZ21" s="271" t="s">
        <v>268</v>
      </c>
      <c r="BA21" s="273" t="s">
        <v>2267</v>
      </c>
      <c r="BB21" s="271" t="s">
        <v>2268</v>
      </c>
      <c r="BC21" s="271" t="s">
        <v>268</v>
      </c>
      <c r="BD21" s="271" t="s">
        <v>1947</v>
      </c>
      <c r="BE21" s="271" t="s">
        <v>2269</v>
      </c>
      <c r="BF21" s="271" t="s">
        <v>263</v>
      </c>
      <c r="BG21" s="271" t="s">
        <v>281</v>
      </c>
      <c r="BH21" s="271" t="s">
        <v>263</v>
      </c>
      <c r="BI21" s="271" t="s">
        <v>263</v>
      </c>
      <c r="BJ21" s="273" t="s">
        <v>2270</v>
      </c>
      <c r="BK21" s="272">
        <v>1</v>
      </c>
      <c r="BL21" s="272">
        <v>0</v>
      </c>
      <c r="BM21" s="272">
        <v>0</v>
      </c>
      <c r="BN21" s="272">
        <v>0</v>
      </c>
      <c r="BO21" s="272">
        <v>0</v>
      </c>
      <c r="BP21" s="272">
        <v>0</v>
      </c>
      <c r="BQ21" s="272">
        <v>0</v>
      </c>
      <c r="BR21" s="272">
        <v>1</v>
      </c>
      <c r="BS21" s="271" t="s">
        <v>2246</v>
      </c>
      <c r="BT21" s="271" t="s">
        <v>2271</v>
      </c>
      <c r="BU21" s="272">
        <v>0</v>
      </c>
      <c r="BV21" s="272">
        <v>1</v>
      </c>
      <c r="BW21" s="272">
        <v>0</v>
      </c>
      <c r="BX21" s="272">
        <v>0</v>
      </c>
      <c r="BY21" s="272">
        <v>1</v>
      </c>
      <c r="BZ21" s="272">
        <v>0</v>
      </c>
      <c r="CA21" s="272">
        <v>0</v>
      </c>
      <c r="CB21" s="271" t="s">
        <v>1925</v>
      </c>
      <c r="CC21" s="271">
        <v>1</v>
      </c>
      <c r="CD21" s="271">
        <v>0</v>
      </c>
      <c r="CE21" s="271">
        <v>0</v>
      </c>
      <c r="CF21" s="271">
        <v>0</v>
      </c>
      <c r="CG21" s="271">
        <v>0</v>
      </c>
      <c r="CH21" s="271" t="s">
        <v>263</v>
      </c>
      <c r="CI21" s="271" t="s">
        <v>1925</v>
      </c>
      <c r="CJ21" s="271">
        <v>1</v>
      </c>
      <c r="CK21" s="271">
        <v>0</v>
      </c>
      <c r="CL21" s="271">
        <v>0</v>
      </c>
      <c r="CM21" s="271">
        <v>0</v>
      </c>
      <c r="CN21" s="271">
        <v>0</v>
      </c>
      <c r="CO21" s="271" t="s">
        <v>263</v>
      </c>
      <c r="CP21" s="271" t="s">
        <v>281</v>
      </c>
      <c r="CQ21" s="271" t="s">
        <v>263</v>
      </c>
      <c r="CR21" s="271" t="s">
        <v>268</v>
      </c>
      <c r="CS21" s="271" t="s">
        <v>2272</v>
      </c>
      <c r="CT21" s="271" t="s">
        <v>1953</v>
      </c>
      <c r="CU21" s="271" t="s">
        <v>2273</v>
      </c>
      <c r="CV21" s="273" t="s">
        <v>2274</v>
      </c>
      <c r="CW21" s="272">
        <v>0</v>
      </c>
      <c r="CX21" s="272">
        <v>0</v>
      </c>
      <c r="CY21" s="272">
        <v>0</v>
      </c>
      <c r="CZ21" s="272">
        <v>1</v>
      </c>
      <c r="DA21" s="272">
        <v>1</v>
      </c>
      <c r="DB21" s="272">
        <v>0</v>
      </c>
      <c r="DC21" s="273" t="s">
        <v>2191</v>
      </c>
      <c r="DD21" s="272">
        <v>1</v>
      </c>
      <c r="DE21" s="272">
        <v>0</v>
      </c>
      <c r="DF21" s="272">
        <v>0</v>
      </c>
      <c r="DG21" s="272">
        <v>0</v>
      </c>
      <c r="DH21" s="272">
        <v>1</v>
      </c>
      <c r="DI21" s="272">
        <v>0</v>
      </c>
      <c r="DJ21" s="271" t="s">
        <v>268</v>
      </c>
      <c r="DK21" s="273" t="s">
        <v>2275</v>
      </c>
      <c r="DL21" s="271" t="s">
        <v>2276</v>
      </c>
      <c r="DM21" s="271" t="s">
        <v>281</v>
      </c>
      <c r="DN21" s="271" t="s">
        <v>263</v>
      </c>
      <c r="DO21" s="271" t="s">
        <v>263</v>
      </c>
      <c r="DP21" s="271" t="s">
        <v>2277</v>
      </c>
      <c r="DQ21" s="271">
        <v>229060876</v>
      </c>
      <c r="DR21" s="271" t="s">
        <v>2278</v>
      </c>
      <c r="DS21" s="271">
        <v>44503.681307870371</v>
      </c>
      <c r="DT21" s="271" t="s">
        <v>263</v>
      </c>
      <c r="DU21" s="271" t="s">
        <v>263</v>
      </c>
      <c r="DV21" s="271" t="s">
        <v>292</v>
      </c>
      <c r="DW21" s="271" t="s">
        <v>263</v>
      </c>
      <c r="DX21" s="271" t="s">
        <v>263</v>
      </c>
      <c r="DY21" s="271">
        <v>17</v>
      </c>
    </row>
    <row r="22" spans="1:129" ht="21.4" customHeight="1" x14ac:dyDescent="0.35">
      <c r="A22" s="270">
        <v>44513.461361180547</v>
      </c>
      <c r="B22" s="270">
        <v>44513.493431261573</v>
      </c>
      <c r="C22" s="270">
        <v>44513</v>
      </c>
      <c r="D22" s="271" t="s">
        <v>996</v>
      </c>
      <c r="E22" s="271" t="s">
        <v>263</v>
      </c>
      <c r="F22" s="271" t="s">
        <v>264</v>
      </c>
      <c r="G22" s="271" t="s">
        <v>1907</v>
      </c>
      <c r="H22" s="271"/>
      <c r="I22" s="271" t="s">
        <v>1673</v>
      </c>
      <c r="J22" s="271">
        <v>5</v>
      </c>
      <c r="K22" s="271" t="s">
        <v>268</v>
      </c>
      <c r="L22" s="271" t="s">
        <v>2279</v>
      </c>
      <c r="M22" s="272">
        <v>1</v>
      </c>
      <c r="N22" s="272">
        <v>1</v>
      </c>
      <c r="O22" s="271" t="s">
        <v>2280</v>
      </c>
      <c r="P22" s="271">
        <v>0</v>
      </c>
      <c r="Q22" s="271">
        <v>0</v>
      </c>
      <c r="R22" s="271">
        <v>0</v>
      </c>
      <c r="S22" s="271">
        <v>0</v>
      </c>
      <c r="T22" s="271">
        <v>0</v>
      </c>
      <c r="U22" s="271">
        <v>1</v>
      </c>
      <c r="V22" s="271" t="s">
        <v>2281</v>
      </c>
      <c r="W22" s="271">
        <v>9</v>
      </c>
      <c r="X22" s="271" t="s">
        <v>263</v>
      </c>
      <c r="Y22" s="271" t="s">
        <v>263</v>
      </c>
      <c r="Z22" s="271" t="s">
        <v>263</v>
      </c>
      <c r="AA22" s="271" t="s">
        <v>263</v>
      </c>
      <c r="AB22" s="271" t="s">
        <v>263</v>
      </c>
      <c r="AC22" s="271" t="s">
        <v>2216</v>
      </c>
      <c r="AD22" s="271" t="s">
        <v>2282</v>
      </c>
      <c r="AE22" s="271" t="s">
        <v>263</v>
      </c>
      <c r="AF22" s="271" t="s">
        <v>263</v>
      </c>
      <c r="AG22" s="271" t="s">
        <v>263</v>
      </c>
      <c r="AH22" s="271" t="s">
        <v>263</v>
      </c>
      <c r="AI22" s="271" t="s">
        <v>263</v>
      </c>
      <c r="AJ22" s="271" t="s">
        <v>2283</v>
      </c>
      <c r="AK22" s="271" t="s">
        <v>268</v>
      </c>
      <c r="AL22" s="271" t="s">
        <v>1913</v>
      </c>
      <c r="AM22" s="271" t="s">
        <v>2284</v>
      </c>
      <c r="AN22" s="271" t="s">
        <v>2284</v>
      </c>
      <c r="AO22" s="273" t="s">
        <v>2285</v>
      </c>
      <c r="AP22" s="274" t="s">
        <v>2286</v>
      </c>
      <c r="AQ22" s="272">
        <v>0</v>
      </c>
      <c r="AR22" s="272">
        <v>1</v>
      </c>
      <c r="AS22" s="272">
        <v>1</v>
      </c>
      <c r="AT22" s="272">
        <v>0</v>
      </c>
      <c r="AU22" s="272">
        <v>0</v>
      </c>
      <c r="AV22" s="272">
        <v>0</v>
      </c>
      <c r="AW22" s="272">
        <v>0</v>
      </c>
      <c r="AX22" s="271" t="s">
        <v>2287</v>
      </c>
      <c r="AY22" s="271" t="s">
        <v>2023</v>
      </c>
      <c r="AZ22" s="271" t="s">
        <v>281</v>
      </c>
      <c r="BA22" s="273" t="s">
        <v>263</v>
      </c>
      <c r="BB22" s="271" t="s">
        <v>2288</v>
      </c>
      <c r="BC22" s="271" t="s">
        <v>268</v>
      </c>
      <c r="BD22" s="271" t="s">
        <v>1920</v>
      </c>
      <c r="BE22" s="271" t="s">
        <v>2289</v>
      </c>
      <c r="BF22" s="271" t="s">
        <v>2043</v>
      </c>
      <c r="BG22" s="271" t="s">
        <v>281</v>
      </c>
      <c r="BH22" s="271" t="s">
        <v>263</v>
      </c>
      <c r="BI22" s="271" t="s">
        <v>263</v>
      </c>
      <c r="BJ22" s="273" t="s">
        <v>1949</v>
      </c>
      <c r="BK22" s="272">
        <v>0</v>
      </c>
      <c r="BL22" s="272">
        <v>0</v>
      </c>
      <c r="BM22" s="272">
        <v>0</v>
      </c>
      <c r="BN22" s="272">
        <v>0</v>
      </c>
      <c r="BO22" s="272">
        <v>0</v>
      </c>
      <c r="BP22" s="272">
        <v>0</v>
      </c>
      <c r="BQ22" s="272">
        <v>1</v>
      </c>
      <c r="BR22" s="272">
        <v>0</v>
      </c>
      <c r="BS22" s="271" t="s">
        <v>1950</v>
      </c>
      <c r="BT22" s="271" t="s">
        <v>2290</v>
      </c>
      <c r="BU22" s="272">
        <v>1</v>
      </c>
      <c r="BV22" s="272">
        <v>0</v>
      </c>
      <c r="BW22" s="272">
        <v>0</v>
      </c>
      <c r="BX22" s="272">
        <v>0</v>
      </c>
      <c r="BY22" s="272">
        <v>0</v>
      </c>
      <c r="BZ22" s="272">
        <v>0</v>
      </c>
      <c r="CA22" s="272">
        <v>0</v>
      </c>
      <c r="CB22" s="271" t="s">
        <v>1925</v>
      </c>
      <c r="CC22" s="271">
        <v>1</v>
      </c>
      <c r="CD22" s="271">
        <v>0</v>
      </c>
      <c r="CE22" s="271">
        <v>0</v>
      </c>
      <c r="CF22" s="271">
        <v>0</v>
      </c>
      <c r="CG22" s="271">
        <v>0</v>
      </c>
      <c r="CH22" s="271" t="s">
        <v>263</v>
      </c>
      <c r="CI22" s="271" t="s">
        <v>1925</v>
      </c>
      <c r="CJ22" s="271">
        <v>1</v>
      </c>
      <c r="CK22" s="271">
        <v>0</v>
      </c>
      <c r="CL22" s="271">
        <v>0</v>
      </c>
      <c r="CM22" s="271">
        <v>0</v>
      </c>
      <c r="CN22" s="271">
        <v>0</v>
      </c>
      <c r="CO22" s="271" t="s">
        <v>263</v>
      </c>
      <c r="CP22" s="271" t="s">
        <v>281</v>
      </c>
      <c r="CQ22" s="271" t="s">
        <v>263</v>
      </c>
      <c r="CR22" s="271" t="s">
        <v>268</v>
      </c>
      <c r="CS22" s="271" t="s">
        <v>2291</v>
      </c>
      <c r="CT22" s="271" t="s">
        <v>2007</v>
      </c>
      <c r="CU22" s="271" t="s">
        <v>2292</v>
      </c>
      <c r="CV22" s="273" t="s">
        <v>2293</v>
      </c>
      <c r="CW22" s="272">
        <v>0</v>
      </c>
      <c r="CX22" s="272">
        <v>0</v>
      </c>
      <c r="CY22" s="272">
        <v>1</v>
      </c>
      <c r="CZ22" s="272">
        <v>0</v>
      </c>
      <c r="DA22" s="272">
        <v>0</v>
      </c>
      <c r="DB22" s="272">
        <v>0</v>
      </c>
      <c r="DC22" s="273" t="s">
        <v>2294</v>
      </c>
      <c r="DD22" s="272">
        <v>0</v>
      </c>
      <c r="DE22" s="272">
        <v>0</v>
      </c>
      <c r="DF22" s="272">
        <v>1</v>
      </c>
      <c r="DG22" s="272">
        <v>0</v>
      </c>
      <c r="DH22" s="272">
        <v>0</v>
      </c>
      <c r="DI22" s="272">
        <v>0</v>
      </c>
      <c r="DJ22" s="271" t="s">
        <v>268</v>
      </c>
      <c r="DK22" s="273" t="s">
        <v>2295</v>
      </c>
      <c r="DL22" s="271" t="s">
        <v>2296</v>
      </c>
      <c r="DM22" s="271" t="s">
        <v>268</v>
      </c>
      <c r="DN22" s="271" t="s">
        <v>263</v>
      </c>
      <c r="DO22" s="271" t="s">
        <v>2297</v>
      </c>
      <c r="DP22" s="271" t="s">
        <v>2298</v>
      </c>
      <c r="DQ22" s="271">
        <v>232415317</v>
      </c>
      <c r="DR22" s="271" t="s">
        <v>2299</v>
      </c>
      <c r="DS22" s="271">
        <v>44515.623391203713</v>
      </c>
      <c r="DT22" s="271" t="s">
        <v>263</v>
      </c>
      <c r="DU22" s="271" t="s">
        <v>263</v>
      </c>
      <c r="DV22" s="271" t="s">
        <v>292</v>
      </c>
      <c r="DW22" s="271" t="s">
        <v>263</v>
      </c>
      <c r="DX22" s="271" t="s">
        <v>263</v>
      </c>
      <c r="DY22" s="271">
        <v>18</v>
      </c>
    </row>
    <row r="23" spans="1:129" ht="21.4" customHeight="1" x14ac:dyDescent="0.35">
      <c r="A23" s="270">
        <v>44513.500055694443</v>
      </c>
      <c r="B23" s="270">
        <v>44513.526615312498</v>
      </c>
      <c r="C23" s="270">
        <v>44513</v>
      </c>
      <c r="D23" s="271" t="s">
        <v>996</v>
      </c>
      <c r="E23" s="271" t="s">
        <v>263</v>
      </c>
      <c r="F23" s="271" t="s">
        <v>264</v>
      </c>
      <c r="G23" s="271" t="s">
        <v>1907</v>
      </c>
      <c r="H23" s="271"/>
      <c r="I23" s="271" t="s">
        <v>1673</v>
      </c>
      <c r="J23" s="271">
        <v>2</v>
      </c>
      <c r="K23" s="271" t="s">
        <v>268</v>
      </c>
      <c r="L23" s="271" t="s">
        <v>2300</v>
      </c>
      <c r="M23" s="272">
        <v>1</v>
      </c>
      <c r="N23" s="272">
        <v>1</v>
      </c>
      <c r="O23" s="271" t="s">
        <v>2280</v>
      </c>
      <c r="P23" s="271">
        <v>0</v>
      </c>
      <c r="Q23" s="271">
        <v>0</v>
      </c>
      <c r="R23" s="271">
        <v>0</v>
      </c>
      <c r="S23" s="271">
        <v>0</v>
      </c>
      <c r="T23" s="271">
        <v>0</v>
      </c>
      <c r="U23" s="271">
        <v>1</v>
      </c>
      <c r="V23" s="271" t="s">
        <v>2301</v>
      </c>
      <c r="W23" s="271">
        <v>15</v>
      </c>
      <c r="X23" s="271" t="s">
        <v>263</v>
      </c>
      <c r="Y23" s="271" t="s">
        <v>263</v>
      </c>
      <c r="Z23" s="271" t="s">
        <v>263</v>
      </c>
      <c r="AA23" s="271" t="s">
        <v>263</v>
      </c>
      <c r="AB23" s="271" t="s">
        <v>263</v>
      </c>
      <c r="AC23" s="271" t="s">
        <v>177</v>
      </c>
      <c r="AD23" s="271" t="s">
        <v>2302</v>
      </c>
      <c r="AE23" s="271" t="s">
        <v>263</v>
      </c>
      <c r="AF23" s="271" t="s">
        <v>263</v>
      </c>
      <c r="AG23" s="271" t="s">
        <v>263</v>
      </c>
      <c r="AH23" s="271" t="s">
        <v>263</v>
      </c>
      <c r="AI23" s="271" t="s">
        <v>263</v>
      </c>
      <c r="AJ23" s="271" t="s">
        <v>2283</v>
      </c>
      <c r="AK23" s="271" t="s">
        <v>268</v>
      </c>
      <c r="AL23" s="271" t="s">
        <v>1913</v>
      </c>
      <c r="AM23" s="271" t="s">
        <v>2303</v>
      </c>
      <c r="AN23" s="271" t="s">
        <v>2284</v>
      </c>
      <c r="AO23" s="273" t="s">
        <v>2304</v>
      </c>
      <c r="AP23" s="274" t="s">
        <v>2305</v>
      </c>
      <c r="AQ23" s="272">
        <v>0</v>
      </c>
      <c r="AR23" s="272">
        <v>1</v>
      </c>
      <c r="AS23" s="272">
        <v>1</v>
      </c>
      <c r="AT23" s="272">
        <v>0</v>
      </c>
      <c r="AU23" s="272">
        <v>0</v>
      </c>
      <c r="AV23" s="272">
        <v>0</v>
      </c>
      <c r="AW23" s="272">
        <v>1</v>
      </c>
      <c r="AX23" s="271" t="s">
        <v>2306</v>
      </c>
      <c r="AY23" s="271" t="s">
        <v>883</v>
      </c>
      <c r="AZ23" s="271" t="s">
        <v>281</v>
      </c>
      <c r="BA23" s="273" t="s">
        <v>263</v>
      </c>
      <c r="BB23" s="271" t="s">
        <v>2307</v>
      </c>
      <c r="BC23" s="271" t="s">
        <v>268</v>
      </c>
      <c r="BD23" s="271" t="s">
        <v>1920</v>
      </c>
      <c r="BE23" s="271" t="s">
        <v>2308</v>
      </c>
      <c r="BF23" s="271" t="s">
        <v>2309</v>
      </c>
      <c r="BG23" s="271" t="s">
        <v>281</v>
      </c>
      <c r="BH23" s="271" t="s">
        <v>263</v>
      </c>
      <c r="BI23" s="271" t="s">
        <v>263</v>
      </c>
      <c r="BJ23" s="273" t="s">
        <v>2310</v>
      </c>
      <c r="BK23" s="272">
        <v>0</v>
      </c>
      <c r="BL23" s="272">
        <v>0</v>
      </c>
      <c r="BM23" s="272">
        <v>0</v>
      </c>
      <c r="BN23" s="272">
        <v>1</v>
      </c>
      <c r="BO23" s="272">
        <v>1</v>
      </c>
      <c r="BP23" s="272">
        <v>0</v>
      </c>
      <c r="BQ23" s="272">
        <v>0</v>
      </c>
      <c r="BR23" s="272">
        <v>0</v>
      </c>
      <c r="BS23" s="271" t="s">
        <v>1950</v>
      </c>
      <c r="BT23" s="271" t="s">
        <v>1924</v>
      </c>
      <c r="BU23" s="272">
        <v>1</v>
      </c>
      <c r="BV23" s="272">
        <v>1</v>
      </c>
      <c r="BW23" s="272">
        <v>0</v>
      </c>
      <c r="BX23" s="272">
        <v>0</v>
      </c>
      <c r="BY23" s="272">
        <v>0</v>
      </c>
      <c r="BZ23" s="272">
        <v>0</v>
      </c>
      <c r="CA23" s="272">
        <v>0</v>
      </c>
      <c r="CB23" s="271" t="s">
        <v>1925</v>
      </c>
      <c r="CC23" s="271">
        <v>1</v>
      </c>
      <c r="CD23" s="271">
        <v>0</v>
      </c>
      <c r="CE23" s="271">
        <v>0</v>
      </c>
      <c r="CF23" s="271">
        <v>0</v>
      </c>
      <c r="CG23" s="271">
        <v>0</v>
      </c>
      <c r="CH23" s="271" t="s">
        <v>263</v>
      </c>
      <c r="CI23" s="271" t="s">
        <v>2311</v>
      </c>
      <c r="CJ23" s="271">
        <v>1</v>
      </c>
      <c r="CK23" s="271">
        <v>0</v>
      </c>
      <c r="CL23" s="271">
        <v>0</v>
      </c>
      <c r="CM23" s="271">
        <v>1</v>
      </c>
      <c r="CN23" s="271">
        <v>1</v>
      </c>
      <c r="CO23" s="276" t="s">
        <v>2005</v>
      </c>
      <c r="CP23" s="271" t="s">
        <v>268</v>
      </c>
      <c r="CQ23" s="271" t="s">
        <v>2312</v>
      </c>
      <c r="CR23" s="271" t="s">
        <v>268</v>
      </c>
      <c r="CS23" s="271" t="s">
        <v>2313</v>
      </c>
      <c r="CT23" s="271" t="s">
        <v>2007</v>
      </c>
      <c r="CU23" s="271" t="s">
        <v>2314</v>
      </c>
      <c r="CV23" s="273" t="s">
        <v>2315</v>
      </c>
      <c r="CW23" s="272">
        <v>0</v>
      </c>
      <c r="CX23" s="272">
        <v>0</v>
      </c>
      <c r="CY23" s="272">
        <v>0</v>
      </c>
      <c r="CZ23" s="272">
        <v>1</v>
      </c>
      <c r="DA23" s="272">
        <v>0</v>
      </c>
      <c r="DB23" s="272">
        <v>0</v>
      </c>
      <c r="DC23" s="273" t="s">
        <v>2316</v>
      </c>
      <c r="DD23" s="272">
        <v>1</v>
      </c>
      <c r="DE23" s="272">
        <v>1</v>
      </c>
      <c r="DF23" s="272">
        <v>1</v>
      </c>
      <c r="DG23" s="272">
        <v>0</v>
      </c>
      <c r="DH23" s="272">
        <v>1</v>
      </c>
      <c r="DI23" s="272">
        <v>0</v>
      </c>
      <c r="DJ23" s="271" t="s">
        <v>268</v>
      </c>
      <c r="DK23" s="273" t="s">
        <v>2317</v>
      </c>
      <c r="DL23" s="271" t="s">
        <v>2318</v>
      </c>
      <c r="DM23" s="271" t="s">
        <v>268</v>
      </c>
      <c r="DN23" s="271" t="s">
        <v>2319</v>
      </c>
      <c r="DO23" s="271" t="s">
        <v>2320</v>
      </c>
      <c r="DP23" s="271" t="s">
        <v>2321</v>
      </c>
      <c r="DQ23" s="271">
        <v>232415329</v>
      </c>
      <c r="DR23" s="271" t="s">
        <v>2322</v>
      </c>
      <c r="DS23" s="271">
        <v>44515.623414351852</v>
      </c>
      <c r="DT23" s="271" t="s">
        <v>263</v>
      </c>
      <c r="DU23" s="271" t="s">
        <v>263</v>
      </c>
      <c r="DV23" s="271" t="s">
        <v>292</v>
      </c>
      <c r="DW23" s="271" t="s">
        <v>263</v>
      </c>
      <c r="DX23" s="271" t="s">
        <v>263</v>
      </c>
      <c r="DY23" s="271">
        <v>19</v>
      </c>
    </row>
    <row r="24" spans="1:129" ht="21.4" customHeight="1" x14ac:dyDescent="0.35">
      <c r="A24" s="270">
        <v>44513.459582476848</v>
      </c>
      <c r="B24" s="270">
        <v>44513.503500011568</v>
      </c>
      <c r="C24" s="270">
        <v>44513</v>
      </c>
      <c r="D24" s="271" t="s">
        <v>262</v>
      </c>
      <c r="E24" s="271" t="s">
        <v>263</v>
      </c>
      <c r="F24" s="271" t="s">
        <v>264</v>
      </c>
      <c r="G24" s="271" t="s">
        <v>1907</v>
      </c>
      <c r="H24" s="271"/>
      <c r="I24" s="271" t="s">
        <v>1673</v>
      </c>
      <c r="J24" s="271">
        <v>2</v>
      </c>
      <c r="K24" s="271" t="s">
        <v>268</v>
      </c>
      <c r="L24" s="271" t="s">
        <v>2323</v>
      </c>
      <c r="M24" s="272">
        <v>1</v>
      </c>
      <c r="N24" s="272">
        <v>1</v>
      </c>
      <c r="O24" s="271" t="s">
        <v>1987</v>
      </c>
      <c r="P24" s="271">
        <v>1</v>
      </c>
      <c r="Q24" s="271">
        <v>1</v>
      </c>
      <c r="R24" s="271">
        <v>0</v>
      </c>
      <c r="S24" s="271">
        <v>1</v>
      </c>
      <c r="T24" s="271">
        <v>1</v>
      </c>
      <c r="U24" s="271">
        <v>0</v>
      </c>
      <c r="V24" s="271" t="s">
        <v>263</v>
      </c>
      <c r="W24" s="271">
        <v>20</v>
      </c>
      <c r="X24" s="271" t="s">
        <v>177</v>
      </c>
      <c r="Y24" s="271" t="s">
        <v>177</v>
      </c>
      <c r="Z24" s="271" t="s">
        <v>2324</v>
      </c>
      <c r="AA24" s="271" t="s">
        <v>263</v>
      </c>
      <c r="AB24" s="271" t="s">
        <v>2325</v>
      </c>
      <c r="AC24" s="271" t="s">
        <v>263</v>
      </c>
      <c r="AD24" s="271" t="s">
        <v>2325</v>
      </c>
      <c r="AE24" s="271" t="s">
        <v>2326</v>
      </c>
      <c r="AF24" s="271" t="s">
        <v>2832</v>
      </c>
      <c r="AG24" s="271" t="s">
        <v>2832</v>
      </c>
      <c r="AH24" s="271" t="s">
        <v>263</v>
      </c>
      <c r="AI24" s="271" t="s">
        <v>2832</v>
      </c>
      <c r="AJ24" s="271" t="s">
        <v>263</v>
      </c>
      <c r="AK24" s="271" t="s">
        <v>281</v>
      </c>
      <c r="AL24" s="271" t="s">
        <v>263</v>
      </c>
      <c r="AM24" s="271" t="s">
        <v>263</v>
      </c>
      <c r="AN24" s="271" t="s">
        <v>263</v>
      </c>
      <c r="AO24" s="273" t="s">
        <v>2327</v>
      </c>
      <c r="AP24" s="274" t="s">
        <v>2328</v>
      </c>
      <c r="AQ24" s="272">
        <v>0</v>
      </c>
      <c r="AR24" s="272">
        <v>1</v>
      </c>
      <c r="AS24" s="272">
        <v>0</v>
      </c>
      <c r="AT24" s="272">
        <v>0</v>
      </c>
      <c r="AU24" s="272">
        <v>0</v>
      </c>
      <c r="AV24" s="272">
        <v>0</v>
      </c>
      <c r="AW24" s="272">
        <v>0</v>
      </c>
      <c r="AX24" s="271" t="s">
        <v>2329</v>
      </c>
      <c r="AY24" s="271" t="s">
        <v>883</v>
      </c>
      <c r="AZ24" s="271" t="s">
        <v>268</v>
      </c>
      <c r="BA24" s="273"/>
      <c r="BB24" s="271" t="s">
        <v>2330</v>
      </c>
      <c r="BC24" s="271" t="s">
        <v>268</v>
      </c>
      <c r="BD24" s="271" t="s">
        <v>1947</v>
      </c>
      <c r="BE24" s="271" t="s">
        <v>2833</v>
      </c>
      <c r="BF24" s="271" t="s">
        <v>2834</v>
      </c>
      <c r="BG24" s="271" t="s">
        <v>281</v>
      </c>
      <c r="BH24" s="271" t="s">
        <v>263</v>
      </c>
      <c r="BI24" s="271" t="s">
        <v>263</v>
      </c>
      <c r="BJ24" s="273" t="s">
        <v>2331</v>
      </c>
      <c r="BK24" s="272">
        <v>1</v>
      </c>
      <c r="BL24" s="272">
        <v>0</v>
      </c>
      <c r="BM24" s="272">
        <v>0</v>
      </c>
      <c r="BN24" s="272">
        <v>0</v>
      </c>
      <c r="BO24" s="272">
        <v>0</v>
      </c>
      <c r="BP24" s="272">
        <v>1</v>
      </c>
      <c r="BQ24" s="272">
        <v>0</v>
      </c>
      <c r="BR24" s="272">
        <v>0</v>
      </c>
      <c r="BS24" s="271" t="s">
        <v>1977</v>
      </c>
      <c r="BT24" s="271" t="s">
        <v>2228</v>
      </c>
      <c r="BU24" s="272">
        <v>0</v>
      </c>
      <c r="BV24" s="272">
        <v>1</v>
      </c>
      <c r="BW24" s="272">
        <v>0</v>
      </c>
      <c r="BX24" s="272">
        <v>0</v>
      </c>
      <c r="BY24" s="272">
        <v>0</v>
      </c>
      <c r="BZ24" s="272">
        <v>0</v>
      </c>
      <c r="CA24" s="272">
        <v>0</v>
      </c>
      <c r="CB24" s="271" t="s">
        <v>2332</v>
      </c>
      <c r="CC24" s="271">
        <v>1</v>
      </c>
      <c r="CD24" s="271">
        <v>1</v>
      </c>
      <c r="CE24" s="271">
        <v>1</v>
      </c>
      <c r="CF24" s="271">
        <v>0</v>
      </c>
      <c r="CG24" s="271">
        <v>1</v>
      </c>
      <c r="CH24" s="271" t="s">
        <v>2333</v>
      </c>
      <c r="CI24" s="271" t="s">
        <v>2334</v>
      </c>
      <c r="CJ24" s="271">
        <v>1</v>
      </c>
      <c r="CK24" s="271">
        <v>1</v>
      </c>
      <c r="CL24" s="271">
        <v>1</v>
      </c>
      <c r="CM24" s="271">
        <v>0</v>
      </c>
      <c r="CN24" s="271">
        <v>1</v>
      </c>
      <c r="CO24" s="271" t="s">
        <v>2005</v>
      </c>
      <c r="CP24" s="271" t="s">
        <v>281</v>
      </c>
      <c r="CQ24" s="271" t="s">
        <v>263</v>
      </c>
      <c r="CR24" s="271" t="s">
        <v>268</v>
      </c>
      <c r="CS24" s="271" t="s">
        <v>2335</v>
      </c>
      <c r="CT24" s="271" t="s">
        <v>2007</v>
      </c>
      <c r="CU24" s="271" t="s">
        <v>2336</v>
      </c>
      <c r="CV24" s="273" t="s">
        <v>2337</v>
      </c>
      <c r="CW24" s="272">
        <v>0</v>
      </c>
      <c r="CX24" s="272">
        <v>0</v>
      </c>
      <c r="CY24" s="272">
        <v>0</v>
      </c>
      <c r="CZ24" s="272">
        <v>0</v>
      </c>
      <c r="DA24" s="272">
        <v>1</v>
      </c>
      <c r="DB24" s="272">
        <v>0</v>
      </c>
      <c r="DC24" s="273" t="s">
        <v>2191</v>
      </c>
      <c r="DD24" s="272">
        <v>1</v>
      </c>
      <c r="DE24" s="272">
        <v>0</v>
      </c>
      <c r="DF24" s="272">
        <v>0</v>
      </c>
      <c r="DG24" s="272">
        <v>0</v>
      </c>
      <c r="DH24" s="272">
        <v>1</v>
      </c>
      <c r="DI24" s="272">
        <v>0</v>
      </c>
      <c r="DJ24" s="271" t="s">
        <v>268</v>
      </c>
      <c r="DK24" s="273" t="s">
        <v>2338</v>
      </c>
      <c r="DL24" s="271" t="s">
        <v>2339</v>
      </c>
      <c r="DM24" s="271" t="s">
        <v>268</v>
      </c>
      <c r="DN24" s="271" t="s">
        <v>2340</v>
      </c>
      <c r="DO24" s="271" t="s">
        <v>2341</v>
      </c>
      <c r="DP24" s="271" t="s">
        <v>2342</v>
      </c>
      <c r="DQ24" s="271">
        <v>232426255</v>
      </c>
      <c r="DR24" s="271" t="s">
        <v>2343</v>
      </c>
      <c r="DS24" s="271">
        <v>44515.63957175926</v>
      </c>
      <c r="DT24" s="271" t="s">
        <v>263</v>
      </c>
      <c r="DU24" s="271" t="s">
        <v>263</v>
      </c>
      <c r="DV24" s="271" t="s">
        <v>292</v>
      </c>
      <c r="DW24" s="271" t="s">
        <v>263</v>
      </c>
      <c r="DX24" s="271" t="s">
        <v>263</v>
      </c>
      <c r="DY24" s="271">
        <v>20</v>
      </c>
    </row>
    <row r="25" spans="1:129" ht="21.4" customHeight="1" x14ac:dyDescent="0.35">
      <c r="A25" s="270">
        <v>44513.503555567127</v>
      </c>
      <c r="B25" s="270">
        <v>44513.554148391202</v>
      </c>
      <c r="C25" s="270">
        <v>44513</v>
      </c>
      <c r="D25" s="271" t="s">
        <v>262</v>
      </c>
      <c r="E25" s="271" t="s">
        <v>263</v>
      </c>
      <c r="F25" s="271" t="s">
        <v>264</v>
      </c>
      <c r="G25" s="271" t="s">
        <v>1907</v>
      </c>
      <c r="H25" s="271"/>
      <c r="I25" s="271" t="s">
        <v>1673</v>
      </c>
      <c r="J25" s="271">
        <v>6</v>
      </c>
      <c r="K25" s="271" t="s">
        <v>268</v>
      </c>
      <c r="L25" s="271" t="s">
        <v>2344</v>
      </c>
      <c r="M25" s="272">
        <v>1</v>
      </c>
      <c r="N25" s="272">
        <v>1</v>
      </c>
      <c r="O25" s="271" t="s">
        <v>1987</v>
      </c>
      <c r="P25" s="271">
        <v>1</v>
      </c>
      <c r="Q25" s="271">
        <v>1</v>
      </c>
      <c r="R25" s="271">
        <v>0</v>
      </c>
      <c r="S25" s="271">
        <v>1</v>
      </c>
      <c r="T25" s="271">
        <v>1</v>
      </c>
      <c r="U25" s="271">
        <v>0</v>
      </c>
      <c r="V25" s="271" t="s">
        <v>263</v>
      </c>
      <c r="W25" s="271">
        <v>30</v>
      </c>
      <c r="X25" s="271" t="s">
        <v>2345</v>
      </c>
      <c r="Y25" s="271" t="s">
        <v>2346</v>
      </c>
      <c r="Z25" s="271" t="s">
        <v>2347</v>
      </c>
      <c r="AA25" s="271" t="s">
        <v>263</v>
      </c>
      <c r="AB25" s="271" t="s">
        <v>2347</v>
      </c>
      <c r="AC25" s="271" t="s">
        <v>263</v>
      </c>
      <c r="AD25" s="271" t="s">
        <v>2347</v>
      </c>
      <c r="AE25" s="271" t="s">
        <v>2835</v>
      </c>
      <c r="AF25" s="271" t="s">
        <v>2347</v>
      </c>
      <c r="AG25" s="271" t="s">
        <v>2347</v>
      </c>
      <c r="AH25" s="271" t="s">
        <v>263</v>
      </c>
      <c r="AI25" s="271" t="s">
        <v>2347</v>
      </c>
      <c r="AJ25" s="271" t="s">
        <v>263</v>
      </c>
      <c r="AK25" s="271" t="s">
        <v>281</v>
      </c>
      <c r="AL25" s="271" t="s">
        <v>263</v>
      </c>
      <c r="AM25" s="271" t="s">
        <v>263</v>
      </c>
      <c r="AN25" s="271" t="s">
        <v>263</v>
      </c>
      <c r="AO25" s="273" t="s">
        <v>2348</v>
      </c>
      <c r="AP25" s="274" t="s">
        <v>2349</v>
      </c>
      <c r="AQ25" s="272">
        <v>0</v>
      </c>
      <c r="AR25" s="272">
        <v>1</v>
      </c>
      <c r="AS25" s="272">
        <v>1</v>
      </c>
      <c r="AT25" s="272">
        <v>1</v>
      </c>
      <c r="AU25" s="272">
        <v>0</v>
      </c>
      <c r="AV25" s="272">
        <v>0</v>
      </c>
      <c r="AW25" s="272">
        <v>0</v>
      </c>
      <c r="AX25" s="271" t="s">
        <v>2836</v>
      </c>
      <c r="AY25" s="271" t="s">
        <v>275</v>
      </c>
      <c r="AZ25" s="271" t="s">
        <v>268</v>
      </c>
      <c r="BA25" s="273"/>
      <c r="BB25" s="271" t="s">
        <v>2350</v>
      </c>
      <c r="BC25" s="271" t="s">
        <v>268</v>
      </c>
      <c r="BD25" s="271" t="s">
        <v>1947</v>
      </c>
      <c r="BE25" s="271" t="s">
        <v>2351</v>
      </c>
      <c r="BF25" s="271" t="s">
        <v>263</v>
      </c>
      <c r="BG25" s="271" t="s">
        <v>281</v>
      </c>
      <c r="BH25" s="271" t="s">
        <v>263</v>
      </c>
      <c r="BI25" s="271" t="s">
        <v>263</v>
      </c>
      <c r="BJ25" s="273" t="s">
        <v>2352</v>
      </c>
      <c r="BK25" s="272">
        <v>1</v>
      </c>
      <c r="BL25" s="272">
        <v>0</v>
      </c>
      <c r="BM25" s="272">
        <v>0</v>
      </c>
      <c r="BN25" s="272">
        <v>0</v>
      </c>
      <c r="BO25" s="272">
        <v>0</v>
      </c>
      <c r="BP25" s="272">
        <v>1</v>
      </c>
      <c r="BQ25" s="272">
        <v>0</v>
      </c>
      <c r="BR25" s="272">
        <v>0</v>
      </c>
      <c r="BS25" s="271" t="s">
        <v>2246</v>
      </c>
      <c r="BT25" s="271" t="s">
        <v>2353</v>
      </c>
      <c r="BU25" s="272">
        <v>0</v>
      </c>
      <c r="BV25" s="272">
        <v>1</v>
      </c>
      <c r="BW25" s="272">
        <v>0</v>
      </c>
      <c r="BX25" s="272">
        <v>0</v>
      </c>
      <c r="BY25" s="272">
        <v>0</v>
      </c>
      <c r="BZ25" s="272">
        <v>0</v>
      </c>
      <c r="CA25" s="272">
        <v>1</v>
      </c>
      <c r="CB25" s="271" t="s">
        <v>1925</v>
      </c>
      <c r="CC25" s="271">
        <v>1</v>
      </c>
      <c r="CD25" s="271">
        <v>0</v>
      </c>
      <c r="CE25" s="271">
        <v>0</v>
      </c>
      <c r="CF25" s="271">
        <v>0</v>
      </c>
      <c r="CG25" s="271">
        <v>0</v>
      </c>
      <c r="CH25" s="271" t="s">
        <v>263</v>
      </c>
      <c r="CI25" s="271" t="s">
        <v>2311</v>
      </c>
      <c r="CJ25" s="271">
        <v>1</v>
      </c>
      <c r="CK25" s="271">
        <v>0</v>
      </c>
      <c r="CL25" s="271">
        <v>0</v>
      </c>
      <c r="CM25" s="271">
        <v>0</v>
      </c>
      <c r="CN25" s="271">
        <v>1</v>
      </c>
      <c r="CO25" s="271" t="s">
        <v>2005</v>
      </c>
      <c r="CP25" s="271" t="s">
        <v>281</v>
      </c>
      <c r="CQ25" s="271" t="s">
        <v>263</v>
      </c>
      <c r="CR25" s="271" t="s">
        <v>268</v>
      </c>
      <c r="CS25" s="271" t="s">
        <v>2354</v>
      </c>
      <c r="CT25" s="271" t="s">
        <v>2007</v>
      </c>
      <c r="CU25" s="271" t="s">
        <v>2242</v>
      </c>
      <c r="CV25" s="273" t="s">
        <v>2355</v>
      </c>
      <c r="CW25" s="272">
        <v>0</v>
      </c>
      <c r="CX25" s="272">
        <v>0</v>
      </c>
      <c r="CY25" s="272">
        <v>0</v>
      </c>
      <c r="CZ25" s="272">
        <v>1</v>
      </c>
      <c r="DA25" s="272">
        <v>1</v>
      </c>
      <c r="DB25" s="272">
        <v>0</v>
      </c>
      <c r="DC25" s="273" t="s">
        <v>2356</v>
      </c>
      <c r="DD25" s="272">
        <v>0</v>
      </c>
      <c r="DE25" s="272">
        <v>0</v>
      </c>
      <c r="DF25" s="272">
        <v>0</v>
      </c>
      <c r="DG25" s="272">
        <v>0</v>
      </c>
      <c r="DH25" s="272">
        <v>0</v>
      </c>
      <c r="DI25" s="272">
        <v>1</v>
      </c>
      <c r="DJ25" s="271" t="s">
        <v>268</v>
      </c>
      <c r="DK25" s="273" t="s">
        <v>2357</v>
      </c>
      <c r="DL25" s="271" t="s">
        <v>2358</v>
      </c>
      <c r="DM25" s="271" t="s">
        <v>268</v>
      </c>
      <c r="DN25" s="271" t="s">
        <v>2359</v>
      </c>
      <c r="DO25" s="271" t="s">
        <v>337</v>
      </c>
      <c r="DP25" s="271" t="s">
        <v>2360</v>
      </c>
      <c r="DQ25" s="271">
        <v>232426276</v>
      </c>
      <c r="DR25" s="271" t="s">
        <v>2361</v>
      </c>
      <c r="DS25" s="271">
        <v>44515.639594907407</v>
      </c>
      <c r="DT25" s="271" t="s">
        <v>263</v>
      </c>
      <c r="DU25" s="271" t="s">
        <v>263</v>
      </c>
      <c r="DV25" s="271" t="s">
        <v>292</v>
      </c>
      <c r="DW25" s="271" t="s">
        <v>263</v>
      </c>
      <c r="DX25" s="271" t="s">
        <v>263</v>
      </c>
      <c r="DY25" s="271">
        <v>21</v>
      </c>
    </row>
    <row r="26" spans="1:129" ht="21.4" customHeight="1" x14ac:dyDescent="0.35">
      <c r="A26" s="270">
        <v>44505.730201805563</v>
      </c>
      <c r="B26" s="270">
        <v>44506.487089085647</v>
      </c>
      <c r="C26" s="270">
        <v>44505</v>
      </c>
      <c r="D26" s="271" t="s">
        <v>496</v>
      </c>
      <c r="E26" s="271" t="s">
        <v>263</v>
      </c>
      <c r="F26" s="271" t="s">
        <v>264</v>
      </c>
      <c r="G26" s="271" t="s">
        <v>1907</v>
      </c>
      <c r="H26" s="271"/>
      <c r="I26" s="271" t="s">
        <v>1673</v>
      </c>
      <c r="J26" s="271">
        <v>5</v>
      </c>
      <c r="K26" s="271" t="s">
        <v>281</v>
      </c>
      <c r="L26" s="271"/>
      <c r="M26" s="272"/>
      <c r="N26" s="272"/>
      <c r="O26" s="271" t="s">
        <v>2362</v>
      </c>
      <c r="P26" s="271">
        <v>0</v>
      </c>
      <c r="Q26" s="271">
        <v>1</v>
      </c>
      <c r="R26" s="271">
        <v>0</v>
      </c>
      <c r="S26" s="271">
        <v>1</v>
      </c>
      <c r="T26" s="271">
        <v>0</v>
      </c>
      <c r="U26" s="271">
        <v>0</v>
      </c>
      <c r="V26" s="271" t="s">
        <v>263</v>
      </c>
      <c r="W26" s="271">
        <v>15</v>
      </c>
      <c r="X26" s="271" t="s">
        <v>263</v>
      </c>
      <c r="Y26" s="271" t="s">
        <v>177</v>
      </c>
      <c r="Z26" s="271" t="s">
        <v>177</v>
      </c>
      <c r="AA26" s="271" t="s">
        <v>263</v>
      </c>
      <c r="AB26" s="271" t="s">
        <v>263</v>
      </c>
      <c r="AC26" s="271" t="s">
        <v>263</v>
      </c>
      <c r="AD26" s="271" t="s">
        <v>2240</v>
      </c>
      <c r="AE26" s="271" t="s">
        <v>263</v>
      </c>
      <c r="AF26" s="271" t="s">
        <v>2363</v>
      </c>
      <c r="AG26" s="271" t="s">
        <v>2364</v>
      </c>
      <c r="AH26" s="271" t="s">
        <v>263</v>
      </c>
      <c r="AI26" s="271" t="s">
        <v>263</v>
      </c>
      <c r="AJ26" s="271" t="s">
        <v>263</v>
      </c>
      <c r="AK26" s="271" t="s">
        <v>268</v>
      </c>
      <c r="AL26" s="271" t="s">
        <v>1913</v>
      </c>
      <c r="AM26" s="271" t="s">
        <v>2365</v>
      </c>
      <c r="AN26" s="271" t="s">
        <v>2366</v>
      </c>
      <c r="AO26" s="273" t="s">
        <v>2367</v>
      </c>
      <c r="AP26" s="274" t="s">
        <v>2368</v>
      </c>
      <c r="AQ26" s="272">
        <v>1</v>
      </c>
      <c r="AR26" s="272">
        <v>1</v>
      </c>
      <c r="AS26" s="272">
        <v>1</v>
      </c>
      <c r="AT26" s="272">
        <v>0</v>
      </c>
      <c r="AU26" s="272">
        <v>0</v>
      </c>
      <c r="AV26" s="272">
        <v>0</v>
      </c>
      <c r="AW26" s="272">
        <v>0</v>
      </c>
      <c r="AX26" s="271" t="s">
        <v>2369</v>
      </c>
      <c r="AY26" s="271" t="s">
        <v>2184</v>
      </c>
      <c r="AZ26" s="271" t="s">
        <v>268</v>
      </c>
      <c r="BA26" s="273" t="s">
        <v>2370</v>
      </c>
      <c r="BB26" s="271" t="s">
        <v>2371</v>
      </c>
      <c r="BC26" s="271" t="s">
        <v>281</v>
      </c>
      <c r="BD26" s="271" t="s">
        <v>263</v>
      </c>
      <c r="BE26" s="271" t="s">
        <v>263</v>
      </c>
      <c r="BF26" s="271" t="s">
        <v>263</v>
      </c>
      <c r="BG26" s="271"/>
      <c r="BH26" s="271" t="s">
        <v>263</v>
      </c>
      <c r="BI26" s="271" t="s">
        <v>263</v>
      </c>
      <c r="BJ26" s="273"/>
      <c r="BK26" s="272">
        <v>0</v>
      </c>
      <c r="BL26" s="272">
        <v>0</v>
      </c>
      <c r="BM26" s="272">
        <v>0</v>
      </c>
      <c r="BN26" s="272">
        <v>0</v>
      </c>
      <c r="BO26" s="272">
        <v>0</v>
      </c>
      <c r="BP26" s="272">
        <v>0</v>
      </c>
      <c r="BQ26" s="272">
        <v>0</v>
      </c>
      <c r="BR26" s="272">
        <v>0</v>
      </c>
      <c r="BS26" s="271" t="s">
        <v>263</v>
      </c>
      <c r="BT26" s="271"/>
      <c r="BU26" s="272">
        <v>0</v>
      </c>
      <c r="BV26" s="272">
        <v>0</v>
      </c>
      <c r="BW26" s="272">
        <v>0</v>
      </c>
      <c r="BX26" s="272">
        <v>0</v>
      </c>
      <c r="BY26" s="272">
        <v>0</v>
      </c>
      <c r="BZ26" s="272">
        <v>0</v>
      </c>
      <c r="CA26" s="272">
        <v>0</v>
      </c>
      <c r="CB26" s="271" t="s">
        <v>1925</v>
      </c>
      <c r="CC26" s="271">
        <v>1</v>
      </c>
      <c r="CD26" s="271">
        <v>0</v>
      </c>
      <c r="CE26" s="271">
        <v>0</v>
      </c>
      <c r="CF26" s="271">
        <v>0</v>
      </c>
      <c r="CG26" s="271">
        <v>0</v>
      </c>
      <c r="CH26" s="271" t="s">
        <v>263</v>
      </c>
      <c r="CI26" s="271" t="s">
        <v>1925</v>
      </c>
      <c r="CJ26" s="271">
        <v>1</v>
      </c>
      <c r="CK26" s="271">
        <v>0</v>
      </c>
      <c r="CL26" s="271">
        <v>0</v>
      </c>
      <c r="CM26" s="271">
        <v>0</v>
      </c>
      <c r="CN26" s="271">
        <v>0</v>
      </c>
      <c r="CO26" s="271" t="s">
        <v>263</v>
      </c>
      <c r="CP26" s="271" t="s">
        <v>281</v>
      </c>
      <c r="CQ26" s="271" t="s">
        <v>263</v>
      </c>
      <c r="CR26" s="271" t="s">
        <v>268</v>
      </c>
      <c r="CS26" s="271" t="s">
        <v>2372</v>
      </c>
      <c r="CT26" s="271" t="s">
        <v>2373</v>
      </c>
      <c r="CU26" s="271" t="s">
        <v>2374</v>
      </c>
      <c r="CV26" s="273" t="s">
        <v>2375</v>
      </c>
      <c r="CW26" s="272">
        <v>0</v>
      </c>
      <c r="CX26" s="272">
        <v>0</v>
      </c>
      <c r="CY26" s="272">
        <v>1</v>
      </c>
      <c r="CZ26" s="272">
        <v>0</v>
      </c>
      <c r="DA26" s="272">
        <v>0</v>
      </c>
      <c r="DB26" s="272">
        <v>1</v>
      </c>
      <c r="DC26" s="273" t="s">
        <v>2376</v>
      </c>
      <c r="DD26" s="272">
        <v>1</v>
      </c>
      <c r="DE26" s="272">
        <v>0</v>
      </c>
      <c r="DF26" s="272">
        <v>0</v>
      </c>
      <c r="DG26" s="272">
        <v>0</v>
      </c>
      <c r="DH26" s="272">
        <v>1</v>
      </c>
      <c r="DI26" s="272">
        <v>1</v>
      </c>
      <c r="DJ26" s="271" t="s">
        <v>268</v>
      </c>
      <c r="DK26" s="273" t="s">
        <v>2377</v>
      </c>
      <c r="DL26" s="271" t="s">
        <v>2378</v>
      </c>
      <c r="DM26" s="271" t="s">
        <v>281</v>
      </c>
      <c r="DN26" s="271" t="s">
        <v>263</v>
      </c>
      <c r="DO26" s="271" t="s">
        <v>263</v>
      </c>
      <c r="DP26" s="271" t="s">
        <v>263</v>
      </c>
      <c r="DQ26" s="271">
        <v>232432577</v>
      </c>
      <c r="DR26" s="271" t="s">
        <v>2379</v>
      </c>
      <c r="DS26" s="271">
        <v>44515.650092592587</v>
      </c>
      <c r="DT26" s="271" t="s">
        <v>263</v>
      </c>
      <c r="DU26" s="271" t="s">
        <v>263</v>
      </c>
      <c r="DV26" s="271" t="s">
        <v>292</v>
      </c>
      <c r="DW26" s="271" t="s">
        <v>263</v>
      </c>
      <c r="DX26" s="271" t="s">
        <v>263</v>
      </c>
      <c r="DY26" s="271">
        <v>22</v>
      </c>
    </row>
    <row r="27" spans="1:129" ht="21.4" customHeight="1" x14ac:dyDescent="0.35">
      <c r="A27" s="270">
        <v>44513.464037905091</v>
      </c>
      <c r="B27" s="270">
        <v>44513.481988761567</v>
      </c>
      <c r="C27" s="270">
        <v>44513</v>
      </c>
      <c r="D27" s="271" t="s">
        <v>496</v>
      </c>
      <c r="E27" s="271" t="s">
        <v>263</v>
      </c>
      <c r="F27" s="271" t="s">
        <v>264</v>
      </c>
      <c r="G27" s="271" t="s">
        <v>1907</v>
      </c>
      <c r="H27" s="271"/>
      <c r="I27" s="271" t="s">
        <v>2837</v>
      </c>
      <c r="J27" s="271">
        <v>2</v>
      </c>
      <c r="K27" s="271" t="s">
        <v>281</v>
      </c>
      <c r="L27" s="271"/>
      <c r="M27" s="272"/>
      <c r="N27" s="272"/>
      <c r="O27" s="271" t="s">
        <v>2362</v>
      </c>
      <c r="P27" s="271">
        <v>0</v>
      </c>
      <c r="Q27" s="271">
        <v>1</v>
      </c>
      <c r="R27" s="271">
        <v>0</v>
      </c>
      <c r="S27" s="271">
        <v>1</v>
      </c>
      <c r="T27" s="271">
        <v>0</v>
      </c>
      <c r="U27" s="271">
        <v>0</v>
      </c>
      <c r="V27" s="271" t="s">
        <v>263</v>
      </c>
      <c r="W27" s="271">
        <v>20</v>
      </c>
      <c r="X27" s="271" t="s">
        <v>263</v>
      </c>
      <c r="Y27" s="271" t="s">
        <v>177</v>
      </c>
      <c r="Z27" s="271" t="s">
        <v>177</v>
      </c>
      <c r="AA27" s="271" t="s">
        <v>263</v>
      </c>
      <c r="AB27" s="271" t="s">
        <v>263</v>
      </c>
      <c r="AC27" s="271" t="s">
        <v>263</v>
      </c>
      <c r="AD27" s="271" t="s">
        <v>2240</v>
      </c>
      <c r="AE27" s="271" t="s">
        <v>263</v>
      </c>
      <c r="AF27" s="271" t="s">
        <v>2838</v>
      </c>
      <c r="AG27" s="271" t="s">
        <v>2838</v>
      </c>
      <c r="AH27" s="271" t="s">
        <v>263</v>
      </c>
      <c r="AI27" s="271" t="s">
        <v>263</v>
      </c>
      <c r="AJ27" s="271" t="s">
        <v>263</v>
      </c>
      <c r="AK27" s="271" t="s">
        <v>281</v>
      </c>
      <c r="AL27" s="271" t="s">
        <v>263</v>
      </c>
      <c r="AM27" s="271" t="s">
        <v>263</v>
      </c>
      <c r="AN27" s="271" t="s">
        <v>263</v>
      </c>
      <c r="AO27" s="273" t="s">
        <v>2380</v>
      </c>
      <c r="AP27" s="274" t="s">
        <v>2381</v>
      </c>
      <c r="AQ27" s="272">
        <v>0</v>
      </c>
      <c r="AR27" s="272">
        <v>1</v>
      </c>
      <c r="AS27" s="272">
        <v>1</v>
      </c>
      <c r="AT27" s="272">
        <v>0</v>
      </c>
      <c r="AU27" s="272">
        <v>0</v>
      </c>
      <c r="AV27" s="272">
        <v>0</v>
      </c>
      <c r="AW27" s="272">
        <v>1</v>
      </c>
      <c r="AX27" s="271" t="s">
        <v>2382</v>
      </c>
      <c r="AY27" s="271" t="s">
        <v>883</v>
      </c>
      <c r="AZ27" s="271" t="s">
        <v>281</v>
      </c>
      <c r="BA27" s="273" t="s">
        <v>263</v>
      </c>
      <c r="BB27" s="271" t="s">
        <v>2383</v>
      </c>
      <c r="BC27" s="271" t="s">
        <v>281</v>
      </c>
      <c r="BD27" s="271" t="s">
        <v>263</v>
      </c>
      <c r="BE27" s="271" t="s">
        <v>263</v>
      </c>
      <c r="BF27" s="271" t="s">
        <v>263</v>
      </c>
      <c r="BG27" s="271"/>
      <c r="BH27" s="271" t="s">
        <v>263</v>
      </c>
      <c r="BI27" s="271" t="s">
        <v>263</v>
      </c>
      <c r="BJ27" s="273"/>
      <c r="BK27" s="272">
        <v>0</v>
      </c>
      <c r="BL27" s="272">
        <v>0</v>
      </c>
      <c r="BM27" s="272">
        <v>0</v>
      </c>
      <c r="BN27" s="272">
        <v>0</v>
      </c>
      <c r="BO27" s="272">
        <v>0</v>
      </c>
      <c r="BP27" s="272">
        <v>0</v>
      </c>
      <c r="BQ27" s="272">
        <v>0</v>
      </c>
      <c r="BR27" s="272">
        <v>0</v>
      </c>
      <c r="BS27" s="271" t="s">
        <v>263</v>
      </c>
      <c r="BT27" s="271"/>
      <c r="BU27" s="272">
        <v>0</v>
      </c>
      <c r="BV27" s="272">
        <v>0</v>
      </c>
      <c r="BW27" s="272">
        <v>0</v>
      </c>
      <c r="BX27" s="272">
        <v>0</v>
      </c>
      <c r="BY27" s="272">
        <v>0</v>
      </c>
      <c r="BZ27" s="272">
        <v>0</v>
      </c>
      <c r="CA27" s="272">
        <v>0</v>
      </c>
      <c r="CB27" s="271" t="s">
        <v>1925</v>
      </c>
      <c r="CC27" s="271">
        <v>1</v>
      </c>
      <c r="CD27" s="271">
        <v>0</v>
      </c>
      <c r="CE27" s="271">
        <v>0</v>
      </c>
      <c r="CF27" s="271">
        <v>0</v>
      </c>
      <c r="CG27" s="271">
        <v>0</v>
      </c>
      <c r="CH27" s="271" t="s">
        <v>263</v>
      </c>
      <c r="CI27" s="271" t="s">
        <v>1925</v>
      </c>
      <c r="CJ27" s="271">
        <v>1</v>
      </c>
      <c r="CK27" s="271">
        <v>0</v>
      </c>
      <c r="CL27" s="271">
        <v>0</v>
      </c>
      <c r="CM27" s="271">
        <v>0</v>
      </c>
      <c r="CN27" s="271">
        <v>0</v>
      </c>
      <c r="CO27" s="271" t="s">
        <v>263</v>
      </c>
      <c r="CP27" s="271" t="s">
        <v>281</v>
      </c>
      <c r="CQ27" s="271" t="s">
        <v>263</v>
      </c>
      <c r="CR27" s="271" t="s">
        <v>281</v>
      </c>
      <c r="CS27" s="271" t="s">
        <v>2384</v>
      </c>
      <c r="CT27" s="271" t="s">
        <v>263</v>
      </c>
      <c r="CU27" s="271" t="s">
        <v>2385</v>
      </c>
      <c r="CV27" s="273" t="s">
        <v>2386</v>
      </c>
      <c r="CW27" s="272">
        <v>0</v>
      </c>
      <c r="CX27" s="272">
        <v>0</v>
      </c>
      <c r="CY27" s="272">
        <v>1</v>
      </c>
      <c r="CZ27" s="272">
        <v>0</v>
      </c>
      <c r="DA27" s="272">
        <v>0</v>
      </c>
      <c r="DB27" s="272">
        <v>0</v>
      </c>
      <c r="DC27" s="273" t="s">
        <v>2387</v>
      </c>
      <c r="DD27" s="272">
        <v>0</v>
      </c>
      <c r="DE27" s="272">
        <v>1</v>
      </c>
      <c r="DF27" s="272">
        <v>1</v>
      </c>
      <c r="DG27" s="272">
        <v>0</v>
      </c>
      <c r="DH27" s="272">
        <v>0</v>
      </c>
      <c r="DI27" s="272">
        <v>0</v>
      </c>
      <c r="DJ27" s="271" t="s">
        <v>268</v>
      </c>
      <c r="DK27" s="273" t="s">
        <v>2388</v>
      </c>
      <c r="DL27" s="271" t="s">
        <v>2389</v>
      </c>
      <c r="DM27" s="271" t="s">
        <v>281</v>
      </c>
      <c r="DN27" s="271" t="s">
        <v>263</v>
      </c>
      <c r="DO27" s="271" t="s">
        <v>263</v>
      </c>
      <c r="DP27" s="271" t="s">
        <v>263</v>
      </c>
      <c r="DQ27" s="271">
        <v>232432599</v>
      </c>
      <c r="DR27" s="271" t="s">
        <v>2390</v>
      </c>
      <c r="DS27" s="271">
        <v>44515.650138888886</v>
      </c>
      <c r="DT27" s="271" t="s">
        <v>263</v>
      </c>
      <c r="DU27" s="271" t="s">
        <v>263</v>
      </c>
      <c r="DV27" s="271" t="s">
        <v>292</v>
      </c>
      <c r="DW27" s="271" t="s">
        <v>263</v>
      </c>
      <c r="DX27" s="271" t="s">
        <v>263</v>
      </c>
      <c r="DY27" s="271">
        <v>23</v>
      </c>
    </row>
    <row r="28" spans="1:129" ht="21.4" customHeight="1" x14ac:dyDescent="0.35">
      <c r="A28" s="270">
        <v>44513.496230231482</v>
      </c>
      <c r="B28" s="270">
        <v>44513.516555011571</v>
      </c>
      <c r="C28" s="270">
        <v>44513</v>
      </c>
      <c r="D28" s="271" t="s">
        <v>496</v>
      </c>
      <c r="E28" s="271" t="s">
        <v>263</v>
      </c>
      <c r="F28" s="271" t="s">
        <v>264</v>
      </c>
      <c r="G28" s="271" t="s">
        <v>1907</v>
      </c>
      <c r="H28" s="271"/>
      <c r="I28" s="271" t="s">
        <v>2837</v>
      </c>
      <c r="J28" s="271">
        <v>19</v>
      </c>
      <c r="K28" s="271" t="s">
        <v>268</v>
      </c>
      <c r="L28" s="271"/>
      <c r="M28" s="272"/>
      <c r="N28" s="272"/>
      <c r="O28" s="271" t="s">
        <v>2147</v>
      </c>
      <c r="P28" s="271">
        <v>1</v>
      </c>
      <c r="Q28" s="271">
        <v>0</v>
      </c>
      <c r="R28" s="271">
        <v>0</v>
      </c>
      <c r="S28" s="271">
        <v>1</v>
      </c>
      <c r="T28" s="271">
        <v>0</v>
      </c>
      <c r="U28" s="271">
        <v>0</v>
      </c>
      <c r="V28" s="271" t="s">
        <v>263</v>
      </c>
      <c r="W28" s="271">
        <v>18</v>
      </c>
      <c r="X28" s="271" t="s">
        <v>2391</v>
      </c>
      <c r="Y28" s="271" t="s">
        <v>263</v>
      </c>
      <c r="Z28" s="271" t="s">
        <v>2392</v>
      </c>
      <c r="AA28" s="271" t="s">
        <v>263</v>
      </c>
      <c r="AB28" s="271" t="s">
        <v>263</v>
      </c>
      <c r="AC28" s="271" t="s">
        <v>263</v>
      </c>
      <c r="AD28" s="271" t="s">
        <v>337</v>
      </c>
      <c r="AE28" s="271" t="s">
        <v>2839</v>
      </c>
      <c r="AF28" s="271" t="s">
        <v>263</v>
      </c>
      <c r="AG28" s="271" t="s">
        <v>2840</v>
      </c>
      <c r="AH28" s="271" t="s">
        <v>263</v>
      </c>
      <c r="AI28" s="271" t="s">
        <v>263</v>
      </c>
      <c r="AJ28" s="271" t="s">
        <v>263</v>
      </c>
      <c r="AK28" s="271" t="s">
        <v>281</v>
      </c>
      <c r="AL28" s="271" t="s">
        <v>263</v>
      </c>
      <c r="AM28" s="271" t="s">
        <v>263</v>
      </c>
      <c r="AN28" s="271" t="s">
        <v>263</v>
      </c>
      <c r="AO28" s="273" t="s">
        <v>2393</v>
      </c>
      <c r="AP28" s="274" t="s">
        <v>2221</v>
      </c>
      <c r="AQ28" s="272">
        <v>0</v>
      </c>
      <c r="AR28" s="272">
        <v>1</v>
      </c>
      <c r="AS28" s="272">
        <v>1</v>
      </c>
      <c r="AT28" s="272">
        <v>0</v>
      </c>
      <c r="AU28" s="272">
        <v>0</v>
      </c>
      <c r="AV28" s="272">
        <v>0</v>
      </c>
      <c r="AW28" s="272">
        <v>0</v>
      </c>
      <c r="AX28" s="271" t="s">
        <v>2841</v>
      </c>
      <c r="AY28" s="271" t="s">
        <v>883</v>
      </c>
      <c r="AZ28" s="271" t="s">
        <v>281</v>
      </c>
      <c r="BA28" s="273" t="s">
        <v>263</v>
      </c>
      <c r="BB28" s="271" t="s">
        <v>2394</v>
      </c>
      <c r="BC28" s="271" t="s">
        <v>268</v>
      </c>
      <c r="BD28" s="271" t="s">
        <v>2395</v>
      </c>
      <c r="BE28" s="271" t="s">
        <v>2842</v>
      </c>
      <c r="BF28" s="271" t="s">
        <v>2043</v>
      </c>
      <c r="BG28" s="271" t="s">
        <v>281</v>
      </c>
      <c r="BH28" s="271" t="s">
        <v>263</v>
      </c>
      <c r="BI28" s="271" t="s">
        <v>263</v>
      </c>
      <c r="BJ28" s="273" t="s">
        <v>2396</v>
      </c>
      <c r="BK28" s="272">
        <v>1</v>
      </c>
      <c r="BL28" s="272">
        <v>0</v>
      </c>
      <c r="BM28" s="272">
        <v>1</v>
      </c>
      <c r="BN28" s="272">
        <v>0</v>
      </c>
      <c r="BO28" s="272">
        <v>0</v>
      </c>
      <c r="BP28" s="272">
        <v>1</v>
      </c>
      <c r="BQ28" s="272">
        <v>0</v>
      </c>
      <c r="BR28" s="272">
        <v>0</v>
      </c>
      <c r="BS28" s="271" t="s">
        <v>1950</v>
      </c>
      <c r="BT28" s="271" t="s">
        <v>2271</v>
      </c>
      <c r="BU28" s="272">
        <v>0</v>
      </c>
      <c r="BV28" s="272">
        <v>1</v>
      </c>
      <c r="BW28" s="272">
        <v>0</v>
      </c>
      <c r="BX28" s="272">
        <v>0</v>
      </c>
      <c r="BY28" s="272">
        <v>1</v>
      </c>
      <c r="BZ28" s="272">
        <v>0</v>
      </c>
      <c r="CA28" s="272">
        <v>0</v>
      </c>
      <c r="CB28" s="271" t="s">
        <v>1925</v>
      </c>
      <c r="CC28" s="271">
        <v>1</v>
      </c>
      <c r="CD28" s="271">
        <v>0</v>
      </c>
      <c r="CE28" s="271">
        <v>0</v>
      </c>
      <c r="CF28" s="271">
        <v>0</v>
      </c>
      <c r="CG28" s="271">
        <v>0</v>
      </c>
      <c r="CH28" s="271" t="s">
        <v>263</v>
      </c>
      <c r="CI28" s="271" t="s">
        <v>1925</v>
      </c>
      <c r="CJ28" s="271">
        <v>1</v>
      </c>
      <c r="CK28" s="271">
        <v>0</v>
      </c>
      <c r="CL28" s="271">
        <v>0</v>
      </c>
      <c r="CM28" s="271">
        <v>0</v>
      </c>
      <c r="CN28" s="271">
        <v>0</v>
      </c>
      <c r="CO28" s="271" t="s">
        <v>263</v>
      </c>
      <c r="CP28" s="271" t="s">
        <v>281</v>
      </c>
      <c r="CQ28" s="271" t="s">
        <v>263</v>
      </c>
      <c r="CR28" s="271" t="s">
        <v>268</v>
      </c>
      <c r="CS28" s="271" t="s">
        <v>2397</v>
      </c>
      <c r="CT28" s="271" t="s">
        <v>2398</v>
      </c>
      <c r="CU28" s="271" t="s">
        <v>2399</v>
      </c>
      <c r="CV28" s="273" t="s">
        <v>2400</v>
      </c>
      <c r="CW28" s="272">
        <v>0</v>
      </c>
      <c r="CX28" s="272">
        <v>0</v>
      </c>
      <c r="CY28" s="272">
        <v>0</v>
      </c>
      <c r="CZ28" s="272">
        <v>1</v>
      </c>
      <c r="DA28" s="272">
        <v>1</v>
      </c>
      <c r="DB28" s="272">
        <v>0</v>
      </c>
      <c r="DC28" s="273" t="s">
        <v>2191</v>
      </c>
      <c r="DD28" s="272">
        <v>1</v>
      </c>
      <c r="DE28" s="272">
        <v>0</v>
      </c>
      <c r="DF28" s="272">
        <v>0</v>
      </c>
      <c r="DG28" s="272">
        <v>0</v>
      </c>
      <c r="DH28" s="272">
        <v>1</v>
      </c>
      <c r="DI28" s="272">
        <v>0</v>
      </c>
      <c r="DJ28" s="271" t="s">
        <v>281</v>
      </c>
      <c r="DK28" s="273" t="s">
        <v>263</v>
      </c>
      <c r="DL28" s="271" t="s">
        <v>263</v>
      </c>
      <c r="DM28" s="271" t="s">
        <v>263</v>
      </c>
      <c r="DN28" s="271" t="s">
        <v>263</v>
      </c>
      <c r="DO28" s="271" t="s">
        <v>263</v>
      </c>
      <c r="DP28" s="271" t="s">
        <v>263</v>
      </c>
      <c r="DQ28" s="271">
        <v>232432629</v>
      </c>
      <c r="DR28" s="271" t="s">
        <v>2401</v>
      </c>
      <c r="DS28" s="271">
        <v>44515.650173611109</v>
      </c>
      <c r="DT28" s="271" t="s">
        <v>263</v>
      </c>
      <c r="DU28" s="271" t="s">
        <v>263</v>
      </c>
      <c r="DV28" s="271" t="s">
        <v>292</v>
      </c>
      <c r="DW28" s="271" t="s">
        <v>263</v>
      </c>
      <c r="DX28" s="271" t="s">
        <v>263</v>
      </c>
      <c r="DY28" s="271">
        <v>24</v>
      </c>
    </row>
    <row r="29" spans="1:129" ht="21.4" customHeight="1" x14ac:dyDescent="0.35">
      <c r="A29" s="270">
        <v>44515.622404513888</v>
      </c>
      <c r="B29" s="270">
        <v>44515.640085694453</v>
      </c>
      <c r="C29" s="270">
        <v>44515</v>
      </c>
      <c r="D29" s="271" t="s">
        <v>496</v>
      </c>
      <c r="E29" s="271" t="s">
        <v>263</v>
      </c>
      <c r="F29" s="271" t="s">
        <v>264</v>
      </c>
      <c r="G29" s="271" t="s">
        <v>1907</v>
      </c>
      <c r="H29" s="271"/>
      <c r="I29" s="271" t="s">
        <v>2837</v>
      </c>
      <c r="J29" s="271">
        <v>4</v>
      </c>
      <c r="K29" s="271" t="s">
        <v>268</v>
      </c>
      <c r="L29" s="271"/>
      <c r="M29" s="272"/>
      <c r="N29" s="272"/>
      <c r="O29" s="271" t="s">
        <v>46</v>
      </c>
      <c r="P29" s="271">
        <v>0</v>
      </c>
      <c r="Q29" s="271">
        <v>0</v>
      </c>
      <c r="R29" s="271">
        <v>0</v>
      </c>
      <c r="S29" s="271">
        <v>1</v>
      </c>
      <c r="T29" s="271">
        <v>0</v>
      </c>
      <c r="U29" s="271">
        <v>0</v>
      </c>
      <c r="V29" s="271" t="s">
        <v>263</v>
      </c>
      <c r="W29" s="271">
        <v>22</v>
      </c>
      <c r="X29" s="271" t="s">
        <v>263</v>
      </c>
      <c r="Y29" s="271" t="s">
        <v>263</v>
      </c>
      <c r="Z29" s="271" t="s">
        <v>2402</v>
      </c>
      <c r="AA29" s="271" t="s">
        <v>263</v>
      </c>
      <c r="AB29" s="271" t="s">
        <v>263</v>
      </c>
      <c r="AC29" s="271" t="s">
        <v>263</v>
      </c>
      <c r="AD29" s="271" t="s">
        <v>337</v>
      </c>
      <c r="AE29" s="271" t="s">
        <v>263</v>
      </c>
      <c r="AF29" s="271" t="s">
        <v>263</v>
      </c>
      <c r="AG29" s="271" t="s">
        <v>2843</v>
      </c>
      <c r="AH29" s="271" t="s">
        <v>263</v>
      </c>
      <c r="AI29" s="271" t="s">
        <v>263</v>
      </c>
      <c r="AJ29" s="271" t="s">
        <v>263</v>
      </c>
      <c r="AK29" s="271" t="s">
        <v>281</v>
      </c>
      <c r="AL29" s="271" t="s">
        <v>263</v>
      </c>
      <c r="AM29" s="271" t="s">
        <v>263</v>
      </c>
      <c r="AN29" s="271" t="s">
        <v>263</v>
      </c>
      <c r="AO29" s="273" t="s">
        <v>2403</v>
      </c>
      <c r="AP29" s="274" t="s">
        <v>2404</v>
      </c>
      <c r="AQ29" s="272">
        <v>1</v>
      </c>
      <c r="AR29" s="272">
        <v>1</v>
      </c>
      <c r="AS29" s="272">
        <v>1</v>
      </c>
      <c r="AT29" s="272">
        <v>0</v>
      </c>
      <c r="AU29" s="272">
        <v>0</v>
      </c>
      <c r="AV29" s="272">
        <v>0</v>
      </c>
      <c r="AW29" s="272">
        <v>1</v>
      </c>
      <c r="AX29" s="271" t="s">
        <v>2405</v>
      </c>
      <c r="AY29" s="271" t="s">
        <v>2023</v>
      </c>
      <c r="AZ29" s="271" t="s">
        <v>268</v>
      </c>
      <c r="BA29" s="273" t="s">
        <v>2406</v>
      </c>
      <c r="BB29" s="271" t="s">
        <v>2407</v>
      </c>
      <c r="BC29" s="271" t="s">
        <v>281</v>
      </c>
      <c r="BD29" s="271" t="s">
        <v>263</v>
      </c>
      <c r="BE29" s="271" t="s">
        <v>263</v>
      </c>
      <c r="BF29" s="271" t="s">
        <v>263</v>
      </c>
      <c r="BG29" s="271"/>
      <c r="BH29" s="271" t="s">
        <v>263</v>
      </c>
      <c r="BI29" s="271" t="s">
        <v>263</v>
      </c>
      <c r="BJ29" s="273"/>
      <c r="BK29" s="272">
        <v>0</v>
      </c>
      <c r="BL29" s="272">
        <v>0</v>
      </c>
      <c r="BM29" s="272">
        <v>0</v>
      </c>
      <c r="BN29" s="272">
        <v>0</v>
      </c>
      <c r="BO29" s="272">
        <v>0</v>
      </c>
      <c r="BP29" s="272">
        <v>0</v>
      </c>
      <c r="BQ29" s="272">
        <v>0</v>
      </c>
      <c r="BR29" s="272">
        <v>0</v>
      </c>
      <c r="BS29" s="271" t="s">
        <v>263</v>
      </c>
      <c r="BT29" s="271"/>
      <c r="BU29" s="272">
        <v>0</v>
      </c>
      <c r="BV29" s="272">
        <v>0</v>
      </c>
      <c r="BW29" s="272">
        <v>0</v>
      </c>
      <c r="BX29" s="272">
        <v>0</v>
      </c>
      <c r="BY29" s="272">
        <v>0</v>
      </c>
      <c r="BZ29" s="272">
        <v>0</v>
      </c>
      <c r="CA29" s="272">
        <v>0</v>
      </c>
      <c r="CB29" s="271" t="s">
        <v>1925</v>
      </c>
      <c r="CC29" s="271">
        <v>1</v>
      </c>
      <c r="CD29" s="271">
        <v>0</v>
      </c>
      <c r="CE29" s="271">
        <v>0</v>
      </c>
      <c r="CF29" s="271">
        <v>0</v>
      </c>
      <c r="CG29" s="271">
        <v>0</v>
      </c>
      <c r="CH29" s="271" t="s">
        <v>263</v>
      </c>
      <c r="CI29" s="271" t="s">
        <v>1925</v>
      </c>
      <c r="CJ29" s="271">
        <v>1</v>
      </c>
      <c r="CK29" s="271">
        <v>0</v>
      </c>
      <c r="CL29" s="271">
        <v>0</v>
      </c>
      <c r="CM29" s="271">
        <v>0</v>
      </c>
      <c r="CN29" s="271">
        <v>0</v>
      </c>
      <c r="CO29" s="271" t="s">
        <v>263</v>
      </c>
      <c r="CP29" s="271" t="s">
        <v>281</v>
      </c>
      <c r="CQ29" s="271" t="s">
        <v>263</v>
      </c>
      <c r="CR29" s="271" t="s">
        <v>268</v>
      </c>
      <c r="CS29" s="271" t="s">
        <v>2408</v>
      </c>
      <c r="CT29" s="271" t="s">
        <v>2408</v>
      </c>
      <c r="CU29" s="271" t="s">
        <v>2409</v>
      </c>
      <c r="CV29" s="273" t="s">
        <v>2410</v>
      </c>
      <c r="CW29" s="272">
        <v>0</v>
      </c>
      <c r="CX29" s="272">
        <v>1</v>
      </c>
      <c r="CY29" s="272">
        <v>1</v>
      </c>
      <c r="CZ29" s="272">
        <v>1</v>
      </c>
      <c r="DA29" s="272">
        <v>1</v>
      </c>
      <c r="DB29" s="272">
        <v>0</v>
      </c>
      <c r="DC29" s="273" t="s">
        <v>2387</v>
      </c>
      <c r="DD29" s="272">
        <v>0</v>
      </c>
      <c r="DE29" s="272">
        <v>1</v>
      </c>
      <c r="DF29" s="272">
        <v>1</v>
      </c>
      <c r="DG29" s="272">
        <v>0</v>
      </c>
      <c r="DH29" s="272">
        <v>0</v>
      </c>
      <c r="DI29" s="272">
        <v>0</v>
      </c>
      <c r="DJ29" s="271" t="s">
        <v>268</v>
      </c>
      <c r="DK29" s="273" t="s">
        <v>2411</v>
      </c>
      <c r="DL29" s="271" t="s">
        <v>2412</v>
      </c>
      <c r="DM29" s="271" t="s">
        <v>281</v>
      </c>
      <c r="DN29" s="271" t="s">
        <v>263</v>
      </c>
      <c r="DO29" s="271" t="s">
        <v>263</v>
      </c>
      <c r="DP29" s="271" t="s">
        <v>263</v>
      </c>
      <c r="DQ29" s="271">
        <v>232432642</v>
      </c>
      <c r="DR29" s="271" t="s">
        <v>2413</v>
      </c>
      <c r="DS29" s="271">
        <v>44515.650196759263</v>
      </c>
      <c r="DT29" s="271" t="s">
        <v>263</v>
      </c>
      <c r="DU29" s="271" t="s">
        <v>263</v>
      </c>
      <c r="DV29" s="271" t="s">
        <v>292</v>
      </c>
      <c r="DW29" s="271" t="s">
        <v>263</v>
      </c>
      <c r="DX29" s="271" t="s">
        <v>263</v>
      </c>
      <c r="DY29" s="271">
        <v>25</v>
      </c>
    </row>
    <row r="30" spans="1:129" ht="21.4" customHeight="1" x14ac:dyDescent="0.35">
      <c r="A30" s="270">
        <v>44508.506023807873</v>
      </c>
      <c r="B30" s="270">
        <v>44508.527903831018</v>
      </c>
      <c r="C30" s="270">
        <v>44508</v>
      </c>
      <c r="D30" s="271" t="s">
        <v>900</v>
      </c>
      <c r="E30" s="271" t="s">
        <v>263</v>
      </c>
      <c r="F30" s="271" t="s">
        <v>264</v>
      </c>
      <c r="G30" s="271" t="s">
        <v>1907</v>
      </c>
      <c r="H30" s="271"/>
      <c r="I30" s="271" t="s">
        <v>1674</v>
      </c>
      <c r="J30" s="271" t="s">
        <v>175</v>
      </c>
      <c r="K30" s="271" t="s">
        <v>281</v>
      </c>
      <c r="L30" s="271"/>
      <c r="M30" s="272"/>
      <c r="N30" s="272"/>
      <c r="O30" s="271" t="s">
        <v>2147</v>
      </c>
      <c r="P30" s="271">
        <v>1</v>
      </c>
      <c r="Q30" s="271">
        <v>0</v>
      </c>
      <c r="R30" s="271">
        <v>0</v>
      </c>
      <c r="S30" s="271">
        <v>1</v>
      </c>
      <c r="T30" s="271">
        <v>0</v>
      </c>
      <c r="U30" s="271">
        <v>0</v>
      </c>
      <c r="V30" s="271" t="s">
        <v>263</v>
      </c>
      <c r="W30" s="271">
        <v>20</v>
      </c>
      <c r="X30" s="271" t="s">
        <v>2414</v>
      </c>
      <c r="Y30" s="271" t="s">
        <v>263</v>
      </c>
      <c r="Z30" s="271" t="s">
        <v>177</v>
      </c>
      <c r="AA30" s="271" t="s">
        <v>263</v>
      </c>
      <c r="AB30" s="271" t="s">
        <v>263</v>
      </c>
      <c r="AC30" s="271" t="s">
        <v>263</v>
      </c>
      <c r="AD30" s="271" t="s">
        <v>2415</v>
      </c>
      <c r="AE30" s="271" t="s">
        <v>2416</v>
      </c>
      <c r="AF30" s="271" t="s">
        <v>263</v>
      </c>
      <c r="AG30" s="271" t="s">
        <v>2417</v>
      </c>
      <c r="AH30" s="271" t="s">
        <v>263</v>
      </c>
      <c r="AI30" s="271" t="s">
        <v>263</v>
      </c>
      <c r="AJ30" s="271" t="s">
        <v>263</v>
      </c>
      <c r="AK30" s="271" t="s">
        <v>281</v>
      </c>
      <c r="AL30" s="271" t="s">
        <v>263</v>
      </c>
      <c r="AM30" s="271" t="s">
        <v>263</v>
      </c>
      <c r="AN30" s="271" t="s">
        <v>263</v>
      </c>
      <c r="AO30" s="273" t="s">
        <v>2418</v>
      </c>
      <c r="AP30" s="274" t="s">
        <v>2419</v>
      </c>
      <c r="AQ30" s="272">
        <v>1</v>
      </c>
      <c r="AR30" s="272">
        <v>1</v>
      </c>
      <c r="AS30" s="272">
        <v>0</v>
      </c>
      <c r="AT30" s="272">
        <v>1</v>
      </c>
      <c r="AU30" s="272">
        <v>0</v>
      </c>
      <c r="AV30" s="272">
        <v>0</v>
      </c>
      <c r="AW30" s="272">
        <v>0</v>
      </c>
      <c r="AX30" s="271" t="s">
        <v>2420</v>
      </c>
      <c r="AY30" s="271" t="s">
        <v>2023</v>
      </c>
      <c r="AZ30" s="271" t="s">
        <v>281</v>
      </c>
      <c r="BA30" s="273" t="s">
        <v>263</v>
      </c>
      <c r="BB30" s="271" t="s">
        <v>2421</v>
      </c>
      <c r="BC30" s="271" t="s">
        <v>281</v>
      </c>
      <c r="BD30" s="271" t="s">
        <v>263</v>
      </c>
      <c r="BE30" s="271" t="s">
        <v>263</v>
      </c>
      <c r="BF30" s="271" t="s">
        <v>263</v>
      </c>
      <c r="BG30" s="271"/>
      <c r="BH30" s="271" t="s">
        <v>263</v>
      </c>
      <c r="BI30" s="271" t="s">
        <v>263</v>
      </c>
      <c r="BJ30" s="273"/>
      <c r="BK30" s="272">
        <v>0</v>
      </c>
      <c r="BL30" s="272">
        <v>0</v>
      </c>
      <c r="BM30" s="272">
        <v>0</v>
      </c>
      <c r="BN30" s="272">
        <v>0</v>
      </c>
      <c r="BO30" s="272">
        <v>0</v>
      </c>
      <c r="BP30" s="272">
        <v>0</v>
      </c>
      <c r="BQ30" s="272">
        <v>0</v>
      </c>
      <c r="BR30" s="272">
        <v>0</v>
      </c>
      <c r="BS30" s="271" t="s">
        <v>263</v>
      </c>
      <c r="BT30" s="271"/>
      <c r="BU30" s="272">
        <v>0</v>
      </c>
      <c r="BV30" s="272">
        <v>0</v>
      </c>
      <c r="BW30" s="272">
        <v>0</v>
      </c>
      <c r="BX30" s="272">
        <v>0</v>
      </c>
      <c r="BY30" s="272">
        <v>0</v>
      </c>
      <c r="BZ30" s="272">
        <v>0</v>
      </c>
      <c r="CA30" s="272">
        <v>0</v>
      </c>
      <c r="CB30" s="271" t="s">
        <v>1925</v>
      </c>
      <c r="CC30" s="271">
        <v>1</v>
      </c>
      <c r="CD30" s="271">
        <v>0</v>
      </c>
      <c r="CE30" s="271">
        <v>0</v>
      </c>
      <c r="CF30" s="271">
        <v>0</v>
      </c>
      <c r="CG30" s="271">
        <v>0</v>
      </c>
      <c r="CH30" s="271" t="s">
        <v>263</v>
      </c>
      <c r="CI30" s="271" t="s">
        <v>1925</v>
      </c>
      <c r="CJ30" s="271">
        <v>1</v>
      </c>
      <c r="CK30" s="271">
        <v>0</v>
      </c>
      <c r="CL30" s="271">
        <v>0</v>
      </c>
      <c r="CM30" s="271">
        <v>0</v>
      </c>
      <c r="CN30" s="271">
        <v>0</v>
      </c>
      <c r="CO30" s="271" t="s">
        <v>263</v>
      </c>
      <c r="CP30" s="271" t="s">
        <v>281</v>
      </c>
      <c r="CQ30" s="271" t="s">
        <v>263</v>
      </c>
      <c r="CR30" s="271" t="s">
        <v>268</v>
      </c>
      <c r="CS30" s="271" t="s">
        <v>2422</v>
      </c>
      <c r="CT30" s="271" t="s">
        <v>1953</v>
      </c>
      <c r="CU30" s="271" t="s">
        <v>2423</v>
      </c>
      <c r="CV30" s="273" t="s">
        <v>2424</v>
      </c>
      <c r="CW30" s="272">
        <v>0</v>
      </c>
      <c r="CX30" s="272">
        <v>0</v>
      </c>
      <c r="CY30" s="272">
        <v>0</v>
      </c>
      <c r="CZ30" s="272">
        <v>0</v>
      </c>
      <c r="DA30" s="272">
        <v>1</v>
      </c>
      <c r="DB30" s="272">
        <v>0</v>
      </c>
      <c r="DC30" s="273" t="s">
        <v>2425</v>
      </c>
      <c r="DD30" s="272">
        <v>1</v>
      </c>
      <c r="DE30" s="272">
        <v>1</v>
      </c>
      <c r="DF30" s="272">
        <v>0</v>
      </c>
      <c r="DG30" s="272">
        <v>0</v>
      </c>
      <c r="DH30" s="272">
        <v>0</v>
      </c>
      <c r="DI30" s="272">
        <v>0</v>
      </c>
      <c r="DJ30" s="271" t="s">
        <v>281</v>
      </c>
      <c r="DK30" s="273" t="s">
        <v>263</v>
      </c>
      <c r="DL30" s="271" t="s">
        <v>263</v>
      </c>
      <c r="DM30" s="271" t="s">
        <v>263</v>
      </c>
      <c r="DN30" s="271" t="s">
        <v>263</v>
      </c>
      <c r="DO30" s="271" t="s">
        <v>263</v>
      </c>
      <c r="DP30" s="271" t="s">
        <v>2426</v>
      </c>
      <c r="DQ30" s="271">
        <v>232616592</v>
      </c>
      <c r="DR30" s="271" t="s">
        <v>2427</v>
      </c>
      <c r="DS30" s="271">
        <v>44516.364965277768</v>
      </c>
      <c r="DT30" s="271" t="s">
        <v>263</v>
      </c>
      <c r="DU30" s="271" t="s">
        <v>263</v>
      </c>
      <c r="DV30" s="271" t="s">
        <v>292</v>
      </c>
      <c r="DW30" s="271" t="s">
        <v>263</v>
      </c>
      <c r="DX30" s="271" t="s">
        <v>263</v>
      </c>
      <c r="DY30" s="271">
        <v>26</v>
      </c>
    </row>
    <row r="31" spans="1:129" ht="21.4" customHeight="1" x14ac:dyDescent="0.35">
      <c r="A31" s="270">
        <v>44508.545706064811</v>
      </c>
      <c r="B31" s="270">
        <v>44508.606813460647</v>
      </c>
      <c r="C31" s="270">
        <v>44508</v>
      </c>
      <c r="D31" s="271" t="s">
        <v>900</v>
      </c>
      <c r="E31" s="271" t="s">
        <v>263</v>
      </c>
      <c r="F31" s="271" t="s">
        <v>264</v>
      </c>
      <c r="G31" s="271" t="s">
        <v>1907</v>
      </c>
      <c r="H31" s="271"/>
      <c r="I31" s="271" t="s">
        <v>1674</v>
      </c>
      <c r="J31" s="271" t="s">
        <v>175</v>
      </c>
      <c r="K31" s="271" t="s">
        <v>268</v>
      </c>
      <c r="L31" s="271" t="s">
        <v>2428</v>
      </c>
      <c r="M31" s="272">
        <v>0</v>
      </c>
      <c r="N31" s="272">
        <v>1</v>
      </c>
      <c r="O31" s="271" t="s">
        <v>2429</v>
      </c>
      <c r="P31" s="271">
        <v>1</v>
      </c>
      <c r="Q31" s="271">
        <v>0</v>
      </c>
      <c r="R31" s="271">
        <v>0</v>
      </c>
      <c r="S31" s="271">
        <v>1</v>
      </c>
      <c r="T31" s="271">
        <v>1</v>
      </c>
      <c r="U31" s="271">
        <v>0</v>
      </c>
      <c r="V31" s="271" t="s">
        <v>263</v>
      </c>
      <c r="W31" s="271">
        <v>23</v>
      </c>
      <c r="X31" s="271" t="s">
        <v>2430</v>
      </c>
      <c r="Y31" s="271" t="s">
        <v>263</v>
      </c>
      <c r="Z31" s="271" t="s">
        <v>2431</v>
      </c>
      <c r="AA31" s="271" t="s">
        <v>263</v>
      </c>
      <c r="AB31" s="271" t="s">
        <v>177</v>
      </c>
      <c r="AC31" s="271" t="s">
        <v>263</v>
      </c>
      <c r="AD31" s="271" t="s">
        <v>2415</v>
      </c>
      <c r="AE31" s="271" t="s">
        <v>2432</v>
      </c>
      <c r="AF31" s="271" t="s">
        <v>263</v>
      </c>
      <c r="AG31" s="271" t="s">
        <v>2433</v>
      </c>
      <c r="AH31" s="271" t="s">
        <v>263</v>
      </c>
      <c r="AI31" s="271" t="s">
        <v>2434</v>
      </c>
      <c r="AJ31" s="271" t="s">
        <v>263</v>
      </c>
      <c r="AK31" s="271" t="s">
        <v>268</v>
      </c>
      <c r="AL31" s="271" t="s">
        <v>1913</v>
      </c>
      <c r="AM31" s="271" t="s">
        <v>2435</v>
      </c>
      <c r="AN31" s="271" t="s">
        <v>2436</v>
      </c>
      <c r="AO31" s="273" t="s">
        <v>2437</v>
      </c>
      <c r="AP31" s="274" t="s">
        <v>2438</v>
      </c>
      <c r="AQ31" s="272">
        <v>1</v>
      </c>
      <c r="AR31" s="272">
        <v>1</v>
      </c>
      <c r="AS31" s="272">
        <v>0</v>
      </c>
      <c r="AT31" s="272">
        <v>1</v>
      </c>
      <c r="AU31" s="272">
        <v>1</v>
      </c>
      <c r="AV31" s="272">
        <v>0</v>
      </c>
      <c r="AW31" s="272">
        <v>0</v>
      </c>
      <c r="AX31" s="271" t="s">
        <v>2439</v>
      </c>
      <c r="AY31" s="271" t="s">
        <v>2023</v>
      </c>
      <c r="AZ31" s="271" t="s">
        <v>281</v>
      </c>
      <c r="BA31" s="273" t="s">
        <v>263</v>
      </c>
      <c r="BB31" s="271" t="s">
        <v>2440</v>
      </c>
      <c r="BC31" s="271" t="s">
        <v>268</v>
      </c>
      <c r="BD31" s="271" t="s">
        <v>263</v>
      </c>
      <c r="BE31" s="271" t="s">
        <v>2441</v>
      </c>
      <c r="BF31" s="271" t="s">
        <v>2442</v>
      </c>
      <c r="BG31" s="271" t="s">
        <v>281</v>
      </c>
      <c r="BH31" s="271" t="s">
        <v>263</v>
      </c>
      <c r="BI31" s="271" t="s">
        <v>263</v>
      </c>
      <c r="BJ31" s="273" t="s">
        <v>1976</v>
      </c>
      <c r="BK31" s="272">
        <v>1</v>
      </c>
      <c r="BL31" s="272">
        <v>0</v>
      </c>
      <c r="BM31" s="272">
        <v>0</v>
      </c>
      <c r="BN31" s="272">
        <v>0</v>
      </c>
      <c r="BO31" s="272">
        <v>0</v>
      </c>
      <c r="BP31" s="272">
        <v>0</v>
      </c>
      <c r="BQ31" s="272">
        <v>0</v>
      </c>
      <c r="BR31" s="272">
        <v>0</v>
      </c>
      <c r="BS31" s="271" t="s">
        <v>2246</v>
      </c>
      <c r="BT31" s="271" t="s">
        <v>2443</v>
      </c>
      <c r="BU31" s="272">
        <v>0</v>
      </c>
      <c r="BV31" s="272">
        <v>0</v>
      </c>
      <c r="BW31" s="272">
        <v>0</v>
      </c>
      <c r="BX31" s="272">
        <v>0</v>
      </c>
      <c r="BY31" s="272">
        <v>0</v>
      </c>
      <c r="BZ31" s="272">
        <v>0</v>
      </c>
      <c r="CA31" s="272">
        <v>1</v>
      </c>
      <c r="CB31" s="271" t="s">
        <v>1925</v>
      </c>
      <c r="CC31" s="271">
        <v>1</v>
      </c>
      <c r="CD31" s="271">
        <v>0</v>
      </c>
      <c r="CE31" s="271">
        <v>0</v>
      </c>
      <c r="CF31" s="271">
        <v>0</v>
      </c>
      <c r="CG31" s="271">
        <v>0</v>
      </c>
      <c r="CH31" s="271" t="s">
        <v>263</v>
      </c>
      <c r="CI31" s="271" t="s">
        <v>1925</v>
      </c>
      <c r="CJ31" s="271">
        <v>1</v>
      </c>
      <c r="CK31" s="271">
        <v>0</v>
      </c>
      <c r="CL31" s="271">
        <v>0</v>
      </c>
      <c r="CM31" s="271">
        <v>0</v>
      </c>
      <c r="CN31" s="271">
        <v>0</v>
      </c>
      <c r="CO31" s="271" t="s">
        <v>263</v>
      </c>
      <c r="CP31" s="271" t="s">
        <v>281</v>
      </c>
      <c r="CQ31" s="271" t="s">
        <v>263</v>
      </c>
      <c r="CR31" s="271" t="s">
        <v>281</v>
      </c>
      <c r="CS31" s="271" t="s">
        <v>2444</v>
      </c>
      <c r="CT31" s="271" t="s">
        <v>263</v>
      </c>
      <c r="CU31" s="271" t="s">
        <v>2445</v>
      </c>
      <c r="CV31" s="273" t="s">
        <v>2446</v>
      </c>
      <c r="CW31" s="272">
        <v>0</v>
      </c>
      <c r="CX31" s="272">
        <v>1</v>
      </c>
      <c r="CY31" s="272">
        <v>0</v>
      </c>
      <c r="CZ31" s="272">
        <v>0</v>
      </c>
      <c r="DA31" s="272">
        <v>0</v>
      </c>
      <c r="DB31" s="272">
        <v>0</v>
      </c>
      <c r="DC31" s="273" t="s">
        <v>2009</v>
      </c>
      <c r="DD31" s="272">
        <v>0</v>
      </c>
      <c r="DE31" s="272">
        <v>1</v>
      </c>
      <c r="DF31" s="272">
        <v>0</v>
      </c>
      <c r="DG31" s="272">
        <v>0</v>
      </c>
      <c r="DH31" s="272">
        <v>0</v>
      </c>
      <c r="DI31" s="272">
        <v>0</v>
      </c>
      <c r="DJ31" s="271" t="s">
        <v>281</v>
      </c>
      <c r="DK31" s="273" t="s">
        <v>263</v>
      </c>
      <c r="DL31" s="271" t="s">
        <v>263</v>
      </c>
      <c r="DM31" s="271" t="s">
        <v>263</v>
      </c>
      <c r="DN31" s="271" t="s">
        <v>263</v>
      </c>
      <c r="DO31" s="271" t="s">
        <v>263</v>
      </c>
      <c r="DP31" s="271" t="s">
        <v>2447</v>
      </c>
      <c r="DQ31" s="271">
        <v>232616598</v>
      </c>
      <c r="DR31" s="271" t="s">
        <v>2448</v>
      </c>
      <c r="DS31" s="271">
        <v>44516.364976851852</v>
      </c>
      <c r="DT31" s="271" t="s">
        <v>263</v>
      </c>
      <c r="DU31" s="271" t="s">
        <v>263</v>
      </c>
      <c r="DV31" s="271" t="s">
        <v>292</v>
      </c>
      <c r="DW31" s="271" t="s">
        <v>263</v>
      </c>
      <c r="DX31" s="271" t="s">
        <v>263</v>
      </c>
      <c r="DY31" s="271">
        <v>27</v>
      </c>
    </row>
    <row r="32" spans="1:129" ht="21.4" customHeight="1" x14ac:dyDescent="0.35">
      <c r="A32" s="270">
        <v>44508.511138506947</v>
      </c>
      <c r="B32" s="270">
        <v>44508.552031574072</v>
      </c>
      <c r="C32" s="270">
        <v>44508</v>
      </c>
      <c r="D32" s="271" t="s">
        <v>844</v>
      </c>
      <c r="E32" s="271" t="s">
        <v>263</v>
      </c>
      <c r="F32" s="271" t="s">
        <v>264</v>
      </c>
      <c r="G32" s="271" t="s">
        <v>1907</v>
      </c>
      <c r="H32" s="271"/>
      <c r="I32" s="271" t="s">
        <v>1674</v>
      </c>
      <c r="J32" s="271">
        <v>20</v>
      </c>
      <c r="K32" s="271" t="s">
        <v>268</v>
      </c>
      <c r="L32" s="271" t="s">
        <v>2449</v>
      </c>
      <c r="M32" s="272">
        <v>1</v>
      </c>
      <c r="N32" s="272">
        <v>1</v>
      </c>
      <c r="O32" s="271" t="s">
        <v>2450</v>
      </c>
      <c r="P32" s="271">
        <v>1</v>
      </c>
      <c r="Q32" s="271">
        <v>1</v>
      </c>
      <c r="R32" s="271">
        <v>0</v>
      </c>
      <c r="S32" s="271">
        <v>0</v>
      </c>
      <c r="T32" s="271">
        <v>1</v>
      </c>
      <c r="U32" s="271">
        <v>0</v>
      </c>
      <c r="V32" s="271" t="s">
        <v>263</v>
      </c>
      <c r="W32" s="271">
        <v>100</v>
      </c>
      <c r="X32" s="271" t="s">
        <v>2451</v>
      </c>
      <c r="Y32" s="271" t="s">
        <v>177</v>
      </c>
      <c r="Z32" s="271" t="s">
        <v>263</v>
      </c>
      <c r="AA32" s="271" t="s">
        <v>263</v>
      </c>
      <c r="AB32" s="271" t="s">
        <v>177</v>
      </c>
      <c r="AC32" s="271" t="s">
        <v>263</v>
      </c>
      <c r="AD32" s="271" t="s">
        <v>2452</v>
      </c>
      <c r="AE32" s="271" t="s">
        <v>2453</v>
      </c>
      <c r="AF32" s="271" t="s">
        <v>2454</v>
      </c>
      <c r="AG32" s="271" t="s">
        <v>263</v>
      </c>
      <c r="AH32" s="271" t="s">
        <v>263</v>
      </c>
      <c r="AI32" s="271" t="s">
        <v>2454</v>
      </c>
      <c r="AJ32" s="271" t="s">
        <v>263</v>
      </c>
      <c r="AK32" s="271" t="s">
        <v>281</v>
      </c>
      <c r="AL32" s="271" t="s">
        <v>263</v>
      </c>
      <c r="AM32" s="271" t="s">
        <v>263</v>
      </c>
      <c r="AN32" s="271" t="s">
        <v>263</v>
      </c>
      <c r="AO32" s="273" t="s">
        <v>2455</v>
      </c>
      <c r="AP32" s="274" t="s">
        <v>2456</v>
      </c>
      <c r="AQ32" s="272">
        <v>0</v>
      </c>
      <c r="AR32" s="272">
        <v>1</v>
      </c>
      <c r="AS32" s="272">
        <v>0</v>
      </c>
      <c r="AT32" s="272">
        <v>0</v>
      </c>
      <c r="AU32" s="272">
        <v>0</v>
      </c>
      <c r="AV32" s="272">
        <v>1</v>
      </c>
      <c r="AW32" s="272">
        <v>0</v>
      </c>
      <c r="AX32" s="271" t="s">
        <v>2457</v>
      </c>
      <c r="AY32" s="271" t="s">
        <v>275</v>
      </c>
      <c r="AZ32" s="271" t="s">
        <v>268</v>
      </c>
      <c r="BA32" s="273" t="s">
        <v>2458</v>
      </c>
      <c r="BB32" s="271" t="s">
        <v>2459</v>
      </c>
      <c r="BC32" s="271" t="s">
        <v>268</v>
      </c>
      <c r="BD32" s="271" t="s">
        <v>1920</v>
      </c>
      <c r="BE32" s="271" t="s">
        <v>2460</v>
      </c>
      <c r="BF32" s="271" t="s">
        <v>263</v>
      </c>
      <c r="BG32" s="271" t="s">
        <v>281</v>
      </c>
      <c r="BH32" s="271" t="s">
        <v>263</v>
      </c>
      <c r="BI32" s="271" t="s">
        <v>263</v>
      </c>
      <c r="BJ32" s="273" t="s">
        <v>1922</v>
      </c>
      <c r="BK32" s="272">
        <v>1</v>
      </c>
      <c r="BL32" s="272">
        <v>0</v>
      </c>
      <c r="BM32" s="272">
        <v>0</v>
      </c>
      <c r="BN32" s="272">
        <v>0</v>
      </c>
      <c r="BO32" s="272">
        <v>0</v>
      </c>
      <c r="BP32" s="272">
        <v>0</v>
      </c>
      <c r="BQ32" s="272">
        <v>0</v>
      </c>
      <c r="BR32" s="272">
        <v>0</v>
      </c>
      <c r="BS32" s="271" t="s">
        <v>1950</v>
      </c>
      <c r="BT32" s="271" t="s">
        <v>2228</v>
      </c>
      <c r="BU32" s="272">
        <v>0</v>
      </c>
      <c r="BV32" s="272">
        <v>1</v>
      </c>
      <c r="BW32" s="272">
        <v>0</v>
      </c>
      <c r="BX32" s="272">
        <v>0</v>
      </c>
      <c r="BY32" s="272">
        <v>0</v>
      </c>
      <c r="BZ32" s="272">
        <v>0</v>
      </c>
      <c r="CA32" s="272">
        <v>0</v>
      </c>
      <c r="CB32" s="271" t="s">
        <v>1925</v>
      </c>
      <c r="CC32" s="271">
        <v>1</v>
      </c>
      <c r="CD32" s="271">
        <v>0</v>
      </c>
      <c r="CE32" s="271">
        <v>0</v>
      </c>
      <c r="CF32" s="271">
        <v>0</v>
      </c>
      <c r="CG32" s="271">
        <v>0</v>
      </c>
      <c r="CH32" s="271" t="s">
        <v>263</v>
      </c>
      <c r="CI32" s="271" t="s">
        <v>1925</v>
      </c>
      <c r="CJ32" s="271">
        <v>1</v>
      </c>
      <c r="CK32" s="271">
        <v>0</v>
      </c>
      <c r="CL32" s="271">
        <v>0</v>
      </c>
      <c r="CM32" s="271">
        <v>0</v>
      </c>
      <c r="CN32" s="271">
        <v>0</v>
      </c>
      <c r="CO32" s="271" t="s">
        <v>263</v>
      </c>
      <c r="CP32" s="271" t="s">
        <v>281</v>
      </c>
      <c r="CQ32" s="271" t="s">
        <v>263</v>
      </c>
      <c r="CR32" s="271" t="s">
        <v>268</v>
      </c>
      <c r="CS32" s="271" t="s">
        <v>2461</v>
      </c>
      <c r="CT32" s="271" t="s">
        <v>2007</v>
      </c>
      <c r="CU32" s="271" t="s">
        <v>2032</v>
      </c>
      <c r="CV32" s="273" t="s">
        <v>1949</v>
      </c>
      <c r="CW32" s="272">
        <v>1</v>
      </c>
      <c r="CX32" s="272">
        <v>0</v>
      </c>
      <c r="CY32" s="272">
        <v>0</v>
      </c>
      <c r="CZ32" s="272">
        <v>0</v>
      </c>
      <c r="DA32" s="272">
        <v>0</v>
      </c>
      <c r="DB32" s="272">
        <v>0</v>
      </c>
      <c r="DC32" s="273" t="s">
        <v>2009</v>
      </c>
      <c r="DD32" s="272">
        <v>0</v>
      </c>
      <c r="DE32" s="272">
        <v>1</v>
      </c>
      <c r="DF32" s="272">
        <v>0</v>
      </c>
      <c r="DG32" s="272">
        <v>0</v>
      </c>
      <c r="DH32" s="272">
        <v>0</v>
      </c>
      <c r="DI32" s="272">
        <v>0</v>
      </c>
      <c r="DJ32" s="271" t="s">
        <v>268</v>
      </c>
      <c r="DK32" s="273" t="s">
        <v>2462</v>
      </c>
      <c r="DL32" s="271" t="s">
        <v>2463</v>
      </c>
      <c r="DM32" s="271" t="s">
        <v>281</v>
      </c>
      <c r="DN32" s="271" t="s">
        <v>263</v>
      </c>
      <c r="DO32" s="271" t="s">
        <v>263</v>
      </c>
      <c r="DP32" s="271" t="s">
        <v>2464</v>
      </c>
      <c r="DQ32" s="271">
        <v>232753853</v>
      </c>
      <c r="DR32" s="271" t="s">
        <v>2465</v>
      </c>
      <c r="DS32" s="271">
        <v>44516.577233796299</v>
      </c>
      <c r="DT32" s="271" t="s">
        <v>263</v>
      </c>
      <c r="DU32" s="271" t="s">
        <v>263</v>
      </c>
      <c r="DV32" s="271" t="s">
        <v>292</v>
      </c>
      <c r="DW32" s="271" t="s">
        <v>263</v>
      </c>
      <c r="DX32" s="271" t="s">
        <v>263</v>
      </c>
      <c r="DY32" s="271">
        <v>28</v>
      </c>
    </row>
    <row r="33" spans="1:129" ht="21.4" customHeight="1" x14ac:dyDescent="0.35">
      <c r="A33" s="270">
        <v>44510.147626550934</v>
      </c>
      <c r="B33" s="270">
        <v>44508.605113368052</v>
      </c>
      <c r="C33" s="270">
        <v>44510</v>
      </c>
      <c r="D33" s="271" t="s">
        <v>844</v>
      </c>
      <c r="E33" s="271" t="s">
        <v>263</v>
      </c>
      <c r="F33" s="271" t="s">
        <v>264</v>
      </c>
      <c r="G33" s="271" t="s">
        <v>1907</v>
      </c>
      <c r="H33" s="271"/>
      <c r="I33" s="271" t="s">
        <v>1674</v>
      </c>
      <c r="J33" s="271">
        <v>20</v>
      </c>
      <c r="K33" s="271" t="s">
        <v>268</v>
      </c>
      <c r="L33" s="271" t="s">
        <v>2466</v>
      </c>
      <c r="M33" s="272">
        <v>1</v>
      </c>
      <c r="N33" s="272">
        <v>1</v>
      </c>
      <c r="O33" s="271" t="s">
        <v>1987</v>
      </c>
      <c r="P33" s="271">
        <v>1</v>
      </c>
      <c r="Q33" s="271">
        <v>1</v>
      </c>
      <c r="R33" s="271">
        <v>0</v>
      </c>
      <c r="S33" s="271">
        <v>1</v>
      </c>
      <c r="T33" s="271">
        <v>1</v>
      </c>
      <c r="U33" s="271">
        <v>0</v>
      </c>
      <c r="V33" s="271" t="s">
        <v>263</v>
      </c>
      <c r="W33" s="271">
        <v>50</v>
      </c>
      <c r="X33" s="271" t="s">
        <v>2467</v>
      </c>
      <c r="Y33" s="271" t="s">
        <v>2468</v>
      </c>
      <c r="Z33" s="271" t="s">
        <v>2469</v>
      </c>
      <c r="AA33" s="271" t="s">
        <v>263</v>
      </c>
      <c r="AB33" s="271" t="s">
        <v>2470</v>
      </c>
      <c r="AC33" s="271" t="s">
        <v>263</v>
      </c>
      <c r="AD33" s="271" t="s">
        <v>2471</v>
      </c>
      <c r="AE33" s="271" t="s">
        <v>2472</v>
      </c>
      <c r="AF33" s="271" t="s">
        <v>2473</v>
      </c>
      <c r="AG33" s="271" t="s">
        <v>2474</v>
      </c>
      <c r="AH33" s="271" t="s">
        <v>263</v>
      </c>
      <c r="AI33" s="271" t="s">
        <v>2475</v>
      </c>
      <c r="AJ33" s="271" t="s">
        <v>263</v>
      </c>
      <c r="AK33" s="271" t="s">
        <v>281</v>
      </c>
      <c r="AL33" s="271" t="s">
        <v>263</v>
      </c>
      <c r="AM33" s="271" t="s">
        <v>263</v>
      </c>
      <c r="AN33" s="271" t="s">
        <v>263</v>
      </c>
      <c r="AO33" s="273" t="s">
        <v>2476</v>
      </c>
      <c r="AP33" s="274" t="s">
        <v>2477</v>
      </c>
      <c r="AQ33" s="272">
        <v>1</v>
      </c>
      <c r="AR33" s="272">
        <v>1</v>
      </c>
      <c r="AS33" s="272">
        <v>1</v>
      </c>
      <c r="AT33" s="272">
        <v>0</v>
      </c>
      <c r="AU33" s="272">
        <v>0</v>
      </c>
      <c r="AV33" s="272">
        <v>0</v>
      </c>
      <c r="AW33" s="272">
        <v>0</v>
      </c>
      <c r="AX33" s="271" t="s">
        <v>2478</v>
      </c>
      <c r="AY33" s="271" t="s">
        <v>883</v>
      </c>
      <c r="AZ33" s="271" t="s">
        <v>281</v>
      </c>
      <c r="BA33" s="273" t="s">
        <v>263</v>
      </c>
      <c r="BB33" s="271" t="s">
        <v>2479</v>
      </c>
      <c r="BC33" s="271" t="s">
        <v>268</v>
      </c>
      <c r="BD33" s="271" t="s">
        <v>337</v>
      </c>
      <c r="BE33" s="271" t="s">
        <v>2480</v>
      </c>
      <c r="BF33" s="271" t="s">
        <v>2043</v>
      </c>
      <c r="BG33" s="271" t="s">
        <v>281</v>
      </c>
      <c r="BH33" s="271" t="s">
        <v>263</v>
      </c>
      <c r="BI33" s="271" t="s">
        <v>263</v>
      </c>
      <c r="BJ33" s="273" t="s">
        <v>2481</v>
      </c>
      <c r="BK33" s="272">
        <v>1</v>
      </c>
      <c r="BL33" s="272">
        <v>0</v>
      </c>
      <c r="BM33" s="272">
        <v>0</v>
      </c>
      <c r="BN33" s="272">
        <v>0</v>
      </c>
      <c r="BO33" s="272">
        <v>0</v>
      </c>
      <c r="BP33" s="272">
        <v>0</v>
      </c>
      <c r="BQ33" s="272">
        <v>0</v>
      </c>
      <c r="BR33" s="272">
        <v>0</v>
      </c>
      <c r="BS33" s="271" t="s">
        <v>1950</v>
      </c>
      <c r="BT33" s="271" t="s">
        <v>2228</v>
      </c>
      <c r="BU33" s="272">
        <v>0</v>
      </c>
      <c r="BV33" s="272">
        <v>1</v>
      </c>
      <c r="BW33" s="272">
        <v>0</v>
      </c>
      <c r="BX33" s="272">
        <v>0</v>
      </c>
      <c r="BY33" s="272">
        <v>0</v>
      </c>
      <c r="BZ33" s="272">
        <v>0</v>
      </c>
      <c r="CA33" s="272">
        <v>0</v>
      </c>
      <c r="CB33" s="271" t="s">
        <v>2028</v>
      </c>
      <c r="CC33" s="271">
        <v>1</v>
      </c>
      <c r="CD33" s="271">
        <v>0</v>
      </c>
      <c r="CE33" s="271">
        <v>1</v>
      </c>
      <c r="CF33" s="271">
        <v>0</v>
      </c>
      <c r="CG33" s="271">
        <v>0</v>
      </c>
      <c r="CH33" s="271" t="s">
        <v>263</v>
      </c>
      <c r="CI33" s="271" t="s">
        <v>2028</v>
      </c>
      <c r="CJ33" s="271">
        <v>1</v>
      </c>
      <c r="CK33" s="271">
        <v>0</v>
      </c>
      <c r="CL33" s="271">
        <v>1</v>
      </c>
      <c r="CM33" s="271">
        <v>0</v>
      </c>
      <c r="CN33" s="271">
        <v>0</v>
      </c>
      <c r="CO33" s="271" t="s">
        <v>263</v>
      </c>
      <c r="CP33" s="271" t="s">
        <v>281</v>
      </c>
      <c r="CQ33" s="271" t="s">
        <v>263</v>
      </c>
      <c r="CR33" s="271" t="s">
        <v>268</v>
      </c>
      <c r="CS33" s="271" t="s">
        <v>2482</v>
      </c>
      <c r="CT33" s="271" t="s">
        <v>2007</v>
      </c>
      <c r="CU33" s="271" t="s">
        <v>2032</v>
      </c>
      <c r="CV33" s="273" t="s">
        <v>1949</v>
      </c>
      <c r="CW33" s="272">
        <v>1</v>
      </c>
      <c r="CX33" s="272">
        <v>0</v>
      </c>
      <c r="CY33" s="272">
        <v>0</v>
      </c>
      <c r="CZ33" s="272">
        <v>0</v>
      </c>
      <c r="DA33" s="272">
        <v>0</v>
      </c>
      <c r="DB33" s="272">
        <v>0</v>
      </c>
      <c r="DC33" s="273" t="s">
        <v>2483</v>
      </c>
      <c r="DD33" s="272">
        <v>0</v>
      </c>
      <c r="DE33" s="272">
        <v>0</v>
      </c>
      <c r="DF33" s="272">
        <v>1</v>
      </c>
      <c r="DG33" s="272">
        <v>0</v>
      </c>
      <c r="DH33" s="272">
        <v>0</v>
      </c>
      <c r="DI33" s="272">
        <v>0</v>
      </c>
      <c r="DJ33" s="271" t="s">
        <v>268</v>
      </c>
      <c r="DK33" s="273" t="s">
        <v>2484</v>
      </c>
      <c r="DL33" s="271" t="s">
        <v>2047</v>
      </c>
      <c r="DM33" s="271" t="s">
        <v>281</v>
      </c>
      <c r="DN33" s="271" t="s">
        <v>263</v>
      </c>
      <c r="DO33" s="271" t="s">
        <v>263</v>
      </c>
      <c r="DP33" s="271" t="s">
        <v>2485</v>
      </c>
      <c r="DQ33" s="271">
        <v>232753882</v>
      </c>
      <c r="DR33" s="271" t="s">
        <v>2486</v>
      </c>
      <c r="DS33" s="271">
        <v>44516.577280092592</v>
      </c>
      <c r="DT33" s="271" t="s">
        <v>263</v>
      </c>
      <c r="DU33" s="271" t="s">
        <v>263</v>
      </c>
      <c r="DV33" s="271" t="s">
        <v>292</v>
      </c>
      <c r="DW33" s="271" t="s">
        <v>263</v>
      </c>
      <c r="DX33" s="271" t="s">
        <v>263</v>
      </c>
      <c r="DY33" s="271">
        <v>29</v>
      </c>
    </row>
    <row r="34" spans="1:129" x14ac:dyDescent="0.35">
      <c r="X34" s="271"/>
      <c r="Y34" s="277"/>
      <c r="Z34" s="277"/>
      <c r="AB34" s="277"/>
    </row>
    <row r="35" spans="1:129" x14ac:dyDescent="0.35">
      <c r="X35" s="159"/>
    </row>
  </sheetData>
  <autoFilter ref="A4:DY33"/>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V835"/>
  <sheetViews>
    <sheetView showGridLines="0" zoomScale="70" zoomScaleNormal="70" workbookViewId="0">
      <selection activeCell="B486" sqref="B486"/>
    </sheetView>
  </sheetViews>
  <sheetFormatPr defaultColWidth="8.7265625" defaultRowHeight="13" x14ac:dyDescent="0.3"/>
  <cols>
    <col min="1" max="1" width="8.7265625" style="111"/>
    <col min="2" max="2" width="48" style="111" customWidth="1"/>
    <col min="3" max="3" width="29.453125" style="111" customWidth="1"/>
    <col min="4" max="4" width="28.26953125" style="111" customWidth="1"/>
    <col min="5" max="5" width="29.453125" style="111" customWidth="1"/>
    <col min="6" max="7" width="56.81640625" style="111" customWidth="1"/>
    <col min="8" max="10" width="43.54296875" style="111" customWidth="1"/>
    <col min="11" max="11" width="83.453125" style="111" customWidth="1"/>
    <col min="12" max="13" width="29.453125" style="111" customWidth="1"/>
    <col min="14" max="19" width="72.7265625" style="111" customWidth="1"/>
    <col min="20" max="21" width="113.7265625" style="111" bestFit="1" customWidth="1"/>
    <col min="22" max="22" width="113.7265625" style="111" customWidth="1"/>
    <col min="23" max="29" width="113.7265625" style="111" bestFit="1" customWidth="1"/>
    <col min="30" max="16384" width="8.7265625" style="111"/>
  </cols>
  <sheetData>
    <row r="1" spans="1:9" ht="13.5" thickBot="1" x14ac:dyDescent="0.35"/>
    <row r="2" spans="1:9" ht="13.5" thickBot="1" x14ac:dyDescent="0.35">
      <c r="B2" s="111" t="s">
        <v>2510</v>
      </c>
      <c r="C2" s="279">
        <f>COUNTA(KII_Fournisseurs_Tampon!F5:F33)</f>
        <v>29</v>
      </c>
    </row>
    <row r="4" spans="1:9" x14ac:dyDescent="0.3">
      <c r="A4" s="118"/>
      <c r="B4" s="118" t="s">
        <v>1665</v>
      </c>
      <c r="C4" s="118"/>
      <c r="D4" s="118"/>
      <c r="E4" s="118"/>
      <c r="F4" s="118"/>
      <c r="G4" s="118"/>
      <c r="H4" s="118"/>
      <c r="I4" s="118"/>
    </row>
    <row r="6" spans="1:9" x14ac:dyDescent="0.3">
      <c r="B6" s="112" t="s">
        <v>2511</v>
      </c>
    </row>
    <row r="7" spans="1:9" x14ac:dyDescent="0.3">
      <c r="B7" s="112"/>
    </row>
    <row r="8" spans="1:9" x14ac:dyDescent="0.3">
      <c r="B8" s="127"/>
      <c r="D8" s="366" t="s">
        <v>1667</v>
      </c>
      <c r="E8" s="366" t="s">
        <v>1668</v>
      </c>
    </row>
    <row r="9" spans="1:9" x14ac:dyDescent="0.3">
      <c r="B9" s="532" t="s">
        <v>2512</v>
      </c>
      <c r="C9" s="123" t="s">
        <v>17</v>
      </c>
      <c r="D9" s="280">
        <f>COUNTIF(KII_Fournisseurs_Tampon!$F$5:$F$33,"Homme")</f>
        <v>29</v>
      </c>
      <c r="E9" s="281">
        <f>D9/$C$2</f>
        <v>1</v>
      </c>
    </row>
    <row r="10" spans="1:9" x14ac:dyDescent="0.3">
      <c r="B10" s="532"/>
      <c r="C10" s="123" t="s">
        <v>18</v>
      </c>
      <c r="D10" s="280">
        <f>COUNTIF(KII_Fournisseurs_Tampon!$F$5:$F$33,"Femme")</f>
        <v>0</v>
      </c>
      <c r="E10" s="281">
        <f>D10/$C$2</f>
        <v>0</v>
      </c>
    </row>
    <row r="11" spans="1:9" x14ac:dyDescent="0.3">
      <c r="B11" s="532" t="s">
        <v>2513</v>
      </c>
      <c r="C11" s="123" t="s">
        <v>1907</v>
      </c>
      <c r="D11" s="280">
        <f>COUNTIF(KII_Fournisseurs_Tampon!$G$5:$G$33,"RCA")</f>
        <v>29</v>
      </c>
      <c r="E11" s="281">
        <f>D11/$C$2</f>
        <v>1</v>
      </c>
    </row>
    <row r="12" spans="1:9" x14ac:dyDescent="0.3">
      <c r="B12" s="532"/>
      <c r="C12" s="123" t="s">
        <v>1645</v>
      </c>
      <c r="D12" s="280">
        <f>COUNTA(KII_Fournisseurs_Tampon!H5:H33)</f>
        <v>0</v>
      </c>
      <c r="E12" s="281">
        <f>D12/$C$2</f>
        <v>0</v>
      </c>
    </row>
    <row r="14" spans="1:9" x14ac:dyDescent="0.3">
      <c r="D14" s="282"/>
    </row>
    <row r="15" spans="1:9" ht="18" customHeight="1" x14ac:dyDescent="0.3">
      <c r="B15" s="127" t="s">
        <v>1833</v>
      </c>
    </row>
    <row r="16" spans="1:9" ht="18" customHeight="1" x14ac:dyDescent="0.3"/>
    <row r="17" spans="2:6" x14ac:dyDescent="0.3">
      <c r="B17" s="130" t="s">
        <v>1670</v>
      </c>
      <c r="C17" s="366" t="s">
        <v>1667</v>
      </c>
      <c r="D17" s="366" t="s">
        <v>1668</v>
      </c>
    </row>
    <row r="18" spans="2:6" x14ac:dyDescent="0.3">
      <c r="B18" s="123" t="s">
        <v>1672</v>
      </c>
      <c r="C18" s="124">
        <v>10</v>
      </c>
      <c r="D18" s="125">
        <f>C18/$C$2</f>
        <v>0.34482758620689657</v>
      </c>
    </row>
    <row r="19" spans="2:6" x14ac:dyDescent="0.3">
      <c r="B19" s="123" t="s">
        <v>1673</v>
      </c>
      <c r="C19" s="124">
        <v>12</v>
      </c>
      <c r="D19" s="125">
        <f>C19/$C$2</f>
        <v>0.41379310344827586</v>
      </c>
    </row>
    <row r="20" spans="2:6" x14ac:dyDescent="0.3">
      <c r="B20" s="123" t="s">
        <v>1674</v>
      </c>
      <c r="C20" s="124">
        <v>4</v>
      </c>
      <c r="D20" s="125">
        <f>C20/$C$2</f>
        <v>0.13793103448275862</v>
      </c>
    </row>
    <row r="21" spans="2:6" x14ac:dyDescent="0.3">
      <c r="B21" s="123" t="s">
        <v>2837</v>
      </c>
      <c r="C21" s="124">
        <v>3</v>
      </c>
      <c r="D21" s="125">
        <f>C21/$C$2</f>
        <v>0.10344827586206896</v>
      </c>
    </row>
    <row r="22" spans="2:6" x14ac:dyDescent="0.3">
      <c r="C22" s="354">
        <f>SUM(C18:C21)</f>
        <v>29</v>
      </c>
      <c r="D22" s="353">
        <f>SUM(D18:D21)</f>
        <v>1</v>
      </c>
    </row>
    <row r="23" spans="2:6" x14ac:dyDescent="0.3">
      <c r="C23" s="121"/>
      <c r="D23" s="121"/>
    </row>
    <row r="24" spans="2:6" x14ac:dyDescent="0.3">
      <c r="B24" s="283" t="s">
        <v>1834</v>
      </c>
      <c r="C24" s="121"/>
      <c r="D24" s="121"/>
    </row>
    <row r="25" spans="2:6" x14ac:dyDescent="0.3">
      <c r="C25" s="121"/>
      <c r="D25" s="121"/>
    </row>
    <row r="26" spans="2:6" x14ac:dyDescent="0.3">
      <c r="C26" s="366" t="s">
        <v>1667</v>
      </c>
      <c r="D26" s="366" t="s">
        <v>1668</v>
      </c>
    </row>
    <row r="27" spans="2:6" x14ac:dyDescent="0.3">
      <c r="B27" s="123" t="s">
        <v>2514</v>
      </c>
      <c r="C27" s="124">
        <f>COUNTIF(KII_Fournisseurs_Tampon!J5:J33,"&lt;6")</f>
        <v>10</v>
      </c>
      <c r="D27" s="125">
        <f>C27/$C$2</f>
        <v>0.34482758620689657</v>
      </c>
    </row>
    <row r="28" spans="2:6" x14ac:dyDescent="0.3">
      <c r="B28" s="123" t="s">
        <v>2515</v>
      </c>
      <c r="C28" s="124">
        <f>COUNTIFS(KII_Fournisseurs_Tampon!J5:J33,"&lt;16",KII_Fournisseurs_Tampon!J5:J33,"&gt;5")</f>
        <v>9</v>
      </c>
      <c r="D28" s="125">
        <f>C28/$C$2</f>
        <v>0.31034482758620691</v>
      </c>
    </row>
    <row r="29" spans="2:6" x14ac:dyDescent="0.3">
      <c r="B29" s="123" t="s">
        <v>2516</v>
      </c>
      <c r="C29" s="124">
        <f>COUNTIF(KII_Fournisseurs_Tampon!J5:J33,"&gt;15")</f>
        <v>8</v>
      </c>
      <c r="D29" s="125">
        <f>C29/$C$2</f>
        <v>0.27586206896551724</v>
      </c>
    </row>
    <row r="30" spans="2:6" x14ac:dyDescent="0.3">
      <c r="B30" s="123" t="s">
        <v>175</v>
      </c>
      <c r="C30" s="124">
        <f>COUNTIF(KII_Fournisseurs_Tampon!J5:J33,"N/A")</f>
        <v>2</v>
      </c>
      <c r="D30" s="125">
        <f>C30/$C$2</f>
        <v>6.8965517241379309E-2</v>
      </c>
      <c r="E30" s="390" t="s">
        <v>2819</v>
      </c>
      <c r="F30" s="391"/>
    </row>
    <row r="31" spans="2:6" x14ac:dyDescent="0.3">
      <c r="C31" s="354">
        <f>SUM(C27:C30)</f>
        <v>29</v>
      </c>
      <c r="D31" s="353">
        <f>SUM(D27:D30)</f>
        <v>1</v>
      </c>
      <c r="E31" s="130"/>
    </row>
    <row r="33" spans="2:5" x14ac:dyDescent="0.3">
      <c r="B33" s="283" t="s">
        <v>1835</v>
      </c>
    </row>
    <row r="34" spans="2:5" x14ac:dyDescent="0.3">
      <c r="B34" s="283"/>
    </row>
    <row r="35" spans="2:5" x14ac:dyDescent="0.3">
      <c r="C35" s="366" t="s">
        <v>1667</v>
      </c>
      <c r="D35" s="366" t="s">
        <v>1668</v>
      </c>
    </row>
    <row r="36" spans="2:5" x14ac:dyDescent="0.3">
      <c r="B36" s="123" t="s">
        <v>268</v>
      </c>
      <c r="C36" s="124">
        <f>COUNTIF(KII_Fournisseurs_Tampon!$K$5:$K$33,"Oui")</f>
        <v>25</v>
      </c>
      <c r="D36" s="125">
        <f>C36/$C$2</f>
        <v>0.86206896551724133</v>
      </c>
    </row>
    <row r="37" spans="2:5" x14ac:dyDescent="0.3">
      <c r="B37" s="123" t="s">
        <v>281</v>
      </c>
      <c r="C37" s="124">
        <f>COUNTIF(KII_Fournisseurs_Tampon!$K$5:$K$33,"Non")</f>
        <v>4</v>
      </c>
      <c r="D37" s="125">
        <f>C37/$C$2</f>
        <v>0.13793103448275862</v>
      </c>
    </row>
    <row r="38" spans="2:5" x14ac:dyDescent="0.3">
      <c r="C38" s="354">
        <f>SUM(C36:C37)</f>
        <v>29</v>
      </c>
      <c r="D38" s="353">
        <f>SUM(D34:D37)</f>
        <v>1</v>
      </c>
    </row>
    <row r="39" spans="2:5" x14ac:dyDescent="0.3">
      <c r="C39" s="121"/>
      <c r="D39" s="121"/>
    </row>
    <row r="40" spans="2:5" x14ac:dyDescent="0.3">
      <c r="B40" s="112" t="s">
        <v>2806</v>
      </c>
      <c r="C40" s="121"/>
      <c r="D40" s="121"/>
    </row>
    <row r="41" spans="2:5" x14ac:dyDescent="0.3">
      <c r="C41" s="121"/>
      <c r="D41" s="126"/>
    </row>
    <row r="42" spans="2:5" x14ac:dyDescent="0.3">
      <c r="B42" s="130" t="s">
        <v>2517</v>
      </c>
      <c r="C42" s="139">
        <f>COUNTA(KII_Fournisseurs_Tampon!L5:L33)</f>
        <v>19</v>
      </c>
    </row>
    <row r="43" spans="2:5" x14ac:dyDescent="0.3">
      <c r="C43" s="121"/>
      <c r="D43" s="121"/>
    </row>
    <row r="44" spans="2:5" x14ac:dyDescent="0.3">
      <c r="C44" s="366" t="s">
        <v>1667</v>
      </c>
      <c r="D44" s="366" t="s">
        <v>1668</v>
      </c>
    </row>
    <row r="45" spans="2:5" x14ac:dyDescent="0.3">
      <c r="B45" s="123" t="s">
        <v>2518</v>
      </c>
      <c r="C45" s="124">
        <f>COUNTIF(KII_Fournisseurs_Tampon!M5:M33,"1")</f>
        <v>15</v>
      </c>
      <c r="D45" s="125">
        <f>C45/$C$42</f>
        <v>0.78947368421052633</v>
      </c>
    </row>
    <row r="46" spans="2:5" x14ac:dyDescent="0.3">
      <c r="B46" s="123" t="s">
        <v>2519</v>
      </c>
      <c r="C46" s="124">
        <f>COUNTIF(KII_Fournisseurs_Tampon!N5:N33,"1")</f>
        <v>19</v>
      </c>
      <c r="D46" s="125">
        <f>C46/$C$42</f>
        <v>1</v>
      </c>
      <c r="E46" s="130" t="s">
        <v>2520</v>
      </c>
    </row>
    <row r="47" spans="2:5" x14ac:dyDescent="0.3">
      <c r="C47" s="284"/>
      <c r="D47" s="285"/>
    </row>
    <row r="48" spans="2:5" x14ac:dyDescent="0.3">
      <c r="C48" s="121"/>
      <c r="D48" s="126"/>
    </row>
    <row r="49" spans="2:8" x14ac:dyDescent="0.3">
      <c r="B49" s="283" t="s">
        <v>2807</v>
      </c>
      <c r="C49" s="121"/>
      <c r="D49" s="126"/>
    </row>
    <row r="50" spans="2:8" x14ac:dyDescent="0.3">
      <c r="C50" s="121"/>
      <c r="D50" s="121"/>
    </row>
    <row r="51" spans="2:8" x14ac:dyDescent="0.3">
      <c r="C51" s="366" t="s">
        <v>1667</v>
      </c>
      <c r="D51" s="366" t="s">
        <v>1668</v>
      </c>
    </row>
    <row r="52" spans="2:8" x14ac:dyDescent="0.3">
      <c r="B52" s="143" t="s">
        <v>2521</v>
      </c>
      <c r="C52" s="124">
        <f>COUNTIF(KII_Fournisseurs_Tampon!P5:P33,"1")</f>
        <v>21</v>
      </c>
      <c r="D52" s="125">
        <f t="shared" ref="D52:D57" si="0">C52/$C$2</f>
        <v>0.72413793103448276</v>
      </c>
      <c r="G52" s="377"/>
      <c r="H52" s="377"/>
    </row>
    <row r="53" spans="2:8" x14ac:dyDescent="0.3">
      <c r="B53" s="143" t="s">
        <v>2522</v>
      </c>
      <c r="C53" s="124">
        <f>COUNTIF(KII_Fournisseurs_Tampon!Q5:Q33,"1")</f>
        <v>19</v>
      </c>
      <c r="D53" s="125">
        <f t="shared" si="0"/>
        <v>0.65517241379310343</v>
      </c>
    </row>
    <row r="54" spans="2:8" x14ac:dyDescent="0.3">
      <c r="B54" s="143" t="s">
        <v>48</v>
      </c>
      <c r="C54" s="124">
        <f>COUNTIF(KII_Fournisseurs_Tampon!R5:R33,"1")</f>
        <v>2</v>
      </c>
      <c r="D54" s="125">
        <f t="shared" si="0"/>
        <v>6.8965517241379309E-2</v>
      </c>
      <c r="E54" s="111" t="s">
        <v>263</v>
      </c>
    </row>
    <row r="55" spans="2:8" x14ac:dyDescent="0.3">
      <c r="B55" s="143" t="s">
        <v>46</v>
      </c>
      <c r="C55" s="124">
        <f>COUNTIF(KII_Fournisseurs_Tampon!S5:S33,"1")</f>
        <v>26</v>
      </c>
      <c r="D55" s="125">
        <f t="shared" si="0"/>
        <v>0.89655172413793105</v>
      </c>
    </row>
    <row r="56" spans="2:8" x14ac:dyDescent="0.3">
      <c r="B56" s="143" t="s">
        <v>47</v>
      </c>
      <c r="C56" s="124">
        <f>COUNTIF(KII_Fournisseurs_Tampon!T5:T33,"1")</f>
        <v>13</v>
      </c>
      <c r="D56" s="125">
        <f t="shared" si="0"/>
        <v>0.44827586206896552</v>
      </c>
      <c r="E56" s="111" t="s">
        <v>263</v>
      </c>
    </row>
    <row r="57" spans="2:8" x14ac:dyDescent="0.3">
      <c r="B57" s="143" t="s">
        <v>2280</v>
      </c>
      <c r="C57" s="124">
        <f>COUNTIF(KII_Fournisseurs_Tampon!U5:U33,"1")</f>
        <v>3</v>
      </c>
      <c r="D57" s="125">
        <f t="shared" si="0"/>
        <v>0.10344827586206896</v>
      </c>
      <c r="E57" s="130" t="s">
        <v>2523</v>
      </c>
    </row>
    <row r="58" spans="2:8" x14ac:dyDescent="0.3">
      <c r="B58" s="297"/>
      <c r="C58" s="121"/>
      <c r="D58" s="121"/>
    </row>
    <row r="60" spans="2:8" x14ac:dyDescent="0.3">
      <c r="B60" s="283" t="s">
        <v>1845</v>
      </c>
    </row>
    <row r="61" spans="2:8" x14ac:dyDescent="0.3">
      <c r="C61" s="121"/>
      <c r="D61" s="121"/>
    </row>
    <row r="62" spans="2:8" x14ac:dyDescent="0.3">
      <c r="B62" s="130" t="s">
        <v>1670</v>
      </c>
      <c r="C62" s="366" t="s">
        <v>1667</v>
      </c>
      <c r="D62" s="366" t="s">
        <v>1668</v>
      </c>
    </row>
    <row r="63" spans="2:8" x14ac:dyDescent="0.3">
      <c r="B63" s="123" t="s">
        <v>2524</v>
      </c>
      <c r="C63" s="124">
        <v>12</v>
      </c>
      <c r="D63" s="125">
        <f>C63/$C$2</f>
        <v>0.41379310344827586</v>
      </c>
    </row>
    <row r="64" spans="2:8" x14ac:dyDescent="0.3">
      <c r="B64" s="123" t="s">
        <v>2525</v>
      </c>
      <c r="C64" s="124">
        <v>11</v>
      </c>
      <c r="D64" s="125">
        <f>C64/$C$2</f>
        <v>0.37931034482758619</v>
      </c>
    </row>
    <row r="65" spans="1:11" x14ac:dyDescent="0.3">
      <c r="B65" s="123" t="s">
        <v>2526</v>
      </c>
      <c r="C65" s="124">
        <v>6</v>
      </c>
      <c r="D65" s="125">
        <f>C65/$C$2</f>
        <v>0.20689655172413793</v>
      </c>
    </row>
    <row r="66" spans="1:11" x14ac:dyDescent="0.3">
      <c r="C66" s="354">
        <f>SUM(C63:C65)</f>
        <v>29</v>
      </c>
      <c r="D66" s="353">
        <f>SUM(D62:D65)</f>
        <v>1</v>
      </c>
    </row>
    <row r="67" spans="1:11" x14ac:dyDescent="0.3">
      <c r="C67" s="121"/>
      <c r="D67" s="126"/>
    </row>
    <row r="68" spans="1:11" x14ac:dyDescent="0.3">
      <c r="C68" s="121"/>
      <c r="D68" s="121"/>
    </row>
    <row r="69" spans="1:11" x14ac:dyDescent="0.3">
      <c r="A69" s="118"/>
      <c r="B69" s="118" t="s">
        <v>2527</v>
      </c>
      <c r="C69" s="286"/>
      <c r="D69" s="286"/>
      <c r="E69" s="118"/>
      <c r="F69" s="118"/>
      <c r="G69" s="118"/>
      <c r="H69" s="118"/>
      <c r="I69" s="118"/>
    </row>
    <row r="70" spans="1:11" x14ac:dyDescent="0.3">
      <c r="C70" s="121"/>
      <c r="D70" s="121"/>
    </row>
    <row r="71" spans="1:11" s="113" customFormat="1" x14ac:dyDescent="0.35">
      <c r="D71" s="378"/>
      <c r="E71" s="378"/>
      <c r="F71" s="378"/>
      <c r="G71" s="378"/>
      <c r="H71" s="378"/>
    </row>
    <row r="72" spans="1:11" s="290" customFormat="1" x14ac:dyDescent="0.35">
      <c r="B72" s="287" t="s">
        <v>2528</v>
      </c>
      <c r="D72" s="291"/>
      <c r="E72" s="291"/>
      <c r="F72" s="291"/>
      <c r="G72" s="291"/>
      <c r="H72" s="291"/>
    </row>
    <row r="73" spans="1:11" s="290" customFormat="1" x14ac:dyDescent="0.35">
      <c r="B73" s="287"/>
      <c r="D73" s="291"/>
      <c r="E73" s="291"/>
      <c r="F73" s="291"/>
      <c r="G73" s="291"/>
      <c r="H73" s="291"/>
    </row>
    <row r="74" spans="1:11" s="113" customFormat="1" x14ac:dyDescent="0.35">
      <c r="D74" s="378"/>
      <c r="E74" s="378"/>
      <c r="F74" s="378"/>
      <c r="G74" s="378"/>
      <c r="H74" s="378"/>
    </row>
    <row r="75" spans="1:11" s="113" customFormat="1" ht="26" x14ac:dyDescent="0.35">
      <c r="B75" s="484" t="s">
        <v>1682</v>
      </c>
      <c r="C75" s="484"/>
      <c r="D75" s="484"/>
      <c r="E75" s="378" t="s">
        <v>2529</v>
      </c>
      <c r="F75" s="113" t="s">
        <v>1846</v>
      </c>
      <c r="G75" s="378" t="s">
        <v>1847</v>
      </c>
      <c r="H75" s="378" t="s">
        <v>1848</v>
      </c>
      <c r="I75" s="378" t="s">
        <v>1850</v>
      </c>
      <c r="J75" s="378" t="s">
        <v>1849</v>
      </c>
      <c r="K75" s="378" t="s">
        <v>1851</v>
      </c>
    </row>
    <row r="76" spans="1:11" s="113" customFormat="1" x14ac:dyDescent="0.35">
      <c r="B76" s="492" t="s">
        <v>2530</v>
      </c>
      <c r="C76" s="493"/>
      <c r="D76" s="494"/>
      <c r="E76" s="378" t="s">
        <v>1672</v>
      </c>
      <c r="F76" s="378" t="s">
        <v>263</v>
      </c>
      <c r="G76" s="378" t="s">
        <v>263</v>
      </c>
      <c r="H76" s="378" t="s">
        <v>174</v>
      </c>
      <c r="I76" s="378" t="s">
        <v>263</v>
      </c>
      <c r="J76" s="378" t="s">
        <v>263</v>
      </c>
      <c r="K76" s="378"/>
    </row>
    <row r="77" spans="1:11" s="113" customFormat="1" ht="26" x14ac:dyDescent="0.35">
      <c r="B77" s="495"/>
      <c r="C77" s="496"/>
      <c r="D77" s="497"/>
      <c r="E77" s="378"/>
      <c r="F77" s="378" t="s">
        <v>1988</v>
      </c>
      <c r="G77" s="378" t="s">
        <v>174</v>
      </c>
      <c r="H77" s="113" t="s">
        <v>174</v>
      </c>
      <c r="I77" s="378" t="s">
        <v>1989</v>
      </c>
      <c r="J77" s="113" t="s">
        <v>263</v>
      </c>
      <c r="K77" s="378"/>
    </row>
    <row r="78" spans="1:11" s="113" customFormat="1" ht="26" x14ac:dyDescent="0.35">
      <c r="B78" s="495"/>
      <c r="C78" s="496"/>
      <c r="D78" s="497"/>
      <c r="E78" s="378"/>
      <c r="F78" s="378" t="s">
        <v>2015</v>
      </c>
      <c r="G78" s="113" t="s">
        <v>174</v>
      </c>
      <c r="H78" s="113" t="s">
        <v>174</v>
      </c>
      <c r="I78" s="378" t="s">
        <v>263</v>
      </c>
      <c r="J78" s="113" t="s">
        <v>263</v>
      </c>
      <c r="K78" s="378"/>
    </row>
    <row r="79" spans="1:11" s="113" customFormat="1" x14ac:dyDescent="0.35">
      <c r="B79" s="495"/>
      <c r="C79" s="496"/>
      <c r="D79" s="497"/>
      <c r="E79" s="378"/>
      <c r="F79" s="378" t="s">
        <v>2037</v>
      </c>
      <c r="G79" s="113" t="s">
        <v>174</v>
      </c>
      <c r="H79" s="378" t="s">
        <v>2038</v>
      </c>
      <c r="I79" s="113" t="s">
        <v>263</v>
      </c>
      <c r="J79" s="113" t="s">
        <v>263</v>
      </c>
      <c r="K79" s="378"/>
    </row>
    <row r="80" spans="1:11" s="113" customFormat="1" ht="26" x14ac:dyDescent="0.35">
      <c r="B80" s="495"/>
      <c r="C80" s="496"/>
      <c r="D80" s="497"/>
      <c r="E80" s="378"/>
      <c r="F80" s="378" t="s">
        <v>1962</v>
      </c>
      <c r="G80" s="113" t="s">
        <v>174</v>
      </c>
      <c r="H80" s="378" t="s">
        <v>1963</v>
      </c>
      <c r="I80" s="378" t="s">
        <v>1964</v>
      </c>
      <c r="J80" s="113" t="s">
        <v>263</v>
      </c>
      <c r="K80" s="378"/>
    </row>
    <row r="81" spans="2:11" s="113" customFormat="1" x14ac:dyDescent="0.35">
      <c r="B81" s="495"/>
      <c r="C81" s="496"/>
      <c r="D81" s="497"/>
      <c r="E81" s="378"/>
      <c r="F81" s="378" t="s">
        <v>174</v>
      </c>
      <c r="G81" s="378" t="s">
        <v>263</v>
      </c>
      <c r="H81" s="378" t="s">
        <v>174</v>
      </c>
      <c r="I81" s="378" t="s">
        <v>263</v>
      </c>
      <c r="J81" s="113" t="s">
        <v>263</v>
      </c>
      <c r="K81" s="378"/>
    </row>
    <row r="82" spans="2:11" s="113" customFormat="1" x14ac:dyDescent="0.35">
      <c r="B82" s="495"/>
      <c r="C82" s="496"/>
      <c r="D82" s="497"/>
      <c r="E82" s="378"/>
      <c r="F82" s="378"/>
      <c r="G82" s="378"/>
      <c r="H82" s="378"/>
      <c r="I82" s="378" t="s">
        <v>174</v>
      </c>
      <c r="J82" s="378" t="s">
        <v>2125</v>
      </c>
      <c r="K82" s="378"/>
    </row>
    <row r="83" spans="2:11" s="113" customFormat="1" x14ac:dyDescent="0.35">
      <c r="B83" s="495"/>
      <c r="C83" s="496"/>
      <c r="D83" s="497"/>
      <c r="E83" s="378"/>
      <c r="F83" s="378" t="s">
        <v>2072</v>
      </c>
      <c r="G83" s="378" t="s">
        <v>2073</v>
      </c>
      <c r="H83" s="378" t="s">
        <v>2074</v>
      </c>
      <c r="I83" s="378" t="s">
        <v>1989</v>
      </c>
      <c r="J83" s="378" t="s">
        <v>263</v>
      </c>
      <c r="K83" s="378"/>
    </row>
    <row r="84" spans="2:11" s="113" customFormat="1" x14ac:dyDescent="0.35">
      <c r="B84" s="498"/>
      <c r="C84" s="499"/>
      <c r="D84" s="500"/>
      <c r="E84" s="378"/>
      <c r="F84" s="378" t="s">
        <v>2051</v>
      </c>
      <c r="G84" s="378" t="s">
        <v>174</v>
      </c>
      <c r="H84" s="378" t="s">
        <v>174</v>
      </c>
      <c r="I84" s="378" t="s">
        <v>263</v>
      </c>
      <c r="J84" s="378" t="s">
        <v>2052</v>
      </c>
      <c r="K84" s="378"/>
    </row>
    <row r="85" spans="2:11" s="113" customFormat="1" ht="14.25" customHeight="1" x14ac:dyDescent="0.35">
      <c r="B85" s="519" t="s">
        <v>2754</v>
      </c>
      <c r="C85" s="520"/>
      <c r="D85" s="521"/>
      <c r="E85" s="378" t="s">
        <v>1673</v>
      </c>
      <c r="F85" s="378" t="s">
        <v>263</v>
      </c>
      <c r="G85" s="378" t="s">
        <v>263</v>
      </c>
      <c r="H85" s="378" t="s">
        <v>263</v>
      </c>
      <c r="I85" s="113" t="s">
        <v>263</v>
      </c>
      <c r="J85" s="378" t="s">
        <v>263</v>
      </c>
      <c r="K85" s="378" t="s">
        <v>177</v>
      </c>
    </row>
    <row r="86" spans="2:11" s="113" customFormat="1" ht="14.25" customHeight="1" x14ac:dyDescent="0.35">
      <c r="B86" s="522"/>
      <c r="C86" s="523"/>
      <c r="D86" s="524"/>
      <c r="E86" s="378"/>
      <c r="F86" s="378"/>
      <c r="G86" s="378"/>
      <c r="H86" s="378"/>
      <c r="J86" s="378"/>
      <c r="K86" s="378" t="s">
        <v>2216</v>
      </c>
    </row>
    <row r="87" spans="2:11" s="113" customFormat="1" ht="14.25" customHeight="1" x14ac:dyDescent="0.35">
      <c r="B87" s="522"/>
      <c r="C87" s="523"/>
      <c r="D87" s="524"/>
      <c r="E87" s="378"/>
      <c r="F87" s="378"/>
      <c r="G87" s="378" t="s">
        <v>177</v>
      </c>
      <c r="H87" s="378" t="s">
        <v>177</v>
      </c>
      <c r="I87" s="113" t="s">
        <v>263</v>
      </c>
      <c r="J87" s="113" t="s">
        <v>263</v>
      </c>
      <c r="K87" s="378"/>
    </row>
    <row r="88" spans="2:11" s="113" customFormat="1" ht="14.25" customHeight="1" x14ac:dyDescent="0.35">
      <c r="B88" s="522"/>
      <c r="C88" s="523"/>
      <c r="D88" s="524"/>
      <c r="E88" s="378"/>
      <c r="F88" s="378"/>
      <c r="G88" s="378"/>
      <c r="H88" s="378"/>
      <c r="K88" s="378" t="s">
        <v>177</v>
      </c>
    </row>
    <row r="89" spans="2:11" s="113" customFormat="1" ht="14.25" customHeight="1" x14ac:dyDescent="0.35">
      <c r="B89" s="522"/>
      <c r="C89" s="523"/>
      <c r="D89" s="524"/>
      <c r="E89" s="378"/>
      <c r="F89" s="378"/>
      <c r="G89" s="378" t="s">
        <v>2240</v>
      </c>
      <c r="H89" s="378" t="s">
        <v>2240</v>
      </c>
      <c r="I89" s="113" t="s">
        <v>263</v>
      </c>
      <c r="J89" s="113" t="s">
        <v>263</v>
      </c>
      <c r="K89" s="378"/>
    </row>
    <row r="90" spans="2:11" s="113" customFormat="1" ht="14.25" customHeight="1" x14ac:dyDescent="0.35">
      <c r="B90" s="522"/>
      <c r="C90" s="523"/>
      <c r="D90" s="524"/>
      <c r="E90" s="378"/>
      <c r="F90" s="378" t="s">
        <v>177</v>
      </c>
      <c r="G90" s="378" t="s">
        <v>177</v>
      </c>
      <c r="H90" s="378" t="s">
        <v>2324</v>
      </c>
      <c r="I90" s="378" t="s">
        <v>2325</v>
      </c>
      <c r="J90" s="113" t="s">
        <v>263</v>
      </c>
      <c r="K90" s="378"/>
    </row>
    <row r="91" spans="2:11" s="113" customFormat="1" ht="14.25" customHeight="1" x14ac:dyDescent="0.35">
      <c r="B91" s="522"/>
      <c r="C91" s="523"/>
      <c r="D91" s="524"/>
      <c r="E91" s="378"/>
      <c r="F91" s="378"/>
      <c r="G91" s="378" t="s">
        <v>2216</v>
      </c>
      <c r="H91" s="378" t="s">
        <v>2216</v>
      </c>
      <c r="I91" s="378" t="s">
        <v>2216</v>
      </c>
      <c r="J91" s="113" t="s">
        <v>263</v>
      </c>
      <c r="K91" s="378"/>
    </row>
    <row r="92" spans="2:11" s="113" customFormat="1" ht="14.25" customHeight="1" x14ac:dyDescent="0.35">
      <c r="B92" s="522"/>
      <c r="C92" s="523"/>
      <c r="D92" s="524"/>
      <c r="E92" s="378"/>
      <c r="F92" s="378" t="s">
        <v>1910</v>
      </c>
      <c r="G92" s="378" t="s">
        <v>177</v>
      </c>
      <c r="H92" s="378" t="s">
        <v>176</v>
      </c>
      <c r="I92" s="378" t="s">
        <v>176</v>
      </c>
      <c r="J92" s="113" t="s">
        <v>263</v>
      </c>
      <c r="K92" s="378"/>
    </row>
    <row r="93" spans="2:11" s="113" customFormat="1" ht="14.25" customHeight="1" x14ac:dyDescent="0.35">
      <c r="B93" s="522"/>
      <c r="C93" s="523"/>
      <c r="D93" s="524"/>
      <c r="E93" s="378"/>
      <c r="F93" s="378" t="s">
        <v>2345</v>
      </c>
      <c r="G93" s="378" t="s">
        <v>2346</v>
      </c>
      <c r="H93" s="113" t="s">
        <v>2347</v>
      </c>
      <c r="I93" s="113" t="s">
        <v>2347</v>
      </c>
      <c r="J93" s="113" t="s">
        <v>263</v>
      </c>
    </row>
    <row r="94" spans="2:11" s="113" customFormat="1" ht="14.25" customHeight="1" x14ac:dyDescent="0.35">
      <c r="B94" s="522"/>
      <c r="C94" s="523"/>
      <c r="D94" s="524"/>
      <c r="E94" s="378"/>
      <c r="F94" s="378" t="s">
        <v>2256</v>
      </c>
      <c r="G94" s="378" t="s">
        <v>2257</v>
      </c>
      <c r="H94" s="378" t="s">
        <v>2258</v>
      </c>
      <c r="I94" s="378" t="s">
        <v>2258</v>
      </c>
      <c r="J94" s="113" t="s">
        <v>263</v>
      </c>
      <c r="K94" s="378"/>
    </row>
    <row r="95" spans="2:11" s="113" customFormat="1" ht="14.25" customHeight="1" x14ac:dyDescent="0.35">
      <c r="B95" s="522"/>
      <c r="C95" s="523"/>
      <c r="D95" s="524"/>
      <c r="E95" s="378"/>
      <c r="F95" s="378" t="s">
        <v>2177</v>
      </c>
      <c r="G95" s="378" t="s">
        <v>177</v>
      </c>
      <c r="H95" s="378" t="s">
        <v>177</v>
      </c>
      <c r="I95" s="378" t="s">
        <v>177</v>
      </c>
      <c r="J95" s="113" t="s">
        <v>263</v>
      </c>
      <c r="K95" s="378"/>
    </row>
    <row r="96" spans="2:11" s="113" customFormat="1" ht="14.25" customHeight="1" x14ac:dyDescent="0.35">
      <c r="B96" s="525"/>
      <c r="C96" s="526"/>
      <c r="D96" s="527"/>
      <c r="E96" s="378"/>
      <c r="F96" s="378" t="s">
        <v>1937</v>
      </c>
      <c r="G96" s="378" t="s">
        <v>1938</v>
      </c>
      <c r="H96" s="378" t="s">
        <v>176</v>
      </c>
      <c r="I96" s="378" t="s">
        <v>263</v>
      </c>
      <c r="J96" s="113" t="s">
        <v>263</v>
      </c>
      <c r="K96" s="378"/>
    </row>
    <row r="97" spans="2:22" s="113" customFormat="1" ht="43.5" customHeight="1" x14ac:dyDescent="0.35">
      <c r="B97" s="519" t="s">
        <v>2531</v>
      </c>
      <c r="C97" s="520"/>
      <c r="D97" s="521"/>
      <c r="E97" s="378" t="s">
        <v>1674</v>
      </c>
      <c r="F97" s="378" t="s">
        <v>2451</v>
      </c>
      <c r="G97" s="378" t="s">
        <v>177</v>
      </c>
      <c r="H97" s="378" t="s">
        <v>263</v>
      </c>
      <c r="I97" s="378" t="s">
        <v>177</v>
      </c>
      <c r="J97" s="113" t="s">
        <v>263</v>
      </c>
      <c r="K97" s="378"/>
    </row>
    <row r="98" spans="2:22" s="113" customFormat="1" ht="43.5" customHeight="1" x14ac:dyDescent="0.35">
      <c r="B98" s="522"/>
      <c r="C98" s="523"/>
      <c r="D98" s="524"/>
      <c r="E98" s="378"/>
      <c r="F98" s="378" t="s">
        <v>2430</v>
      </c>
      <c r="G98" s="378" t="s">
        <v>263</v>
      </c>
      <c r="H98" s="378" t="s">
        <v>2431</v>
      </c>
      <c r="I98" s="113" t="s">
        <v>177</v>
      </c>
      <c r="J98" s="113" t="s">
        <v>263</v>
      </c>
      <c r="K98" s="378"/>
    </row>
    <row r="99" spans="2:22" s="113" customFormat="1" ht="43.5" customHeight="1" x14ac:dyDescent="0.35">
      <c r="B99" s="522"/>
      <c r="C99" s="523"/>
      <c r="D99" s="524"/>
      <c r="E99" s="378"/>
      <c r="F99" s="378" t="s">
        <v>2414</v>
      </c>
      <c r="G99" s="113" t="s">
        <v>263</v>
      </c>
      <c r="H99" s="378" t="s">
        <v>177</v>
      </c>
      <c r="I99" s="378" t="s">
        <v>263</v>
      </c>
      <c r="J99" s="113" t="s">
        <v>263</v>
      </c>
      <c r="K99" s="378"/>
    </row>
    <row r="100" spans="2:22" s="113" customFormat="1" ht="43.5" customHeight="1" x14ac:dyDescent="0.35">
      <c r="B100" s="525"/>
      <c r="C100" s="526"/>
      <c r="D100" s="527"/>
      <c r="E100" s="378"/>
      <c r="F100" s="378" t="s">
        <v>2467</v>
      </c>
      <c r="G100" s="378" t="s">
        <v>2468</v>
      </c>
      <c r="H100" s="378" t="s">
        <v>2469</v>
      </c>
      <c r="I100" s="378" t="s">
        <v>2470</v>
      </c>
      <c r="J100" s="113" t="s">
        <v>263</v>
      </c>
      <c r="K100" s="378"/>
    </row>
    <row r="101" spans="2:22" s="113" customFormat="1" ht="29" customHeight="1" x14ac:dyDescent="0.35">
      <c r="B101" s="481" t="s">
        <v>2844</v>
      </c>
      <c r="C101" s="481"/>
      <c r="D101" s="481"/>
      <c r="E101" s="378" t="s">
        <v>2837</v>
      </c>
      <c r="F101" s="378" t="s">
        <v>263</v>
      </c>
      <c r="G101" s="378" t="s">
        <v>263</v>
      </c>
      <c r="H101" s="378" t="s">
        <v>2402</v>
      </c>
      <c r="I101" s="378" t="s">
        <v>263</v>
      </c>
      <c r="J101" s="113" t="s">
        <v>263</v>
      </c>
      <c r="K101" s="378"/>
    </row>
    <row r="102" spans="2:22" s="113" customFormat="1" ht="29" customHeight="1" x14ac:dyDescent="0.35">
      <c r="B102" s="481"/>
      <c r="C102" s="481"/>
      <c r="D102" s="481"/>
      <c r="E102" s="378"/>
      <c r="F102" s="378"/>
      <c r="G102" s="378" t="s">
        <v>177</v>
      </c>
      <c r="H102" s="378" t="s">
        <v>177</v>
      </c>
      <c r="I102" s="113" t="s">
        <v>263</v>
      </c>
      <c r="J102" s="113" t="s">
        <v>263</v>
      </c>
      <c r="K102" s="378"/>
    </row>
    <row r="103" spans="2:22" s="113" customFormat="1" ht="29" customHeight="1" x14ac:dyDescent="0.35">
      <c r="B103" s="481"/>
      <c r="C103" s="481"/>
      <c r="D103" s="481"/>
      <c r="E103" s="378"/>
      <c r="F103" s="378" t="s">
        <v>2391</v>
      </c>
      <c r="G103" s="378" t="s">
        <v>263</v>
      </c>
      <c r="H103" s="378" t="s">
        <v>2392</v>
      </c>
      <c r="I103" s="113" t="s">
        <v>263</v>
      </c>
      <c r="J103" s="113" t="s">
        <v>263</v>
      </c>
      <c r="K103" s="378"/>
    </row>
    <row r="104" spans="2:22" s="113" customFormat="1" x14ac:dyDescent="0.35">
      <c r="D104" s="378"/>
      <c r="E104" s="378"/>
      <c r="F104" s="378"/>
      <c r="G104" s="378"/>
      <c r="H104" s="378"/>
    </row>
    <row r="105" spans="2:22" s="113" customFormat="1" ht="16.149999999999999" customHeight="1" x14ac:dyDescent="0.35">
      <c r="D105" s="378"/>
      <c r="E105" s="378"/>
      <c r="F105" s="378"/>
      <c r="G105" s="378"/>
      <c r="H105" s="378"/>
    </row>
    <row r="106" spans="2:22" s="113" customFormat="1" ht="16.149999999999999" customHeight="1" x14ac:dyDescent="0.35">
      <c r="B106" s="288"/>
      <c r="C106" s="288"/>
      <c r="D106" s="289"/>
      <c r="E106" s="289"/>
      <c r="F106" s="289"/>
      <c r="G106" s="289"/>
      <c r="H106" s="378"/>
    </row>
    <row r="107" spans="2:22" s="113" customFormat="1" x14ac:dyDescent="0.35">
      <c r="B107" s="287" t="s">
        <v>1852</v>
      </c>
      <c r="C107" s="288"/>
      <c r="D107" s="289"/>
      <c r="E107" s="289"/>
      <c r="F107" s="289"/>
      <c r="G107" s="289"/>
      <c r="H107" s="378"/>
    </row>
    <row r="108" spans="2:22" s="113" customFormat="1" x14ac:dyDescent="0.35">
      <c r="D108" s="378"/>
      <c r="E108" s="378"/>
      <c r="F108" s="378"/>
      <c r="G108" s="378"/>
      <c r="H108" s="378"/>
    </row>
    <row r="109" spans="2:22" s="113" customFormat="1" x14ac:dyDescent="0.3">
      <c r="D109" s="111"/>
      <c r="E109" s="111"/>
      <c r="F109" s="111"/>
      <c r="G109" s="111"/>
      <c r="H109" s="111"/>
      <c r="I109" s="111"/>
      <c r="J109" s="111"/>
      <c r="K109" s="111"/>
      <c r="L109" s="111"/>
      <c r="M109" s="111"/>
      <c r="N109" s="111"/>
      <c r="O109" s="111"/>
      <c r="P109" s="111"/>
      <c r="Q109" s="111"/>
      <c r="R109" s="111"/>
      <c r="S109" s="111"/>
      <c r="T109" s="111"/>
      <c r="U109" s="111"/>
      <c r="V109" s="111"/>
    </row>
    <row r="110" spans="2:22" s="113" customFormat="1" x14ac:dyDescent="0.3">
      <c r="B110" s="484" t="s">
        <v>1682</v>
      </c>
      <c r="C110" s="484"/>
      <c r="D110" s="484"/>
      <c r="E110" s="378" t="s">
        <v>2529</v>
      </c>
      <c r="F110" s="113" t="s">
        <v>1852</v>
      </c>
      <c r="G110" s="113" t="s">
        <v>1671</v>
      </c>
      <c r="H110" s="111"/>
      <c r="I110" s="111"/>
      <c r="J110" s="111"/>
      <c r="K110" s="111"/>
      <c r="L110" s="111"/>
      <c r="M110" s="111"/>
      <c r="N110" s="111"/>
      <c r="O110" s="111"/>
      <c r="P110" s="111"/>
      <c r="Q110" s="111"/>
      <c r="R110" s="111"/>
      <c r="S110" s="111"/>
      <c r="T110" s="111"/>
      <c r="U110" s="111"/>
      <c r="V110" s="111"/>
    </row>
    <row r="111" spans="2:22" s="113" customFormat="1" x14ac:dyDescent="0.3">
      <c r="B111" s="485" t="s">
        <v>2532</v>
      </c>
      <c r="C111" s="486"/>
      <c r="D111" s="487"/>
      <c r="E111" s="378" t="s">
        <v>1672</v>
      </c>
      <c r="F111" s="113" t="s">
        <v>2163</v>
      </c>
      <c r="G111" s="383">
        <v>1</v>
      </c>
      <c r="H111" s="111"/>
      <c r="I111" s="111"/>
      <c r="J111" s="111"/>
      <c r="K111" s="111"/>
      <c r="L111" s="111"/>
      <c r="M111" s="111"/>
      <c r="N111" s="111"/>
      <c r="O111" s="111"/>
      <c r="P111" s="111"/>
      <c r="Q111" s="111"/>
      <c r="R111" s="111"/>
      <c r="S111" s="111"/>
      <c r="T111" s="111"/>
      <c r="U111" s="111"/>
      <c r="V111" s="111"/>
    </row>
    <row r="112" spans="2:22" s="113" customFormat="1" x14ac:dyDescent="0.3">
      <c r="B112" s="515"/>
      <c r="C112" s="516"/>
      <c r="D112" s="517"/>
      <c r="E112" s="378"/>
      <c r="F112" s="113" t="s">
        <v>2148</v>
      </c>
      <c r="G112" s="383">
        <v>1</v>
      </c>
      <c r="H112" s="111"/>
      <c r="I112" s="111"/>
      <c r="J112" s="111"/>
      <c r="K112" s="111"/>
      <c r="L112" s="111"/>
      <c r="M112" s="111"/>
      <c r="N112" s="111"/>
      <c r="O112" s="111"/>
      <c r="P112" s="111"/>
      <c r="Q112" s="111"/>
      <c r="R112" s="111"/>
      <c r="S112" s="111"/>
      <c r="T112" s="111"/>
      <c r="U112" s="111"/>
      <c r="V112" s="111"/>
    </row>
    <row r="113" spans="2:22" s="113" customFormat="1" x14ac:dyDescent="0.3">
      <c r="B113" s="515"/>
      <c r="C113" s="516"/>
      <c r="D113" s="517"/>
      <c r="E113" s="378"/>
      <c r="F113" s="113" t="s">
        <v>2126</v>
      </c>
      <c r="G113" s="383">
        <v>1</v>
      </c>
      <c r="H113" s="111"/>
      <c r="I113" s="111"/>
      <c r="J113" s="111"/>
      <c r="K113" s="111"/>
      <c r="L113" s="111"/>
      <c r="M113" s="111"/>
      <c r="N113" s="111"/>
      <c r="O113" s="111"/>
      <c r="P113" s="111"/>
      <c r="Q113" s="111"/>
      <c r="R113" s="111"/>
      <c r="S113" s="111"/>
      <c r="T113" s="111"/>
      <c r="U113" s="111"/>
      <c r="V113" s="111"/>
    </row>
    <row r="114" spans="2:22" s="113" customFormat="1" x14ac:dyDescent="0.3">
      <c r="B114" s="515"/>
      <c r="C114" s="516"/>
      <c r="D114" s="517"/>
      <c r="E114" s="378"/>
      <c r="F114" s="113" t="s">
        <v>2075</v>
      </c>
      <c r="G114" s="383">
        <v>1</v>
      </c>
      <c r="H114" s="111"/>
      <c r="I114" s="111"/>
      <c r="J114" s="111"/>
      <c r="K114" s="111"/>
      <c r="L114" s="111"/>
      <c r="M114" s="111"/>
      <c r="N114" s="111"/>
      <c r="O114" s="111"/>
      <c r="P114" s="111"/>
      <c r="Q114" s="111"/>
      <c r="R114" s="111"/>
      <c r="S114" s="111"/>
      <c r="T114" s="111"/>
      <c r="U114" s="111"/>
      <c r="V114" s="111"/>
    </row>
    <row r="115" spans="2:22" s="113" customFormat="1" x14ac:dyDescent="0.3">
      <c r="B115" s="515"/>
      <c r="C115" s="516"/>
      <c r="D115" s="517"/>
      <c r="E115" s="378"/>
      <c r="F115" s="113" t="s">
        <v>1965</v>
      </c>
      <c r="G115" s="383">
        <v>1</v>
      </c>
      <c r="H115" s="111"/>
    </row>
    <row r="116" spans="2:22" s="113" customFormat="1" x14ac:dyDescent="0.3">
      <c r="B116" s="515"/>
      <c r="C116" s="516"/>
      <c r="D116" s="517"/>
      <c r="E116" s="378"/>
      <c r="F116" s="113" t="s">
        <v>337</v>
      </c>
      <c r="G116" s="383">
        <v>1</v>
      </c>
      <c r="H116" s="111"/>
    </row>
    <row r="117" spans="2:22" s="113" customFormat="1" x14ac:dyDescent="0.3">
      <c r="B117" s="515"/>
      <c r="C117" s="516"/>
      <c r="D117" s="517"/>
      <c r="E117" s="378"/>
      <c r="F117" s="113" t="s">
        <v>174</v>
      </c>
      <c r="G117" s="383">
        <v>1</v>
      </c>
      <c r="H117" s="111"/>
    </row>
    <row r="118" spans="2:22" s="113" customFormat="1" x14ac:dyDescent="0.3">
      <c r="B118" s="515"/>
      <c r="C118" s="516"/>
      <c r="D118" s="517"/>
      <c r="E118" s="378"/>
      <c r="F118" s="113" t="s">
        <v>2016</v>
      </c>
      <c r="G118" s="383">
        <v>1</v>
      </c>
      <c r="H118" s="111"/>
    </row>
    <row r="119" spans="2:22" s="113" customFormat="1" x14ac:dyDescent="0.3">
      <c r="B119" s="515"/>
      <c r="C119" s="516"/>
      <c r="D119" s="517"/>
      <c r="E119" s="378"/>
      <c r="F119" s="113" t="s">
        <v>2038</v>
      </c>
      <c r="G119" s="383">
        <v>1</v>
      </c>
      <c r="H119" s="111"/>
    </row>
    <row r="120" spans="2:22" s="113" customFormat="1" x14ac:dyDescent="0.3">
      <c r="B120" s="488"/>
      <c r="C120" s="489"/>
      <c r="D120" s="490"/>
      <c r="E120" s="378"/>
      <c r="F120" s="113" t="s">
        <v>2053</v>
      </c>
      <c r="G120" s="383">
        <v>1</v>
      </c>
      <c r="H120" s="111"/>
    </row>
    <row r="121" spans="2:22" s="113" customFormat="1" x14ac:dyDescent="0.3">
      <c r="B121" s="485" t="s">
        <v>2533</v>
      </c>
      <c r="C121" s="486"/>
      <c r="D121" s="487"/>
      <c r="E121" s="378" t="s">
        <v>1673</v>
      </c>
      <c r="F121" s="113" t="s">
        <v>177</v>
      </c>
      <c r="G121" s="383">
        <v>2</v>
      </c>
      <c r="H121" s="111"/>
    </row>
    <row r="122" spans="2:22" s="113" customFormat="1" x14ac:dyDescent="0.3">
      <c r="B122" s="515"/>
      <c r="C122" s="516"/>
      <c r="D122" s="517"/>
      <c r="E122" s="378"/>
      <c r="F122" s="113" t="s">
        <v>176</v>
      </c>
      <c r="G122" s="383">
        <v>1</v>
      </c>
      <c r="H122" s="111"/>
    </row>
    <row r="123" spans="2:22" s="113" customFormat="1" x14ac:dyDescent="0.3">
      <c r="B123" s="515"/>
      <c r="C123" s="516"/>
      <c r="D123" s="517"/>
      <c r="E123" s="378"/>
      <c r="F123" s="113" t="s">
        <v>2240</v>
      </c>
      <c r="G123" s="383">
        <v>2</v>
      </c>
      <c r="H123" s="111"/>
    </row>
    <row r="124" spans="2:22" s="113" customFormat="1" x14ac:dyDescent="0.3">
      <c r="B124" s="515"/>
      <c r="C124" s="516"/>
      <c r="D124" s="517"/>
      <c r="E124" s="378"/>
      <c r="F124" s="113" t="s">
        <v>2259</v>
      </c>
      <c r="G124" s="383">
        <v>1</v>
      </c>
      <c r="H124" s="111"/>
    </row>
    <row r="125" spans="2:22" s="113" customFormat="1" x14ac:dyDescent="0.3">
      <c r="B125" s="515"/>
      <c r="C125" s="516"/>
      <c r="D125" s="517"/>
      <c r="E125" s="378"/>
      <c r="F125" s="113" t="s">
        <v>2282</v>
      </c>
      <c r="G125" s="383">
        <v>1</v>
      </c>
      <c r="H125" s="111"/>
    </row>
    <row r="126" spans="2:22" s="113" customFormat="1" x14ac:dyDescent="0.3">
      <c r="B126" s="515"/>
      <c r="C126" s="516"/>
      <c r="D126" s="517"/>
      <c r="E126" s="378"/>
      <c r="F126" s="113" t="s">
        <v>1939</v>
      </c>
      <c r="G126" s="383">
        <v>1</v>
      </c>
      <c r="H126" s="111"/>
    </row>
    <row r="127" spans="2:22" s="113" customFormat="1" x14ac:dyDescent="0.3">
      <c r="B127" s="515"/>
      <c r="C127" s="516"/>
      <c r="D127" s="517"/>
      <c r="E127" s="378"/>
      <c r="F127" s="113" t="s">
        <v>2302</v>
      </c>
      <c r="G127" s="383">
        <v>1</v>
      </c>
      <c r="H127" s="111"/>
    </row>
    <row r="128" spans="2:22" s="113" customFormat="1" x14ac:dyDescent="0.3">
      <c r="B128" s="515"/>
      <c r="C128" s="516"/>
      <c r="D128" s="517"/>
      <c r="E128" s="378"/>
      <c r="F128" s="113" t="s">
        <v>2325</v>
      </c>
      <c r="G128" s="383">
        <v>1</v>
      </c>
      <c r="H128" s="111"/>
    </row>
    <row r="129" spans="2:11" s="113" customFormat="1" x14ac:dyDescent="0.3">
      <c r="B129" s="515"/>
      <c r="C129" s="516"/>
      <c r="D129" s="517"/>
      <c r="E129" s="378"/>
      <c r="F129" s="113" t="s">
        <v>2347</v>
      </c>
      <c r="G129" s="383">
        <v>1</v>
      </c>
      <c r="H129" s="111"/>
    </row>
    <row r="130" spans="2:11" s="113" customFormat="1" x14ac:dyDescent="0.3">
      <c r="B130" s="488"/>
      <c r="C130" s="489"/>
      <c r="D130" s="490"/>
      <c r="E130" s="378"/>
      <c r="F130" s="113" t="s">
        <v>2217</v>
      </c>
      <c r="G130" s="383">
        <v>1</v>
      </c>
      <c r="H130" s="111"/>
    </row>
    <row r="131" spans="2:11" s="113" customFormat="1" x14ac:dyDescent="0.3">
      <c r="B131" s="485" t="s">
        <v>2534</v>
      </c>
      <c r="C131" s="486"/>
      <c r="D131" s="487"/>
      <c r="E131" s="378" t="s">
        <v>1674</v>
      </c>
      <c r="F131" s="113" t="s">
        <v>2471</v>
      </c>
      <c r="G131" s="383">
        <v>1</v>
      </c>
      <c r="H131" s="111"/>
    </row>
    <row r="132" spans="2:11" s="113" customFormat="1" x14ac:dyDescent="0.3">
      <c r="B132" s="515"/>
      <c r="C132" s="516"/>
      <c r="D132" s="517"/>
      <c r="E132" s="378"/>
      <c r="F132" s="113" t="s">
        <v>2452</v>
      </c>
      <c r="G132" s="383">
        <v>1</v>
      </c>
      <c r="H132" s="111"/>
    </row>
    <row r="133" spans="2:11" s="113" customFormat="1" x14ac:dyDescent="0.3">
      <c r="B133" s="488"/>
      <c r="C133" s="489"/>
      <c r="D133" s="490"/>
      <c r="E133" s="378"/>
      <c r="F133" s="113" t="s">
        <v>2415</v>
      </c>
      <c r="G133" s="383">
        <v>2</v>
      </c>
      <c r="H133" s="111"/>
    </row>
    <row r="134" spans="2:11" s="113" customFormat="1" x14ac:dyDescent="0.3">
      <c r="B134" s="485" t="s">
        <v>2845</v>
      </c>
      <c r="C134" s="486"/>
      <c r="D134" s="487"/>
      <c r="E134" s="378" t="s">
        <v>2837</v>
      </c>
      <c r="F134" s="113" t="s">
        <v>2240</v>
      </c>
      <c r="G134" s="383">
        <v>1</v>
      </c>
      <c r="H134" s="111"/>
    </row>
    <row r="135" spans="2:11" s="113" customFormat="1" x14ac:dyDescent="0.3">
      <c r="B135" s="488"/>
      <c r="C135" s="489"/>
      <c r="D135" s="490"/>
      <c r="E135" s="378"/>
      <c r="F135" s="113" t="s">
        <v>337</v>
      </c>
      <c r="G135" s="383">
        <v>2</v>
      </c>
      <c r="H135" s="111"/>
    </row>
    <row r="136" spans="2:11" s="113" customFormat="1" x14ac:dyDescent="0.3">
      <c r="B136" s="111"/>
      <c r="C136" s="384"/>
      <c r="D136" s="111"/>
      <c r="E136" s="111"/>
      <c r="F136" s="111"/>
      <c r="G136" s="111"/>
      <c r="H136" s="111"/>
    </row>
    <row r="137" spans="2:11" s="113" customFormat="1" x14ac:dyDescent="0.3">
      <c r="B137" s="111"/>
      <c r="C137" s="384"/>
      <c r="D137" s="111"/>
      <c r="E137" s="111"/>
      <c r="F137" s="111"/>
      <c r="G137" s="111"/>
      <c r="H137" s="111"/>
    </row>
    <row r="138" spans="2:11" s="113" customFormat="1" x14ac:dyDescent="0.35">
      <c r="B138" s="287" t="s">
        <v>2535</v>
      </c>
      <c r="C138" s="290"/>
      <c r="D138" s="291"/>
      <c r="E138" s="291"/>
      <c r="F138" s="291"/>
      <c r="G138" s="291"/>
      <c r="H138" s="291"/>
    </row>
    <row r="139" spans="2:11" s="113" customFormat="1" x14ac:dyDescent="0.35">
      <c r="D139" s="378"/>
      <c r="E139" s="378"/>
      <c r="F139" s="378"/>
      <c r="G139" s="378"/>
      <c r="H139" s="378"/>
    </row>
    <row r="140" spans="2:11" s="200" customFormat="1" x14ac:dyDescent="0.35"/>
    <row r="141" spans="2:11" s="200" customFormat="1" ht="39" x14ac:dyDescent="0.35">
      <c r="B141" s="484" t="s">
        <v>1682</v>
      </c>
      <c r="C141" s="484"/>
      <c r="D141" s="484"/>
      <c r="E141" s="200" t="s">
        <v>2529</v>
      </c>
      <c r="F141" s="385" t="s">
        <v>1853</v>
      </c>
      <c r="G141" s="200" t="s">
        <v>1854</v>
      </c>
      <c r="H141" s="200" t="s">
        <v>1855</v>
      </c>
      <c r="I141" s="200" t="s">
        <v>1856</v>
      </c>
      <c r="J141" s="200" t="s">
        <v>1857</v>
      </c>
      <c r="K141" s="200" t="s">
        <v>1858</v>
      </c>
    </row>
    <row r="142" spans="2:11" s="200" customFormat="1" ht="26" x14ac:dyDescent="0.35">
      <c r="B142" s="518" t="s">
        <v>2755</v>
      </c>
      <c r="C142" s="518"/>
      <c r="D142" s="518"/>
      <c r="E142" s="200" t="s">
        <v>1672</v>
      </c>
      <c r="F142" s="200" t="s">
        <v>263</v>
      </c>
      <c r="G142" s="200" t="s">
        <v>263</v>
      </c>
      <c r="H142" s="200" t="s">
        <v>2164</v>
      </c>
      <c r="I142" s="200" t="s">
        <v>263</v>
      </c>
      <c r="J142" s="200" t="s">
        <v>263</v>
      </c>
    </row>
    <row r="143" spans="2:11" s="200" customFormat="1" ht="26" x14ac:dyDescent="0.35">
      <c r="B143" s="518"/>
      <c r="C143" s="518"/>
      <c r="D143" s="518"/>
      <c r="H143" s="200" t="s">
        <v>2103</v>
      </c>
      <c r="I143" s="200" t="s">
        <v>263</v>
      </c>
      <c r="J143" s="200" t="s">
        <v>263</v>
      </c>
    </row>
    <row r="144" spans="2:11" s="200" customFormat="1" ht="26" x14ac:dyDescent="0.35">
      <c r="B144" s="518"/>
      <c r="C144" s="518"/>
      <c r="D144" s="518"/>
      <c r="F144" s="200" t="s">
        <v>2149</v>
      </c>
      <c r="G144" s="200" t="s">
        <v>263</v>
      </c>
      <c r="H144" s="200" t="s">
        <v>2150</v>
      </c>
      <c r="I144" s="200" t="s">
        <v>263</v>
      </c>
      <c r="J144" s="200" t="s">
        <v>263</v>
      </c>
    </row>
    <row r="145" spans="2:11" s="200" customFormat="1" x14ac:dyDescent="0.35">
      <c r="B145" s="518"/>
      <c r="C145" s="518"/>
      <c r="D145" s="518"/>
      <c r="F145" s="200" t="s">
        <v>2039</v>
      </c>
      <c r="G145" s="200" t="s">
        <v>1974</v>
      </c>
      <c r="H145" s="200" t="s">
        <v>1974</v>
      </c>
      <c r="I145" s="200" t="s">
        <v>263</v>
      </c>
      <c r="J145" s="200" t="s">
        <v>263</v>
      </c>
    </row>
    <row r="146" spans="2:11" s="200" customFormat="1" x14ac:dyDescent="0.35">
      <c r="B146" s="518"/>
      <c r="C146" s="518"/>
      <c r="D146" s="518"/>
      <c r="F146" s="200" t="s">
        <v>2017</v>
      </c>
      <c r="G146" s="200" t="s">
        <v>2018</v>
      </c>
      <c r="H146" s="200" t="s">
        <v>2018</v>
      </c>
      <c r="I146" s="200" t="s">
        <v>263</v>
      </c>
      <c r="J146" s="200" t="s">
        <v>263</v>
      </c>
    </row>
    <row r="147" spans="2:11" s="200" customFormat="1" x14ac:dyDescent="0.35">
      <c r="B147" s="518"/>
      <c r="C147" s="518"/>
      <c r="D147" s="518"/>
      <c r="F147" s="200" t="s">
        <v>1990</v>
      </c>
      <c r="G147" s="200" t="s">
        <v>1991</v>
      </c>
      <c r="H147" s="200" t="s">
        <v>1992</v>
      </c>
      <c r="I147" s="200" t="s">
        <v>263</v>
      </c>
      <c r="J147" s="200" t="s">
        <v>1993</v>
      </c>
    </row>
    <row r="148" spans="2:11" s="200" customFormat="1" ht="26" x14ac:dyDescent="0.35">
      <c r="B148" s="518"/>
      <c r="C148" s="518"/>
      <c r="D148" s="518"/>
      <c r="F148" s="200" t="s">
        <v>1966</v>
      </c>
      <c r="G148" s="200" t="s">
        <v>1967</v>
      </c>
      <c r="H148" s="200" t="s">
        <v>1968</v>
      </c>
      <c r="I148" s="200" t="s">
        <v>263</v>
      </c>
      <c r="J148" s="200" t="s">
        <v>1969</v>
      </c>
    </row>
    <row r="149" spans="2:11" s="200" customFormat="1" ht="65.25" customHeight="1" x14ac:dyDescent="0.35">
      <c r="B149" s="518"/>
      <c r="C149" s="518"/>
      <c r="D149" s="518"/>
      <c r="F149" s="200" t="s">
        <v>2076</v>
      </c>
      <c r="G149" s="200" t="s">
        <v>2077</v>
      </c>
      <c r="H149" s="200" t="s">
        <v>2078</v>
      </c>
      <c r="I149" s="200" t="s">
        <v>263</v>
      </c>
      <c r="J149" s="200" t="s">
        <v>2079</v>
      </c>
    </row>
    <row r="150" spans="2:11" s="200" customFormat="1" ht="26" x14ac:dyDescent="0.35">
      <c r="B150" s="518"/>
      <c r="C150" s="518"/>
      <c r="D150" s="518"/>
      <c r="F150" s="200" t="s">
        <v>2127</v>
      </c>
      <c r="G150" s="200" t="s">
        <v>263</v>
      </c>
      <c r="H150" s="200" t="s">
        <v>2128</v>
      </c>
      <c r="I150" s="200" t="s">
        <v>2129</v>
      </c>
      <c r="J150" s="200" t="s">
        <v>2130</v>
      </c>
    </row>
    <row r="151" spans="2:11" s="200" customFormat="1" x14ac:dyDescent="0.35">
      <c r="B151" s="518"/>
      <c r="C151" s="518"/>
      <c r="D151" s="518"/>
      <c r="F151" s="200" t="s">
        <v>2054</v>
      </c>
      <c r="G151" s="200" t="s">
        <v>2055</v>
      </c>
      <c r="H151" s="200" t="s">
        <v>2056</v>
      </c>
      <c r="I151" s="200" t="s">
        <v>1974</v>
      </c>
      <c r="J151" s="200" t="s">
        <v>263</v>
      </c>
    </row>
    <row r="152" spans="2:11" s="200" customFormat="1" ht="37" customHeight="1" x14ac:dyDescent="0.35">
      <c r="B152" s="518" t="s">
        <v>2846</v>
      </c>
      <c r="C152" s="518"/>
      <c r="D152" s="518"/>
      <c r="E152" s="200" t="s">
        <v>1673</v>
      </c>
      <c r="F152" s="200" t="s">
        <v>263</v>
      </c>
      <c r="G152" s="200" t="s">
        <v>263</v>
      </c>
      <c r="H152" s="200" t="s">
        <v>263</v>
      </c>
      <c r="I152" s="200" t="s">
        <v>263</v>
      </c>
      <c r="J152" s="200" t="s">
        <v>263</v>
      </c>
      <c r="K152" s="200" t="s">
        <v>2283</v>
      </c>
    </row>
    <row r="153" spans="2:11" s="200" customFormat="1" ht="37" customHeight="1" x14ac:dyDescent="0.35">
      <c r="B153" s="518"/>
      <c r="C153" s="518"/>
      <c r="D153" s="518"/>
      <c r="G153" s="200" t="s">
        <v>2363</v>
      </c>
      <c r="H153" s="200" t="s">
        <v>2364</v>
      </c>
      <c r="I153" s="200" t="s">
        <v>263</v>
      </c>
      <c r="J153" s="200" t="s">
        <v>263</v>
      </c>
    </row>
    <row r="154" spans="2:11" s="200" customFormat="1" ht="37" customHeight="1" x14ac:dyDescent="0.35">
      <c r="B154" s="518"/>
      <c r="C154" s="518"/>
      <c r="D154" s="518"/>
      <c r="G154" s="200" t="s">
        <v>2241</v>
      </c>
      <c r="H154" s="200" t="s">
        <v>2241</v>
      </c>
      <c r="I154" s="200" t="s">
        <v>263</v>
      </c>
      <c r="J154" s="200" t="s">
        <v>263</v>
      </c>
    </row>
    <row r="155" spans="2:11" s="200" customFormat="1" ht="37" customHeight="1" x14ac:dyDescent="0.35">
      <c r="B155" s="518"/>
      <c r="C155" s="518"/>
      <c r="D155" s="518"/>
      <c r="F155" s="200" t="s">
        <v>2218</v>
      </c>
      <c r="G155" s="200" t="s">
        <v>2219</v>
      </c>
      <c r="H155" s="200" t="s">
        <v>2216</v>
      </c>
      <c r="I155" s="200" t="s">
        <v>263</v>
      </c>
      <c r="J155" s="200" t="s">
        <v>2216</v>
      </c>
    </row>
    <row r="156" spans="2:11" s="200" customFormat="1" ht="37" customHeight="1" x14ac:dyDescent="0.35">
      <c r="B156" s="518"/>
      <c r="C156" s="518"/>
      <c r="D156" s="518"/>
      <c r="F156" s="200" t="s">
        <v>1940</v>
      </c>
      <c r="G156" s="200" t="s">
        <v>1941</v>
      </c>
      <c r="H156" s="200" t="s">
        <v>1942</v>
      </c>
      <c r="I156" s="200" t="s">
        <v>263</v>
      </c>
      <c r="J156" s="200" t="s">
        <v>263</v>
      </c>
    </row>
    <row r="157" spans="2:11" s="200" customFormat="1" ht="37" customHeight="1" x14ac:dyDescent="0.35">
      <c r="B157" s="518"/>
      <c r="C157" s="518"/>
      <c r="D157" s="518"/>
      <c r="F157" s="200" t="s">
        <v>2178</v>
      </c>
      <c r="G157" s="200" t="s">
        <v>2179</v>
      </c>
      <c r="H157" s="200" t="s">
        <v>2180</v>
      </c>
      <c r="I157" s="200" t="s">
        <v>263</v>
      </c>
      <c r="J157" s="200" t="s">
        <v>2181</v>
      </c>
    </row>
    <row r="158" spans="2:11" s="200" customFormat="1" ht="37" customHeight="1" x14ac:dyDescent="0.35">
      <c r="B158" s="518"/>
      <c r="C158" s="518"/>
      <c r="D158" s="518"/>
      <c r="F158" s="200" t="s">
        <v>1911</v>
      </c>
      <c r="G158" s="200" t="s">
        <v>1912</v>
      </c>
      <c r="H158" s="200" t="s">
        <v>1912</v>
      </c>
      <c r="I158" s="200" t="s">
        <v>263</v>
      </c>
      <c r="J158" s="200" t="s">
        <v>1912</v>
      </c>
    </row>
    <row r="159" spans="2:11" s="200" customFormat="1" ht="37" customHeight="1" x14ac:dyDescent="0.35">
      <c r="B159" s="518"/>
      <c r="C159" s="518"/>
      <c r="D159" s="518"/>
      <c r="F159" s="200" t="s">
        <v>2260</v>
      </c>
      <c r="G159" s="200" t="s">
        <v>2261</v>
      </c>
      <c r="H159" s="200" t="s">
        <v>2262</v>
      </c>
      <c r="I159" s="200" t="s">
        <v>263</v>
      </c>
      <c r="J159" s="200" t="s">
        <v>2263</v>
      </c>
    </row>
    <row r="160" spans="2:11" s="200" customFormat="1" ht="37" customHeight="1" x14ac:dyDescent="0.35">
      <c r="B160" s="518"/>
      <c r="C160" s="518"/>
      <c r="D160" s="518"/>
      <c r="F160" s="200" t="s">
        <v>2326</v>
      </c>
      <c r="G160" s="200" t="s">
        <v>2832</v>
      </c>
      <c r="H160" s="200" t="s">
        <v>2832</v>
      </c>
      <c r="I160" s="200" t="s">
        <v>263</v>
      </c>
      <c r="J160" s="200" t="s">
        <v>2832</v>
      </c>
    </row>
    <row r="161" spans="2:11" s="200" customFormat="1" ht="37" customHeight="1" x14ac:dyDescent="0.35">
      <c r="B161" s="518"/>
      <c r="C161" s="518"/>
      <c r="D161" s="518"/>
      <c r="F161" s="200" t="s">
        <v>2198</v>
      </c>
      <c r="G161" s="200" t="s">
        <v>2199</v>
      </c>
      <c r="H161" s="200" t="s">
        <v>177</v>
      </c>
      <c r="I161" s="200" t="s">
        <v>263</v>
      </c>
      <c r="J161" s="200" t="s">
        <v>263</v>
      </c>
      <c r="K161" s="200" t="s">
        <v>2200</v>
      </c>
    </row>
    <row r="162" spans="2:11" s="200" customFormat="1" ht="37" customHeight="1" x14ac:dyDescent="0.35">
      <c r="B162" s="518"/>
      <c r="C162" s="518"/>
      <c r="D162" s="518"/>
      <c r="F162" s="200" t="s">
        <v>2835</v>
      </c>
      <c r="G162" s="200" t="s">
        <v>2347</v>
      </c>
      <c r="H162" s="200" t="s">
        <v>2347</v>
      </c>
      <c r="I162" s="200" t="s">
        <v>263</v>
      </c>
      <c r="J162" s="200" t="s">
        <v>2347</v>
      </c>
    </row>
    <row r="163" spans="2:11" s="200" customFormat="1" ht="55.5" customHeight="1" x14ac:dyDescent="0.35">
      <c r="B163" s="519" t="s">
        <v>2756</v>
      </c>
      <c r="C163" s="520"/>
      <c r="D163" s="521"/>
      <c r="E163" s="200" t="s">
        <v>1674</v>
      </c>
      <c r="F163" s="200" t="s">
        <v>2432</v>
      </c>
      <c r="G163" s="200" t="s">
        <v>263</v>
      </c>
      <c r="H163" s="200" t="s">
        <v>2433</v>
      </c>
      <c r="I163" s="200" t="s">
        <v>263</v>
      </c>
      <c r="J163" s="200" t="s">
        <v>2434</v>
      </c>
    </row>
    <row r="164" spans="2:11" s="200" customFormat="1" ht="55.5" customHeight="1" x14ac:dyDescent="0.35">
      <c r="B164" s="522"/>
      <c r="C164" s="523"/>
      <c r="D164" s="524"/>
      <c r="F164" s="200" t="s">
        <v>2453</v>
      </c>
      <c r="G164" s="200" t="s">
        <v>2454</v>
      </c>
      <c r="H164" s="200" t="s">
        <v>263</v>
      </c>
      <c r="I164" s="200" t="s">
        <v>263</v>
      </c>
      <c r="J164" s="200" t="s">
        <v>2454</v>
      </c>
    </row>
    <row r="165" spans="2:11" s="200" customFormat="1" ht="55.5" customHeight="1" x14ac:dyDescent="0.35">
      <c r="B165" s="522"/>
      <c r="C165" s="523"/>
      <c r="D165" s="524"/>
      <c r="F165" s="200" t="s">
        <v>2472</v>
      </c>
      <c r="G165" s="200" t="s">
        <v>2473</v>
      </c>
      <c r="H165" s="200" t="s">
        <v>2474</v>
      </c>
      <c r="I165" s="200" t="s">
        <v>263</v>
      </c>
      <c r="J165" s="200" t="s">
        <v>2475</v>
      </c>
    </row>
    <row r="166" spans="2:11" s="200" customFormat="1" ht="55.5" customHeight="1" x14ac:dyDescent="0.35">
      <c r="B166" s="525"/>
      <c r="C166" s="526"/>
      <c r="D166" s="527"/>
      <c r="F166" s="200" t="s">
        <v>2416</v>
      </c>
      <c r="G166" s="200" t="s">
        <v>263</v>
      </c>
      <c r="H166" s="200" t="s">
        <v>2417</v>
      </c>
      <c r="I166" s="200" t="s">
        <v>263</v>
      </c>
      <c r="J166" s="200" t="s">
        <v>263</v>
      </c>
    </row>
    <row r="167" spans="2:11" s="200" customFormat="1" ht="51.75" customHeight="1" x14ac:dyDescent="0.35">
      <c r="B167" s="518" t="s">
        <v>2847</v>
      </c>
      <c r="C167" s="518"/>
      <c r="D167" s="518"/>
      <c r="E167" s="200" t="s">
        <v>2837</v>
      </c>
      <c r="F167" s="200" t="s">
        <v>263</v>
      </c>
      <c r="G167" s="200" t="s">
        <v>263</v>
      </c>
      <c r="H167" s="200" t="s">
        <v>2843</v>
      </c>
      <c r="I167" s="200" t="s">
        <v>263</v>
      </c>
      <c r="J167" s="200" t="s">
        <v>263</v>
      </c>
    </row>
    <row r="168" spans="2:11" s="200" customFormat="1" ht="51.75" customHeight="1" x14ac:dyDescent="0.35">
      <c r="B168" s="518"/>
      <c r="C168" s="518"/>
      <c r="D168" s="518"/>
      <c r="G168" s="200" t="s">
        <v>2838</v>
      </c>
      <c r="H168" s="200" t="s">
        <v>2838</v>
      </c>
      <c r="I168" s="200" t="s">
        <v>263</v>
      </c>
      <c r="J168" s="200" t="s">
        <v>263</v>
      </c>
    </row>
    <row r="169" spans="2:11" s="113" customFormat="1" ht="51.75" customHeight="1" x14ac:dyDescent="0.35">
      <c r="B169" s="518"/>
      <c r="C169" s="518"/>
      <c r="D169" s="518"/>
      <c r="E169" s="200"/>
      <c r="F169" s="200" t="s">
        <v>2839</v>
      </c>
      <c r="G169" s="200" t="s">
        <v>263</v>
      </c>
      <c r="H169" s="200" t="s">
        <v>2840</v>
      </c>
      <c r="I169" s="200" t="s">
        <v>263</v>
      </c>
      <c r="J169" s="200" t="s">
        <v>263</v>
      </c>
      <c r="K169" s="200"/>
    </row>
    <row r="170" spans="2:11" s="113" customFormat="1" ht="19.5" customHeight="1" x14ac:dyDescent="0.35">
      <c r="B170" s="378"/>
      <c r="C170" s="378"/>
      <c r="D170" s="378"/>
      <c r="E170" s="200"/>
      <c r="F170" s="385"/>
      <c r="G170" s="200"/>
      <c r="H170" s="200"/>
      <c r="I170" s="200"/>
      <c r="J170" s="200"/>
      <c r="K170" s="200"/>
    </row>
    <row r="171" spans="2:11" s="113" customFormat="1" ht="19.5" customHeight="1" x14ac:dyDescent="0.35">
      <c r="B171" s="200"/>
      <c r="C171" s="385"/>
      <c r="D171" s="200"/>
      <c r="E171" s="378"/>
      <c r="F171" s="378"/>
      <c r="G171" s="378"/>
      <c r="H171" s="378"/>
    </row>
    <row r="172" spans="2:11" s="113" customFormat="1" ht="19.5" customHeight="1" x14ac:dyDescent="0.35">
      <c r="B172" s="378"/>
      <c r="C172" s="378"/>
      <c r="D172" s="378"/>
      <c r="E172" s="378"/>
      <c r="F172" s="378"/>
      <c r="G172" s="378"/>
      <c r="H172" s="378"/>
    </row>
    <row r="173" spans="2:11" s="290" customFormat="1" x14ac:dyDescent="0.35">
      <c r="B173" s="378"/>
      <c r="C173" s="378"/>
      <c r="D173" s="378"/>
      <c r="E173" s="291"/>
      <c r="F173" s="291"/>
      <c r="G173" s="291"/>
      <c r="H173" s="291"/>
    </row>
    <row r="174" spans="2:11" s="113" customFormat="1" x14ac:dyDescent="0.35">
      <c r="B174" s="291"/>
      <c r="C174" s="291"/>
      <c r="D174" s="291"/>
      <c r="E174" s="378"/>
      <c r="F174" s="378"/>
      <c r="G174" s="378"/>
      <c r="H174" s="378"/>
    </row>
    <row r="175" spans="2:11" s="113" customFormat="1" x14ac:dyDescent="0.35">
      <c r="B175" s="484" t="s">
        <v>1682</v>
      </c>
      <c r="C175" s="484"/>
      <c r="D175" s="484"/>
      <c r="E175" s="378" t="s">
        <v>2529</v>
      </c>
      <c r="F175" s="113" t="s">
        <v>1861</v>
      </c>
      <c r="G175" s="378" t="s">
        <v>1862</v>
      </c>
      <c r="H175" s="378"/>
    </row>
    <row r="176" spans="2:11" s="113" customFormat="1" x14ac:dyDescent="0.35">
      <c r="B176" s="481" t="s">
        <v>2536</v>
      </c>
      <c r="C176" s="481"/>
      <c r="D176" s="481"/>
      <c r="E176" s="378" t="s">
        <v>1672</v>
      </c>
      <c r="F176" s="378" t="s">
        <v>263</v>
      </c>
      <c r="G176" s="378"/>
      <c r="H176" s="378"/>
    </row>
    <row r="177" spans="2:8" s="113" customFormat="1" ht="26" x14ac:dyDescent="0.35">
      <c r="B177" s="481"/>
      <c r="C177" s="481"/>
      <c r="D177" s="481"/>
      <c r="E177" s="378"/>
      <c r="F177" s="378" t="s">
        <v>1994</v>
      </c>
      <c r="G177" s="378" t="s">
        <v>1115</v>
      </c>
      <c r="H177" s="378"/>
    </row>
    <row r="178" spans="2:8" s="113" customFormat="1" x14ac:dyDescent="0.35">
      <c r="B178" s="481"/>
      <c r="C178" s="481"/>
      <c r="D178" s="481"/>
      <c r="E178" s="378"/>
      <c r="F178" s="378" t="s">
        <v>1968</v>
      </c>
      <c r="G178" s="378" t="s">
        <v>298</v>
      </c>
      <c r="H178" s="378"/>
    </row>
    <row r="179" spans="2:8" s="113" customFormat="1" ht="26" x14ac:dyDescent="0.35">
      <c r="B179" s="481"/>
      <c r="C179" s="481"/>
      <c r="D179" s="481"/>
      <c r="E179" s="378"/>
      <c r="F179" s="378" t="s">
        <v>2105</v>
      </c>
      <c r="G179" s="378" t="s">
        <v>298</v>
      </c>
      <c r="H179" s="378"/>
    </row>
    <row r="180" spans="2:8" s="113" customFormat="1" x14ac:dyDescent="0.35">
      <c r="B180" s="481"/>
      <c r="C180" s="481"/>
      <c r="D180" s="481"/>
      <c r="E180" s="378"/>
      <c r="F180" s="378" t="s">
        <v>2019</v>
      </c>
      <c r="G180" s="378" t="s">
        <v>298</v>
      </c>
      <c r="H180" s="378"/>
    </row>
    <row r="181" spans="2:8" s="113" customFormat="1" ht="26" x14ac:dyDescent="0.35">
      <c r="B181" s="481"/>
      <c r="C181" s="481"/>
      <c r="D181" s="481"/>
      <c r="E181" s="378"/>
      <c r="F181" s="378" t="s">
        <v>2057</v>
      </c>
      <c r="G181" s="378" t="s">
        <v>298</v>
      </c>
      <c r="H181" s="378"/>
    </row>
    <row r="182" spans="2:8" s="113" customFormat="1" x14ac:dyDescent="0.35">
      <c r="B182" s="481" t="s">
        <v>2537</v>
      </c>
      <c r="C182" s="481"/>
      <c r="D182" s="481"/>
      <c r="E182" s="378" t="s">
        <v>1673</v>
      </c>
      <c r="F182" s="378" t="s">
        <v>263</v>
      </c>
      <c r="G182" s="378"/>
      <c r="H182" s="378"/>
    </row>
    <row r="183" spans="2:8" s="113" customFormat="1" x14ac:dyDescent="0.35">
      <c r="B183" s="481"/>
      <c r="C183" s="481"/>
      <c r="D183" s="481"/>
      <c r="E183" s="378"/>
      <c r="F183" s="378" t="s">
        <v>2284</v>
      </c>
      <c r="G183" s="378" t="s">
        <v>2284</v>
      </c>
      <c r="H183" s="378"/>
    </row>
    <row r="184" spans="2:8" s="113" customFormat="1" x14ac:dyDescent="0.35">
      <c r="B184" s="481"/>
      <c r="C184" s="481"/>
      <c r="D184" s="481"/>
      <c r="E184" s="378"/>
      <c r="F184" s="378" t="s">
        <v>1914</v>
      </c>
      <c r="G184" s="378" t="s">
        <v>1914</v>
      </c>
      <c r="H184" s="378"/>
    </row>
    <row r="185" spans="2:8" s="113" customFormat="1" ht="26" x14ac:dyDescent="0.35">
      <c r="B185" s="481"/>
      <c r="C185" s="481"/>
      <c r="D185" s="481"/>
      <c r="E185" s="378"/>
      <c r="F185" s="378" t="s">
        <v>2365</v>
      </c>
      <c r="G185" s="378" t="s">
        <v>2366</v>
      </c>
      <c r="H185" s="378"/>
    </row>
    <row r="186" spans="2:8" s="113" customFormat="1" x14ac:dyDescent="0.35">
      <c r="B186" s="481"/>
      <c r="C186" s="481"/>
      <c r="D186" s="481"/>
      <c r="E186" s="378"/>
      <c r="F186" s="378" t="s">
        <v>2303</v>
      </c>
      <c r="G186" s="378" t="s">
        <v>2284</v>
      </c>
      <c r="H186" s="378"/>
    </row>
    <row r="187" spans="2:8" s="113" customFormat="1" x14ac:dyDescent="0.35">
      <c r="B187" s="482" t="s">
        <v>2538</v>
      </c>
      <c r="C187" s="482"/>
      <c r="D187" s="482"/>
      <c r="E187" s="378" t="s">
        <v>1674</v>
      </c>
      <c r="F187" s="378" t="s">
        <v>263</v>
      </c>
      <c r="G187" s="378"/>
      <c r="H187" s="378"/>
    </row>
    <row r="188" spans="2:8" s="113" customFormat="1" ht="39" x14ac:dyDescent="0.35">
      <c r="B188" s="482"/>
      <c r="C188" s="482"/>
      <c r="D188" s="482"/>
      <c r="E188" s="378"/>
      <c r="F188" s="378" t="s">
        <v>2435</v>
      </c>
      <c r="G188" s="378" t="s">
        <v>2436</v>
      </c>
      <c r="H188" s="378"/>
    </row>
    <row r="189" spans="2:8" s="113" customFormat="1" x14ac:dyDescent="0.35">
      <c r="B189" s="528" t="s">
        <v>2848</v>
      </c>
      <c r="C189" s="529"/>
      <c r="D189" s="530"/>
      <c r="E189" s="378" t="s">
        <v>2837</v>
      </c>
      <c r="F189" s="378" t="s">
        <v>263</v>
      </c>
      <c r="G189" s="378"/>
      <c r="H189" s="378"/>
    </row>
    <row r="190" spans="2:8" s="113" customFormat="1" ht="14.65" customHeight="1" x14ac:dyDescent="0.35">
      <c r="B190" s="531" t="s">
        <v>2539</v>
      </c>
      <c r="C190" s="531"/>
      <c r="D190" s="531"/>
      <c r="E190" s="378"/>
      <c r="F190" s="378"/>
      <c r="G190" s="378"/>
      <c r="H190" s="378"/>
    </row>
    <row r="191" spans="2:8" s="113" customFormat="1" ht="14.65" customHeight="1" x14ac:dyDescent="0.35">
      <c r="B191" s="501"/>
      <c r="C191" s="501"/>
      <c r="D191" s="501"/>
      <c r="E191" s="378"/>
      <c r="F191" s="378"/>
      <c r="G191" s="378"/>
      <c r="H191" s="378"/>
    </row>
    <row r="192" spans="2:8" x14ac:dyDescent="0.3">
      <c r="C192" s="121"/>
      <c r="D192" s="121"/>
    </row>
    <row r="193" spans="2:8" x14ac:dyDescent="0.3">
      <c r="B193" s="283" t="s">
        <v>1859</v>
      </c>
      <c r="C193" s="121"/>
      <c r="D193" s="121"/>
    </row>
    <row r="194" spans="2:8" x14ac:dyDescent="0.3">
      <c r="C194" s="121"/>
      <c r="D194" s="121"/>
    </row>
    <row r="195" spans="2:8" x14ac:dyDescent="0.3">
      <c r="C195" s="366" t="s">
        <v>1667</v>
      </c>
      <c r="D195" s="366" t="s">
        <v>1668</v>
      </c>
    </row>
    <row r="196" spans="2:8" x14ac:dyDescent="0.3">
      <c r="B196" s="123" t="s">
        <v>268</v>
      </c>
      <c r="C196" s="124">
        <f>COUNTIF(KII_Fournisseurs_Tampon!$AK$5:$AK$33,"Oui")</f>
        <v>11</v>
      </c>
      <c r="D196" s="125">
        <f>C196/$C$2</f>
        <v>0.37931034482758619</v>
      </c>
    </row>
    <row r="197" spans="2:8" x14ac:dyDescent="0.3">
      <c r="B197" s="123" t="s">
        <v>281</v>
      </c>
      <c r="C197" s="124">
        <f>COUNTIF(KII_Fournisseurs_Tampon!$AK$5:$AK$33,"Non")</f>
        <v>18</v>
      </c>
      <c r="D197" s="125">
        <f>C197/$C$2</f>
        <v>0.62068965517241381</v>
      </c>
    </row>
    <row r="198" spans="2:8" x14ac:dyDescent="0.3">
      <c r="C198" s="354">
        <f>SUM(C196:C197)</f>
        <v>29</v>
      </c>
      <c r="D198" s="353">
        <f>SUM(D194:D197)</f>
        <v>1</v>
      </c>
    </row>
    <row r="199" spans="2:8" x14ac:dyDescent="0.3">
      <c r="C199" s="121"/>
      <c r="D199" s="121"/>
    </row>
    <row r="200" spans="2:8" x14ac:dyDescent="0.3">
      <c r="B200" s="130" t="s">
        <v>2540</v>
      </c>
    </row>
    <row r="202" spans="2:8" s="113" customFormat="1" x14ac:dyDescent="0.35">
      <c r="B202" s="283" t="s">
        <v>2541</v>
      </c>
      <c r="C202" s="283"/>
      <c r="D202" s="283"/>
      <c r="E202" s="283"/>
      <c r="F202" s="283"/>
      <c r="G202" s="283"/>
      <c r="H202" s="283"/>
    </row>
    <row r="203" spans="2:8" s="113" customFormat="1" x14ac:dyDescent="0.35">
      <c r="B203" s="283"/>
      <c r="C203" s="283"/>
      <c r="D203" s="283"/>
      <c r="E203" s="283"/>
      <c r="F203" s="283"/>
      <c r="G203" s="283"/>
      <c r="H203" s="283"/>
    </row>
    <row r="204" spans="2:8" s="113" customFormat="1" x14ac:dyDescent="0.35">
      <c r="D204" s="378"/>
      <c r="E204" s="378"/>
      <c r="F204" s="378"/>
      <c r="G204" s="378"/>
      <c r="H204" s="378"/>
    </row>
    <row r="205" spans="2:8" s="113" customFormat="1" ht="52" x14ac:dyDescent="0.35">
      <c r="B205" s="484" t="s">
        <v>1682</v>
      </c>
      <c r="C205" s="484"/>
      <c r="D205" s="484"/>
      <c r="E205" s="378" t="s">
        <v>2529</v>
      </c>
      <c r="F205" s="378" t="s">
        <v>1863</v>
      </c>
      <c r="G205" s="378"/>
      <c r="H205" s="378"/>
    </row>
    <row r="206" spans="2:8" s="113" customFormat="1" ht="14.65" customHeight="1" x14ac:dyDescent="0.35">
      <c r="B206" s="492" t="s">
        <v>2542</v>
      </c>
      <c r="C206" s="493"/>
      <c r="D206" s="494"/>
      <c r="E206" s="378" t="s">
        <v>1672</v>
      </c>
      <c r="F206" s="113" t="s">
        <v>1970</v>
      </c>
      <c r="G206" s="378"/>
      <c r="H206" s="378"/>
    </row>
    <row r="207" spans="2:8" s="113" customFormat="1" ht="14.65" customHeight="1" x14ac:dyDescent="0.35">
      <c r="B207" s="495"/>
      <c r="C207" s="496"/>
      <c r="D207" s="497"/>
      <c r="E207" s="378"/>
      <c r="F207" s="113" t="s">
        <v>2040</v>
      </c>
      <c r="G207" s="378"/>
      <c r="H207" s="378"/>
    </row>
    <row r="208" spans="2:8" s="113" customFormat="1" ht="14.65" customHeight="1" x14ac:dyDescent="0.35">
      <c r="B208" s="495"/>
      <c r="C208" s="496"/>
      <c r="D208" s="497"/>
      <c r="E208" s="378"/>
      <c r="F208" s="113" t="s">
        <v>1995</v>
      </c>
      <c r="G208" s="378"/>
      <c r="H208" s="378"/>
    </row>
    <row r="209" spans="2:8" s="113" customFormat="1" ht="14.65" customHeight="1" x14ac:dyDescent="0.35">
      <c r="B209" s="495"/>
      <c r="C209" s="496"/>
      <c r="D209" s="497"/>
      <c r="E209" s="378"/>
      <c r="F209" s="113" t="s">
        <v>2080</v>
      </c>
      <c r="G209" s="378"/>
      <c r="H209" s="378"/>
    </row>
    <row r="210" spans="2:8" s="113" customFormat="1" ht="14.65" customHeight="1" x14ac:dyDescent="0.35">
      <c r="B210" s="495"/>
      <c r="C210" s="496"/>
      <c r="D210" s="497"/>
      <c r="E210" s="378"/>
      <c r="F210" s="113" t="s">
        <v>2106</v>
      </c>
      <c r="G210" s="378"/>
      <c r="H210" s="378"/>
    </row>
    <row r="211" spans="2:8" s="113" customFormat="1" ht="14.65" customHeight="1" x14ac:dyDescent="0.35">
      <c r="B211" s="495"/>
      <c r="C211" s="496"/>
      <c r="D211" s="497"/>
      <c r="E211" s="378"/>
      <c r="F211" s="113" t="s">
        <v>2058</v>
      </c>
      <c r="G211" s="378"/>
      <c r="H211" s="378"/>
    </row>
    <row r="212" spans="2:8" s="113" customFormat="1" ht="14.65" customHeight="1" x14ac:dyDescent="0.35">
      <c r="B212" s="495"/>
      <c r="C212" s="496"/>
      <c r="D212" s="497"/>
      <c r="E212" s="378"/>
      <c r="F212" s="113" t="s">
        <v>2020</v>
      </c>
      <c r="G212" s="378"/>
      <c r="H212" s="378"/>
    </row>
    <row r="213" spans="2:8" s="113" customFormat="1" ht="14.65" customHeight="1" x14ac:dyDescent="0.35">
      <c r="B213" s="495"/>
      <c r="C213" s="496"/>
      <c r="D213" s="497"/>
      <c r="E213" s="378"/>
      <c r="F213" s="113" t="s">
        <v>2165</v>
      </c>
      <c r="G213" s="378"/>
      <c r="H213" s="378"/>
    </row>
    <row r="214" spans="2:8" s="113" customFormat="1" ht="14.65" customHeight="1" x14ac:dyDescent="0.35">
      <c r="B214" s="495"/>
      <c r="C214" s="496"/>
      <c r="D214" s="497"/>
      <c r="E214" s="378"/>
      <c r="F214" s="113" t="s">
        <v>2151</v>
      </c>
      <c r="G214" s="378"/>
      <c r="H214" s="378"/>
    </row>
    <row r="215" spans="2:8" s="113" customFormat="1" ht="14.65" customHeight="1" x14ac:dyDescent="0.35">
      <c r="B215" s="498"/>
      <c r="C215" s="499"/>
      <c r="D215" s="500"/>
      <c r="E215" s="378"/>
      <c r="F215" s="113" t="s">
        <v>2131</v>
      </c>
      <c r="G215" s="378"/>
      <c r="H215" s="378"/>
    </row>
    <row r="216" spans="2:8" s="113" customFormat="1" ht="14.65" customHeight="1" x14ac:dyDescent="0.35">
      <c r="B216" s="492" t="s">
        <v>2543</v>
      </c>
      <c r="C216" s="493"/>
      <c r="D216" s="494"/>
      <c r="E216" s="378" t="s">
        <v>1673</v>
      </c>
      <c r="F216" s="113" t="s">
        <v>2264</v>
      </c>
      <c r="G216" s="378"/>
      <c r="H216" s="378"/>
    </row>
    <row r="217" spans="2:8" s="113" customFormat="1" ht="14.65" customHeight="1" x14ac:dyDescent="0.35">
      <c r="B217" s="495"/>
      <c r="C217" s="496"/>
      <c r="D217" s="497"/>
      <c r="E217" s="378"/>
      <c r="F217" s="113" t="s">
        <v>2242</v>
      </c>
      <c r="G217" s="378"/>
      <c r="H217" s="378"/>
    </row>
    <row r="218" spans="2:8" s="113" customFormat="1" ht="14.65" customHeight="1" x14ac:dyDescent="0.35">
      <c r="B218" s="495"/>
      <c r="C218" s="496"/>
      <c r="D218" s="497"/>
      <c r="E218" s="378"/>
      <c r="F218" s="113" t="s">
        <v>2327</v>
      </c>
      <c r="G218" s="378"/>
      <c r="H218" s="378"/>
    </row>
    <row r="219" spans="2:8" s="113" customFormat="1" ht="14.65" customHeight="1" x14ac:dyDescent="0.35">
      <c r="B219" s="495"/>
      <c r="C219" s="496"/>
      <c r="D219" s="497"/>
      <c r="E219" s="378"/>
      <c r="F219" s="113" t="s">
        <v>1915</v>
      </c>
      <c r="G219" s="378"/>
      <c r="H219" s="378"/>
    </row>
    <row r="220" spans="2:8" s="113" customFormat="1" x14ac:dyDescent="0.35">
      <c r="B220" s="495"/>
      <c r="C220" s="496"/>
      <c r="D220" s="497"/>
      <c r="E220" s="378"/>
      <c r="F220" s="113" t="s">
        <v>2285</v>
      </c>
      <c r="G220" s="378"/>
      <c r="H220" s="378"/>
    </row>
    <row r="221" spans="2:8" s="113" customFormat="1" x14ac:dyDescent="0.35">
      <c r="B221" s="495"/>
      <c r="C221" s="496"/>
      <c r="D221" s="497"/>
      <c r="E221" s="378"/>
      <c r="F221" s="113" t="s">
        <v>2220</v>
      </c>
      <c r="G221" s="378"/>
      <c r="H221" s="378"/>
    </row>
    <row r="222" spans="2:8" s="113" customFormat="1" x14ac:dyDescent="0.35">
      <c r="B222" s="495"/>
      <c r="C222" s="496"/>
      <c r="D222" s="497"/>
      <c r="E222" s="378"/>
      <c r="F222" s="113" t="s">
        <v>2348</v>
      </c>
      <c r="G222" s="378"/>
      <c r="H222" s="378"/>
    </row>
    <row r="223" spans="2:8" s="113" customFormat="1" x14ac:dyDescent="0.35">
      <c r="B223" s="495"/>
      <c r="C223" s="496"/>
      <c r="D223" s="497"/>
      <c r="E223" s="378"/>
      <c r="F223" s="113" t="s">
        <v>2304</v>
      </c>
      <c r="G223" s="378"/>
      <c r="H223" s="378"/>
    </row>
    <row r="224" spans="2:8" s="113" customFormat="1" x14ac:dyDescent="0.35">
      <c r="B224" s="495"/>
      <c r="C224" s="496"/>
      <c r="D224" s="497"/>
      <c r="E224" s="378"/>
      <c r="F224" s="113" t="s">
        <v>1943</v>
      </c>
      <c r="G224" s="378"/>
      <c r="H224" s="378"/>
    </row>
    <row r="225" spans="2:8" s="113" customFormat="1" x14ac:dyDescent="0.35">
      <c r="B225" s="495"/>
      <c r="C225" s="496"/>
      <c r="D225" s="497"/>
      <c r="E225" s="378"/>
      <c r="F225" s="113" t="s">
        <v>2367</v>
      </c>
      <c r="G225" s="378"/>
      <c r="H225" s="378"/>
    </row>
    <row r="226" spans="2:8" s="113" customFormat="1" x14ac:dyDescent="0.35">
      <c r="B226" s="495"/>
      <c r="C226" s="496"/>
      <c r="D226" s="497"/>
      <c r="E226" s="378"/>
      <c r="F226" s="113" t="s">
        <v>2201</v>
      </c>
      <c r="G226" s="378"/>
      <c r="H226" s="378"/>
    </row>
    <row r="227" spans="2:8" s="113" customFormat="1" x14ac:dyDescent="0.35">
      <c r="B227" s="498"/>
      <c r="C227" s="499"/>
      <c r="D227" s="500"/>
      <c r="E227" s="378"/>
      <c r="F227" s="113" t="s">
        <v>2182</v>
      </c>
      <c r="G227" s="378"/>
      <c r="H227" s="378"/>
    </row>
    <row r="228" spans="2:8" s="113" customFormat="1" x14ac:dyDescent="0.35">
      <c r="B228" s="492" t="s">
        <v>2544</v>
      </c>
      <c r="C228" s="493"/>
      <c r="D228" s="494"/>
      <c r="E228" s="378" t="s">
        <v>1674</v>
      </c>
      <c r="F228" s="113" t="s">
        <v>2418</v>
      </c>
      <c r="G228" s="378"/>
      <c r="H228" s="378"/>
    </row>
    <row r="229" spans="2:8" s="113" customFormat="1" x14ac:dyDescent="0.35">
      <c r="B229" s="495"/>
      <c r="C229" s="496"/>
      <c r="D229" s="497"/>
      <c r="E229" s="378"/>
      <c r="F229" s="113" t="s">
        <v>2476</v>
      </c>
      <c r="G229" s="378"/>
      <c r="H229" s="378"/>
    </row>
    <row r="230" spans="2:8" s="113" customFormat="1" x14ac:dyDescent="0.35">
      <c r="B230" s="495"/>
      <c r="C230" s="496"/>
      <c r="D230" s="497"/>
      <c r="E230" s="378"/>
      <c r="F230" s="113" t="s">
        <v>2455</v>
      </c>
      <c r="G230" s="378"/>
      <c r="H230" s="378"/>
    </row>
    <row r="231" spans="2:8" s="113" customFormat="1" x14ac:dyDescent="0.35">
      <c r="B231" s="498"/>
      <c r="C231" s="499"/>
      <c r="D231" s="500"/>
      <c r="E231" s="378"/>
      <c r="F231" s="113" t="s">
        <v>2437</v>
      </c>
      <c r="G231" s="378"/>
      <c r="H231" s="378"/>
    </row>
    <row r="232" spans="2:8" s="113" customFormat="1" x14ac:dyDescent="0.35">
      <c r="B232" s="485" t="s">
        <v>2849</v>
      </c>
      <c r="C232" s="486"/>
      <c r="D232" s="487"/>
      <c r="E232" s="378" t="s">
        <v>2837</v>
      </c>
      <c r="F232" s="113" t="s">
        <v>2393</v>
      </c>
      <c r="G232" s="378"/>
      <c r="H232" s="378"/>
    </row>
    <row r="233" spans="2:8" s="113" customFormat="1" x14ac:dyDescent="0.35">
      <c r="B233" s="515"/>
      <c r="C233" s="516"/>
      <c r="D233" s="517"/>
      <c r="E233" s="378"/>
      <c r="F233" s="113" t="s">
        <v>2403</v>
      </c>
      <c r="G233" s="378"/>
      <c r="H233" s="378"/>
    </row>
    <row r="234" spans="2:8" s="113" customFormat="1" x14ac:dyDescent="0.35">
      <c r="B234" s="488"/>
      <c r="C234" s="489"/>
      <c r="D234" s="490"/>
      <c r="E234" s="378"/>
      <c r="F234" s="113" t="s">
        <v>2380</v>
      </c>
      <c r="G234" s="378"/>
      <c r="H234" s="378"/>
    </row>
    <row r="235" spans="2:8" s="113" customFormat="1" x14ac:dyDescent="0.35">
      <c r="D235" s="378"/>
      <c r="E235" s="378"/>
      <c r="G235" s="378"/>
      <c r="H235" s="378"/>
    </row>
    <row r="236" spans="2:8" s="113" customFormat="1" x14ac:dyDescent="0.35">
      <c r="D236" s="378"/>
      <c r="E236" s="378"/>
      <c r="G236" s="378"/>
      <c r="H236" s="378"/>
    </row>
    <row r="238" spans="2:8" x14ac:dyDescent="0.3">
      <c r="B238" s="283" t="s">
        <v>2808</v>
      </c>
    </row>
    <row r="239" spans="2:8" x14ac:dyDescent="0.3">
      <c r="B239" s="283"/>
    </row>
    <row r="241" spans="2:8" x14ac:dyDescent="0.3">
      <c r="C241" s="366" t="s">
        <v>1667</v>
      </c>
      <c r="D241" s="366" t="s">
        <v>1668</v>
      </c>
    </row>
    <row r="242" spans="2:8" x14ac:dyDescent="0.3">
      <c r="B242" s="143" t="s">
        <v>2489</v>
      </c>
      <c r="C242" s="142">
        <f>COUNTIF(KII_Fournisseurs_Tampon!AQ5:AQ33,"1")</f>
        <v>16</v>
      </c>
      <c r="D242" s="292">
        <f>C242/$C$2</f>
        <v>0.55172413793103448</v>
      </c>
    </row>
    <row r="243" spans="2:8" x14ac:dyDescent="0.3">
      <c r="B243" s="143" t="s">
        <v>2490</v>
      </c>
      <c r="C243" s="142">
        <f>COUNTIF(KII_Fournisseurs_Tampon!AR5:AR33,"1")</f>
        <v>24</v>
      </c>
      <c r="D243" s="292">
        <f t="shared" ref="D243:D248" si="1">C243/$C$2</f>
        <v>0.82758620689655171</v>
      </c>
    </row>
    <row r="244" spans="2:8" x14ac:dyDescent="0.3">
      <c r="B244" s="143" t="s">
        <v>2491</v>
      </c>
      <c r="C244" s="142">
        <f>COUNTIF(KII_Fournisseurs_Tampon!AS5:AS33,"1")</f>
        <v>22</v>
      </c>
      <c r="D244" s="292">
        <f t="shared" si="1"/>
        <v>0.75862068965517238</v>
      </c>
    </row>
    <row r="245" spans="2:8" x14ac:dyDescent="0.3">
      <c r="B245" s="143" t="s">
        <v>2492</v>
      </c>
      <c r="C245" s="142">
        <f>COUNTIF(KII_Fournisseurs_Tampon!AT5:AT33,"1")</f>
        <v>11</v>
      </c>
      <c r="D245" s="292">
        <f t="shared" si="1"/>
        <v>0.37931034482758619</v>
      </c>
    </row>
    <row r="246" spans="2:8" x14ac:dyDescent="0.3">
      <c r="B246" s="143" t="s">
        <v>2493</v>
      </c>
      <c r="C246" s="142">
        <f>COUNTIF(KII_Fournisseurs_Tampon!AU5:AU33,"1")</f>
        <v>4</v>
      </c>
      <c r="D246" s="292">
        <f t="shared" si="1"/>
        <v>0.13793103448275862</v>
      </c>
    </row>
    <row r="247" spans="2:8" x14ac:dyDescent="0.3">
      <c r="B247" s="143" t="s">
        <v>2494</v>
      </c>
      <c r="C247" s="142">
        <f>COUNTIF(KII_Fournisseurs_Tampon!AV5:AV33,"1")</f>
        <v>3</v>
      </c>
      <c r="D247" s="292">
        <f t="shared" si="1"/>
        <v>0.10344827586206896</v>
      </c>
    </row>
    <row r="248" spans="2:8" x14ac:dyDescent="0.3">
      <c r="B248" s="143" t="s">
        <v>1645</v>
      </c>
      <c r="C248" s="142">
        <f>COUNTIF(KII_Fournisseurs_Tampon!AW5:AW33,"1")</f>
        <v>6</v>
      </c>
      <c r="D248" s="292">
        <f t="shared" si="1"/>
        <v>0.20689655172413793</v>
      </c>
      <c r="E248" s="130" t="s">
        <v>2545</v>
      </c>
    </row>
    <row r="249" spans="2:8" x14ac:dyDescent="0.3">
      <c r="D249" s="293"/>
      <c r="E249" s="130"/>
    </row>
    <row r="252" spans="2:8" s="113" customFormat="1" x14ac:dyDescent="0.35">
      <c r="B252" s="283" t="s">
        <v>1865</v>
      </c>
      <c r="C252" s="283"/>
      <c r="D252" s="283"/>
      <c r="E252" s="283"/>
      <c r="F252" s="283"/>
      <c r="G252" s="283"/>
      <c r="H252" s="378"/>
    </row>
    <row r="253" spans="2:8" s="113" customFormat="1" x14ac:dyDescent="0.35">
      <c r="D253" s="378"/>
      <c r="E253" s="378"/>
      <c r="F253" s="378"/>
      <c r="G253" s="378"/>
      <c r="H253" s="378"/>
    </row>
    <row r="254" spans="2:8" s="113" customFormat="1" x14ac:dyDescent="0.3">
      <c r="D254" s="111"/>
      <c r="E254" s="378"/>
      <c r="F254" s="378"/>
      <c r="G254" s="378"/>
      <c r="H254" s="378"/>
    </row>
    <row r="255" spans="2:8" s="113" customFormat="1" ht="26" x14ac:dyDescent="0.35">
      <c r="B255" s="484" t="s">
        <v>1682</v>
      </c>
      <c r="C255" s="484"/>
      <c r="D255" s="484"/>
      <c r="E255" s="378" t="s">
        <v>2529</v>
      </c>
      <c r="F255" s="378" t="s">
        <v>1865</v>
      </c>
      <c r="G255" s="378"/>
      <c r="H255" s="378"/>
    </row>
    <row r="256" spans="2:8" s="113" customFormat="1" ht="14.65" customHeight="1" x14ac:dyDescent="0.35">
      <c r="B256" s="502" t="s">
        <v>2546</v>
      </c>
      <c r="C256" s="503"/>
      <c r="D256" s="504"/>
      <c r="E256" s="378" t="s">
        <v>1672</v>
      </c>
      <c r="F256" s="113" t="s">
        <v>2082</v>
      </c>
      <c r="G256" s="378"/>
      <c r="H256" s="378"/>
    </row>
    <row r="257" spans="2:8" s="113" customFormat="1" ht="14.65" customHeight="1" x14ac:dyDescent="0.35">
      <c r="B257" s="505"/>
      <c r="C257" s="506"/>
      <c r="D257" s="507"/>
      <c r="E257" s="378"/>
      <c r="F257" s="113" t="s">
        <v>2153</v>
      </c>
      <c r="G257" s="378"/>
      <c r="H257" s="378"/>
    </row>
    <row r="258" spans="2:8" s="113" customFormat="1" ht="14.65" customHeight="1" x14ac:dyDescent="0.35">
      <c r="B258" s="505"/>
      <c r="C258" s="506"/>
      <c r="D258" s="507"/>
      <c r="E258" s="378"/>
      <c r="F258" s="113" t="s">
        <v>2133</v>
      </c>
      <c r="G258" s="378"/>
      <c r="H258" s="378"/>
    </row>
    <row r="259" spans="2:8" s="113" customFormat="1" ht="14.65" customHeight="1" x14ac:dyDescent="0.35">
      <c r="B259" s="505"/>
      <c r="C259" s="506"/>
      <c r="D259" s="507"/>
      <c r="E259" s="378"/>
      <c r="F259" s="113" t="s">
        <v>1974</v>
      </c>
      <c r="G259" s="378"/>
      <c r="H259" s="378"/>
    </row>
    <row r="260" spans="2:8" s="113" customFormat="1" ht="14.65" customHeight="1" x14ac:dyDescent="0.35">
      <c r="B260" s="505"/>
      <c r="C260" s="506"/>
      <c r="D260" s="507"/>
      <c r="E260" s="378"/>
      <c r="F260" s="113" t="s">
        <v>1972</v>
      </c>
      <c r="G260" s="378"/>
      <c r="H260" s="378"/>
    </row>
    <row r="261" spans="2:8" s="113" customFormat="1" ht="14.65" customHeight="1" x14ac:dyDescent="0.35">
      <c r="B261" s="505"/>
      <c r="C261" s="506"/>
      <c r="D261" s="507"/>
      <c r="E261" s="378"/>
      <c r="F261" s="113" t="s">
        <v>2167</v>
      </c>
      <c r="G261" s="378"/>
      <c r="H261" s="378"/>
    </row>
    <row r="262" spans="2:8" s="113" customFormat="1" ht="14.65" customHeight="1" x14ac:dyDescent="0.35">
      <c r="B262" s="505"/>
      <c r="C262" s="506"/>
      <c r="D262" s="507"/>
      <c r="E262" s="378"/>
      <c r="F262" s="113" t="s">
        <v>2022</v>
      </c>
      <c r="G262" s="378"/>
      <c r="H262" s="378"/>
    </row>
    <row r="263" spans="2:8" s="113" customFormat="1" ht="14.65" customHeight="1" x14ac:dyDescent="0.35">
      <c r="B263" s="505"/>
      <c r="C263" s="506"/>
      <c r="D263" s="507"/>
      <c r="E263" s="378"/>
      <c r="F263" s="113" t="s">
        <v>2108</v>
      </c>
      <c r="G263" s="378"/>
      <c r="H263" s="378"/>
    </row>
    <row r="264" spans="2:8" s="113" customFormat="1" ht="14.65" customHeight="1" x14ac:dyDescent="0.35">
      <c r="B264" s="508"/>
      <c r="C264" s="509"/>
      <c r="D264" s="510"/>
      <c r="E264" s="378"/>
      <c r="F264" s="113" t="s">
        <v>1997</v>
      </c>
      <c r="G264" s="378"/>
      <c r="H264" s="378"/>
    </row>
    <row r="265" spans="2:8" s="113" customFormat="1" ht="14.65" customHeight="1" x14ac:dyDescent="0.35">
      <c r="B265" s="491" t="s">
        <v>2850</v>
      </c>
      <c r="C265" s="491"/>
      <c r="D265" s="491"/>
      <c r="E265" s="378" t="s">
        <v>1673</v>
      </c>
      <c r="F265" s="113" t="s">
        <v>2369</v>
      </c>
      <c r="G265" s="378"/>
      <c r="H265" s="378"/>
    </row>
    <row r="266" spans="2:8" s="113" customFormat="1" ht="14.65" customHeight="1" x14ac:dyDescent="0.35">
      <c r="B266" s="491"/>
      <c r="C266" s="491"/>
      <c r="D266" s="491"/>
      <c r="E266" s="378"/>
      <c r="F266" s="113" t="s">
        <v>2183</v>
      </c>
      <c r="G266" s="378"/>
      <c r="H266" s="378"/>
    </row>
    <row r="267" spans="2:8" s="113" customFormat="1" ht="14.65" customHeight="1" x14ac:dyDescent="0.35">
      <c r="B267" s="491"/>
      <c r="C267" s="491"/>
      <c r="D267" s="491"/>
      <c r="E267" s="378"/>
      <c r="F267" s="113" t="s">
        <v>2306</v>
      </c>
      <c r="G267" s="378"/>
      <c r="H267" s="378"/>
    </row>
    <row r="268" spans="2:8" s="113" customFormat="1" ht="14.65" customHeight="1" x14ac:dyDescent="0.35">
      <c r="B268" s="491"/>
      <c r="C268" s="491"/>
      <c r="D268" s="491"/>
      <c r="E268" s="378"/>
      <c r="F268" s="113" t="s">
        <v>1917</v>
      </c>
      <c r="G268" s="378"/>
      <c r="H268" s="378"/>
    </row>
    <row r="269" spans="2:8" s="113" customFormat="1" x14ac:dyDescent="0.35">
      <c r="B269" s="491"/>
      <c r="C269" s="491"/>
      <c r="D269" s="491"/>
      <c r="E269" s="378"/>
      <c r="F269" s="113" t="s">
        <v>2244</v>
      </c>
      <c r="G269" s="378"/>
      <c r="H269" s="378"/>
    </row>
    <row r="270" spans="2:8" s="113" customFormat="1" x14ac:dyDescent="0.35">
      <c r="B270" s="491"/>
      <c r="C270" s="491"/>
      <c r="D270" s="491"/>
      <c r="E270" s="378"/>
      <c r="F270" s="113" t="s">
        <v>2203</v>
      </c>
      <c r="G270" s="378"/>
      <c r="H270" s="378"/>
    </row>
    <row r="271" spans="2:8" s="113" customFormat="1" x14ac:dyDescent="0.35">
      <c r="B271" s="491"/>
      <c r="C271" s="491"/>
      <c r="D271" s="491"/>
      <c r="E271" s="378"/>
      <c r="F271" s="113" t="s">
        <v>1944</v>
      </c>
      <c r="G271" s="378"/>
      <c r="H271" s="378"/>
    </row>
    <row r="272" spans="2:8" s="113" customFormat="1" x14ac:dyDescent="0.35">
      <c r="B272" s="491"/>
      <c r="C272" s="491"/>
      <c r="D272" s="491"/>
      <c r="E272" s="378"/>
      <c r="F272" s="113" t="s">
        <v>2287</v>
      </c>
      <c r="G272" s="378"/>
      <c r="H272" s="378"/>
    </row>
    <row r="273" spans="2:8" s="113" customFormat="1" x14ac:dyDescent="0.35">
      <c r="B273" s="491"/>
      <c r="C273" s="491"/>
      <c r="D273" s="491"/>
      <c r="E273" s="378"/>
      <c r="F273" s="113" t="s">
        <v>2222</v>
      </c>
      <c r="G273" s="378"/>
      <c r="H273" s="378"/>
    </row>
    <row r="274" spans="2:8" s="113" customFormat="1" x14ac:dyDescent="0.35">
      <c r="B274" s="491"/>
      <c r="C274" s="491"/>
      <c r="D274" s="491"/>
      <c r="E274" s="378"/>
      <c r="F274" s="113" t="s">
        <v>2266</v>
      </c>
      <c r="G274" s="378"/>
      <c r="H274" s="378"/>
    </row>
    <row r="275" spans="2:8" s="113" customFormat="1" x14ac:dyDescent="0.35">
      <c r="B275" s="491"/>
      <c r="C275" s="491"/>
      <c r="D275" s="491"/>
      <c r="E275" s="378"/>
      <c r="F275" s="113" t="s">
        <v>2329</v>
      </c>
      <c r="G275" s="378"/>
      <c r="H275" s="378"/>
    </row>
    <row r="276" spans="2:8" s="113" customFormat="1" x14ac:dyDescent="0.35">
      <c r="B276" s="491"/>
      <c r="C276" s="491"/>
      <c r="D276" s="491"/>
      <c r="E276" s="378"/>
      <c r="F276" s="113" t="s">
        <v>2836</v>
      </c>
      <c r="G276" s="378"/>
      <c r="H276" s="378"/>
    </row>
    <row r="277" spans="2:8" s="113" customFormat="1" x14ac:dyDescent="0.35">
      <c r="B277" s="491" t="s">
        <v>2547</v>
      </c>
      <c r="C277" s="491"/>
      <c r="D277" s="491"/>
      <c r="E277" s="378" t="s">
        <v>1674</v>
      </c>
      <c r="F277" s="113" t="s">
        <v>2478</v>
      </c>
      <c r="G277" s="378"/>
      <c r="H277" s="378"/>
    </row>
    <row r="278" spans="2:8" s="113" customFormat="1" x14ac:dyDescent="0.35">
      <c r="B278" s="491"/>
      <c r="C278" s="491"/>
      <c r="D278" s="491"/>
      <c r="E278" s="378"/>
      <c r="F278" s="113" t="s">
        <v>2439</v>
      </c>
      <c r="G278" s="378"/>
      <c r="H278" s="378"/>
    </row>
    <row r="279" spans="2:8" s="113" customFormat="1" x14ac:dyDescent="0.35">
      <c r="B279" s="491"/>
      <c r="C279" s="491"/>
      <c r="D279" s="491"/>
      <c r="E279" s="378"/>
      <c r="F279" s="113" t="s">
        <v>2420</v>
      </c>
      <c r="G279" s="378"/>
      <c r="H279" s="378"/>
    </row>
    <row r="280" spans="2:8" s="113" customFormat="1" x14ac:dyDescent="0.35">
      <c r="B280" s="491"/>
      <c r="C280" s="491"/>
      <c r="D280" s="491"/>
      <c r="E280" s="378"/>
      <c r="F280" s="113" t="s">
        <v>2457</v>
      </c>
      <c r="G280" s="378"/>
      <c r="H280" s="378"/>
    </row>
    <row r="281" spans="2:8" s="113" customFormat="1" x14ac:dyDescent="0.35">
      <c r="B281" s="491" t="s">
        <v>2851</v>
      </c>
      <c r="C281" s="491"/>
      <c r="D281" s="491"/>
      <c r="E281" s="378" t="s">
        <v>2837</v>
      </c>
      <c r="F281" s="113" t="s">
        <v>2382</v>
      </c>
      <c r="G281" s="378"/>
      <c r="H281" s="378"/>
    </row>
    <row r="282" spans="2:8" s="113" customFormat="1" x14ac:dyDescent="0.35">
      <c r="B282" s="491"/>
      <c r="C282" s="491"/>
      <c r="D282" s="491"/>
      <c r="E282" s="378"/>
      <c r="F282" s="113" t="s">
        <v>2405</v>
      </c>
      <c r="G282" s="378"/>
      <c r="H282" s="378"/>
    </row>
    <row r="283" spans="2:8" x14ac:dyDescent="0.3">
      <c r="B283" s="491"/>
      <c r="C283" s="491"/>
      <c r="D283" s="491"/>
      <c r="E283" s="378"/>
      <c r="F283" s="113" t="s">
        <v>2841</v>
      </c>
    </row>
    <row r="284" spans="2:8" x14ac:dyDescent="0.3">
      <c r="E284" s="378"/>
      <c r="F284" s="113"/>
    </row>
    <row r="285" spans="2:8" x14ac:dyDescent="0.3">
      <c r="E285" s="378"/>
      <c r="F285" s="113"/>
    </row>
    <row r="286" spans="2:8" x14ac:dyDescent="0.3">
      <c r="E286" s="378"/>
      <c r="F286" s="113"/>
    </row>
    <row r="287" spans="2:8" x14ac:dyDescent="0.3">
      <c r="B287" s="283" t="s">
        <v>1866</v>
      </c>
    </row>
    <row r="288" spans="2:8" x14ac:dyDescent="0.3">
      <c r="B288" s="283"/>
    </row>
    <row r="289" spans="2:4" x14ac:dyDescent="0.3">
      <c r="B289" s="283"/>
    </row>
    <row r="290" spans="2:4" x14ac:dyDescent="0.3">
      <c r="B290" s="130" t="s">
        <v>1670</v>
      </c>
    </row>
    <row r="291" spans="2:4" x14ac:dyDescent="0.3">
      <c r="B291" s="113" t="s">
        <v>1805</v>
      </c>
      <c r="C291" s="379" t="s">
        <v>1667</v>
      </c>
      <c r="D291" s="366" t="s">
        <v>1668</v>
      </c>
    </row>
    <row r="292" spans="2:4" x14ac:dyDescent="0.3">
      <c r="B292" s="294" t="s">
        <v>2023</v>
      </c>
      <c r="C292" s="380">
        <v>14</v>
      </c>
      <c r="D292" s="292">
        <f>C292/$C$2</f>
        <v>0.48275862068965519</v>
      </c>
    </row>
    <row r="293" spans="2:4" x14ac:dyDescent="0.3">
      <c r="B293" s="294" t="s">
        <v>2184</v>
      </c>
      <c r="C293" s="380">
        <v>2</v>
      </c>
      <c r="D293" s="292">
        <f>C293/$C$2</f>
        <v>6.8965517241379309E-2</v>
      </c>
    </row>
    <row r="294" spans="2:4" x14ac:dyDescent="0.3">
      <c r="B294" s="294" t="s">
        <v>883</v>
      </c>
      <c r="C294" s="380">
        <v>9</v>
      </c>
      <c r="D294" s="292">
        <f>C294/$C$2</f>
        <v>0.31034482758620691</v>
      </c>
    </row>
    <row r="295" spans="2:4" x14ac:dyDescent="0.3">
      <c r="B295" s="294" t="s">
        <v>275</v>
      </c>
      <c r="C295" s="380">
        <v>4</v>
      </c>
      <c r="D295" s="292">
        <f>C295/$C$2</f>
        <v>0.13793103448275862</v>
      </c>
    </row>
    <row r="296" spans="2:4" x14ac:dyDescent="0.3">
      <c r="C296" s="354">
        <f>SUM(C292:C295)</f>
        <v>29</v>
      </c>
      <c r="D296" s="353">
        <f>SUM(D292:D295)</f>
        <v>1</v>
      </c>
    </row>
    <row r="297" spans="2:4" x14ac:dyDescent="0.3">
      <c r="B297" s="130" t="s">
        <v>2548</v>
      </c>
    </row>
    <row r="299" spans="2:4" x14ac:dyDescent="0.3">
      <c r="C299" s="130"/>
    </row>
    <row r="300" spans="2:4" x14ac:dyDescent="0.3">
      <c r="B300" s="283" t="s">
        <v>1867</v>
      </c>
    </row>
    <row r="302" spans="2:4" x14ac:dyDescent="0.3">
      <c r="C302" s="366" t="s">
        <v>1667</v>
      </c>
      <c r="D302" s="366" t="s">
        <v>1668</v>
      </c>
    </row>
    <row r="303" spans="2:4" x14ac:dyDescent="0.3">
      <c r="B303" s="123" t="s">
        <v>268</v>
      </c>
      <c r="C303" s="124">
        <f>COUNTIF(KII_Fournisseurs_Tampon!AZ5:AZ33,"Oui")</f>
        <v>19</v>
      </c>
      <c r="D303" s="125">
        <f>C303/$C$2</f>
        <v>0.65517241379310343</v>
      </c>
    </row>
    <row r="304" spans="2:4" x14ac:dyDescent="0.3">
      <c r="B304" s="123" t="s">
        <v>281</v>
      </c>
      <c r="C304" s="124">
        <f>COUNTIF(KII_Fournisseurs_Tampon!AZ5:AZ33,"Non")</f>
        <v>10</v>
      </c>
      <c r="D304" s="125">
        <f>C304/$C$2</f>
        <v>0.34482758620689657</v>
      </c>
    </row>
    <row r="305" spans="2:8" x14ac:dyDescent="0.3">
      <c r="C305" s="354">
        <f>SUM(C303:C304)</f>
        <v>29</v>
      </c>
      <c r="D305" s="353">
        <f>SUM(D301:D304)</f>
        <v>1</v>
      </c>
    </row>
    <row r="306" spans="2:8" x14ac:dyDescent="0.3">
      <c r="C306" s="121"/>
      <c r="D306" s="126"/>
    </row>
    <row r="307" spans="2:8" x14ac:dyDescent="0.3">
      <c r="C307" s="121"/>
      <c r="D307" s="126"/>
    </row>
    <row r="308" spans="2:8" s="113" customFormat="1" x14ac:dyDescent="0.35">
      <c r="B308" s="283" t="s">
        <v>2549</v>
      </c>
      <c r="C308" s="283"/>
      <c r="D308" s="283"/>
      <c r="E308" s="283"/>
      <c r="F308" s="283"/>
      <c r="G308" s="283"/>
      <c r="H308" s="378"/>
    </row>
    <row r="309" spans="2:8" s="113" customFormat="1" x14ac:dyDescent="0.35">
      <c r="D309" s="378"/>
      <c r="E309" s="378"/>
      <c r="F309" s="378"/>
      <c r="G309" s="378"/>
      <c r="H309" s="378"/>
    </row>
    <row r="310" spans="2:8" s="113" customFormat="1" x14ac:dyDescent="0.3">
      <c r="D310" s="111"/>
      <c r="E310" s="378"/>
      <c r="F310" s="378"/>
      <c r="G310" s="378"/>
      <c r="H310" s="378"/>
    </row>
    <row r="311" spans="2:8" s="113" customFormat="1" x14ac:dyDescent="0.35">
      <c r="B311" s="484" t="s">
        <v>1682</v>
      </c>
      <c r="C311" s="484"/>
      <c r="D311" s="484"/>
      <c r="E311" s="378" t="s">
        <v>2529</v>
      </c>
      <c r="F311" s="113" t="s">
        <v>1868</v>
      </c>
      <c r="G311" s="378"/>
      <c r="H311" s="378"/>
    </row>
    <row r="312" spans="2:8" s="113" customFormat="1" ht="14.65" customHeight="1" x14ac:dyDescent="0.35">
      <c r="B312" s="481" t="s">
        <v>2550</v>
      </c>
      <c r="C312" s="481"/>
      <c r="D312" s="481"/>
      <c r="E312" s="113" t="s">
        <v>1672</v>
      </c>
      <c r="G312" s="378"/>
      <c r="H312" s="378"/>
    </row>
    <row r="313" spans="2:8" s="113" customFormat="1" ht="14.65" customHeight="1" x14ac:dyDescent="0.35">
      <c r="B313" s="481"/>
      <c r="C313" s="481"/>
      <c r="D313" s="481"/>
      <c r="F313" s="113" t="s">
        <v>2024</v>
      </c>
      <c r="G313" s="378"/>
      <c r="H313" s="378"/>
    </row>
    <row r="314" spans="2:8" s="113" customFormat="1" ht="14.65" customHeight="1" x14ac:dyDescent="0.35">
      <c r="B314" s="481"/>
      <c r="C314" s="481"/>
      <c r="D314" s="481"/>
      <c r="F314" s="113" t="s">
        <v>2134</v>
      </c>
      <c r="G314" s="378"/>
      <c r="H314" s="378"/>
    </row>
    <row r="315" spans="2:8" s="113" customFormat="1" ht="14.65" customHeight="1" x14ac:dyDescent="0.35">
      <c r="B315" s="481"/>
      <c r="C315" s="481"/>
      <c r="D315" s="481"/>
      <c r="F315" s="113" t="s">
        <v>2109</v>
      </c>
      <c r="G315" s="378"/>
      <c r="H315" s="378"/>
    </row>
    <row r="316" spans="2:8" s="113" customFormat="1" ht="14.65" customHeight="1" x14ac:dyDescent="0.35">
      <c r="B316" s="481"/>
      <c r="C316" s="481"/>
      <c r="D316" s="481"/>
      <c r="F316" s="113" t="s">
        <v>1999</v>
      </c>
      <c r="G316" s="378"/>
      <c r="H316" s="378"/>
    </row>
    <row r="317" spans="2:8" s="113" customFormat="1" ht="14.65" customHeight="1" x14ac:dyDescent="0.35">
      <c r="B317" s="481"/>
      <c r="C317" s="481"/>
      <c r="D317" s="481"/>
      <c r="F317" s="113" t="s">
        <v>2083</v>
      </c>
      <c r="G317" s="378"/>
      <c r="H317" s="378"/>
    </row>
    <row r="318" spans="2:8" s="113" customFormat="1" ht="14.65" customHeight="1" x14ac:dyDescent="0.35">
      <c r="B318" s="481"/>
      <c r="C318" s="481"/>
      <c r="D318" s="481"/>
      <c r="F318" s="113" t="s">
        <v>2060</v>
      </c>
      <c r="G318" s="378"/>
      <c r="H318" s="378"/>
    </row>
    <row r="319" spans="2:8" s="113" customFormat="1" ht="14.65" customHeight="1" x14ac:dyDescent="0.35">
      <c r="B319" s="481"/>
      <c r="C319" s="481"/>
      <c r="D319" s="481"/>
      <c r="F319" s="113" t="s">
        <v>2154</v>
      </c>
      <c r="G319" s="378"/>
      <c r="H319" s="378"/>
    </row>
    <row r="320" spans="2:8" s="113" customFormat="1" ht="14.65" customHeight="1" x14ac:dyDescent="0.35">
      <c r="B320" s="481" t="s">
        <v>2551</v>
      </c>
      <c r="C320" s="481"/>
      <c r="D320" s="481"/>
      <c r="E320" s="113" t="s">
        <v>1673</v>
      </c>
      <c r="G320" s="378"/>
      <c r="H320" s="378"/>
    </row>
    <row r="321" spans="2:8" s="113" customFormat="1" ht="14.65" customHeight="1" x14ac:dyDescent="0.35">
      <c r="B321" s="481"/>
      <c r="C321" s="481"/>
      <c r="D321" s="481"/>
      <c r="F321" s="113" t="s">
        <v>1918</v>
      </c>
      <c r="G321" s="378"/>
      <c r="H321" s="378"/>
    </row>
    <row r="322" spans="2:8" s="113" customFormat="1" ht="14.65" customHeight="1" x14ac:dyDescent="0.35">
      <c r="B322" s="481"/>
      <c r="C322" s="481"/>
      <c r="D322" s="481"/>
      <c r="F322" s="113" t="s">
        <v>2370</v>
      </c>
      <c r="G322" s="378"/>
      <c r="H322" s="378"/>
    </row>
    <row r="323" spans="2:8" s="113" customFormat="1" ht="14.65" customHeight="1" x14ac:dyDescent="0.35">
      <c r="B323" s="481"/>
      <c r="C323" s="481"/>
      <c r="D323" s="481"/>
      <c r="F323" s="113" t="s">
        <v>2267</v>
      </c>
      <c r="G323" s="378"/>
      <c r="H323" s="378"/>
    </row>
    <row r="324" spans="2:8" s="113" customFormat="1" ht="14.65" customHeight="1" x14ac:dyDescent="0.35">
      <c r="B324" s="481"/>
      <c r="C324" s="481"/>
      <c r="D324" s="481"/>
      <c r="F324" s="113" t="s">
        <v>2185</v>
      </c>
      <c r="G324" s="378"/>
      <c r="H324" s="378"/>
    </row>
    <row r="325" spans="2:8" s="113" customFormat="1" x14ac:dyDescent="0.35">
      <c r="B325" s="481"/>
      <c r="C325" s="481"/>
      <c r="D325" s="481"/>
      <c r="F325" s="113" t="s">
        <v>1945</v>
      </c>
      <c r="G325" s="378"/>
      <c r="H325" s="378"/>
    </row>
    <row r="326" spans="2:8" s="113" customFormat="1" x14ac:dyDescent="0.35">
      <c r="B326" s="481"/>
      <c r="C326" s="481"/>
      <c r="D326" s="481"/>
      <c r="F326" s="113" t="s">
        <v>2204</v>
      </c>
      <c r="G326" s="378"/>
      <c r="H326" s="378"/>
    </row>
    <row r="327" spans="2:8" s="113" customFormat="1" x14ac:dyDescent="0.35">
      <c r="B327" s="481"/>
      <c r="C327" s="481"/>
      <c r="D327" s="481"/>
      <c r="F327" s="113" t="s">
        <v>2223</v>
      </c>
      <c r="G327" s="378"/>
      <c r="H327" s="378"/>
    </row>
    <row r="328" spans="2:8" s="113" customFormat="1" x14ac:dyDescent="0.35">
      <c r="B328" s="481"/>
      <c r="C328" s="481"/>
      <c r="D328" s="481"/>
      <c r="F328" s="113" t="s">
        <v>1816</v>
      </c>
      <c r="G328" s="378"/>
      <c r="H328" s="378"/>
    </row>
    <row r="329" spans="2:8" s="113" customFormat="1" x14ac:dyDescent="0.35">
      <c r="B329" s="481" t="s">
        <v>2552</v>
      </c>
      <c r="C329" s="481"/>
      <c r="D329" s="481"/>
      <c r="E329" s="113" t="s">
        <v>1674</v>
      </c>
      <c r="G329" s="378"/>
      <c r="H329" s="378"/>
    </row>
    <row r="330" spans="2:8" s="113" customFormat="1" x14ac:dyDescent="0.35">
      <c r="B330" s="481"/>
      <c r="C330" s="481"/>
      <c r="D330" s="481"/>
      <c r="F330" s="113" t="s">
        <v>2458</v>
      </c>
      <c r="G330" s="378"/>
      <c r="H330" s="378"/>
    </row>
    <row r="331" spans="2:8" s="113" customFormat="1" x14ac:dyDescent="0.35">
      <c r="B331" s="481" t="s">
        <v>2553</v>
      </c>
      <c r="C331" s="481"/>
      <c r="D331" s="481"/>
      <c r="E331" s="113" t="s">
        <v>2837</v>
      </c>
      <c r="G331" s="378"/>
      <c r="H331" s="378"/>
    </row>
    <row r="332" spans="2:8" s="113" customFormat="1" x14ac:dyDescent="0.35">
      <c r="B332" s="481"/>
      <c r="C332" s="481"/>
      <c r="D332" s="481"/>
      <c r="F332" s="113" t="s">
        <v>2406</v>
      </c>
      <c r="G332" s="378"/>
      <c r="H332" s="378"/>
    </row>
    <row r="333" spans="2:8" s="113" customFormat="1" x14ac:dyDescent="0.3">
      <c r="B333" s="111"/>
      <c r="C333" s="111"/>
      <c r="D333" s="378"/>
      <c r="E333" s="378"/>
      <c r="F333" s="378"/>
      <c r="G333" s="378"/>
      <c r="H333" s="378"/>
    </row>
    <row r="334" spans="2:8" s="113" customFormat="1" x14ac:dyDescent="0.3">
      <c r="B334" s="111"/>
      <c r="C334" s="111"/>
      <c r="D334" s="378"/>
      <c r="E334" s="378"/>
      <c r="F334" s="378"/>
      <c r="G334" s="378"/>
      <c r="H334" s="378"/>
    </row>
    <row r="335" spans="2:8" s="113" customFormat="1" x14ac:dyDescent="0.3">
      <c r="B335" s="111"/>
      <c r="C335" s="111"/>
      <c r="D335" s="378"/>
      <c r="E335" s="378"/>
      <c r="F335" s="378"/>
      <c r="G335" s="378"/>
      <c r="H335" s="378"/>
    </row>
    <row r="336" spans="2:8" s="113" customFormat="1" x14ac:dyDescent="0.35">
      <c r="B336" s="287" t="s">
        <v>1869</v>
      </c>
      <c r="C336" s="288"/>
      <c r="D336" s="289"/>
      <c r="E336" s="289"/>
      <c r="F336" s="289"/>
      <c r="G336" s="289"/>
      <c r="H336" s="289"/>
    </row>
    <row r="337" spans="2:8" s="113" customFormat="1" x14ac:dyDescent="0.35">
      <c r="B337" s="287"/>
      <c r="C337" s="288"/>
      <c r="D337" s="289"/>
      <c r="E337" s="289"/>
      <c r="F337" s="289"/>
      <c r="G337" s="289"/>
      <c r="H337" s="289"/>
    </row>
    <row r="338" spans="2:8" s="113" customFormat="1" x14ac:dyDescent="0.35">
      <c r="D338" s="378"/>
      <c r="E338" s="378"/>
      <c r="F338" s="378"/>
      <c r="G338" s="378"/>
      <c r="H338" s="378"/>
    </row>
    <row r="339" spans="2:8" s="113" customFormat="1" ht="26" x14ac:dyDescent="0.3">
      <c r="B339" s="484" t="s">
        <v>1682</v>
      </c>
      <c r="C339" s="484"/>
      <c r="D339" s="484"/>
      <c r="E339" s="378" t="s">
        <v>2529</v>
      </c>
      <c r="F339" s="378" t="s">
        <v>1869</v>
      </c>
      <c r="G339" s="111"/>
      <c r="H339" s="378"/>
    </row>
    <row r="340" spans="2:8" s="113" customFormat="1" x14ac:dyDescent="0.3">
      <c r="B340" s="481" t="s">
        <v>2554</v>
      </c>
      <c r="C340" s="481"/>
      <c r="D340" s="481"/>
      <c r="E340" s="113" t="s">
        <v>1672</v>
      </c>
      <c r="F340" s="113" t="s">
        <v>1973</v>
      </c>
      <c r="G340" s="111"/>
      <c r="H340" s="378"/>
    </row>
    <row r="341" spans="2:8" s="113" customFormat="1" x14ac:dyDescent="0.3">
      <c r="B341" s="481"/>
      <c r="C341" s="481"/>
      <c r="D341" s="481"/>
      <c r="F341" s="113" t="s">
        <v>2000</v>
      </c>
      <c r="G341" s="111"/>
      <c r="H341" s="378"/>
    </row>
    <row r="342" spans="2:8" s="113" customFormat="1" x14ac:dyDescent="0.3">
      <c r="B342" s="481"/>
      <c r="C342" s="481"/>
      <c r="D342" s="481"/>
      <c r="F342" s="113" t="s">
        <v>2025</v>
      </c>
      <c r="G342" s="111"/>
      <c r="H342" s="378"/>
    </row>
    <row r="343" spans="2:8" s="113" customFormat="1" x14ac:dyDescent="0.3">
      <c r="B343" s="481"/>
      <c r="C343" s="481"/>
      <c r="D343" s="481"/>
      <c r="F343" s="113" t="s">
        <v>2061</v>
      </c>
      <c r="G343" s="111"/>
      <c r="H343" s="378"/>
    </row>
    <row r="344" spans="2:8" s="113" customFormat="1" x14ac:dyDescent="0.3">
      <c r="B344" s="481"/>
      <c r="C344" s="481"/>
      <c r="D344" s="481"/>
      <c r="F344" s="113" t="s">
        <v>2042</v>
      </c>
      <c r="G344" s="111"/>
      <c r="H344" s="378"/>
    </row>
    <row r="345" spans="2:8" s="113" customFormat="1" x14ac:dyDescent="0.3">
      <c r="B345" s="481"/>
      <c r="C345" s="481"/>
      <c r="D345" s="481"/>
      <c r="F345" s="113" t="s">
        <v>2155</v>
      </c>
      <c r="G345" s="111"/>
      <c r="H345" s="378"/>
    </row>
    <row r="346" spans="2:8" s="113" customFormat="1" x14ac:dyDescent="0.3">
      <c r="B346" s="481"/>
      <c r="C346" s="481"/>
      <c r="D346" s="481"/>
      <c r="F346" s="113" t="s">
        <v>2135</v>
      </c>
      <c r="G346" s="111"/>
      <c r="H346" s="378"/>
    </row>
    <row r="347" spans="2:8" s="113" customFormat="1" x14ac:dyDescent="0.3">
      <c r="B347" s="481"/>
      <c r="C347" s="481"/>
      <c r="D347" s="481"/>
      <c r="F347" s="113" t="s">
        <v>2110</v>
      </c>
      <c r="G347" s="111"/>
      <c r="H347" s="378"/>
    </row>
    <row r="348" spans="2:8" s="113" customFormat="1" x14ac:dyDescent="0.3">
      <c r="B348" s="481"/>
      <c r="C348" s="481"/>
      <c r="D348" s="481"/>
      <c r="F348" s="113" t="s">
        <v>2168</v>
      </c>
      <c r="G348" s="111"/>
      <c r="H348" s="378"/>
    </row>
    <row r="349" spans="2:8" s="113" customFormat="1" x14ac:dyDescent="0.3">
      <c r="B349" s="481"/>
      <c r="C349" s="481"/>
      <c r="D349" s="481"/>
      <c r="F349" s="113" t="s">
        <v>2084</v>
      </c>
      <c r="G349" s="111"/>
      <c r="H349" s="378"/>
    </row>
    <row r="350" spans="2:8" s="113" customFormat="1" x14ac:dyDescent="0.3">
      <c r="B350" s="481" t="s">
        <v>2555</v>
      </c>
      <c r="C350" s="481"/>
      <c r="D350" s="481"/>
      <c r="E350" s="113" t="s">
        <v>1673</v>
      </c>
      <c r="F350" s="113" t="s">
        <v>2245</v>
      </c>
      <c r="G350" s="111"/>
      <c r="H350" s="378"/>
    </row>
    <row r="351" spans="2:8" s="113" customFormat="1" x14ac:dyDescent="0.3">
      <c r="B351" s="481"/>
      <c r="C351" s="481"/>
      <c r="D351" s="481"/>
      <c r="F351" s="113" t="s">
        <v>2350</v>
      </c>
      <c r="G351" s="111"/>
      <c r="H351" s="378"/>
    </row>
    <row r="352" spans="2:8" s="113" customFormat="1" x14ac:dyDescent="0.3">
      <c r="B352" s="481"/>
      <c r="C352" s="481"/>
      <c r="D352" s="481"/>
      <c r="F352" s="113" t="s">
        <v>2330</v>
      </c>
      <c r="G352" s="111"/>
      <c r="H352" s="378"/>
    </row>
    <row r="353" spans="2:8" s="113" customFormat="1" x14ac:dyDescent="0.3">
      <c r="B353" s="481"/>
      <c r="C353" s="481"/>
      <c r="D353" s="481"/>
      <c r="F353" s="113" t="s">
        <v>2268</v>
      </c>
      <c r="G353" s="111"/>
      <c r="H353" s="378"/>
    </row>
    <row r="354" spans="2:8" s="113" customFormat="1" x14ac:dyDescent="0.35">
      <c r="B354" s="481"/>
      <c r="C354" s="481"/>
      <c r="D354" s="481"/>
      <c r="F354" s="113" t="s">
        <v>2288</v>
      </c>
      <c r="G354" s="378"/>
      <c r="H354" s="378"/>
    </row>
    <row r="355" spans="2:8" s="113" customFormat="1" x14ac:dyDescent="0.35">
      <c r="B355" s="481"/>
      <c r="C355" s="481"/>
      <c r="D355" s="481"/>
      <c r="F355" s="113" t="s">
        <v>1946</v>
      </c>
      <c r="G355" s="378"/>
      <c r="H355" s="378"/>
    </row>
    <row r="356" spans="2:8" s="113" customFormat="1" x14ac:dyDescent="0.35">
      <c r="B356" s="481"/>
      <c r="C356" s="481"/>
      <c r="D356" s="481"/>
      <c r="F356" s="113" t="s">
        <v>2205</v>
      </c>
      <c r="G356" s="378"/>
      <c r="H356" s="378"/>
    </row>
    <row r="357" spans="2:8" s="113" customFormat="1" x14ac:dyDescent="0.35">
      <c r="B357" s="481"/>
      <c r="C357" s="481"/>
      <c r="D357" s="481"/>
      <c r="F357" s="113" t="s">
        <v>2186</v>
      </c>
      <c r="G357" s="378"/>
      <c r="H357" s="378"/>
    </row>
    <row r="358" spans="2:8" s="113" customFormat="1" x14ac:dyDescent="0.35">
      <c r="B358" s="481"/>
      <c r="C358" s="481"/>
      <c r="D358" s="481"/>
      <c r="F358" s="113" t="s">
        <v>2371</v>
      </c>
      <c r="G358" s="378"/>
      <c r="H358" s="378"/>
    </row>
    <row r="359" spans="2:8" s="113" customFormat="1" x14ac:dyDescent="0.35">
      <c r="B359" s="481"/>
      <c r="C359" s="481"/>
      <c r="D359" s="481"/>
      <c r="F359" s="113" t="s">
        <v>2307</v>
      </c>
      <c r="G359" s="378"/>
      <c r="H359" s="378"/>
    </row>
    <row r="360" spans="2:8" s="113" customFormat="1" x14ac:dyDescent="0.35">
      <c r="B360" s="481"/>
      <c r="C360" s="481"/>
      <c r="D360" s="481"/>
      <c r="F360" s="113" t="s">
        <v>1919</v>
      </c>
      <c r="G360" s="378"/>
      <c r="H360" s="378"/>
    </row>
    <row r="361" spans="2:8" s="113" customFormat="1" x14ac:dyDescent="0.35">
      <c r="B361" s="481"/>
      <c r="C361" s="481"/>
      <c r="D361" s="481"/>
      <c r="F361" s="113" t="s">
        <v>2224</v>
      </c>
      <c r="G361" s="378"/>
      <c r="H361" s="378"/>
    </row>
    <row r="362" spans="2:8" s="113" customFormat="1" x14ac:dyDescent="0.35">
      <c r="B362" s="481" t="s">
        <v>2556</v>
      </c>
      <c r="C362" s="481"/>
      <c r="D362" s="481"/>
      <c r="E362" s="113" t="s">
        <v>1674</v>
      </c>
      <c r="F362" s="113" t="s">
        <v>2459</v>
      </c>
      <c r="G362" s="378"/>
      <c r="H362" s="378"/>
    </row>
    <row r="363" spans="2:8" s="113" customFormat="1" x14ac:dyDescent="0.35">
      <c r="B363" s="481"/>
      <c r="C363" s="481"/>
      <c r="D363" s="481"/>
      <c r="F363" s="113" t="s">
        <v>2479</v>
      </c>
      <c r="G363" s="378"/>
      <c r="H363" s="378"/>
    </row>
    <row r="364" spans="2:8" s="113" customFormat="1" x14ac:dyDescent="0.35">
      <c r="B364" s="481"/>
      <c r="C364" s="481"/>
      <c r="D364" s="481"/>
      <c r="F364" s="113" t="s">
        <v>2421</v>
      </c>
      <c r="G364" s="378"/>
      <c r="H364" s="378"/>
    </row>
    <row r="365" spans="2:8" s="113" customFormat="1" x14ac:dyDescent="0.35">
      <c r="B365" s="481"/>
      <c r="C365" s="481"/>
      <c r="D365" s="481"/>
      <c r="F365" s="113" t="s">
        <v>2440</v>
      </c>
      <c r="G365" s="378"/>
      <c r="H365" s="378"/>
    </row>
    <row r="366" spans="2:8" s="113" customFormat="1" x14ac:dyDescent="0.35">
      <c r="B366" s="492" t="s">
        <v>2852</v>
      </c>
      <c r="C366" s="493"/>
      <c r="D366" s="494"/>
      <c r="E366" s="113" t="s">
        <v>2837</v>
      </c>
      <c r="F366" s="113" t="s">
        <v>2383</v>
      </c>
      <c r="G366" s="378"/>
      <c r="H366" s="378"/>
    </row>
    <row r="367" spans="2:8" s="113" customFormat="1" x14ac:dyDescent="0.35">
      <c r="B367" s="495"/>
      <c r="C367" s="496"/>
      <c r="D367" s="497"/>
      <c r="F367" s="113" t="s">
        <v>2407</v>
      </c>
      <c r="G367" s="378"/>
      <c r="H367" s="378"/>
    </row>
    <row r="368" spans="2:8" s="113" customFormat="1" x14ac:dyDescent="0.35">
      <c r="B368" s="498"/>
      <c r="C368" s="499"/>
      <c r="D368" s="500"/>
      <c r="F368" s="113" t="s">
        <v>2394</v>
      </c>
      <c r="G368" s="378"/>
      <c r="H368" s="378"/>
    </row>
    <row r="369" spans="1:9" s="113" customFormat="1" x14ac:dyDescent="0.35">
      <c r="D369" s="378"/>
      <c r="E369" s="378"/>
      <c r="F369" s="378"/>
      <c r="G369" s="378"/>
      <c r="H369" s="378"/>
    </row>
    <row r="370" spans="1:9" s="113" customFormat="1" x14ac:dyDescent="0.35">
      <c r="D370" s="378"/>
      <c r="E370" s="378"/>
      <c r="F370" s="378"/>
      <c r="G370" s="378"/>
      <c r="H370" s="378"/>
    </row>
    <row r="373" spans="1:9" x14ac:dyDescent="0.3">
      <c r="A373" s="118"/>
      <c r="B373" s="118" t="s">
        <v>2557</v>
      </c>
      <c r="C373" s="286"/>
      <c r="D373" s="286"/>
      <c r="E373" s="118"/>
      <c r="F373" s="118"/>
      <c r="G373" s="118"/>
      <c r="H373" s="118"/>
      <c r="I373" s="118"/>
    </row>
    <row r="376" spans="1:9" x14ac:dyDescent="0.3">
      <c r="B376" s="283" t="s">
        <v>1870</v>
      </c>
    </row>
    <row r="378" spans="1:9" x14ac:dyDescent="0.3">
      <c r="C378" s="366" t="s">
        <v>1667</v>
      </c>
      <c r="D378" s="366" t="s">
        <v>1668</v>
      </c>
    </row>
    <row r="379" spans="1:9" x14ac:dyDescent="0.3">
      <c r="B379" s="123" t="s">
        <v>268</v>
      </c>
      <c r="C379" s="124">
        <f>COUNTIF(KII_Fournisseurs_Tampon!$BC$5:$BC$33,"Oui")</f>
        <v>23</v>
      </c>
      <c r="D379" s="125">
        <f>C379/$C$2</f>
        <v>0.7931034482758621</v>
      </c>
    </row>
    <row r="380" spans="1:9" x14ac:dyDescent="0.3">
      <c r="B380" s="123" t="s">
        <v>281</v>
      </c>
      <c r="C380" s="124">
        <f>COUNTIF(KII_Fournisseurs_Tampon!$BC$5:$BC$33,"Non")</f>
        <v>6</v>
      </c>
      <c r="D380" s="125">
        <f>C380/$C$2</f>
        <v>0.20689655172413793</v>
      </c>
    </row>
    <row r="381" spans="1:9" x14ac:dyDescent="0.3">
      <c r="C381" s="354">
        <f>SUM(C379:C380)</f>
        <v>29</v>
      </c>
      <c r="D381" s="353">
        <f>SUM(D377:D380)</f>
        <v>1</v>
      </c>
    </row>
    <row r="383" spans="1:9" x14ac:dyDescent="0.3">
      <c r="B383" s="112" t="s">
        <v>1871</v>
      </c>
    </row>
    <row r="385" spans="2:7" x14ac:dyDescent="0.3">
      <c r="B385" s="130" t="s">
        <v>2558</v>
      </c>
      <c r="C385" s="121">
        <f>SUM(C388:C392)</f>
        <v>22</v>
      </c>
    </row>
    <row r="386" spans="2:7" x14ac:dyDescent="0.3">
      <c r="B386" s="130"/>
      <c r="C386" s="121"/>
    </row>
    <row r="387" spans="2:7" x14ac:dyDescent="0.3">
      <c r="B387" s="130" t="s">
        <v>1670</v>
      </c>
      <c r="C387" s="366" t="s">
        <v>1667</v>
      </c>
      <c r="D387" s="366" t="s">
        <v>1668</v>
      </c>
    </row>
    <row r="388" spans="2:7" x14ac:dyDescent="0.3">
      <c r="B388" s="143" t="s">
        <v>2559</v>
      </c>
      <c r="C388" s="381">
        <v>5</v>
      </c>
      <c r="D388" s="125">
        <f>C388/$C$385</f>
        <v>0.22727272727272727</v>
      </c>
    </row>
    <row r="389" spans="2:7" x14ac:dyDescent="0.3">
      <c r="B389" s="143" t="s">
        <v>1947</v>
      </c>
      <c r="C389" s="380">
        <v>11</v>
      </c>
      <c r="D389" s="125">
        <f>C389/$C$385</f>
        <v>0.5</v>
      </c>
    </row>
    <row r="390" spans="2:7" x14ac:dyDescent="0.3">
      <c r="B390" s="143" t="s">
        <v>2395</v>
      </c>
      <c r="C390" s="380">
        <v>1</v>
      </c>
      <c r="D390" s="125">
        <f>C390/$C$385</f>
        <v>4.5454545454545456E-2</v>
      </c>
    </row>
    <row r="391" spans="2:7" x14ac:dyDescent="0.3">
      <c r="B391" s="143" t="s">
        <v>1920</v>
      </c>
      <c r="C391" s="380">
        <v>4</v>
      </c>
      <c r="D391" s="125">
        <f>C391/$C$385</f>
        <v>0.18181818181818182</v>
      </c>
    </row>
    <row r="392" spans="2:7" x14ac:dyDescent="0.3">
      <c r="B392" s="143" t="s">
        <v>337</v>
      </c>
      <c r="C392" s="380">
        <v>1</v>
      </c>
      <c r="D392" s="125">
        <f>C392/$C$385</f>
        <v>4.5454545454545456E-2</v>
      </c>
    </row>
    <row r="393" spans="2:7" x14ac:dyDescent="0.3">
      <c r="C393" s="354">
        <f>SUM(C388:C392)</f>
        <v>22</v>
      </c>
      <c r="D393" s="353">
        <f>SUM(D388:D392)</f>
        <v>1</v>
      </c>
    </row>
    <row r="396" spans="2:7" x14ac:dyDescent="0.3">
      <c r="B396" s="112" t="s">
        <v>1872</v>
      </c>
    </row>
    <row r="397" spans="2:7" x14ac:dyDescent="0.3">
      <c r="B397" s="112" t="s">
        <v>1873</v>
      </c>
      <c r="C397" s="113"/>
    </row>
    <row r="398" spans="2:7" x14ac:dyDescent="0.3">
      <c r="B398" s="112"/>
      <c r="C398" s="113"/>
    </row>
    <row r="399" spans="2:7" x14ac:dyDescent="0.3">
      <c r="B399" s="484" t="s">
        <v>1682</v>
      </c>
      <c r="C399" s="484"/>
      <c r="D399" s="484"/>
      <c r="E399" s="378" t="s">
        <v>2529</v>
      </c>
      <c r="F399" s="378" t="s">
        <v>1872</v>
      </c>
      <c r="G399" s="113" t="s">
        <v>1873</v>
      </c>
    </row>
    <row r="400" spans="2:7" x14ac:dyDescent="0.3">
      <c r="B400" s="482" t="s">
        <v>2560</v>
      </c>
      <c r="C400" s="482"/>
      <c r="D400" s="482"/>
      <c r="E400" s="113" t="s">
        <v>1672</v>
      </c>
      <c r="F400" s="378" t="s">
        <v>1974</v>
      </c>
      <c r="G400" s="113" t="s">
        <v>2043</v>
      </c>
    </row>
    <row r="401" spans="2:7" x14ac:dyDescent="0.3">
      <c r="B401" s="482"/>
      <c r="C401" s="482"/>
      <c r="D401" s="482"/>
      <c r="E401" s="113"/>
      <c r="F401" s="378"/>
      <c r="G401" s="113" t="s">
        <v>1975</v>
      </c>
    </row>
    <row r="402" spans="2:7" x14ac:dyDescent="0.3">
      <c r="B402" s="482"/>
      <c r="C402" s="482"/>
      <c r="D402" s="482"/>
      <c r="E402" s="113"/>
      <c r="F402" s="378" t="s">
        <v>2026</v>
      </c>
      <c r="G402" s="113" t="s">
        <v>2027</v>
      </c>
    </row>
    <row r="403" spans="2:7" x14ac:dyDescent="0.3">
      <c r="B403" s="482"/>
      <c r="C403" s="482"/>
      <c r="D403" s="482"/>
      <c r="E403" s="113"/>
      <c r="F403" s="378" t="s">
        <v>2001</v>
      </c>
      <c r="G403" s="113" t="s">
        <v>2002</v>
      </c>
    </row>
    <row r="404" spans="2:7" x14ac:dyDescent="0.3">
      <c r="B404" s="482"/>
      <c r="C404" s="482"/>
      <c r="D404" s="482"/>
      <c r="E404" s="113"/>
      <c r="F404" s="378" t="s">
        <v>2056</v>
      </c>
      <c r="G404" s="113" t="s">
        <v>2062</v>
      </c>
    </row>
    <row r="405" spans="2:7" x14ac:dyDescent="0.3">
      <c r="B405" s="482"/>
      <c r="C405" s="482"/>
      <c r="D405" s="482"/>
      <c r="E405" s="113"/>
      <c r="F405" s="378" t="s">
        <v>2169</v>
      </c>
      <c r="G405" s="113" t="s">
        <v>2113</v>
      </c>
    </row>
    <row r="406" spans="2:7" ht="26" x14ac:dyDescent="0.3">
      <c r="B406" s="482"/>
      <c r="C406" s="482"/>
      <c r="D406" s="482"/>
      <c r="E406" s="113"/>
      <c r="F406" s="378" t="s">
        <v>2112</v>
      </c>
      <c r="G406" s="113" t="s">
        <v>2113</v>
      </c>
    </row>
    <row r="407" spans="2:7" ht="26" x14ac:dyDescent="0.3">
      <c r="B407" s="482"/>
      <c r="C407" s="482"/>
      <c r="D407" s="482"/>
      <c r="E407" s="113"/>
      <c r="F407" s="378" t="s">
        <v>2137</v>
      </c>
      <c r="G407" s="113" t="s">
        <v>2138</v>
      </c>
    </row>
    <row r="408" spans="2:7" x14ac:dyDescent="0.3">
      <c r="B408" s="482"/>
      <c r="C408" s="482"/>
      <c r="D408" s="482"/>
      <c r="E408" s="113"/>
      <c r="F408" s="378"/>
      <c r="G408" s="113" t="s">
        <v>2113</v>
      </c>
    </row>
    <row r="409" spans="2:7" ht="52" x14ac:dyDescent="0.3">
      <c r="B409" s="482"/>
      <c r="C409" s="482"/>
      <c r="D409" s="482"/>
      <c r="E409" s="113"/>
      <c r="F409" s="378" t="s">
        <v>2086</v>
      </c>
      <c r="G409" s="113" t="s">
        <v>2087</v>
      </c>
    </row>
    <row r="410" spans="2:7" x14ac:dyDescent="0.3">
      <c r="B410" s="492" t="s">
        <v>2561</v>
      </c>
      <c r="C410" s="493"/>
      <c r="D410" s="494"/>
      <c r="E410" s="113" t="s">
        <v>1673</v>
      </c>
      <c r="F410" s="378" t="s">
        <v>263</v>
      </c>
      <c r="G410" s="113"/>
    </row>
    <row r="411" spans="2:7" x14ac:dyDescent="0.3">
      <c r="B411" s="495"/>
      <c r="C411" s="496"/>
      <c r="D411" s="497"/>
      <c r="E411" s="113"/>
      <c r="F411" s="378" t="s">
        <v>2308</v>
      </c>
      <c r="G411" s="113" t="s">
        <v>2309</v>
      </c>
    </row>
    <row r="412" spans="2:7" x14ac:dyDescent="0.3">
      <c r="B412" s="495"/>
      <c r="C412" s="496"/>
      <c r="D412" s="497"/>
      <c r="E412" s="113"/>
      <c r="F412" s="378" t="s">
        <v>1921</v>
      </c>
      <c r="G412" s="113"/>
    </row>
    <row r="413" spans="2:7" x14ac:dyDescent="0.3">
      <c r="B413" s="495"/>
      <c r="C413" s="496"/>
      <c r="D413" s="497"/>
      <c r="E413" s="113"/>
      <c r="F413" s="378"/>
      <c r="G413" s="113" t="s">
        <v>2043</v>
      </c>
    </row>
    <row r="414" spans="2:7" x14ac:dyDescent="0.3">
      <c r="B414" s="495"/>
      <c r="C414" s="496"/>
      <c r="D414" s="497"/>
      <c r="E414" s="113"/>
      <c r="F414" s="378" t="s">
        <v>2269</v>
      </c>
      <c r="G414" s="113"/>
    </row>
    <row r="415" spans="2:7" x14ac:dyDescent="0.3">
      <c r="B415" s="495"/>
      <c r="C415" s="496"/>
      <c r="D415" s="497"/>
      <c r="E415" s="113"/>
      <c r="F415" s="378" t="s">
        <v>2225</v>
      </c>
      <c r="G415" s="113" t="s">
        <v>2226</v>
      </c>
    </row>
    <row r="416" spans="2:7" x14ac:dyDescent="0.3">
      <c r="B416" s="495"/>
      <c r="C416" s="496"/>
      <c r="D416" s="497"/>
      <c r="E416" s="113"/>
      <c r="F416" s="378" t="s">
        <v>1948</v>
      </c>
      <c r="G416" s="113"/>
    </row>
    <row r="417" spans="2:7" x14ac:dyDescent="0.3">
      <c r="B417" s="495"/>
      <c r="C417" s="496"/>
      <c r="D417" s="497"/>
      <c r="E417" s="113"/>
      <c r="F417" s="378" t="s">
        <v>2351</v>
      </c>
      <c r="G417" s="113"/>
    </row>
    <row r="418" spans="2:7" x14ac:dyDescent="0.3">
      <c r="B418" s="498"/>
      <c r="C418" s="499"/>
      <c r="D418" s="500"/>
      <c r="E418" s="113"/>
      <c r="F418" s="378" t="s">
        <v>2833</v>
      </c>
      <c r="G418" s="113" t="s">
        <v>2834</v>
      </c>
    </row>
    <row r="419" spans="2:7" x14ac:dyDescent="0.3">
      <c r="B419" s="481" t="s">
        <v>2562</v>
      </c>
      <c r="C419" s="481"/>
      <c r="D419" s="481"/>
      <c r="E419" s="113" t="s">
        <v>1674</v>
      </c>
      <c r="F419" s="378" t="s">
        <v>263</v>
      </c>
      <c r="G419" s="113"/>
    </row>
    <row r="420" spans="2:7" x14ac:dyDescent="0.3">
      <c r="B420" s="481"/>
      <c r="C420" s="481"/>
      <c r="D420" s="481"/>
      <c r="E420" s="113"/>
      <c r="F420" s="378" t="s">
        <v>2441</v>
      </c>
      <c r="G420" s="113" t="s">
        <v>2442</v>
      </c>
    </row>
    <row r="421" spans="2:7" x14ac:dyDescent="0.3">
      <c r="B421" s="481"/>
      <c r="C421" s="481"/>
      <c r="D421" s="481"/>
      <c r="E421" s="113"/>
      <c r="F421" s="378" t="s">
        <v>2460</v>
      </c>
      <c r="G421" s="113"/>
    </row>
    <row r="422" spans="2:7" x14ac:dyDescent="0.3">
      <c r="B422" s="481"/>
      <c r="C422" s="481"/>
      <c r="D422" s="481"/>
      <c r="E422" s="113"/>
      <c r="F422" s="378" t="s">
        <v>2480</v>
      </c>
      <c r="G422" s="113" t="s">
        <v>2043</v>
      </c>
    </row>
    <row r="423" spans="2:7" x14ac:dyDescent="0.3">
      <c r="B423" s="492" t="s">
        <v>2853</v>
      </c>
      <c r="C423" s="493"/>
      <c r="D423" s="494"/>
      <c r="E423" s="113" t="s">
        <v>2837</v>
      </c>
      <c r="F423" s="378" t="s">
        <v>263</v>
      </c>
      <c r="G423" s="113"/>
    </row>
    <row r="424" spans="2:7" ht="26" x14ac:dyDescent="0.3">
      <c r="B424" s="498"/>
      <c r="C424" s="499"/>
      <c r="D424" s="500"/>
      <c r="E424" s="113"/>
      <c r="F424" s="378" t="s">
        <v>2842</v>
      </c>
      <c r="G424" s="113" t="s">
        <v>2043</v>
      </c>
    </row>
    <row r="425" spans="2:7" x14ac:dyDescent="0.3">
      <c r="B425" s="111" t="s">
        <v>2563</v>
      </c>
    </row>
    <row r="428" spans="2:7" x14ac:dyDescent="0.3">
      <c r="B428" s="112" t="s">
        <v>1874</v>
      </c>
    </row>
    <row r="429" spans="2:7" x14ac:dyDescent="0.3">
      <c r="B429" s="112"/>
    </row>
    <row r="430" spans="2:7" x14ac:dyDescent="0.3">
      <c r="B430" s="130" t="s">
        <v>2517</v>
      </c>
      <c r="C430" s="139">
        <f>COUNTA(KII_Fournisseurs_Tampon!BG5:BG33)</f>
        <v>23</v>
      </c>
    </row>
    <row r="432" spans="2:7" x14ac:dyDescent="0.3">
      <c r="C432" s="366" t="s">
        <v>1667</v>
      </c>
      <c r="D432" s="366" t="s">
        <v>1668</v>
      </c>
      <c r="E432" s="113"/>
      <c r="F432" s="113"/>
    </row>
    <row r="433" spans="2:6" x14ac:dyDescent="0.3">
      <c r="B433" s="123" t="s">
        <v>268</v>
      </c>
      <c r="C433" s="124">
        <f>COUNTIF(KII_Fournisseurs_Tampon!$BG$5:$BG$33,"Oui")</f>
        <v>2</v>
      </c>
      <c r="D433" s="125">
        <f>C433/$C$430</f>
        <v>8.6956521739130432E-2</v>
      </c>
      <c r="E433" s="378"/>
      <c r="F433" s="378"/>
    </row>
    <row r="434" spans="2:6" x14ac:dyDescent="0.3">
      <c r="B434" s="123" t="s">
        <v>281</v>
      </c>
      <c r="C434" s="124">
        <f>COUNTIF(KII_Fournisseurs_Tampon!$BG$5:$BG$33,"Non")</f>
        <v>21</v>
      </c>
      <c r="D434" s="125">
        <f>C434/$C$430</f>
        <v>0.91304347826086951</v>
      </c>
      <c r="E434" s="378"/>
      <c r="F434" s="378"/>
    </row>
    <row r="435" spans="2:6" x14ac:dyDescent="0.3">
      <c r="C435" s="354">
        <f>SUM(C433:C434)</f>
        <v>23</v>
      </c>
      <c r="D435" s="355">
        <f>SUM(D431:D434)</f>
        <v>1</v>
      </c>
    </row>
    <row r="438" spans="2:6" x14ac:dyDescent="0.3">
      <c r="B438" s="283" t="s">
        <v>2809</v>
      </c>
    </row>
    <row r="439" spans="2:6" x14ac:dyDescent="0.3">
      <c r="B439" s="283"/>
    </row>
    <row r="440" spans="2:6" x14ac:dyDescent="0.3">
      <c r="B440" s="130" t="s">
        <v>2517</v>
      </c>
      <c r="C440" s="139">
        <f>COUNTA(KII_Fournisseurs_Tampon!BJ5:BJ33)</f>
        <v>23</v>
      </c>
    </row>
    <row r="441" spans="2:6" x14ac:dyDescent="0.3">
      <c r="B441" s="130"/>
      <c r="C441" s="138"/>
      <c r="D441" s="139"/>
    </row>
    <row r="442" spans="2:6" x14ac:dyDescent="0.3">
      <c r="C442" s="366" t="s">
        <v>1667</v>
      </c>
      <c r="D442" s="366" t="s">
        <v>1668</v>
      </c>
    </row>
    <row r="443" spans="2:6" x14ac:dyDescent="0.3">
      <c r="B443" s="123" t="s">
        <v>2495</v>
      </c>
      <c r="C443" s="142">
        <f>COUNTIF(KII_Fournisseurs_Tampon!BK5:BK33,"1")</f>
        <v>19</v>
      </c>
      <c r="D443" s="125">
        <f t="shared" ref="D443:D450" si="2">C443/$C$440</f>
        <v>0.82608695652173914</v>
      </c>
    </row>
    <row r="444" spans="2:6" x14ac:dyDescent="0.3">
      <c r="B444" s="123" t="s">
        <v>2496</v>
      </c>
      <c r="C444" s="142">
        <f>COUNTIF(KII_Fournisseurs_Tampon!BL5:BL33,"1")</f>
        <v>3</v>
      </c>
      <c r="D444" s="125">
        <f t="shared" si="2"/>
        <v>0.13043478260869565</v>
      </c>
    </row>
    <row r="445" spans="2:6" x14ac:dyDescent="0.3">
      <c r="B445" s="123" t="s">
        <v>2497</v>
      </c>
      <c r="C445" s="142">
        <f>COUNTIF(KII_Fournisseurs_Tampon!BM5:BM33,"1")</f>
        <v>5</v>
      </c>
      <c r="D445" s="125">
        <f t="shared" si="2"/>
        <v>0.21739130434782608</v>
      </c>
    </row>
    <row r="446" spans="2:6" x14ac:dyDescent="0.3">
      <c r="B446" s="123" t="s">
        <v>2492</v>
      </c>
      <c r="C446" s="142">
        <f>COUNTIF(KII_Fournisseurs_Tampon!BN5:BN33,"1")</f>
        <v>2</v>
      </c>
      <c r="D446" s="125">
        <f t="shared" si="2"/>
        <v>8.6956521739130432E-2</v>
      </c>
    </row>
    <row r="447" spans="2:6" x14ac:dyDescent="0.3">
      <c r="B447" s="123" t="s">
        <v>2498</v>
      </c>
      <c r="C447" s="142">
        <f>COUNTIF(KII_Fournisseurs_Tampon!BO5:BO33,"1")</f>
        <v>2</v>
      </c>
      <c r="D447" s="125">
        <f t="shared" si="2"/>
        <v>8.6956521739130432E-2</v>
      </c>
    </row>
    <row r="448" spans="2:6" x14ac:dyDescent="0.3">
      <c r="B448" s="123" t="s">
        <v>2499</v>
      </c>
      <c r="C448" s="142">
        <f>COUNTIF(KII_Fournisseurs_Tampon!BP5:BP33,"1")</f>
        <v>4</v>
      </c>
      <c r="D448" s="125">
        <f t="shared" si="2"/>
        <v>0.17391304347826086</v>
      </c>
    </row>
    <row r="449" spans="2:7" x14ac:dyDescent="0.3">
      <c r="B449" s="123" t="s">
        <v>1949</v>
      </c>
      <c r="C449" s="142">
        <f>COUNTIF(KII_Fournisseurs_Tampon!BQ5:BQ33,"1")</f>
        <v>2</v>
      </c>
      <c r="D449" s="125">
        <f t="shared" si="2"/>
        <v>8.6956521739130432E-2</v>
      </c>
    </row>
    <row r="450" spans="2:7" x14ac:dyDescent="0.3">
      <c r="B450" s="123" t="s">
        <v>1645</v>
      </c>
      <c r="C450" s="142">
        <f>COUNTIF(KII_Fournisseurs_Tampon!BR5:BR33,"1")</f>
        <v>3</v>
      </c>
      <c r="D450" s="125">
        <f t="shared" si="2"/>
        <v>0.13043478260869565</v>
      </c>
      <c r="E450" s="130" t="s">
        <v>2564</v>
      </c>
    </row>
    <row r="451" spans="2:7" x14ac:dyDescent="0.3">
      <c r="B451" s="130"/>
    </row>
    <row r="454" spans="2:7" ht="13.9" customHeight="1" x14ac:dyDescent="0.3">
      <c r="B454" s="112" t="s">
        <v>1878</v>
      </c>
      <c r="C454" s="112"/>
    </row>
    <row r="455" spans="2:7" ht="13.9" customHeight="1" x14ac:dyDescent="0.3">
      <c r="B455" s="112"/>
      <c r="C455" s="112"/>
    </row>
    <row r="457" spans="2:7" x14ac:dyDescent="0.3">
      <c r="B457" s="484" t="s">
        <v>1682</v>
      </c>
      <c r="C457" s="484"/>
      <c r="D457" s="484"/>
      <c r="E457" s="378" t="s">
        <v>2529</v>
      </c>
      <c r="F457" s="113" t="s">
        <v>1878</v>
      </c>
      <c r="G457" s="113" t="s">
        <v>1671</v>
      </c>
    </row>
    <row r="458" spans="2:7" ht="14.65" customHeight="1" x14ac:dyDescent="0.3">
      <c r="B458" s="502" t="s">
        <v>2565</v>
      </c>
      <c r="C458" s="503"/>
      <c r="D458" s="504"/>
      <c r="E458" s="113" t="s">
        <v>1672</v>
      </c>
      <c r="F458" s="378" t="s">
        <v>281</v>
      </c>
      <c r="G458" s="383">
        <v>2</v>
      </c>
    </row>
    <row r="459" spans="2:7" ht="39" x14ac:dyDescent="0.3">
      <c r="B459" s="505"/>
      <c r="C459" s="506"/>
      <c r="D459" s="507"/>
      <c r="E459" s="113"/>
      <c r="F459" s="378" t="s">
        <v>2091</v>
      </c>
      <c r="G459" s="383">
        <v>1</v>
      </c>
    </row>
    <row r="460" spans="2:7" x14ac:dyDescent="0.3">
      <c r="B460" s="505"/>
      <c r="C460" s="506"/>
      <c r="D460" s="507"/>
      <c r="E460" s="113"/>
      <c r="F460" s="378" t="s">
        <v>1950</v>
      </c>
      <c r="G460" s="383">
        <v>2</v>
      </c>
    </row>
    <row r="461" spans="2:7" x14ac:dyDescent="0.3">
      <c r="B461" s="505"/>
      <c r="C461" s="506"/>
      <c r="D461" s="507"/>
      <c r="E461" s="113"/>
      <c r="F461" s="378" t="s">
        <v>1977</v>
      </c>
      <c r="G461" s="383">
        <v>1</v>
      </c>
    </row>
    <row r="462" spans="2:7" x14ac:dyDescent="0.3">
      <c r="B462" s="508"/>
      <c r="C462" s="509"/>
      <c r="D462" s="510"/>
      <c r="E462" s="113"/>
      <c r="F462" s="378" t="s">
        <v>2139</v>
      </c>
      <c r="G462" s="383">
        <v>3</v>
      </c>
    </row>
    <row r="463" spans="2:7" x14ac:dyDescent="0.3">
      <c r="B463" s="502" t="s">
        <v>2566</v>
      </c>
      <c r="C463" s="503"/>
      <c r="D463" s="504"/>
      <c r="E463" s="113" t="s">
        <v>1673</v>
      </c>
      <c r="F463" s="378" t="s">
        <v>1950</v>
      </c>
      <c r="G463" s="383">
        <v>3</v>
      </c>
    </row>
    <row r="464" spans="2:7" x14ac:dyDescent="0.3">
      <c r="B464" s="505"/>
      <c r="C464" s="506"/>
      <c r="D464" s="507"/>
      <c r="E464" s="113"/>
      <c r="F464" s="378" t="s">
        <v>1923</v>
      </c>
      <c r="G464" s="383">
        <v>1</v>
      </c>
    </row>
    <row r="465" spans="2:7" x14ac:dyDescent="0.3">
      <c r="B465" s="505"/>
      <c r="C465" s="506"/>
      <c r="D465" s="507"/>
      <c r="E465" s="113"/>
      <c r="F465" s="378" t="s">
        <v>2246</v>
      </c>
      <c r="G465" s="383">
        <v>3</v>
      </c>
    </row>
    <row r="466" spans="2:7" x14ac:dyDescent="0.3">
      <c r="B466" s="505"/>
      <c r="C466" s="506"/>
      <c r="D466" s="507"/>
      <c r="E466" s="113"/>
      <c r="F466" s="378" t="s">
        <v>1977</v>
      </c>
      <c r="G466" s="383">
        <v>2</v>
      </c>
    </row>
    <row r="467" spans="2:7" x14ac:dyDescent="0.3">
      <c r="B467" s="491" t="s">
        <v>2567</v>
      </c>
      <c r="C467" s="491"/>
      <c r="D467" s="491"/>
      <c r="E467" s="113" t="s">
        <v>1674</v>
      </c>
      <c r="F467" s="378" t="s">
        <v>1950</v>
      </c>
      <c r="G467" s="383">
        <v>2</v>
      </c>
    </row>
    <row r="468" spans="2:7" x14ac:dyDescent="0.3">
      <c r="B468" s="491"/>
      <c r="C468" s="491"/>
      <c r="D468" s="491"/>
      <c r="E468" s="113"/>
      <c r="F468" s="378" t="s">
        <v>2246</v>
      </c>
      <c r="G468" s="383">
        <v>1</v>
      </c>
    </row>
    <row r="469" spans="2:7" x14ac:dyDescent="0.3">
      <c r="B469" s="511" t="s">
        <v>2568</v>
      </c>
      <c r="C469" s="512"/>
      <c r="D469" s="513"/>
      <c r="E469" s="113" t="s">
        <v>2837</v>
      </c>
      <c r="F469" s="378" t="s">
        <v>1950</v>
      </c>
      <c r="G469" s="383">
        <v>1</v>
      </c>
    </row>
    <row r="474" spans="2:7" x14ac:dyDescent="0.3">
      <c r="C474" s="384"/>
      <c r="E474" s="384"/>
      <c r="F474" s="384"/>
    </row>
    <row r="478" spans="2:7" ht="13.15" customHeight="1" x14ac:dyDescent="0.3">
      <c r="B478" s="112" t="s">
        <v>2810</v>
      </c>
    </row>
    <row r="479" spans="2:7" x14ac:dyDescent="0.3">
      <c r="E479" s="378"/>
      <c r="F479" s="113"/>
    </row>
    <row r="480" spans="2:7" x14ac:dyDescent="0.3">
      <c r="B480" s="130" t="s">
        <v>1679</v>
      </c>
      <c r="C480" s="136">
        <f>COUNTA(KII_Fournisseurs_Tampon!BT5:BT33)</f>
        <v>22</v>
      </c>
      <c r="F480" s="113"/>
    </row>
    <row r="481" spans="1:9" x14ac:dyDescent="0.3">
      <c r="B481" s="130"/>
      <c r="C481" s="138"/>
      <c r="D481" s="139"/>
      <c r="F481" s="113"/>
    </row>
    <row r="482" spans="1:9" x14ac:dyDescent="0.3">
      <c r="C482" s="366" t="s">
        <v>1667</v>
      </c>
      <c r="D482" s="366" t="s">
        <v>1668</v>
      </c>
      <c r="F482" s="113"/>
    </row>
    <row r="483" spans="1:9" x14ac:dyDescent="0.3">
      <c r="B483" s="123" t="s">
        <v>2290</v>
      </c>
      <c r="C483" s="142">
        <f>COUNTIF(KII_Fournisseurs_Tampon!BU5:BU33,"1")</f>
        <v>8</v>
      </c>
      <c r="D483" s="125">
        <f t="shared" ref="D483:D489" si="3">C483/$C$480</f>
        <v>0.36363636363636365</v>
      </c>
    </row>
    <row r="484" spans="1:9" x14ac:dyDescent="0.3">
      <c r="B484" s="123" t="s">
        <v>2228</v>
      </c>
      <c r="C484" s="142">
        <f>COUNTIF(KII_Fournisseurs_Tampon!BV5:BV33,"1")</f>
        <v>14</v>
      </c>
      <c r="D484" s="125">
        <f t="shared" si="3"/>
        <v>0.63636363636363635</v>
      </c>
      <c r="F484" s="113"/>
    </row>
    <row r="485" spans="1:9" x14ac:dyDescent="0.3">
      <c r="B485" s="123" t="s">
        <v>2500</v>
      </c>
      <c r="C485" s="142">
        <f>COUNTIF(KII_Fournisseurs_Tampon!BW5:BW33,"1")</f>
        <v>1</v>
      </c>
      <c r="D485" s="125">
        <f t="shared" si="3"/>
        <v>4.5454545454545456E-2</v>
      </c>
      <c r="F485" s="137"/>
    </row>
    <row r="486" spans="1:9" x14ac:dyDescent="0.3">
      <c r="B486" s="123" t="s">
        <v>2092</v>
      </c>
      <c r="C486" s="142">
        <f>COUNTIF(KII_Fournisseurs_Tampon!BX5:BX33,"1")</f>
        <v>3</v>
      </c>
      <c r="D486" s="125">
        <f t="shared" si="3"/>
        <v>0.13636363636363635</v>
      </c>
      <c r="E486" s="130" t="s">
        <v>2569</v>
      </c>
      <c r="F486" s="113"/>
    </row>
    <row r="487" spans="1:9" x14ac:dyDescent="0.3">
      <c r="B487" s="123" t="s">
        <v>2501</v>
      </c>
      <c r="C487" s="142">
        <f>COUNTIF(KII_Fournisseurs_Tampon!BY5:BY33,"1")</f>
        <v>2</v>
      </c>
      <c r="D487" s="125">
        <f t="shared" si="3"/>
        <v>9.0909090909090912E-2</v>
      </c>
      <c r="F487" s="113"/>
    </row>
    <row r="488" spans="1:9" x14ac:dyDescent="0.3">
      <c r="B488" s="123" t="s">
        <v>2064</v>
      </c>
      <c r="C488" s="142">
        <f>COUNTIF(KII_Fournisseurs_Tampon!BZ5:BZ33,"1")</f>
        <v>1</v>
      </c>
      <c r="D488" s="125">
        <f t="shared" si="3"/>
        <v>4.5454545454545456E-2</v>
      </c>
      <c r="F488" s="113"/>
    </row>
    <row r="489" spans="1:9" x14ac:dyDescent="0.3">
      <c r="B489" s="123" t="s">
        <v>1645</v>
      </c>
      <c r="C489" s="142">
        <f>COUNTIF(KII_Fournisseurs_Tampon!CA5:CA33,"1")</f>
        <v>4</v>
      </c>
      <c r="D489" s="125">
        <f t="shared" si="3"/>
        <v>0.18181818181818182</v>
      </c>
      <c r="E489" s="130" t="s">
        <v>2570</v>
      </c>
      <c r="F489" s="113"/>
    </row>
    <row r="490" spans="1:9" x14ac:dyDescent="0.3">
      <c r="E490" s="113"/>
      <c r="F490" s="113"/>
    </row>
    <row r="491" spans="1:9" x14ac:dyDescent="0.3">
      <c r="E491" s="113"/>
      <c r="F491" s="113"/>
    </row>
    <row r="492" spans="1:9" x14ac:dyDescent="0.3">
      <c r="E492" s="113"/>
      <c r="F492" s="113"/>
    </row>
    <row r="493" spans="1:9" ht="13.5" customHeight="1" x14ac:dyDescent="0.3">
      <c r="E493" s="113"/>
      <c r="F493" s="113"/>
    </row>
    <row r="494" spans="1:9" x14ac:dyDescent="0.3">
      <c r="A494" s="118"/>
      <c r="B494" s="118" t="s">
        <v>2571</v>
      </c>
      <c r="C494" s="286"/>
      <c r="D494" s="286"/>
      <c r="E494" s="118"/>
      <c r="F494" s="118"/>
      <c r="G494" s="118"/>
      <c r="H494" s="118"/>
      <c r="I494" s="118"/>
    </row>
    <row r="495" spans="1:9" x14ac:dyDescent="0.3">
      <c r="E495" s="113"/>
      <c r="F495" s="113"/>
    </row>
    <row r="496" spans="1:9" x14ac:dyDescent="0.3">
      <c r="E496" s="113"/>
      <c r="F496" s="113"/>
    </row>
    <row r="497" spans="2:6" x14ac:dyDescent="0.3">
      <c r="B497" s="283" t="s">
        <v>2811</v>
      </c>
    </row>
    <row r="498" spans="2:6" x14ac:dyDescent="0.3">
      <c r="F498" s="113"/>
    </row>
    <row r="499" spans="2:6" x14ac:dyDescent="0.3">
      <c r="C499" s="121"/>
      <c r="D499" s="121"/>
    </row>
    <row r="500" spans="2:6" x14ac:dyDescent="0.3">
      <c r="C500" s="366" t="s">
        <v>1667</v>
      </c>
      <c r="D500" s="366" t="s">
        <v>1668</v>
      </c>
    </row>
    <row r="501" spans="2:6" x14ac:dyDescent="0.3">
      <c r="B501" s="143" t="s">
        <v>1925</v>
      </c>
      <c r="C501" s="124">
        <f>COUNTIF(KII_Fournisseurs_Tampon!CC5:CC33,"1")</f>
        <v>27</v>
      </c>
      <c r="D501" s="125">
        <f>C501/$C$2</f>
        <v>0.93103448275862066</v>
      </c>
    </row>
    <row r="502" spans="2:6" x14ac:dyDescent="0.3">
      <c r="B502" s="143" t="s">
        <v>2572</v>
      </c>
      <c r="C502" s="124">
        <f>COUNTIF(KII_Fournisseurs_Tampon!CD5:CD33,"1")</f>
        <v>1</v>
      </c>
      <c r="D502" s="125">
        <f>C502/$C$2</f>
        <v>3.4482758620689655E-2</v>
      </c>
    </row>
    <row r="503" spans="2:6" x14ac:dyDescent="0.3">
      <c r="B503" s="143" t="s">
        <v>1979</v>
      </c>
      <c r="C503" s="124">
        <f>COUNTIF(KII_Fournisseurs_Tampon!CE5:CE33,"1")</f>
        <v>6</v>
      </c>
      <c r="D503" s="125">
        <f>C503/$C$2</f>
        <v>0.20689655172413793</v>
      </c>
      <c r="F503" s="296"/>
    </row>
    <row r="504" spans="2:6" x14ac:dyDescent="0.3">
      <c r="B504" s="143" t="s">
        <v>2573</v>
      </c>
      <c r="C504" s="124">
        <f>COUNTIF(KII_Fournisseurs_Tampon!CF5:CF33,"1")</f>
        <v>0</v>
      </c>
      <c r="D504" s="125">
        <f>C504/$C$2</f>
        <v>0</v>
      </c>
    </row>
    <row r="505" spans="2:6" x14ac:dyDescent="0.3">
      <c r="B505" s="143" t="s">
        <v>1645</v>
      </c>
      <c r="C505" s="124">
        <f>COUNTIF(KII_Fournisseurs_Tampon!CG5:CG33,"1")</f>
        <v>1</v>
      </c>
      <c r="D505" s="125">
        <f>C505/$C$2</f>
        <v>3.4482758620689655E-2</v>
      </c>
      <c r="E505" s="130" t="s">
        <v>2574</v>
      </c>
    </row>
    <row r="509" spans="2:6" x14ac:dyDescent="0.3">
      <c r="B509" s="296"/>
      <c r="C509" s="296"/>
      <c r="D509" s="296"/>
      <c r="E509" s="296"/>
      <c r="F509" s="296"/>
    </row>
    <row r="510" spans="2:6" x14ac:dyDescent="0.3">
      <c r="B510" s="283" t="s">
        <v>2812</v>
      </c>
    </row>
    <row r="512" spans="2:6" x14ac:dyDescent="0.3">
      <c r="C512" s="121"/>
      <c r="D512" s="121"/>
    </row>
    <row r="513" spans="2:5" x14ac:dyDescent="0.3">
      <c r="C513" s="366" t="s">
        <v>1667</v>
      </c>
      <c r="D513" s="366" t="s">
        <v>1668</v>
      </c>
    </row>
    <row r="514" spans="2:5" x14ac:dyDescent="0.3">
      <c r="B514" s="143" t="s">
        <v>1925</v>
      </c>
      <c r="C514" s="124">
        <f>COUNTIF(KII_Fournisseurs_Tampon!CJ5:CJ33,"1")</f>
        <v>24</v>
      </c>
      <c r="D514" s="125">
        <f>C514/$C$2</f>
        <v>0.82758620689655171</v>
      </c>
    </row>
    <row r="515" spans="2:5" x14ac:dyDescent="0.3">
      <c r="B515" s="143" t="s">
        <v>2572</v>
      </c>
      <c r="C515" s="124">
        <f>COUNTIF(KII_Fournisseurs_Tampon!CK5:CK33,"1")</f>
        <v>3</v>
      </c>
      <c r="D515" s="125">
        <f>C515/$C$2</f>
        <v>0.10344827586206896</v>
      </c>
    </row>
    <row r="516" spans="2:5" x14ac:dyDescent="0.3">
      <c r="B516" s="143" t="s">
        <v>1979</v>
      </c>
      <c r="C516" s="124">
        <f>COUNTIF(KII_Fournisseurs_Tampon!CL5:CL33,"1")</f>
        <v>11</v>
      </c>
      <c r="D516" s="125">
        <f>C516/$C$2</f>
        <v>0.37931034482758619</v>
      </c>
    </row>
    <row r="517" spans="2:5" x14ac:dyDescent="0.3">
      <c r="B517" s="143" t="s">
        <v>2573</v>
      </c>
      <c r="C517" s="124">
        <f>COUNTIF(KII_Fournisseurs_Tampon!CM5:CM33,"1")</f>
        <v>1</v>
      </c>
      <c r="D517" s="125">
        <f>C517/$C$2</f>
        <v>3.4482758620689655E-2</v>
      </c>
    </row>
    <row r="518" spans="2:5" x14ac:dyDescent="0.3">
      <c r="B518" s="143" t="s">
        <v>1645</v>
      </c>
      <c r="C518" s="124">
        <f>COUNTIF(KII_Fournisseurs_Tampon!CN5:CN33,"1")</f>
        <v>6</v>
      </c>
      <c r="D518" s="125">
        <f>C518/$C$2</f>
        <v>0.20689655172413793</v>
      </c>
      <c r="E518" s="130" t="s">
        <v>2574</v>
      </c>
    </row>
    <row r="523" spans="2:5" x14ac:dyDescent="0.3">
      <c r="B523" s="112" t="s">
        <v>1893</v>
      </c>
    </row>
    <row r="526" spans="2:5" x14ac:dyDescent="0.3">
      <c r="C526" s="366" t="s">
        <v>1667</v>
      </c>
      <c r="D526" s="366" t="s">
        <v>1668</v>
      </c>
    </row>
    <row r="527" spans="2:5" x14ac:dyDescent="0.3">
      <c r="B527" s="123" t="s">
        <v>268</v>
      </c>
      <c r="C527" s="124">
        <f>COUNTIF(KII_Fournisseurs_Tampon!$CP$5:$CP$33,"Oui")</f>
        <v>5</v>
      </c>
      <c r="D527" s="125">
        <f>C527/$C$2</f>
        <v>0.17241379310344829</v>
      </c>
    </row>
    <row r="528" spans="2:5" x14ac:dyDescent="0.3">
      <c r="B528" s="123" t="s">
        <v>281</v>
      </c>
      <c r="C528" s="124">
        <f>COUNTIF(KII_Fournisseurs_Tampon!$CP$5:$CP$33,"Non")</f>
        <v>24</v>
      </c>
      <c r="D528" s="125">
        <f>C528/$C$2</f>
        <v>0.82758620689655171</v>
      </c>
    </row>
    <row r="529" spans="1:9" x14ac:dyDescent="0.3">
      <c r="C529" s="354">
        <f>SUM(C527:C528)</f>
        <v>29</v>
      </c>
      <c r="D529" s="355">
        <f>SUM(D527:D528)</f>
        <v>1</v>
      </c>
    </row>
    <row r="533" spans="1:9" x14ac:dyDescent="0.3">
      <c r="B533" s="112" t="s">
        <v>1894</v>
      </c>
    </row>
    <row r="535" spans="1:9" x14ac:dyDescent="0.3">
      <c r="B535" s="130" t="s">
        <v>1670</v>
      </c>
    </row>
    <row r="536" spans="1:9" x14ac:dyDescent="0.3">
      <c r="B536" s="113" t="s">
        <v>1805</v>
      </c>
      <c r="C536" s="379" t="s">
        <v>1667</v>
      </c>
    </row>
    <row r="537" spans="1:9" ht="26" x14ac:dyDescent="0.3">
      <c r="B537" s="378" t="s">
        <v>2312</v>
      </c>
      <c r="C537" s="383">
        <v>1</v>
      </c>
    </row>
    <row r="538" spans="1:9" x14ac:dyDescent="0.3">
      <c r="B538" s="378" t="s">
        <v>2206</v>
      </c>
      <c r="C538" s="383">
        <v>2</v>
      </c>
    </row>
    <row r="539" spans="1:9" x14ac:dyDescent="0.3">
      <c r="B539" s="378" t="s">
        <v>1980</v>
      </c>
      <c r="C539" s="383">
        <v>2</v>
      </c>
    </row>
    <row r="543" spans="1:9" x14ac:dyDescent="0.3">
      <c r="A543" s="118"/>
      <c r="B543" s="118" t="s">
        <v>2575</v>
      </c>
      <c r="C543" s="286"/>
      <c r="D543" s="286"/>
      <c r="E543" s="118"/>
      <c r="F543" s="118"/>
      <c r="G543" s="118"/>
      <c r="H543" s="118"/>
      <c r="I543" s="118"/>
    </row>
    <row r="547" spans="2:7" x14ac:dyDescent="0.3">
      <c r="B547" s="112" t="s">
        <v>1895</v>
      </c>
    </row>
    <row r="549" spans="2:7" x14ac:dyDescent="0.3">
      <c r="C549" s="366" t="s">
        <v>1667</v>
      </c>
      <c r="D549" s="366" t="s">
        <v>1668</v>
      </c>
    </row>
    <row r="550" spans="2:7" x14ac:dyDescent="0.3">
      <c r="B550" s="123" t="s">
        <v>268</v>
      </c>
      <c r="C550" s="124">
        <f>COUNTIF(KII_Fournisseurs_Tampon!$CR$5:$CR$33,"Oui")</f>
        <v>24</v>
      </c>
      <c r="D550" s="125">
        <f>C550/$C$2</f>
        <v>0.82758620689655171</v>
      </c>
    </row>
    <row r="551" spans="2:7" x14ac:dyDescent="0.3">
      <c r="B551" s="123" t="s">
        <v>281</v>
      </c>
      <c r="C551" s="124">
        <f>COUNTIF(KII_Fournisseurs_Tampon!$CR$5:$CR$33,"Non")</f>
        <v>5</v>
      </c>
      <c r="D551" s="125">
        <f>C551/$C$2</f>
        <v>0.17241379310344829</v>
      </c>
    </row>
    <row r="552" spans="2:7" x14ac:dyDescent="0.3">
      <c r="C552" s="354">
        <f>SUM(C550:C551)</f>
        <v>29</v>
      </c>
      <c r="D552" s="353">
        <f>SUM(D550:D551)</f>
        <v>1</v>
      </c>
    </row>
    <row r="555" spans="2:7" x14ac:dyDescent="0.3">
      <c r="B555" s="112" t="s">
        <v>2576</v>
      </c>
    </row>
    <row r="558" spans="2:7" x14ac:dyDescent="0.3">
      <c r="B558" s="484" t="s">
        <v>1682</v>
      </c>
      <c r="C558" s="484"/>
      <c r="D558" s="484"/>
      <c r="E558" s="378" t="s">
        <v>2529</v>
      </c>
      <c r="F558" s="378" t="s">
        <v>1896</v>
      </c>
      <c r="G558" s="113" t="s">
        <v>1895</v>
      </c>
    </row>
    <row r="559" spans="2:7" x14ac:dyDescent="0.3">
      <c r="B559" s="481" t="s">
        <v>2577</v>
      </c>
      <c r="C559" s="481"/>
      <c r="D559" s="481"/>
      <c r="E559" s="113" t="s">
        <v>1672</v>
      </c>
      <c r="F559" s="378" t="s">
        <v>2045</v>
      </c>
      <c r="G559" s="113" t="s">
        <v>268</v>
      </c>
    </row>
    <row r="560" spans="2:7" x14ac:dyDescent="0.3">
      <c r="B560" s="481"/>
      <c r="C560" s="481"/>
      <c r="D560" s="481"/>
      <c r="E560" s="113"/>
      <c r="F560" s="378" t="s">
        <v>2117</v>
      </c>
      <c r="G560" s="113" t="s">
        <v>268</v>
      </c>
    </row>
    <row r="561" spans="2:7" x14ac:dyDescent="0.3">
      <c r="B561" s="481"/>
      <c r="C561" s="481"/>
      <c r="D561" s="481"/>
      <c r="E561" s="113"/>
      <c r="F561" s="378" t="s">
        <v>1981</v>
      </c>
      <c r="G561" s="113" t="s">
        <v>281</v>
      </c>
    </row>
    <row r="562" spans="2:7" x14ac:dyDescent="0.3">
      <c r="B562" s="481"/>
      <c r="C562" s="481"/>
      <c r="D562" s="481"/>
      <c r="E562" s="113"/>
      <c r="F562" s="378" t="s">
        <v>2144</v>
      </c>
      <c r="G562" s="113" t="s">
        <v>281</v>
      </c>
    </row>
    <row r="563" spans="2:7" ht="26" x14ac:dyDescent="0.3">
      <c r="B563" s="481"/>
      <c r="C563" s="481"/>
      <c r="D563" s="481"/>
      <c r="E563" s="113"/>
      <c r="F563" s="378" t="s">
        <v>2157</v>
      </c>
      <c r="G563" s="113" t="s">
        <v>268</v>
      </c>
    </row>
    <row r="564" spans="2:7" x14ac:dyDescent="0.3">
      <c r="B564" s="481"/>
      <c r="C564" s="481"/>
      <c r="D564" s="481"/>
      <c r="E564" s="113"/>
      <c r="F564" s="378" t="s">
        <v>2006</v>
      </c>
      <c r="G564" s="113" t="s">
        <v>268</v>
      </c>
    </row>
    <row r="565" spans="2:7" x14ac:dyDescent="0.3">
      <c r="B565" s="481"/>
      <c r="C565" s="481"/>
      <c r="D565" s="481"/>
      <c r="E565" s="113"/>
      <c r="F565" s="378" t="s">
        <v>2030</v>
      </c>
      <c r="G565" s="113" t="s">
        <v>268</v>
      </c>
    </row>
    <row r="566" spans="2:7" ht="26" x14ac:dyDescent="0.3">
      <c r="B566" s="481"/>
      <c r="C566" s="481"/>
      <c r="D566" s="481"/>
      <c r="E566" s="113"/>
      <c r="F566" s="378" t="s">
        <v>2094</v>
      </c>
      <c r="G566" s="113" t="s">
        <v>268</v>
      </c>
    </row>
    <row r="567" spans="2:7" x14ac:dyDescent="0.3">
      <c r="B567" s="481"/>
      <c r="C567" s="481"/>
      <c r="D567" s="481"/>
      <c r="E567" s="113"/>
      <c r="F567" s="378" t="s">
        <v>2142</v>
      </c>
      <c r="G567" s="113" t="s">
        <v>281</v>
      </c>
    </row>
    <row r="568" spans="2:7" ht="26" x14ac:dyDescent="0.3">
      <c r="B568" s="481"/>
      <c r="C568" s="481"/>
      <c r="D568" s="481"/>
      <c r="E568" s="113"/>
      <c r="F568" s="378" t="s">
        <v>2065</v>
      </c>
      <c r="G568" s="113" t="s">
        <v>268</v>
      </c>
    </row>
    <row r="569" spans="2:7" ht="26" x14ac:dyDescent="0.3">
      <c r="B569" s="481" t="s">
        <v>2578</v>
      </c>
      <c r="C569" s="481"/>
      <c r="D569" s="481"/>
      <c r="E569" s="113" t="s">
        <v>1673</v>
      </c>
      <c r="F569" s="378" t="s">
        <v>1926</v>
      </c>
      <c r="G569" s="113" t="s">
        <v>268</v>
      </c>
    </row>
    <row r="570" spans="2:7" x14ac:dyDescent="0.3">
      <c r="B570" s="481"/>
      <c r="C570" s="481"/>
      <c r="D570" s="481"/>
      <c r="E570" s="113"/>
      <c r="F570" s="378" t="s">
        <v>2335</v>
      </c>
      <c r="G570" s="113" t="s">
        <v>268</v>
      </c>
    </row>
    <row r="571" spans="2:7" x14ac:dyDescent="0.3">
      <c r="B571" s="481"/>
      <c r="C571" s="481"/>
      <c r="D571" s="481"/>
      <c r="E571" s="113"/>
      <c r="F571" s="378" t="s">
        <v>2291</v>
      </c>
      <c r="G571" s="113" t="s">
        <v>268</v>
      </c>
    </row>
    <row r="572" spans="2:7" x14ac:dyDescent="0.3">
      <c r="B572" s="481"/>
      <c r="C572" s="481"/>
      <c r="D572" s="481"/>
      <c r="E572" s="113"/>
      <c r="F572" s="378" t="s">
        <v>2313</v>
      </c>
      <c r="G572" s="113" t="s">
        <v>268</v>
      </c>
    </row>
    <row r="573" spans="2:7" x14ac:dyDescent="0.3">
      <c r="B573" s="481"/>
      <c r="C573" s="481"/>
      <c r="D573" s="481"/>
      <c r="E573" s="113"/>
      <c r="F573" s="378" t="s">
        <v>2187</v>
      </c>
      <c r="G573" s="113" t="s">
        <v>268</v>
      </c>
    </row>
    <row r="574" spans="2:7" x14ac:dyDescent="0.3">
      <c r="B574" s="481"/>
      <c r="C574" s="481"/>
      <c r="D574" s="481"/>
      <c r="E574" s="113"/>
      <c r="F574" s="378" t="s">
        <v>2229</v>
      </c>
      <c r="G574" s="113" t="s">
        <v>268</v>
      </c>
    </row>
    <row r="575" spans="2:7" x14ac:dyDescent="0.3">
      <c r="B575" s="481"/>
      <c r="C575" s="481"/>
      <c r="D575" s="481"/>
      <c r="E575" s="113"/>
      <c r="F575" s="378" t="s">
        <v>2207</v>
      </c>
      <c r="G575" s="113" t="s">
        <v>268</v>
      </c>
    </row>
    <row r="576" spans="2:7" x14ac:dyDescent="0.3">
      <c r="B576" s="481"/>
      <c r="C576" s="481"/>
      <c r="D576" s="481"/>
      <c r="E576" s="113"/>
      <c r="F576" s="378" t="s">
        <v>1952</v>
      </c>
      <c r="G576" s="113" t="s">
        <v>268</v>
      </c>
    </row>
    <row r="577" spans="2:7" x14ac:dyDescent="0.3">
      <c r="B577" s="481"/>
      <c r="C577" s="481"/>
      <c r="D577" s="481"/>
      <c r="E577" s="113"/>
      <c r="F577" s="378" t="s">
        <v>2247</v>
      </c>
      <c r="G577" s="113" t="s">
        <v>268</v>
      </c>
    </row>
    <row r="578" spans="2:7" x14ac:dyDescent="0.3">
      <c r="B578" s="481"/>
      <c r="C578" s="481"/>
      <c r="D578" s="481"/>
      <c r="E578" s="113"/>
      <c r="F578" s="378" t="s">
        <v>2272</v>
      </c>
      <c r="G578" s="113" t="s">
        <v>268</v>
      </c>
    </row>
    <row r="579" spans="2:7" x14ac:dyDescent="0.3">
      <c r="B579" s="481"/>
      <c r="C579" s="481"/>
      <c r="D579" s="481"/>
      <c r="E579" s="113"/>
      <c r="F579" s="378" t="s">
        <v>2354</v>
      </c>
      <c r="G579" s="113" t="s">
        <v>268</v>
      </c>
    </row>
    <row r="580" spans="2:7" ht="39" x14ac:dyDescent="0.3">
      <c r="B580" s="481"/>
      <c r="C580" s="481"/>
      <c r="D580" s="481"/>
      <c r="E580" s="113"/>
      <c r="F580" s="378" t="s">
        <v>2372</v>
      </c>
      <c r="G580" s="113" t="s">
        <v>268</v>
      </c>
    </row>
    <row r="581" spans="2:7" ht="26" x14ac:dyDescent="0.3">
      <c r="B581" s="514" t="s">
        <v>2579</v>
      </c>
      <c r="C581" s="514"/>
      <c r="D581" s="514"/>
      <c r="E581" s="113" t="s">
        <v>1674</v>
      </c>
      <c r="F581" s="378" t="s">
        <v>2422</v>
      </c>
      <c r="G581" s="113" t="s">
        <v>268</v>
      </c>
    </row>
    <row r="582" spans="2:7" x14ac:dyDescent="0.3">
      <c r="B582" s="514"/>
      <c r="C582" s="514"/>
      <c r="D582" s="514"/>
      <c r="E582" s="113"/>
      <c r="F582" s="378" t="s">
        <v>2482</v>
      </c>
      <c r="G582" s="113" t="s">
        <v>268</v>
      </c>
    </row>
    <row r="583" spans="2:7" x14ac:dyDescent="0.3">
      <c r="B583" s="514"/>
      <c r="C583" s="514"/>
      <c r="D583" s="514"/>
      <c r="E583" s="113"/>
      <c r="F583" s="378" t="s">
        <v>2461</v>
      </c>
      <c r="G583" s="113" t="s">
        <v>268</v>
      </c>
    </row>
    <row r="584" spans="2:7" x14ac:dyDescent="0.3">
      <c r="B584" s="514"/>
      <c r="C584" s="514"/>
      <c r="D584" s="514"/>
      <c r="E584" s="113"/>
      <c r="F584" s="378" t="s">
        <v>2444</v>
      </c>
      <c r="G584" s="113" t="s">
        <v>281</v>
      </c>
    </row>
    <row r="585" spans="2:7" x14ac:dyDescent="0.3">
      <c r="B585" s="514" t="s">
        <v>2854</v>
      </c>
      <c r="C585" s="514"/>
      <c r="D585" s="514"/>
      <c r="E585" s="113" t="s">
        <v>2837</v>
      </c>
      <c r="F585" s="378" t="s">
        <v>2397</v>
      </c>
      <c r="G585" s="113" t="s">
        <v>268</v>
      </c>
    </row>
    <row r="586" spans="2:7" ht="26" x14ac:dyDescent="0.3">
      <c r="B586" s="514"/>
      <c r="C586" s="514"/>
      <c r="D586" s="514"/>
      <c r="E586" s="113"/>
      <c r="F586" s="378" t="s">
        <v>2408</v>
      </c>
      <c r="G586" s="113" t="s">
        <v>268</v>
      </c>
    </row>
    <row r="587" spans="2:7" x14ac:dyDescent="0.3">
      <c r="B587" s="514"/>
      <c r="C587" s="514"/>
      <c r="D587" s="514"/>
      <c r="E587" s="113"/>
      <c r="F587" s="378" t="s">
        <v>2384</v>
      </c>
      <c r="G587" s="113" t="s">
        <v>281</v>
      </c>
    </row>
    <row r="591" spans="2:7" x14ac:dyDescent="0.3">
      <c r="B591" s="112" t="s">
        <v>1897</v>
      </c>
    </row>
    <row r="594" spans="2:7" x14ac:dyDescent="0.3">
      <c r="B594" s="484" t="s">
        <v>1682</v>
      </c>
      <c r="C594" s="484"/>
      <c r="D594" s="484"/>
      <c r="E594" s="378" t="s">
        <v>2529</v>
      </c>
      <c r="F594" s="113" t="s">
        <v>1897</v>
      </c>
      <c r="G594" s="113" t="s">
        <v>1671</v>
      </c>
    </row>
    <row r="595" spans="2:7" x14ac:dyDescent="0.3">
      <c r="B595" s="491" t="s">
        <v>2580</v>
      </c>
      <c r="C595" s="491"/>
      <c r="D595" s="491"/>
      <c r="E595" s="113" t="s">
        <v>1672</v>
      </c>
      <c r="F595" s="113" t="s">
        <v>2031</v>
      </c>
      <c r="G595" s="383">
        <v>1</v>
      </c>
    </row>
    <row r="596" spans="2:7" x14ac:dyDescent="0.3">
      <c r="B596" s="491"/>
      <c r="C596" s="491"/>
      <c r="D596" s="491"/>
      <c r="E596" s="113"/>
      <c r="F596" s="113" t="s">
        <v>2118</v>
      </c>
      <c r="G596" s="383">
        <v>1</v>
      </c>
    </row>
    <row r="597" spans="2:7" x14ac:dyDescent="0.3">
      <c r="B597" s="491"/>
      <c r="C597" s="491"/>
      <c r="D597" s="491"/>
      <c r="E597" s="113"/>
      <c r="F597" s="113" t="s">
        <v>2007</v>
      </c>
      <c r="G597" s="383">
        <v>4</v>
      </c>
    </row>
    <row r="598" spans="2:7" x14ac:dyDescent="0.3">
      <c r="B598" s="491"/>
      <c r="C598" s="491"/>
      <c r="D598" s="491"/>
      <c r="E598" s="113"/>
      <c r="F598" s="113" t="s">
        <v>2095</v>
      </c>
      <c r="G598" s="383">
        <v>1</v>
      </c>
    </row>
    <row r="599" spans="2:7" x14ac:dyDescent="0.3">
      <c r="B599" s="481" t="s">
        <v>2581</v>
      </c>
      <c r="C599" s="481"/>
      <c r="D599" s="481"/>
      <c r="E599" s="113" t="s">
        <v>1673</v>
      </c>
      <c r="F599" s="113" t="s">
        <v>2188</v>
      </c>
      <c r="G599" s="383">
        <v>1</v>
      </c>
    </row>
    <row r="600" spans="2:7" x14ac:dyDescent="0.3">
      <c r="B600" s="481"/>
      <c r="C600" s="481"/>
      <c r="D600" s="481"/>
      <c r="E600" s="113"/>
      <c r="F600" s="113" t="s">
        <v>2208</v>
      </c>
      <c r="G600" s="383">
        <v>1</v>
      </c>
    </row>
    <row r="601" spans="2:7" x14ac:dyDescent="0.3">
      <c r="B601" s="481"/>
      <c r="C601" s="481"/>
      <c r="D601" s="481"/>
      <c r="E601" s="113"/>
      <c r="F601" s="113" t="s">
        <v>2007</v>
      </c>
      <c r="G601" s="383">
        <v>4</v>
      </c>
    </row>
    <row r="602" spans="2:7" x14ac:dyDescent="0.3">
      <c r="B602" s="481"/>
      <c r="C602" s="481"/>
      <c r="D602" s="481"/>
      <c r="E602" s="113"/>
      <c r="F602" s="113" t="s">
        <v>2373</v>
      </c>
      <c r="G602" s="383">
        <v>1</v>
      </c>
    </row>
    <row r="603" spans="2:7" x14ac:dyDescent="0.3">
      <c r="B603" s="481"/>
      <c r="C603" s="481"/>
      <c r="D603" s="481"/>
      <c r="E603" s="113"/>
      <c r="F603" s="113" t="s">
        <v>1953</v>
      </c>
      <c r="G603" s="383">
        <v>3</v>
      </c>
    </row>
    <row r="604" spans="2:7" x14ac:dyDescent="0.3">
      <c r="B604" s="481"/>
      <c r="C604" s="481"/>
      <c r="D604" s="481"/>
      <c r="E604" s="113"/>
      <c r="F604" s="113" t="s">
        <v>2248</v>
      </c>
      <c r="G604" s="383">
        <v>1</v>
      </c>
    </row>
    <row r="605" spans="2:7" x14ac:dyDescent="0.3">
      <c r="B605" s="481"/>
      <c r="C605" s="481"/>
      <c r="D605" s="481"/>
      <c r="E605" s="113"/>
      <c r="F605" s="113" t="s">
        <v>1927</v>
      </c>
      <c r="G605" s="383">
        <v>1</v>
      </c>
    </row>
    <row r="606" spans="2:7" x14ac:dyDescent="0.3">
      <c r="B606" s="481" t="s">
        <v>2582</v>
      </c>
      <c r="C606" s="481"/>
      <c r="D606" s="481"/>
      <c r="E606" s="113" t="s">
        <v>1674</v>
      </c>
      <c r="F606" s="113" t="s">
        <v>2007</v>
      </c>
      <c r="G606" s="383">
        <v>2</v>
      </c>
    </row>
    <row r="607" spans="2:7" x14ac:dyDescent="0.3">
      <c r="B607" s="481"/>
      <c r="C607" s="481"/>
      <c r="D607" s="481"/>
      <c r="E607" s="113"/>
      <c r="F607" s="113" t="s">
        <v>1953</v>
      </c>
      <c r="G607" s="383">
        <v>1</v>
      </c>
    </row>
    <row r="608" spans="2:7" x14ac:dyDescent="0.3">
      <c r="B608" s="481" t="s">
        <v>2855</v>
      </c>
      <c r="C608" s="481"/>
      <c r="D608" s="481"/>
      <c r="E608" s="113" t="s">
        <v>2837</v>
      </c>
      <c r="F608" s="113" t="s">
        <v>2398</v>
      </c>
      <c r="G608" s="383">
        <v>1</v>
      </c>
    </row>
    <row r="609" spans="2:7" x14ac:dyDescent="0.3">
      <c r="B609" s="481"/>
      <c r="C609" s="481"/>
      <c r="D609" s="481"/>
      <c r="E609" s="113"/>
      <c r="F609" s="113" t="s">
        <v>2408</v>
      </c>
      <c r="G609" s="383">
        <v>1</v>
      </c>
    </row>
    <row r="612" spans="2:7" x14ac:dyDescent="0.3">
      <c r="B612" s="112" t="s">
        <v>1898</v>
      </c>
    </row>
    <row r="615" spans="2:7" x14ac:dyDescent="0.3">
      <c r="B615" s="484" t="s">
        <v>1682</v>
      </c>
      <c r="C615" s="484"/>
      <c r="D615" s="484"/>
      <c r="E615" s="378" t="s">
        <v>2529</v>
      </c>
      <c r="F615" s="113" t="s">
        <v>1898</v>
      </c>
      <c r="G615" s="113" t="s">
        <v>1671</v>
      </c>
    </row>
    <row r="616" spans="2:7" x14ac:dyDescent="0.3">
      <c r="B616" s="481" t="s">
        <v>2583</v>
      </c>
      <c r="C616" s="481"/>
      <c r="D616" s="481"/>
      <c r="E616" s="113" t="s">
        <v>1672</v>
      </c>
      <c r="F616" s="113" t="s">
        <v>2158</v>
      </c>
      <c r="G616" s="383">
        <v>1</v>
      </c>
    </row>
    <row r="617" spans="2:7" x14ac:dyDescent="0.3">
      <c r="B617" s="481"/>
      <c r="C617" s="481"/>
      <c r="D617" s="481"/>
      <c r="E617" s="113"/>
      <c r="F617" s="113" t="s">
        <v>2171</v>
      </c>
      <c r="G617" s="383">
        <v>1</v>
      </c>
    </row>
    <row r="618" spans="2:7" x14ac:dyDescent="0.3">
      <c r="B618" s="481"/>
      <c r="C618" s="481"/>
      <c r="D618" s="481"/>
      <c r="E618" s="113"/>
      <c r="F618" s="113" t="s">
        <v>2032</v>
      </c>
      <c r="G618" s="383">
        <v>2</v>
      </c>
    </row>
    <row r="619" spans="2:7" x14ac:dyDescent="0.3">
      <c r="B619" s="481"/>
      <c r="C619" s="481"/>
      <c r="D619" s="481"/>
      <c r="E619" s="113"/>
      <c r="F619" s="113" t="s">
        <v>1982</v>
      </c>
      <c r="G619" s="383">
        <v>1</v>
      </c>
    </row>
    <row r="620" spans="2:7" x14ac:dyDescent="0.3">
      <c r="B620" s="481"/>
      <c r="C620" s="481"/>
      <c r="D620" s="481"/>
      <c r="E620" s="113"/>
      <c r="F620" s="113" t="s">
        <v>2143</v>
      </c>
      <c r="G620" s="383">
        <v>1</v>
      </c>
    </row>
    <row r="621" spans="2:7" x14ac:dyDescent="0.3">
      <c r="B621" s="481"/>
      <c r="C621" s="481"/>
      <c r="D621" s="481"/>
      <c r="E621" s="113"/>
      <c r="F621" s="113" t="s">
        <v>2008</v>
      </c>
      <c r="G621" s="383">
        <v>1</v>
      </c>
    </row>
    <row r="622" spans="2:7" x14ac:dyDescent="0.3">
      <c r="B622" s="481"/>
      <c r="C622" s="481"/>
      <c r="D622" s="481"/>
      <c r="E622" s="113"/>
      <c r="F622" s="113" t="s">
        <v>2119</v>
      </c>
      <c r="G622" s="383">
        <v>1</v>
      </c>
    </row>
    <row r="623" spans="2:7" x14ac:dyDescent="0.3">
      <c r="B623" s="481"/>
      <c r="C623" s="481"/>
      <c r="D623" s="481"/>
      <c r="E623" s="113"/>
      <c r="F623" s="113" t="s">
        <v>2058</v>
      </c>
      <c r="G623" s="383">
        <v>1</v>
      </c>
    </row>
    <row r="624" spans="2:7" x14ac:dyDescent="0.3">
      <c r="B624" s="481"/>
      <c r="C624" s="481"/>
      <c r="D624" s="481"/>
      <c r="E624" s="113"/>
      <c r="F624" s="113" t="s">
        <v>2096</v>
      </c>
      <c r="G624" s="383">
        <v>1</v>
      </c>
    </row>
    <row r="625" spans="2:7" x14ac:dyDescent="0.3">
      <c r="B625" s="481" t="s">
        <v>2584</v>
      </c>
      <c r="C625" s="481"/>
      <c r="D625" s="481"/>
      <c r="E625" s="113" t="s">
        <v>1673</v>
      </c>
      <c r="F625" s="113" t="s">
        <v>1928</v>
      </c>
      <c r="G625" s="383">
        <v>1</v>
      </c>
    </row>
    <row r="626" spans="2:7" x14ac:dyDescent="0.3">
      <c r="B626" s="481"/>
      <c r="C626" s="481"/>
      <c r="D626" s="481"/>
      <c r="E626" s="113"/>
      <c r="F626" s="113" t="s">
        <v>2249</v>
      </c>
      <c r="G626" s="383">
        <v>1</v>
      </c>
    </row>
    <row r="627" spans="2:7" x14ac:dyDescent="0.3">
      <c r="B627" s="481"/>
      <c r="C627" s="481"/>
      <c r="D627" s="481"/>
      <c r="E627" s="113"/>
      <c r="F627" s="113" t="s">
        <v>2209</v>
      </c>
      <c r="G627" s="383">
        <v>1</v>
      </c>
    </row>
    <row r="628" spans="2:7" x14ac:dyDescent="0.3">
      <c r="B628" s="481"/>
      <c r="C628" s="481"/>
      <c r="D628" s="481"/>
      <c r="E628" s="113"/>
      <c r="F628" s="113" t="s">
        <v>2230</v>
      </c>
      <c r="G628" s="383">
        <v>1</v>
      </c>
    </row>
    <row r="629" spans="2:7" x14ac:dyDescent="0.3">
      <c r="B629" s="481"/>
      <c r="C629" s="481"/>
      <c r="D629" s="481"/>
      <c r="E629" s="113"/>
      <c r="F629" s="113" t="s">
        <v>2242</v>
      </c>
      <c r="G629" s="383">
        <v>1</v>
      </c>
    </row>
    <row r="630" spans="2:7" x14ac:dyDescent="0.3">
      <c r="B630" s="481"/>
      <c r="C630" s="481"/>
      <c r="D630" s="481"/>
      <c r="E630" s="113"/>
      <c r="F630" s="113" t="s">
        <v>2336</v>
      </c>
      <c r="G630" s="383">
        <v>1</v>
      </c>
    </row>
    <row r="631" spans="2:7" x14ac:dyDescent="0.3">
      <c r="B631" s="481"/>
      <c r="C631" s="481"/>
      <c r="D631" s="481"/>
      <c r="E631" s="113"/>
      <c r="F631" s="113" t="s">
        <v>2314</v>
      </c>
      <c r="G631" s="383">
        <v>1</v>
      </c>
    </row>
    <row r="632" spans="2:7" x14ac:dyDescent="0.3">
      <c r="B632" s="481"/>
      <c r="C632" s="481"/>
      <c r="D632" s="481"/>
      <c r="E632" s="113"/>
      <c r="F632" s="113" t="s">
        <v>2292</v>
      </c>
      <c r="G632" s="383">
        <v>1</v>
      </c>
    </row>
    <row r="633" spans="2:7" x14ac:dyDescent="0.3">
      <c r="B633" s="481"/>
      <c r="C633" s="481"/>
      <c r="D633" s="481"/>
      <c r="E633" s="113"/>
      <c r="F633" s="113" t="s">
        <v>2189</v>
      </c>
      <c r="G633" s="383">
        <v>1</v>
      </c>
    </row>
    <row r="634" spans="2:7" x14ac:dyDescent="0.3">
      <c r="B634" s="481"/>
      <c r="C634" s="481"/>
      <c r="D634" s="481"/>
      <c r="E634" s="113"/>
      <c r="F634" s="113" t="s">
        <v>1954</v>
      </c>
      <c r="G634" s="383">
        <v>1</v>
      </c>
    </row>
    <row r="635" spans="2:7" x14ac:dyDescent="0.3">
      <c r="B635" s="481"/>
      <c r="C635" s="481"/>
      <c r="D635" s="481"/>
      <c r="E635" s="113"/>
      <c r="F635" s="113" t="s">
        <v>2374</v>
      </c>
      <c r="G635" s="383">
        <v>1</v>
      </c>
    </row>
    <row r="636" spans="2:7" x14ac:dyDescent="0.3">
      <c r="B636" s="481"/>
      <c r="C636" s="481"/>
      <c r="D636" s="481"/>
      <c r="E636" s="113"/>
      <c r="F636" s="113" t="s">
        <v>2273</v>
      </c>
      <c r="G636" s="383">
        <v>1</v>
      </c>
    </row>
    <row r="637" spans="2:7" x14ac:dyDescent="0.3">
      <c r="B637" s="481" t="s">
        <v>2585</v>
      </c>
      <c r="C637" s="481"/>
      <c r="D637" s="481"/>
      <c r="E637" s="113" t="s">
        <v>1674</v>
      </c>
      <c r="F637" s="113" t="s">
        <v>2032</v>
      </c>
      <c r="G637" s="383">
        <v>2</v>
      </c>
    </row>
    <row r="638" spans="2:7" x14ac:dyDescent="0.3">
      <c r="B638" s="481"/>
      <c r="C638" s="481"/>
      <c r="D638" s="481"/>
      <c r="E638" s="113"/>
      <c r="F638" s="113" t="s">
        <v>2445</v>
      </c>
      <c r="G638" s="383">
        <v>1</v>
      </c>
    </row>
    <row r="639" spans="2:7" x14ac:dyDescent="0.3">
      <c r="B639" s="481"/>
      <c r="C639" s="481"/>
      <c r="D639" s="481"/>
      <c r="E639" s="113"/>
      <c r="F639" s="113" t="s">
        <v>2423</v>
      </c>
      <c r="G639" s="383">
        <v>1</v>
      </c>
    </row>
    <row r="640" spans="2:7" x14ac:dyDescent="0.3">
      <c r="B640" s="481" t="s">
        <v>2586</v>
      </c>
      <c r="C640" s="481"/>
      <c r="D640" s="481"/>
      <c r="E640" s="113" t="s">
        <v>2837</v>
      </c>
      <c r="F640" s="113" t="s">
        <v>2399</v>
      </c>
      <c r="G640" s="383">
        <v>1</v>
      </c>
    </row>
    <row r="641" spans="2:7" x14ac:dyDescent="0.3">
      <c r="B641" s="481"/>
      <c r="C641" s="481"/>
      <c r="D641" s="481"/>
      <c r="E641" s="113"/>
      <c r="F641" s="113" t="s">
        <v>2385</v>
      </c>
      <c r="G641" s="383">
        <v>1</v>
      </c>
    </row>
    <row r="642" spans="2:7" x14ac:dyDescent="0.3">
      <c r="B642" s="481"/>
      <c r="C642" s="481"/>
      <c r="D642" s="481"/>
      <c r="E642" s="113"/>
      <c r="F642" s="113" t="s">
        <v>2409</v>
      </c>
      <c r="G642" s="383">
        <v>1</v>
      </c>
    </row>
    <row r="646" spans="2:7" x14ac:dyDescent="0.3">
      <c r="B646" s="283" t="s">
        <v>2813</v>
      </c>
    </row>
    <row r="649" spans="2:7" x14ac:dyDescent="0.3">
      <c r="B649" s="130" t="s">
        <v>1679</v>
      </c>
      <c r="C649" s="136">
        <f>COUNTA(KII_Fournisseurs_Tampon!CV5:CV33)</f>
        <v>29</v>
      </c>
    </row>
    <row r="650" spans="2:7" x14ac:dyDescent="0.3">
      <c r="B650" s="130"/>
      <c r="C650" s="138"/>
      <c r="D650" s="139"/>
    </row>
    <row r="651" spans="2:7" x14ac:dyDescent="0.3">
      <c r="C651" s="366" t="s">
        <v>1667</v>
      </c>
      <c r="D651" s="366" t="s">
        <v>1668</v>
      </c>
    </row>
    <row r="652" spans="2:7" x14ac:dyDescent="0.3">
      <c r="B652" s="123" t="s">
        <v>1949</v>
      </c>
      <c r="C652" s="142">
        <f>COUNTIF(KII_Fournisseurs_Tampon!CW5:CW33,"1")</f>
        <v>6</v>
      </c>
      <c r="D652" s="125">
        <f t="shared" ref="D652:D657" si="4">C652/$C$649</f>
        <v>0.20689655172413793</v>
      </c>
    </row>
    <row r="653" spans="2:7" x14ac:dyDescent="0.3">
      <c r="B653" s="123" t="s">
        <v>2502</v>
      </c>
      <c r="C653" s="142">
        <f>COUNTIF(KII_Fournisseurs_Tampon!CX5:CX33,"1")</f>
        <v>5</v>
      </c>
      <c r="D653" s="125">
        <f t="shared" si="4"/>
        <v>0.17241379310344829</v>
      </c>
    </row>
    <row r="654" spans="2:7" x14ac:dyDescent="0.3">
      <c r="B654" s="123" t="s">
        <v>2503</v>
      </c>
      <c r="C654" s="142">
        <f>COUNTIF(KII_Fournisseurs_Tampon!CY5:CY33,"1")</f>
        <v>9</v>
      </c>
      <c r="D654" s="125">
        <f t="shared" si="4"/>
        <v>0.31034482758620691</v>
      </c>
    </row>
    <row r="655" spans="2:7" x14ac:dyDescent="0.3">
      <c r="B655" s="123" t="s">
        <v>2504</v>
      </c>
      <c r="C655" s="142">
        <f>COUNTIF(KII_Fournisseurs_Tampon!CZ5:CZ33,"1")</f>
        <v>8</v>
      </c>
      <c r="D655" s="125">
        <f t="shared" si="4"/>
        <v>0.27586206896551724</v>
      </c>
    </row>
    <row r="656" spans="2:7" x14ac:dyDescent="0.3">
      <c r="B656" s="123" t="s">
        <v>2505</v>
      </c>
      <c r="C656" s="142">
        <f>COUNTIF(KII_Fournisseurs_Tampon!DA5:DA33,"1")</f>
        <v>11</v>
      </c>
      <c r="D656" s="125">
        <f t="shared" si="4"/>
        <v>0.37931034482758619</v>
      </c>
    </row>
    <row r="657" spans="2:7" x14ac:dyDescent="0.3">
      <c r="B657" s="123" t="s">
        <v>1645</v>
      </c>
      <c r="C657" s="142">
        <f>COUNTIF(KII_Fournisseurs_Tampon!DB5:DB33,"1")</f>
        <v>2</v>
      </c>
      <c r="D657" s="125">
        <f t="shared" si="4"/>
        <v>6.8965517241379309E-2</v>
      </c>
      <c r="E657" s="130" t="s">
        <v>2587</v>
      </c>
    </row>
    <row r="661" spans="2:7" x14ac:dyDescent="0.3">
      <c r="B661" s="112" t="s">
        <v>2814</v>
      </c>
    </row>
    <row r="662" spans="2:7" x14ac:dyDescent="0.3">
      <c r="E662" s="137"/>
    </row>
    <row r="663" spans="2:7" x14ac:dyDescent="0.3">
      <c r="B663" s="130" t="s">
        <v>1679</v>
      </c>
      <c r="C663" s="136">
        <f>COUNTA(KII_Fournisseurs_Tampon!DC5:DC33)</f>
        <v>28</v>
      </c>
      <c r="E663" s="137"/>
      <c r="F663" s="386"/>
    </row>
    <row r="664" spans="2:7" x14ac:dyDescent="0.3">
      <c r="B664" s="130"/>
      <c r="C664" s="138"/>
      <c r="D664" s="139"/>
      <c r="E664" s="137"/>
      <c r="F664" s="386"/>
      <c r="G664" s="137"/>
    </row>
    <row r="665" spans="2:7" x14ac:dyDescent="0.3">
      <c r="C665" s="366" t="s">
        <v>1667</v>
      </c>
      <c r="D665" s="366" t="s">
        <v>1668</v>
      </c>
      <c r="E665" s="137"/>
      <c r="F665" s="386"/>
      <c r="G665" s="137"/>
    </row>
    <row r="666" spans="2:7" x14ac:dyDescent="0.3">
      <c r="B666" s="123" t="s">
        <v>2506</v>
      </c>
      <c r="C666" s="142">
        <f>COUNTIF(KII_Fournisseurs_Tampon!DD5:DD33,"1")</f>
        <v>10</v>
      </c>
      <c r="D666" s="125">
        <f t="shared" ref="D666:D671" si="5">C666/$C$663</f>
        <v>0.35714285714285715</v>
      </c>
      <c r="E666" s="130" t="s">
        <v>2588</v>
      </c>
    </row>
    <row r="667" spans="2:7" x14ac:dyDescent="0.3">
      <c r="B667" s="123" t="s">
        <v>2009</v>
      </c>
      <c r="C667" s="142">
        <f>COUNTIF(KII_Fournisseurs_Tampon!DE5:DE33,"1")</f>
        <v>15</v>
      </c>
      <c r="D667" s="125">
        <f t="shared" si="5"/>
        <v>0.5357142857142857</v>
      </c>
      <c r="E667" s="382"/>
      <c r="F667" s="386"/>
    </row>
    <row r="668" spans="2:7" x14ac:dyDescent="0.3">
      <c r="B668" s="123" t="s">
        <v>2507</v>
      </c>
      <c r="C668" s="142">
        <f>COUNTIF(KII_Fournisseurs_Tampon!DF5:DF33,"1")</f>
        <v>8</v>
      </c>
      <c r="D668" s="125">
        <f t="shared" si="5"/>
        <v>0.2857142857142857</v>
      </c>
      <c r="E668" s="382"/>
      <c r="F668" s="386"/>
    </row>
    <row r="669" spans="2:7" x14ac:dyDescent="0.3">
      <c r="B669" s="123" t="s">
        <v>2508</v>
      </c>
      <c r="C669" s="142">
        <f>COUNTIF(KII_Fournisseurs_Tampon!DG5:DG33,"1")</f>
        <v>2</v>
      </c>
      <c r="D669" s="125">
        <f t="shared" si="5"/>
        <v>7.1428571428571425E-2</v>
      </c>
      <c r="E669" s="130"/>
      <c r="F669" s="137"/>
    </row>
    <row r="670" spans="2:7" x14ac:dyDescent="0.3">
      <c r="B670" s="123" t="s">
        <v>2509</v>
      </c>
      <c r="C670" s="142">
        <f>COUNTIF(KII_Fournisseurs_Tampon!DH5:DH33,"1")</f>
        <v>8</v>
      </c>
      <c r="D670" s="125">
        <f t="shared" si="5"/>
        <v>0.2857142857142857</v>
      </c>
      <c r="E670" s="130" t="s">
        <v>2589</v>
      </c>
    </row>
    <row r="671" spans="2:7" x14ac:dyDescent="0.3">
      <c r="B671" s="123" t="s">
        <v>1645</v>
      </c>
      <c r="C671" s="142">
        <f>COUNTIF(KII_Fournisseurs_Tampon!DI5:DI33,"1")</f>
        <v>4</v>
      </c>
      <c r="D671" s="125">
        <f t="shared" si="5"/>
        <v>0.14285714285714285</v>
      </c>
      <c r="E671" s="130" t="s">
        <v>2590</v>
      </c>
    </row>
    <row r="672" spans="2:7" x14ac:dyDescent="0.3">
      <c r="E672" s="130"/>
    </row>
    <row r="678" spans="1:9" x14ac:dyDescent="0.3">
      <c r="A678" s="118"/>
      <c r="B678" s="118" t="s">
        <v>2591</v>
      </c>
      <c r="C678" s="286"/>
      <c r="D678" s="286"/>
      <c r="E678" s="118"/>
      <c r="F678" s="118"/>
      <c r="G678" s="118"/>
      <c r="H678" s="118"/>
      <c r="I678" s="118"/>
    </row>
    <row r="682" spans="1:9" x14ac:dyDescent="0.3">
      <c r="B682" s="112" t="s">
        <v>1901</v>
      </c>
    </row>
    <row r="684" spans="1:9" x14ac:dyDescent="0.3">
      <c r="C684" s="366" t="s">
        <v>1667</v>
      </c>
      <c r="D684" s="366" t="s">
        <v>1668</v>
      </c>
    </row>
    <row r="685" spans="1:9" x14ac:dyDescent="0.3">
      <c r="B685" s="123" t="s">
        <v>268</v>
      </c>
      <c r="C685" s="124">
        <f>COUNTIF(KII_Fournisseurs_Tampon!DJ5:DJ33,"Oui")</f>
        <v>22</v>
      </c>
      <c r="D685" s="125">
        <f>C685/$C$2</f>
        <v>0.75862068965517238</v>
      </c>
    </row>
    <row r="686" spans="1:9" x14ac:dyDescent="0.3">
      <c r="B686" s="123" t="s">
        <v>281</v>
      </c>
      <c r="C686" s="124">
        <f>COUNTIF(KII_Fournisseurs_Tampon!DJ5:DJ33,"Non")</f>
        <v>7</v>
      </c>
      <c r="D686" s="125">
        <f>C686/$C$2</f>
        <v>0.2413793103448276</v>
      </c>
    </row>
    <row r="687" spans="1:9" x14ac:dyDescent="0.3">
      <c r="C687" s="354">
        <f>SUM(C685:C686)</f>
        <v>29</v>
      </c>
      <c r="D687" s="353">
        <f>SUM(D685:D686)</f>
        <v>1</v>
      </c>
    </row>
    <row r="692" spans="2:6" x14ac:dyDescent="0.3">
      <c r="B692" s="297" t="s">
        <v>1902</v>
      </c>
    </row>
    <row r="695" spans="2:6" x14ac:dyDescent="0.3">
      <c r="B695" s="484" t="s">
        <v>1682</v>
      </c>
      <c r="C695" s="484"/>
      <c r="D695" s="484"/>
      <c r="E695" s="378" t="s">
        <v>2529</v>
      </c>
      <c r="F695" s="113" t="s">
        <v>1902</v>
      </c>
    </row>
    <row r="696" spans="2:6" x14ac:dyDescent="0.3">
      <c r="B696" s="481" t="s">
        <v>2592</v>
      </c>
      <c r="C696" s="481"/>
      <c r="D696" s="481"/>
      <c r="E696" s="113" t="s">
        <v>1672</v>
      </c>
      <c r="F696" s="113" t="s">
        <v>2010</v>
      </c>
    </row>
    <row r="697" spans="2:6" x14ac:dyDescent="0.3">
      <c r="B697" s="481"/>
      <c r="C697" s="481"/>
      <c r="D697" s="481"/>
      <c r="E697" s="113"/>
      <c r="F697" s="113" t="s">
        <v>2173</v>
      </c>
    </row>
    <row r="698" spans="2:6" x14ac:dyDescent="0.3">
      <c r="B698" s="481"/>
      <c r="C698" s="481"/>
      <c r="D698" s="481"/>
      <c r="E698" s="113"/>
      <c r="F698" s="113" t="s">
        <v>2046</v>
      </c>
    </row>
    <row r="699" spans="2:6" x14ac:dyDescent="0.3">
      <c r="B699" s="481"/>
      <c r="C699" s="481"/>
      <c r="D699" s="481"/>
      <c r="E699" s="113"/>
      <c r="F699" s="113" t="s">
        <v>2098</v>
      </c>
    </row>
    <row r="700" spans="2:6" x14ac:dyDescent="0.3">
      <c r="B700" s="481"/>
      <c r="C700" s="481"/>
      <c r="D700" s="481"/>
      <c r="E700" s="113"/>
      <c r="F700" s="113" t="s">
        <v>2033</v>
      </c>
    </row>
    <row r="701" spans="2:6" x14ac:dyDescent="0.3">
      <c r="B701" s="481"/>
      <c r="C701" s="481"/>
      <c r="D701" s="481"/>
      <c r="E701" s="113"/>
      <c r="F701" s="113" t="s">
        <v>2066</v>
      </c>
    </row>
    <row r="702" spans="2:6" x14ac:dyDescent="0.3">
      <c r="B702" s="481" t="s">
        <v>2593</v>
      </c>
      <c r="C702" s="482"/>
      <c r="D702" s="482"/>
      <c r="E702" s="113" t="s">
        <v>1673</v>
      </c>
      <c r="F702" s="113" t="s">
        <v>1931</v>
      </c>
    </row>
    <row r="703" spans="2:6" x14ac:dyDescent="0.3">
      <c r="B703" s="482"/>
      <c r="C703" s="482"/>
      <c r="D703" s="482"/>
      <c r="E703" s="113"/>
      <c r="F703" s="113" t="s">
        <v>2211</v>
      </c>
    </row>
    <row r="704" spans="2:6" x14ac:dyDescent="0.3">
      <c r="B704" s="482"/>
      <c r="C704" s="482"/>
      <c r="D704" s="482"/>
      <c r="E704" s="113"/>
      <c r="F704" s="113" t="s">
        <v>2192</v>
      </c>
    </row>
    <row r="705" spans="2:6" x14ac:dyDescent="0.3">
      <c r="B705" s="482"/>
      <c r="C705" s="482"/>
      <c r="D705" s="482"/>
      <c r="E705" s="113"/>
      <c r="F705" s="113" t="s">
        <v>2317</v>
      </c>
    </row>
    <row r="706" spans="2:6" x14ac:dyDescent="0.3">
      <c r="B706" s="482"/>
      <c r="C706" s="482"/>
      <c r="D706" s="482"/>
      <c r="E706" s="113"/>
      <c r="F706" s="113" t="s">
        <v>2357</v>
      </c>
    </row>
    <row r="707" spans="2:6" x14ac:dyDescent="0.3">
      <c r="B707" s="482"/>
      <c r="C707" s="482"/>
      <c r="D707" s="482"/>
      <c r="E707" s="113"/>
      <c r="F707" s="113" t="s">
        <v>2377</v>
      </c>
    </row>
    <row r="708" spans="2:6" x14ac:dyDescent="0.3">
      <c r="B708" s="482"/>
      <c r="C708" s="482"/>
      <c r="D708" s="482"/>
      <c r="E708" s="113"/>
      <c r="F708" s="113" t="s">
        <v>1957</v>
      </c>
    </row>
    <row r="709" spans="2:6" x14ac:dyDescent="0.3">
      <c r="B709" s="482"/>
      <c r="C709" s="482"/>
      <c r="D709" s="482"/>
      <c r="E709" s="113"/>
      <c r="F709" s="113" t="s">
        <v>2295</v>
      </c>
    </row>
    <row r="710" spans="2:6" x14ac:dyDescent="0.3">
      <c r="B710" s="482"/>
      <c r="C710" s="482"/>
      <c r="D710" s="482"/>
      <c r="E710" s="113"/>
      <c r="F710" s="113" t="s">
        <v>2338</v>
      </c>
    </row>
    <row r="711" spans="2:6" x14ac:dyDescent="0.3">
      <c r="B711" s="482"/>
      <c r="C711" s="482"/>
      <c r="D711" s="482"/>
      <c r="E711" s="113"/>
      <c r="F711" s="113" t="s">
        <v>2252</v>
      </c>
    </row>
    <row r="712" spans="2:6" x14ac:dyDescent="0.3">
      <c r="B712" s="482"/>
      <c r="C712" s="482"/>
      <c r="D712" s="482"/>
      <c r="E712" s="113"/>
      <c r="F712" s="113" t="s">
        <v>2275</v>
      </c>
    </row>
    <row r="713" spans="2:6" x14ac:dyDescent="0.3">
      <c r="B713" s="482"/>
      <c r="C713" s="482"/>
      <c r="D713" s="482"/>
      <c r="E713" s="113"/>
      <c r="F713" s="113" t="s">
        <v>2233</v>
      </c>
    </row>
    <row r="714" spans="2:6" x14ac:dyDescent="0.3">
      <c r="B714" s="485" t="s">
        <v>2594</v>
      </c>
      <c r="C714" s="486"/>
      <c r="D714" s="487"/>
      <c r="E714" s="113" t="s">
        <v>1674</v>
      </c>
      <c r="F714" s="113" t="s">
        <v>2462</v>
      </c>
    </row>
    <row r="715" spans="2:6" x14ac:dyDescent="0.3">
      <c r="B715" s="488"/>
      <c r="C715" s="489"/>
      <c r="D715" s="490"/>
      <c r="E715" s="113"/>
      <c r="F715" s="113" t="s">
        <v>2484</v>
      </c>
    </row>
    <row r="716" spans="2:6" x14ac:dyDescent="0.3">
      <c r="B716" s="485" t="s">
        <v>2595</v>
      </c>
      <c r="C716" s="486"/>
      <c r="D716" s="487"/>
      <c r="E716" s="113" t="s">
        <v>2837</v>
      </c>
      <c r="F716" s="113" t="s">
        <v>2388</v>
      </c>
    </row>
    <row r="717" spans="2:6" x14ac:dyDescent="0.3">
      <c r="B717" s="488"/>
      <c r="C717" s="489"/>
      <c r="D717" s="490"/>
      <c r="E717" s="113"/>
      <c r="F717" s="113" t="s">
        <v>2411</v>
      </c>
    </row>
    <row r="725" spans="2:6" x14ac:dyDescent="0.3">
      <c r="B725" s="283" t="s">
        <v>1903</v>
      </c>
    </row>
    <row r="728" spans="2:6" x14ac:dyDescent="0.3">
      <c r="B728" s="484" t="s">
        <v>1682</v>
      </c>
      <c r="C728" s="484"/>
      <c r="D728" s="484"/>
      <c r="E728" s="378" t="s">
        <v>2529</v>
      </c>
      <c r="F728" s="113" t="s">
        <v>1903</v>
      </c>
    </row>
    <row r="729" spans="2:6" x14ac:dyDescent="0.3">
      <c r="B729" s="491" t="s">
        <v>2596</v>
      </c>
      <c r="C729" s="491"/>
      <c r="D729" s="491"/>
      <c r="E729" s="113" t="s">
        <v>1672</v>
      </c>
      <c r="F729" s="113" t="s">
        <v>2011</v>
      </c>
    </row>
    <row r="730" spans="2:6" x14ac:dyDescent="0.3">
      <c r="B730" s="491"/>
      <c r="C730" s="491"/>
      <c r="D730" s="491"/>
      <c r="E730" s="113"/>
      <c r="F730" s="113" t="s">
        <v>2099</v>
      </c>
    </row>
    <row r="731" spans="2:6" x14ac:dyDescent="0.3">
      <c r="B731" s="491"/>
      <c r="C731" s="491"/>
      <c r="D731" s="491"/>
      <c r="E731" s="113"/>
      <c r="F731" s="113" t="s">
        <v>2174</v>
      </c>
    </row>
    <row r="732" spans="2:6" x14ac:dyDescent="0.3">
      <c r="B732" s="491"/>
      <c r="C732" s="491"/>
      <c r="D732" s="491"/>
      <c r="E732" s="113"/>
      <c r="F732" s="113" t="s">
        <v>2067</v>
      </c>
    </row>
    <row r="733" spans="2:6" x14ac:dyDescent="0.3">
      <c r="B733" s="491"/>
      <c r="C733" s="491"/>
      <c r="D733" s="491"/>
      <c r="E733" s="113"/>
      <c r="F733" s="113" t="s">
        <v>2047</v>
      </c>
    </row>
    <row r="734" spans="2:6" x14ac:dyDescent="0.3">
      <c r="B734" s="491"/>
      <c r="C734" s="491"/>
      <c r="D734" s="491"/>
      <c r="E734" s="113"/>
      <c r="F734" s="113" t="s">
        <v>2034</v>
      </c>
    </row>
    <row r="735" spans="2:6" x14ac:dyDescent="0.3">
      <c r="B735" s="491" t="s">
        <v>2597</v>
      </c>
      <c r="C735" s="491"/>
      <c r="D735" s="491"/>
      <c r="E735" s="113" t="s">
        <v>1673</v>
      </c>
      <c r="F735" s="113" t="s">
        <v>2193</v>
      </c>
    </row>
    <row r="736" spans="2:6" x14ac:dyDescent="0.3">
      <c r="B736" s="491"/>
      <c r="C736" s="491"/>
      <c r="D736" s="491"/>
      <c r="E736" s="113"/>
      <c r="F736" s="113" t="s">
        <v>1932</v>
      </c>
    </row>
    <row r="737" spans="2:6" x14ac:dyDescent="0.3">
      <c r="B737" s="491"/>
      <c r="C737" s="491"/>
      <c r="D737" s="491"/>
      <c r="E737" s="113"/>
      <c r="F737" s="113" t="s">
        <v>2339</v>
      </c>
    </row>
    <row r="738" spans="2:6" x14ac:dyDescent="0.3">
      <c r="B738" s="491"/>
      <c r="C738" s="491"/>
      <c r="D738" s="491"/>
      <c r="E738" s="113"/>
      <c r="F738" s="113" t="s">
        <v>2253</v>
      </c>
    </row>
    <row r="739" spans="2:6" x14ac:dyDescent="0.3">
      <c r="B739" s="491"/>
      <c r="C739" s="491"/>
      <c r="D739" s="491"/>
      <c r="E739" s="113"/>
      <c r="F739" s="113" t="s">
        <v>1958</v>
      </c>
    </row>
    <row r="740" spans="2:6" x14ac:dyDescent="0.3">
      <c r="B740" s="491"/>
      <c r="C740" s="491"/>
      <c r="D740" s="491"/>
      <c r="E740" s="113"/>
      <c r="F740" s="113" t="s">
        <v>2276</v>
      </c>
    </row>
    <row r="741" spans="2:6" x14ac:dyDescent="0.3">
      <c r="B741" s="491"/>
      <c r="C741" s="491"/>
      <c r="D741" s="491"/>
      <c r="E741" s="113"/>
      <c r="F741" s="113" t="s">
        <v>2358</v>
      </c>
    </row>
    <row r="742" spans="2:6" x14ac:dyDescent="0.3">
      <c r="B742" s="491"/>
      <c r="C742" s="491"/>
      <c r="D742" s="491"/>
      <c r="E742" s="113"/>
      <c r="F742" s="113" t="s">
        <v>2318</v>
      </c>
    </row>
    <row r="743" spans="2:6" x14ac:dyDescent="0.3">
      <c r="B743" s="491"/>
      <c r="C743" s="491"/>
      <c r="D743" s="491"/>
      <c r="E743" s="113"/>
      <c r="F743" s="113" t="s">
        <v>2296</v>
      </c>
    </row>
    <row r="744" spans="2:6" x14ac:dyDescent="0.3">
      <c r="B744" s="491"/>
      <c r="C744" s="491"/>
      <c r="D744" s="491"/>
      <c r="E744" s="113"/>
      <c r="F744" s="113" t="s">
        <v>2234</v>
      </c>
    </row>
    <row r="745" spans="2:6" x14ac:dyDescent="0.3">
      <c r="B745" s="491"/>
      <c r="C745" s="491"/>
      <c r="D745" s="491"/>
      <c r="E745" s="113"/>
      <c r="F745" s="113" t="s">
        <v>2378</v>
      </c>
    </row>
    <row r="746" spans="2:6" x14ac:dyDescent="0.3">
      <c r="B746" s="491"/>
      <c r="C746" s="491"/>
      <c r="D746" s="491"/>
      <c r="E746" s="113"/>
      <c r="F746" s="113" t="s">
        <v>2212</v>
      </c>
    </row>
    <row r="747" spans="2:6" x14ac:dyDescent="0.3">
      <c r="B747" s="491" t="s">
        <v>2598</v>
      </c>
      <c r="C747" s="491"/>
      <c r="D747" s="491"/>
      <c r="E747" s="113" t="s">
        <v>1674</v>
      </c>
      <c r="F747" s="113" t="s">
        <v>2463</v>
      </c>
    </row>
    <row r="748" spans="2:6" x14ac:dyDescent="0.3">
      <c r="B748" s="491"/>
      <c r="C748" s="491"/>
      <c r="D748" s="491"/>
      <c r="E748" s="113"/>
      <c r="F748" s="113" t="s">
        <v>2047</v>
      </c>
    </row>
    <row r="749" spans="2:6" x14ac:dyDescent="0.3">
      <c r="B749" s="491" t="s">
        <v>2599</v>
      </c>
      <c r="C749" s="491"/>
      <c r="D749" s="491"/>
      <c r="E749" s="113" t="s">
        <v>2837</v>
      </c>
      <c r="F749" s="113" t="s">
        <v>2389</v>
      </c>
    </row>
    <row r="750" spans="2:6" x14ac:dyDescent="0.3">
      <c r="B750" s="491"/>
      <c r="C750" s="491"/>
      <c r="D750" s="491"/>
      <c r="E750" s="113"/>
      <c r="F750" s="113" t="s">
        <v>2412</v>
      </c>
    </row>
    <row r="754" spans="2:6" x14ac:dyDescent="0.3">
      <c r="B754" s="283" t="s">
        <v>1904</v>
      </c>
    </row>
    <row r="757" spans="2:6" x14ac:dyDescent="0.3">
      <c r="C757" s="366" t="s">
        <v>1667</v>
      </c>
      <c r="D757" s="366" t="s">
        <v>1668</v>
      </c>
    </row>
    <row r="758" spans="2:6" x14ac:dyDescent="0.3">
      <c r="B758" s="123" t="s">
        <v>268</v>
      </c>
      <c r="C758" s="124">
        <f>COUNTIF(KII_Fournisseurs_Tampon!DM5:DM33,"Oui")</f>
        <v>7</v>
      </c>
      <c r="D758" s="125">
        <f>C758/$C$760</f>
        <v>0.31818181818181818</v>
      </c>
    </row>
    <row r="759" spans="2:6" x14ac:dyDescent="0.3">
      <c r="B759" s="123" t="s">
        <v>281</v>
      </c>
      <c r="C759" s="124">
        <f>COUNTIF(KII_Fournisseurs_Tampon!DM5:DM33,"Non")</f>
        <v>15</v>
      </c>
      <c r="D759" s="125">
        <f>C759/$C$760</f>
        <v>0.68181818181818177</v>
      </c>
    </row>
    <row r="760" spans="2:6" x14ac:dyDescent="0.3">
      <c r="C760" s="354">
        <f>SUM(C758:C759)</f>
        <v>22</v>
      </c>
      <c r="D760" s="353">
        <f>SUM(D758:D759)</f>
        <v>1</v>
      </c>
    </row>
    <row r="765" spans="2:6" x14ac:dyDescent="0.3">
      <c r="B765" s="283" t="s">
        <v>1905</v>
      </c>
    </row>
    <row r="768" spans="2:6" x14ac:dyDescent="0.3">
      <c r="B768" s="484" t="s">
        <v>1682</v>
      </c>
      <c r="C768" s="484"/>
      <c r="D768" s="484"/>
      <c r="E768" s="378" t="s">
        <v>2529</v>
      </c>
      <c r="F768" s="113" t="s">
        <v>1905</v>
      </c>
    </row>
    <row r="769" spans="2:6" x14ac:dyDescent="0.3">
      <c r="E769" s="113" t="s">
        <v>1672</v>
      </c>
      <c r="F769" s="113"/>
    </row>
    <row r="770" spans="2:6" x14ac:dyDescent="0.3">
      <c r="B770" s="492" t="s">
        <v>2600</v>
      </c>
      <c r="C770" s="493"/>
      <c r="D770" s="494"/>
      <c r="E770" s="113" t="s">
        <v>1673</v>
      </c>
      <c r="F770" s="113"/>
    </row>
    <row r="771" spans="2:6" x14ac:dyDescent="0.3">
      <c r="B771" s="495"/>
      <c r="C771" s="496"/>
      <c r="D771" s="497"/>
      <c r="E771" s="113"/>
      <c r="F771" s="113" t="s">
        <v>1933</v>
      </c>
    </row>
    <row r="772" spans="2:6" x14ac:dyDescent="0.3">
      <c r="B772" s="495"/>
      <c r="C772" s="496"/>
      <c r="D772" s="497"/>
      <c r="E772" s="113"/>
      <c r="F772" s="113" t="s">
        <v>2235</v>
      </c>
    </row>
    <row r="773" spans="2:6" x14ac:dyDescent="0.3">
      <c r="B773" s="495"/>
      <c r="C773" s="496"/>
      <c r="D773" s="497"/>
      <c r="E773" s="113"/>
      <c r="F773" s="113" t="s">
        <v>2359</v>
      </c>
    </row>
    <row r="774" spans="2:6" x14ac:dyDescent="0.3">
      <c r="B774" s="495"/>
      <c r="C774" s="496"/>
      <c r="D774" s="497"/>
      <c r="E774" s="113"/>
      <c r="F774" s="113" t="s">
        <v>2319</v>
      </c>
    </row>
    <row r="775" spans="2:6" x14ac:dyDescent="0.3">
      <c r="B775" s="495"/>
      <c r="C775" s="496"/>
      <c r="D775" s="497"/>
      <c r="E775" s="113"/>
      <c r="F775" s="113" t="s">
        <v>2340</v>
      </c>
    </row>
    <row r="776" spans="2:6" x14ac:dyDescent="0.3">
      <c r="B776" s="498"/>
      <c r="C776" s="499"/>
      <c r="D776" s="500"/>
      <c r="E776" s="113"/>
      <c r="F776" s="113" t="s">
        <v>2213</v>
      </c>
    </row>
    <row r="777" spans="2:6" x14ac:dyDescent="0.3">
      <c r="E777" s="113" t="s">
        <v>1674</v>
      </c>
      <c r="F777" s="113"/>
    </row>
    <row r="778" spans="2:6" x14ac:dyDescent="0.3">
      <c r="E778" s="113" t="s">
        <v>2837</v>
      </c>
      <c r="F778" s="113"/>
    </row>
    <row r="784" spans="2:6" x14ac:dyDescent="0.3">
      <c r="B784" s="283" t="s">
        <v>1906</v>
      </c>
    </row>
    <row r="787" spans="2:6" x14ac:dyDescent="0.3">
      <c r="B787" s="484" t="s">
        <v>1682</v>
      </c>
      <c r="C787" s="484"/>
      <c r="D787" s="484"/>
      <c r="E787" s="378" t="s">
        <v>2529</v>
      </c>
      <c r="F787" s="113" t="s">
        <v>1906</v>
      </c>
    </row>
    <row r="788" spans="2:6" x14ac:dyDescent="0.3">
      <c r="E788" s="113" t="s">
        <v>1672</v>
      </c>
      <c r="F788" s="113"/>
    </row>
    <row r="789" spans="2:6" x14ac:dyDescent="0.3">
      <c r="B789" s="481" t="s">
        <v>2601</v>
      </c>
      <c r="C789" s="481"/>
      <c r="D789" s="481"/>
      <c r="E789" s="113" t="s">
        <v>1673</v>
      </c>
      <c r="F789" s="113"/>
    </row>
    <row r="790" spans="2:6" x14ac:dyDescent="0.3">
      <c r="B790" s="481"/>
      <c r="C790" s="481"/>
      <c r="D790" s="481"/>
      <c r="E790" s="113"/>
      <c r="F790" s="113" t="s">
        <v>2236</v>
      </c>
    </row>
    <row r="791" spans="2:6" x14ac:dyDescent="0.3">
      <c r="B791" s="481"/>
      <c r="C791" s="481"/>
      <c r="D791" s="481"/>
      <c r="E791" s="113"/>
      <c r="F791" s="113" t="s">
        <v>1934</v>
      </c>
    </row>
    <row r="792" spans="2:6" x14ac:dyDescent="0.3">
      <c r="B792" s="481"/>
      <c r="C792" s="481"/>
      <c r="D792" s="481"/>
      <c r="E792" s="113"/>
      <c r="F792" s="113" t="s">
        <v>2214</v>
      </c>
    </row>
    <row r="793" spans="2:6" x14ac:dyDescent="0.3">
      <c r="B793" s="481"/>
      <c r="C793" s="481"/>
      <c r="D793" s="481"/>
      <c r="E793" s="113"/>
      <c r="F793" s="113" t="s">
        <v>2320</v>
      </c>
    </row>
    <row r="794" spans="2:6" x14ac:dyDescent="0.3">
      <c r="B794" s="481"/>
      <c r="C794" s="481"/>
      <c r="D794" s="481"/>
      <c r="E794" s="113"/>
      <c r="F794" s="113" t="s">
        <v>337</v>
      </c>
    </row>
    <row r="795" spans="2:6" x14ac:dyDescent="0.3">
      <c r="B795" s="481"/>
      <c r="C795" s="481"/>
      <c r="D795" s="481"/>
      <c r="E795" s="113"/>
      <c r="F795" s="113" t="s">
        <v>2297</v>
      </c>
    </row>
    <row r="796" spans="2:6" x14ac:dyDescent="0.3">
      <c r="B796" s="481"/>
      <c r="C796" s="481"/>
      <c r="D796" s="481"/>
      <c r="E796" s="113"/>
      <c r="F796" s="113" t="s">
        <v>2341</v>
      </c>
    </row>
    <row r="797" spans="2:6" x14ac:dyDescent="0.3">
      <c r="E797" s="113" t="s">
        <v>1674</v>
      </c>
      <c r="F797" s="113"/>
    </row>
    <row r="798" spans="2:6" x14ac:dyDescent="0.3">
      <c r="E798" s="113" t="s">
        <v>2837</v>
      </c>
      <c r="F798" s="113"/>
    </row>
    <row r="800" spans="2:6" ht="33" customHeight="1" x14ac:dyDescent="0.3">
      <c r="B800" s="501" t="s">
        <v>2602</v>
      </c>
      <c r="C800" s="501"/>
      <c r="D800" s="501"/>
      <c r="E800" s="501"/>
      <c r="F800" s="501"/>
    </row>
    <row r="801" spans="2:6" x14ac:dyDescent="0.3">
      <c r="B801" s="298"/>
      <c r="C801" s="298"/>
      <c r="D801" s="298"/>
      <c r="E801" s="298"/>
      <c r="F801" s="298"/>
    </row>
    <row r="807" spans="2:6" x14ac:dyDescent="0.3">
      <c r="B807" s="283" t="s">
        <v>252</v>
      </c>
    </row>
    <row r="810" spans="2:6" x14ac:dyDescent="0.3">
      <c r="B810" s="484" t="s">
        <v>1682</v>
      </c>
      <c r="C810" s="484"/>
      <c r="D810" s="484"/>
      <c r="E810" s="378" t="s">
        <v>2529</v>
      </c>
      <c r="F810" s="378" t="s">
        <v>252</v>
      </c>
    </row>
    <row r="811" spans="2:6" x14ac:dyDescent="0.3">
      <c r="B811" s="481" t="s">
        <v>2603</v>
      </c>
      <c r="C811" s="482"/>
      <c r="D811" s="482"/>
      <c r="E811" s="113" t="s">
        <v>1672</v>
      </c>
      <c r="F811" s="378"/>
    </row>
    <row r="812" spans="2:6" ht="91" x14ac:dyDescent="0.3">
      <c r="B812" s="482"/>
      <c r="C812" s="482"/>
      <c r="D812" s="482"/>
      <c r="E812" s="113"/>
      <c r="F812" s="378" t="s">
        <v>2100</v>
      </c>
    </row>
    <row r="813" spans="2:6" ht="65" x14ac:dyDescent="0.3">
      <c r="B813" s="482"/>
      <c r="C813" s="482"/>
      <c r="D813" s="482"/>
      <c r="E813" s="113"/>
      <c r="F813" s="378" t="s">
        <v>2160</v>
      </c>
    </row>
    <row r="814" spans="2:6" ht="65" x14ac:dyDescent="0.3">
      <c r="B814" s="482"/>
      <c r="C814" s="482"/>
      <c r="D814" s="482"/>
      <c r="E814" s="113"/>
      <c r="F814" s="378" t="s">
        <v>2122</v>
      </c>
    </row>
    <row r="815" spans="2:6" ht="39" x14ac:dyDescent="0.3">
      <c r="B815" s="482"/>
      <c r="C815" s="482"/>
      <c r="D815" s="482"/>
      <c r="E815" s="113"/>
      <c r="F815" s="378" t="s">
        <v>1985</v>
      </c>
    </row>
    <row r="816" spans="2:6" ht="39" x14ac:dyDescent="0.3">
      <c r="B816" s="482"/>
      <c r="C816" s="482"/>
      <c r="D816" s="482"/>
      <c r="E816" s="113"/>
      <c r="F816" s="378" t="s">
        <v>2145</v>
      </c>
    </row>
    <row r="817" spans="2:6" ht="39" x14ac:dyDescent="0.3">
      <c r="B817" s="482"/>
      <c r="C817" s="482"/>
      <c r="D817" s="482"/>
      <c r="E817" s="113"/>
      <c r="F817" s="378" t="s">
        <v>2175</v>
      </c>
    </row>
    <row r="818" spans="2:6" x14ac:dyDescent="0.3">
      <c r="B818" s="482"/>
      <c r="C818" s="482"/>
      <c r="D818" s="482"/>
      <c r="E818" s="113"/>
      <c r="F818" s="378" t="s">
        <v>2012</v>
      </c>
    </row>
    <row r="819" spans="2:6" ht="26" x14ac:dyDescent="0.3">
      <c r="B819" s="482"/>
      <c r="C819" s="482"/>
      <c r="D819" s="482"/>
      <c r="E819" s="113"/>
      <c r="F819" s="378" t="s">
        <v>2068</v>
      </c>
    </row>
    <row r="820" spans="2:6" ht="26" x14ac:dyDescent="0.3">
      <c r="B820" s="482"/>
      <c r="C820" s="482"/>
      <c r="D820" s="482"/>
      <c r="E820" s="113"/>
      <c r="F820" s="378" t="s">
        <v>2035</v>
      </c>
    </row>
    <row r="821" spans="2:6" x14ac:dyDescent="0.3">
      <c r="B821" s="481" t="s">
        <v>2604</v>
      </c>
      <c r="C821" s="481"/>
      <c r="D821" s="481"/>
      <c r="E821" s="113" t="s">
        <v>1673</v>
      </c>
      <c r="F821" s="378"/>
    </row>
    <row r="822" spans="2:6" ht="26" x14ac:dyDescent="0.3">
      <c r="B822" s="481"/>
      <c r="C822" s="481"/>
      <c r="D822" s="481"/>
      <c r="E822" s="113"/>
      <c r="F822" s="378" t="s">
        <v>2298</v>
      </c>
    </row>
    <row r="823" spans="2:6" ht="39" x14ac:dyDescent="0.3">
      <c r="B823" s="481"/>
      <c r="C823" s="481"/>
      <c r="D823" s="481"/>
      <c r="E823" s="113"/>
      <c r="F823" s="378" t="s">
        <v>2360</v>
      </c>
    </row>
    <row r="824" spans="2:6" ht="39" x14ac:dyDescent="0.3">
      <c r="B824" s="481"/>
      <c r="C824" s="481"/>
      <c r="D824" s="481"/>
      <c r="E824" s="113"/>
      <c r="F824" s="378" t="s">
        <v>2342</v>
      </c>
    </row>
    <row r="825" spans="2:6" ht="26" x14ac:dyDescent="0.3">
      <c r="B825" s="481"/>
      <c r="C825" s="481"/>
      <c r="D825" s="481"/>
      <c r="E825" s="113"/>
      <c r="F825" s="378" t="s">
        <v>2277</v>
      </c>
    </row>
    <row r="826" spans="2:6" ht="39" x14ac:dyDescent="0.3">
      <c r="B826" s="481"/>
      <c r="C826" s="481"/>
      <c r="D826" s="481"/>
      <c r="E826" s="113"/>
      <c r="F826" s="378" t="s">
        <v>2321</v>
      </c>
    </row>
    <row r="827" spans="2:6" x14ac:dyDescent="0.3">
      <c r="B827" s="481"/>
      <c r="C827" s="481"/>
      <c r="D827" s="481"/>
      <c r="E827" s="113"/>
      <c r="F827" s="378" t="s">
        <v>2254</v>
      </c>
    </row>
    <row r="828" spans="2:6" ht="52" x14ac:dyDescent="0.3">
      <c r="B828" s="482"/>
      <c r="C828" s="482"/>
      <c r="D828" s="482"/>
      <c r="E828" s="113" t="s">
        <v>1674</v>
      </c>
      <c r="F828" s="378" t="s">
        <v>2605</v>
      </c>
    </row>
    <row r="829" spans="2:6" ht="26" x14ac:dyDescent="0.3">
      <c r="B829" s="482"/>
      <c r="C829" s="482"/>
      <c r="D829" s="482"/>
      <c r="E829" s="113"/>
      <c r="F829" s="378" t="s">
        <v>2464</v>
      </c>
    </row>
    <row r="830" spans="2:6" ht="39" x14ac:dyDescent="0.3">
      <c r="B830" s="482"/>
      <c r="C830" s="482"/>
      <c r="D830" s="482"/>
      <c r="E830" s="113"/>
      <c r="F830" s="378" t="s">
        <v>2485</v>
      </c>
    </row>
    <row r="831" spans="2:6" ht="65" x14ac:dyDescent="0.3">
      <c r="B831" s="482"/>
      <c r="C831" s="482"/>
      <c r="D831" s="482"/>
      <c r="E831" s="113"/>
      <c r="F831" s="378" t="s">
        <v>2426</v>
      </c>
    </row>
    <row r="832" spans="2:6" x14ac:dyDescent="0.3">
      <c r="B832" s="482"/>
      <c r="C832" s="482"/>
      <c r="D832" s="482"/>
      <c r="E832" s="113" t="s">
        <v>2837</v>
      </c>
      <c r="F832" s="113"/>
    </row>
    <row r="834" spans="2:6" x14ac:dyDescent="0.3">
      <c r="B834" s="483" t="s">
        <v>2606</v>
      </c>
      <c r="C834" s="483"/>
      <c r="D834" s="483"/>
      <c r="E834" s="483"/>
      <c r="F834" s="483"/>
    </row>
    <row r="835" spans="2:6" x14ac:dyDescent="0.3">
      <c r="B835" s="483"/>
      <c r="C835" s="483"/>
      <c r="D835" s="483"/>
      <c r="E835" s="483"/>
      <c r="F835" s="483"/>
    </row>
  </sheetData>
  <mergeCells count="89">
    <mergeCell ref="B134:D135"/>
    <mergeCell ref="B9:B10"/>
    <mergeCell ref="B11:B12"/>
    <mergeCell ref="B75:D75"/>
    <mergeCell ref="B76:D84"/>
    <mergeCell ref="B85:D96"/>
    <mergeCell ref="B97:D100"/>
    <mergeCell ref="B101:D103"/>
    <mergeCell ref="B110:D110"/>
    <mergeCell ref="B111:D120"/>
    <mergeCell ref="B121:D130"/>
    <mergeCell ref="B131:D133"/>
    <mergeCell ref="B205:D205"/>
    <mergeCell ref="B141:D141"/>
    <mergeCell ref="B142:D151"/>
    <mergeCell ref="B152:D162"/>
    <mergeCell ref="B163:D166"/>
    <mergeCell ref="B167:D169"/>
    <mergeCell ref="B175:D175"/>
    <mergeCell ref="B176:D181"/>
    <mergeCell ref="B182:D186"/>
    <mergeCell ref="B187:D188"/>
    <mergeCell ref="B189:D189"/>
    <mergeCell ref="B190:D191"/>
    <mergeCell ref="B320:D328"/>
    <mergeCell ref="B206:D215"/>
    <mergeCell ref="B216:D227"/>
    <mergeCell ref="B228:D231"/>
    <mergeCell ref="B232:D234"/>
    <mergeCell ref="B255:D255"/>
    <mergeCell ref="B256:D264"/>
    <mergeCell ref="B265:D276"/>
    <mergeCell ref="B277:D280"/>
    <mergeCell ref="B281:D283"/>
    <mergeCell ref="B311:D311"/>
    <mergeCell ref="B312:D319"/>
    <mergeCell ref="B423:D424"/>
    <mergeCell ref="B329:D330"/>
    <mergeCell ref="B331:D332"/>
    <mergeCell ref="B339:D339"/>
    <mergeCell ref="B340:D349"/>
    <mergeCell ref="B350:D361"/>
    <mergeCell ref="B362:D365"/>
    <mergeCell ref="B366:D368"/>
    <mergeCell ref="B399:D399"/>
    <mergeCell ref="B400:D409"/>
    <mergeCell ref="B410:D418"/>
    <mergeCell ref="B419:D422"/>
    <mergeCell ref="B595:D598"/>
    <mergeCell ref="B457:D457"/>
    <mergeCell ref="B458:D462"/>
    <mergeCell ref="B463:D466"/>
    <mergeCell ref="B467:D468"/>
    <mergeCell ref="B469:D469"/>
    <mergeCell ref="B558:D558"/>
    <mergeCell ref="B559:D568"/>
    <mergeCell ref="B569:D580"/>
    <mergeCell ref="B581:D584"/>
    <mergeCell ref="B585:D587"/>
    <mergeCell ref="B594:D594"/>
    <mergeCell ref="B714:D715"/>
    <mergeCell ref="B599:D605"/>
    <mergeCell ref="B606:D607"/>
    <mergeCell ref="B608:D609"/>
    <mergeCell ref="B615:D615"/>
    <mergeCell ref="B616:D624"/>
    <mergeCell ref="B625:D636"/>
    <mergeCell ref="B637:D639"/>
    <mergeCell ref="B640:D642"/>
    <mergeCell ref="B695:D695"/>
    <mergeCell ref="B696:D701"/>
    <mergeCell ref="B702:D713"/>
    <mergeCell ref="B810:D810"/>
    <mergeCell ref="B716:D717"/>
    <mergeCell ref="B728:D728"/>
    <mergeCell ref="B729:D734"/>
    <mergeCell ref="B735:D746"/>
    <mergeCell ref="B747:D748"/>
    <mergeCell ref="B749:D750"/>
    <mergeCell ref="B768:D768"/>
    <mergeCell ref="B770:D776"/>
    <mergeCell ref="B787:D787"/>
    <mergeCell ref="B789:D796"/>
    <mergeCell ref="B800:F800"/>
    <mergeCell ref="B811:D820"/>
    <mergeCell ref="B821:D827"/>
    <mergeCell ref="B828:D831"/>
    <mergeCell ref="B832:D832"/>
    <mergeCell ref="B834:F835"/>
  </mergeCells>
  <pageMargins left="0.7" right="0.7" top="0.75" bottom="0.75" header="0.3" footer="0.3"/>
  <pageSetup paperSize="9" orientation="portrait" horizontalDpi="300" verticalDpi="300" r:id="rId21"/>
  <legacyDrawing r:id="rId2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F11"/>
  <sheetViews>
    <sheetView showGridLines="0" zoomScale="70" zoomScaleNormal="70" workbookViewId="0">
      <pane ySplit="4" topLeftCell="A5" activePane="bottomLeft" state="frozen"/>
      <selection activeCell="F11" sqref="F11"/>
      <selection pane="bottomLeft" activeCell="A2" sqref="A2:E2"/>
    </sheetView>
  </sheetViews>
  <sheetFormatPr defaultColWidth="8.7265625" defaultRowHeight="13" x14ac:dyDescent="0.3"/>
  <cols>
    <col min="1" max="1" width="16.26953125" style="111" customWidth="1"/>
    <col min="2" max="2" width="21.7265625" style="296" bestFit="1" customWidth="1"/>
    <col min="3" max="6" width="43" style="111" customWidth="1"/>
    <col min="7" max="16384" width="8.7265625" style="111"/>
  </cols>
  <sheetData>
    <row r="2" spans="1:6" ht="31" customHeight="1" x14ac:dyDescent="0.3">
      <c r="A2" s="480" t="s">
        <v>2780</v>
      </c>
      <c r="B2" s="480"/>
      <c r="C2" s="480"/>
      <c r="D2" s="480"/>
      <c r="E2" s="480"/>
    </row>
    <row r="3" spans="1:6" ht="21" customHeight="1" x14ac:dyDescent="0.3"/>
    <row r="4" spans="1:6" s="115" customFormat="1" ht="20.5" customHeight="1" thickBot="1" x14ac:dyDescent="0.4">
      <c r="B4" s="329" t="s">
        <v>50</v>
      </c>
      <c r="C4" s="352" t="s">
        <v>40</v>
      </c>
      <c r="D4" s="352" t="s">
        <v>41</v>
      </c>
      <c r="E4" s="352" t="s">
        <v>42</v>
      </c>
      <c r="F4" s="352" t="s">
        <v>179</v>
      </c>
    </row>
    <row r="5" spans="1:6" ht="62.65" customHeight="1" x14ac:dyDescent="0.3">
      <c r="A5" s="533" t="s">
        <v>173</v>
      </c>
      <c r="B5" s="330" t="s">
        <v>44</v>
      </c>
      <c r="C5" s="323" t="s">
        <v>2768</v>
      </c>
      <c r="D5" s="322" t="s">
        <v>178</v>
      </c>
      <c r="E5" s="350" t="s">
        <v>2769</v>
      </c>
      <c r="F5" s="350" t="s">
        <v>2770</v>
      </c>
    </row>
    <row r="6" spans="1:6" ht="62.65" customHeight="1" x14ac:dyDescent="0.3">
      <c r="A6" s="534"/>
      <c r="B6" s="332" t="s">
        <v>45</v>
      </c>
      <c r="C6" s="323" t="s">
        <v>2747</v>
      </c>
      <c r="D6" s="322" t="s">
        <v>2771</v>
      </c>
      <c r="E6" s="350" t="s">
        <v>2772</v>
      </c>
      <c r="F6" s="323" t="s">
        <v>177</v>
      </c>
    </row>
    <row r="7" spans="1:6" ht="62.65" customHeight="1" x14ac:dyDescent="0.3">
      <c r="A7" s="534"/>
      <c r="B7" s="332" t="s">
        <v>46</v>
      </c>
      <c r="C7" s="348" t="s">
        <v>2745</v>
      </c>
      <c r="D7" s="322" t="s">
        <v>2746</v>
      </c>
      <c r="E7" s="350" t="s">
        <v>2773</v>
      </c>
      <c r="F7" s="323" t="s">
        <v>2774</v>
      </c>
    </row>
    <row r="8" spans="1:6" ht="62.65" customHeight="1" x14ac:dyDescent="0.3">
      <c r="A8" s="534"/>
      <c r="B8" s="332" t="s">
        <v>47</v>
      </c>
      <c r="C8" s="323" t="s">
        <v>2747</v>
      </c>
      <c r="D8" s="322" t="s">
        <v>2775</v>
      </c>
      <c r="E8" s="350" t="s">
        <v>2773</v>
      </c>
      <c r="F8" s="323" t="s">
        <v>175</v>
      </c>
    </row>
    <row r="9" spans="1:6" ht="62.65" customHeight="1" x14ac:dyDescent="0.3">
      <c r="A9" s="534"/>
      <c r="B9" s="332" t="s">
        <v>48</v>
      </c>
      <c r="C9" s="323" t="s">
        <v>2776</v>
      </c>
      <c r="D9" s="322" t="s">
        <v>175</v>
      </c>
      <c r="E9" s="323" t="s">
        <v>175</v>
      </c>
      <c r="F9" s="323" t="s">
        <v>175</v>
      </c>
    </row>
    <row r="10" spans="1:6" ht="62.65" customHeight="1" thickBot="1" x14ac:dyDescent="0.35">
      <c r="A10" s="535"/>
      <c r="B10" s="333" t="s">
        <v>49</v>
      </c>
      <c r="C10" s="348" t="s">
        <v>175</v>
      </c>
      <c r="D10" s="322" t="s">
        <v>175</v>
      </c>
      <c r="E10" s="323" t="s">
        <v>2753</v>
      </c>
      <c r="F10" s="323" t="s">
        <v>175</v>
      </c>
    </row>
    <row r="11" spans="1:6" x14ac:dyDescent="0.3">
      <c r="A11" s="130" t="s">
        <v>2752</v>
      </c>
    </row>
  </sheetData>
  <mergeCells count="2">
    <mergeCell ref="A5:A10"/>
    <mergeCell ref="A2:E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H14"/>
  <sheetViews>
    <sheetView showGridLines="0" topLeftCell="D1" zoomScale="70" zoomScaleNormal="70" workbookViewId="0">
      <selection activeCell="D5" sqref="D5"/>
    </sheetView>
  </sheetViews>
  <sheetFormatPr defaultColWidth="8.7265625" defaultRowHeight="13" x14ac:dyDescent="0.3"/>
  <cols>
    <col min="1" max="1" width="6.54296875" style="111" customWidth="1"/>
    <col min="2" max="2" width="22.7265625" style="111" customWidth="1"/>
    <col min="3" max="3" width="21.7265625" style="111" bestFit="1" customWidth="1"/>
    <col min="4" max="4" width="47.453125" style="111" customWidth="1"/>
    <col min="5" max="7" width="43" style="111" customWidth="1"/>
    <col min="8" max="16384" width="8.7265625" style="111"/>
  </cols>
  <sheetData>
    <row r="2" spans="2:8" x14ac:dyDescent="0.3">
      <c r="B2" s="130" t="s">
        <v>2758</v>
      </c>
    </row>
    <row r="4" spans="2:8" s="115" customFormat="1" ht="24" customHeight="1" thickBot="1" x14ac:dyDescent="0.4">
      <c r="C4" s="317" t="s">
        <v>50</v>
      </c>
      <c r="D4" s="351" t="s">
        <v>40</v>
      </c>
      <c r="E4" s="351" t="s">
        <v>41</v>
      </c>
      <c r="F4" s="351" t="s">
        <v>42</v>
      </c>
      <c r="G4" s="351" t="s">
        <v>179</v>
      </c>
    </row>
    <row r="5" spans="2:8" ht="133.5" customHeight="1" x14ac:dyDescent="0.3">
      <c r="B5" s="536" t="s">
        <v>181</v>
      </c>
      <c r="C5" s="318" t="s">
        <v>44</v>
      </c>
      <c r="D5" s="319" t="s">
        <v>2759</v>
      </c>
      <c r="E5" s="319" t="s">
        <v>2760</v>
      </c>
      <c r="F5" s="320" t="s">
        <v>2856</v>
      </c>
      <c r="G5" s="349" t="s">
        <v>2857</v>
      </c>
    </row>
    <row r="6" spans="2:8" ht="133.5" customHeight="1" x14ac:dyDescent="0.3">
      <c r="B6" s="537"/>
      <c r="C6" s="321" t="s">
        <v>45</v>
      </c>
      <c r="D6" s="319" t="s">
        <v>2761</v>
      </c>
      <c r="E6" s="322" t="s">
        <v>2762</v>
      </c>
      <c r="F6" s="323" t="s">
        <v>2858</v>
      </c>
      <c r="G6" s="324" t="s">
        <v>2859</v>
      </c>
    </row>
    <row r="7" spans="2:8" ht="133.5" customHeight="1" x14ac:dyDescent="0.3">
      <c r="B7" s="537"/>
      <c r="C7" s="321" t="s">
        <v>46</v>
      </c>
      <c r="D7" s="319" t="s">
        <v>2763</v>
      </c>
      <c r="E7" s="322" t="s">
        <v>2764</v>
      </c>
      <c r="F7" s="323" t="s">
        <v>2860</v>
      </c>
      <c r="G7" s="324" t="s">
        <v>2861</v>
      </c>
    </row>
    <row r="8" spans="2:8" ht="133.5" customHeight="1" x14ac:dyDescent="0.3">
      <c r="B8" s="537"/>
      <c r="C8" s="321" t="s">
        <v>47</v>
      </c>
      <c r="D8" s="319" t="s">
        <v>2765</v>
      </c>
      <c r="E8" s="322" t="s">
        <v>2766</v>
      </c>
      <c r="F8" s="323" t="s">
        <v>2862</v>
      </c>
      <c r="G8" s="324" t="s">
        <v>175</v>
      </c>
    </row>
    <row r="9" spans="2:8" ht="89.25" customHeight="1" x14ac:dyDescent="0.3">
      <c r="B9" s="537"/>
      <c r="C9" s="321" t="s">
        <v>48</v>
      </c>
      <c r="D9" s="319" t="s">
        <v>180</v>
      </c>
      <c r="E9" s="322" t="s">
        <v>175</v>
      </c>
      <c r="F9" s="323" t="s">
        <v>175</v>
      </c>
      <c r="G9" s="324" t="s">
        <v>175</v>
      </c>
    </row>
    <row r="10" spans="2:8" ht="89.25" customHeight="1" thickBot="1" x14ac:dyDescent="0.35">
      <c r="B10" s="538"/>
      <c r="C10" s="325" t="s">
        <v>49</v>
      </c>
      <c r="D10" s="326" t="s">
        <v>175</v>
      </c>
      <c r="E10" s="327" t="s">
        <v>175</v>
      </c>
      <c r="F10" s="328" t="s">
        <v>2767</v>
      </c>
      <c r="G10" s="324" t="s">
        <v>175</v>
      </c>
    </row>
    <row r="11" spans="2:8" x14ac:dyDescent="0.3">
      <c r="B11" s="130" t="s">
        <v>2752</v>
      </c>
    </row>
    <row r="13" spans="2:8" x14ac:dyDescent="0.3">
      <c r="H13" s="296"/>
    </row>
    <row r="14" spans="2:8" ht="13" customHeight="1" x14ac:dyDescent="0.3"/>
  </sheetData>
  <mergeCells count="1">
    <mergeCell ref="B5:B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READ_ME</vt:lpstr>
      <vt:lpstr>Method Report</vt:lpstr>
      <vt:lpstr>FGD_Saturation_Grid</vt:lpstr>
      <vt:lpstr>FGD - Approvisionnement</vt:lpstr>
      <vt:lpstr>KII_Fournisseurs_Clean data</vt:lpstr>
      <vt:lpstr>KII_Fournisseurs_Tampon</vt:lpstr>
      <vt:lpstr>KII_Fournisseurs_Résultats</vt:lpstr>
      <vt:lpstr>KII_F_Provenances_approv_carto</vt:lpstr>
      <vt:lpstr>KII_F_Axes_approv_carto</vt:lpstr>
      <vt:lpstr>KII_Consommateurs_Clean data</vt:lpstr>
      <vt:lpstr>KII_Consommateurs_Tampon</vt:lpstr>
      <vt:lpstr>KII_Consommateurs_Résultats</vt:lpstr>
      <vt:lpstr>KII_PSF_Clean data</vt:lpstr>
      <vt:lpstr>KII_PSF_Tampon</vt:lpstr>
      <vt:lpstr>KII_PSF_Résultats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dc:creator>
  <cp:lastModifiedBy>Emilie Fournier</cp:lastModifiedBy>
  <dcterms:created xsi:type="dcterms:W3CDTF">2017-10-10T11:47:39Z</dcterms:created>
  <dcterms:modified xsi:type="dcterms:W3CDTF">2022-04-19T09:31:35Z</dcterms:modified>
</cp:coreProperties>
</file>